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amMullen\Desktop\Training Files\"/>
    </mc:Choice>
  </mc:AlternateContent>
  <xr:revisionPtr revIDLastSave="0" documentId="13_ncr:1_{CC42ED1D-6857-4413-8978-78FC68A9E9D3}" xr6:coauthVersionLast="44" xr6:coauthVersionMax="45" xr10:uidLastSave="{00000000-0000-0000-0000-000000000000}"/>
  <bookViews>
    <workbookView xWindow="28680" yWindow="-8025" windowWidth="29040" windowHeight="15840" tabRatio="810" xr2:uid="{00000000-000D-0000-FFFF-FFFF00000000}"/>
  </bookViews>
  <sheets>
    <sheet name="InpC" sheetId="48" r:id="rId1"/>
    <sheet name="Time" sheetId="273" r:id="rId2"/>
    <sheet name="Ops" sheetId="278" r:id="rId3"/>
    <sheet name="Acct" sheetId="285" r:id="rId4"/>
    <sheet name="Debt" sheetId="280" r:id="rId5"/>
    <sheet name="Equity" sheetId="286" r:id="rId6"/>
    <sheet name="Tax" sheetId="282" r:id="rId7"/>
    <sheet name="Metrics" sheetId="288" r:id="rId8"/>
    <sheet name="FS Qtr" sheetId="265" r:id="rId9"/>
    <sheet name="FS Ann" sheetId="277" r:id="rId10"/>
    <sheet name="Output" sheetId="269" r:id="rId11"/>
    <sheet name="Check" sheetId="264" r:id="rId12"/>
    <sheet name="Tmp" sheetId="275" r:id="rId13"/>
  </sheets>
  <definedNames>
    <definedName name="BaseCaseIndicator">InpC!$J$7:$S$7</definedName>
    <definedName name="CHK_TOL">InpC!$F$85</definedName>
    <definedName name="InputRowTemplate">InpC!$E$101:$S$101</definedName>
    <definedName name="SMU">InpC!$F$89</definedName>
    <definedName name="TRK_TOL">InpC!$F$84</definedName>
  </definedNames>
  <calcPr calcId="191029" calcMode="manual" calcCompleted="0" calcOnSave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9" i="280" l="1"/>
  <c r="E39" i="280"/>
  <c r="G35" i="280" l="1"/>
  <c r="E34" i="280"/>
  <c r="E33" i="280"/>
  <c r="G49" i="280" l="1"/>
  <c r="G39" i="280"/>
  <c r="G30" i="280"/>
  <c r="G24" i="280"/>
  <c r="G34" i="280" s="1"/>
  <c r="E23" i="280"/>
  <c r="F23" i="280"/>
  <c r="G23" i="280"/>
  <c r="H23" i="280"/>
  <c r="I23" i="280"/>
  <c r="E22" i="280"/>
  <c r="F22" i="280"/>
  <c r="I22" i="280"/>
  <c r="I18" i="280"/>
  <c r="G18" i="280"/>
  <c r="F18" i="280"/>
  <c r="E18" i="280"/>
  <c r="E19" i="280"/>
  <c r="F19" i="280"/>
  <c r="G19" i="280"/>
  <c r="H19" i="280"/>
  <c r="I19" i="280"/>
  <c r="G16" i="280"/>
  <c r="G22" i="280" s="1"/>
  <c r="E15" i="280"/>
  <c r="F15" i="280"/>
  <c r="I15" i="280"/>
  <c r="G12" i="280"/>
  <c r="G15" i="280" s="1"/>
  <c r="I11" i="280"/>
  <c r="G11" i="280"/>
  <c r="F11" i="280"/>
  <c r="E11" i="280"/>
  <c r="I10" i="280"/>
  <c r="F10" i="280"/>
  <c r="E10" i="280"/>
  <c r="G33" i="280" l="1"/>
  <c r="E83" i="282"/>
  <c r="G75" i="48"/>
  <c r="G83" i="282" s="1"/>
  <c r="E120" i="280"/>
  <c r="G55" i="48"/>
  <c r="G120" i="280" s="1"/>
  <c r="G87" i="280"/>
  <c r="E87" i="280"/>
  <c r="E36" i="282"/>
  <c r="F36" i="282"/>
  <c r="I36" i="282"/>
  <c r="E72" i="265" l="1"/>
  <c r="F72" i="265"/>
  <c r="F72" i="277" s="1"/>
  <c r="G127" i="280"/>
  <c r="G72" i="265" s="1"/>
  <c r="G72" i="277" s="1"/>
  <c r="H72" i="265"/>
  <c r="I72" i="265"/>
  <c r="J123" i="280"/>
  <c r="J52" i="280"/>
  <c r="J67" i="280" s="1"/>
  <c r="F41" i="280"/>
  <c r="E117" i="280"/>
  <c r="E46" i="265" s="1"/>
  <c r="F46" i="265"/>
  <c r="F55" i="269" s="1"/>
  <c r="G117" i="280"/>
  <c r="G46" i="265" s="1"/>
  <c r="G44" i="277" s="1"/>
  <c r="I46" i="265"/>
  <c r="E101" i="280"/>
  <c r="E45" i="265" s="1"/>
  <c r="F45" i="265"/>
  <c r="G101" i="280"/>
  <c r="G45" i="265" s="1"/>
  <c r="I45" i="265"/>
  <c r="E95" i="280"/>
  <c r="E18" i="265" s="1"/>
  <c r="E18" i="277" s="1"/>
  <c r="F18" i="265"/>
  <c r="F28" i="269" s="1"/>
  <c r="G95" i="280"/>
  <c r="G18" i="265" s="1"/>
  <c r="I18" i="265"/>
  <c r="E44" i="265"/>
  <c r="F44" i="265"/>
  <c r="F54" i="269" s="1"/>
  <c r="G84" i="280"/>
  <c r="G44" i="265" s="1"/>
  <c r="I44" i="265"/>
  <c r="E126" i="280"/>
  <c r="F126" i="280"/>
  <c r="G116" i="280"/>
  <c r="G126" i="280" s="1"/>
  <c r="H126" i="280"/>
  <c r="I126" i="280"/>
  <c r="E115" i="280"/>
  <c r="F115" i="280"/>
  <c r="G123" i="280"/>
  <c r="G115" i="280" s="1"/>
  <c r="H115" i="280"/>
  <c r="I115" i="280"/>
  <c r="E114" i="280"/>
  <c r="F114" i="280"/>
  <c r="G111" i="280"/>
  <c r="G114" i="280" s="1"/>
  <c r="H114" i="280"/>
  <c r="I114" i="280"/>
  <c r="E110" i="280"/>
  <c r="F110" i="280"/>
  <c r="G100" i="280"/>
  <c r="G110" i="280" s="1"/>
  <c r="I110" i="280"/>
  <c r="I109" i="280"/>
  <c r="H109" i="280"/>
  <c r="G81" i="280"/>
  <c r="G109" i="280" s="1"/>
  <c r="F109" i="280"/>
  <c r="E109" i="280"/>
  <c r="E124" i="280"/>
  <c r="F124" i="280"/>
  <c r="I124" i="280"/>
  <c r="E125" i="280"/>
  <c r="F125" i="280"/>
  <c r="G106" i="280"/>
  <c r="G125" i="280" s="1"/>
  <c r="I125" i="280"/>
  <c r="E105" i="280"/>
  <c r="F105" i="280"/>
  <c r="I105" i="280"/>
  <c r="I104" i="280"/>
  <c r="G94" i="280"/>
  <c r="G36" i="282" s="1"/>
  <c r="F104" i="280"/>
  <c r="E104" i="280"/>
  <c r="E99" i="280"/>
  <c r="F99" i="280"/>
  <c r="I99" i="280"/>
  <c r="E98" i="280"/>
  <c r="F98" i="280"/>
  <c r="H98" i="280"/>
  <c r="I98" i="280"/>
  <c r="E93" i="280"/>
  <c r="F93" i="280"/>
  <c r="H93" i="280"/>
  <c r="I93" i="280"/>
  <c r="E92" i="280"/>
  <c r="F92" i="280"/>
  <c r="G92" i="280"/>
  <c r="H92" i="280"/>
  <c r="I92" i="280"/>
  <c r="I89" i="280"/>
  <c r="H89" i="280"/>
  <c r="G89" i="280"/>
  <c r="F89" i="280"/>
  <c r="E89" i="280"/>
  <c r="G88" i="280"/>
  <c r="E88" i="280"/>
  <c r="I121" i="280"/>
  <c r="G121" i="280"/>
  <c r="F121" i="280"/>
  <c r="E121" i="280"/>
  <c r="I83" i="280"/>
  <c r="H83" i="280"/>
  <c r="G78" i="280"/>
  <c r="G83" i="280" s="1"/>
  <c r="F83" i="280"/>
  <c r="E83" i="280"/>
  <c r="E80" i="280"/>
  <c r="F80" i="280"/>
  <c r="H80" i="280"/>
  <c r="I80" i="280"/>
  <c r="E76" i="280"/>
  <c r="F76" i="280"/>
  <c r="H76" i="280"/>
  <c r="I76" i="280"/>
  <c r="E77" i="280"/>
  <c r="F77" i="280"/>
  <c r="G42" i="265"/>
  <c r="G77" i="280" s="1"/>
  <c r="I77" i="280"/>
  <c r="G63" i="280"/>
  <c r="E63" i="280"/>
  <c r="E42" i="286"/>
  <c r="G70" i="48"/>
  <c r="G42" i="286" s="1"/>
  <c r="E31" i="286"/>
  <c r="G69" i="48"/>
  <c r="G31" i="286" s="1"/>
  <c r="E72" i="282"/>
  <c r="G68" i="48"/>
  <c r="G72" i="282" s="1"/>
  <c r="G61" i="282"/>
  <c r="E61" i="282"/>
  <c r="G18" i="282"/>
  <c r="E18" i="282"/>
  <c r="G10" i="282"/>
  <c r="E10" i="282"/>
  <c r="E62" i="282"/>
  <c r="F62" i="282"/>
  <c r="I62" i="282"/>
  <c r="G59" i="282"/>
  <c r="G62" i="282" s="1"/>
  <c r="E58" i="282"/>
  <c r="F58" i="282"/>
  <c r="I58" i="282"/>
  <c r="I57" i="282"/>
  <c r="F57" i="282"/>
  <c r="E57" i="282"/>
  <c r="G51" i="282"/>
  <c r="G76" i="282" s="1"/>
  <c r="E77" i="282"/>
  <c r="F77" i="282"/>
  <c r="I77" i="282"/>
  <c r="G55" i="282"/>
  <c r="G77" i="282" s="1"/>
  <c r="E54" i="282"/>
  <c r="F54" i="282"/>
  <c r="H54" i="282"/>
  <c r="I54" i="282"/>
  <c r="E53" i="282"/>
  <c r="F53" i="282"/>
  <c r="I53" i="282"/>
  <c r="E76" i="282"/>
  <c r="F76" i="282"/>
  <c r="I76" i="282"/>
  <c r="I50" i="282"/>
  <c r="F50" i="282"/>
  <c r="E50" i="282"/>
  <c r="G48" i="282"/>
  <c r="E47" i="282"/>
  <c r="F47" i="282"/>
  <c r="I47" i="282"/>
  <c r="G78" i="282"/>
  <c r="J75" i="282"/>
  <c r="J54" i="282" s="1"/>
  <c r="G75" i="282"/>
  <c r="G54" i="282" s="1"/>
  <c r="I73" i="282"/>
  <c r="G73" i="282"/>
  <c r="F73" i="282"/>
  <c r="E73" i="282"/>
  <c r="E73" i="265"/>
  <c r="E73" i="277" s="1"/>
  <c r="F73" i="265"/>
  <c r="F73" i="277" s="1"/>
  <c r="H73" i="265"/>
  <c r="I73" i="265"/>
  <c r="E87" i="282"/>
  <c r="F87" i="282"/>
  <c r="I87" i="282"/>
  <c r="E88" i="282"/>
  <c r="F88" i="282"/>
  <c r="I88" i="282"/>
  <c r="G89" i="282"/>
  <c r="G73" i="265" s="1"/>
  <c r="G73" i="277" s="1"/>
  <c r="J86" i="282"/>
  <c r="G86" i="282"/>
  <c r="I84" i="282"/>
  <c r="G84" i="282"/>
  <c r="F84" i="282"/>
  <c r="E84" i="282"/>
  <c r="F32" i="265"/>
  <c r="I32" i="265"/>
  <c r="F21" i="265"/>
  <c r="I21" i="265"/>
  <c r="G13" i="282"/>
  <c r="G21" i="265" s="1"/>
  <c r="E13" i="282"/>
  <c r="E21" i="265" s="1"/>
  <c r="G64" i="282"/>
  <c r="G32" i="265" s="1"/>
  <c r="E64" i="282"/>
  <c r="E32" i="265" s="1"/>
  <c r="E32" i="277" s="1"/>
  <c r="E44" i="282"/>
  <c r="F44" i="282"/>
  <c r="I44" i="282"/>
  <c r="G38" i="282"/>
  <c r="G44" i="282" s="1"/>
  <c r="E35" i="282"/>
  <c r="F35" i="282"/>
  <c r="I35" i="282"/>
  <c r="E43" i="282"/>
  <c r="F43" i="282"/>
  <c r="I43" i="282"/>
  <c r="E20" i="282"/>
  <c r="F20" i="282"/>
  <c r="G20" i="282"/>
  <c r="I20" i="282"/>
  <c r="E30" i="282"/>
  <c r="F30" i="282"/>
  <c r="I30" i="282"/>
  <c r="G21" i="282"/>
  <c r="G30" i="282" s="1"/>
  <c r="E19" i="282"/>
  <c r="F19" i="282"/>
  <c r="H19" i="282"/>
  <c r="I19" i="282"/>
  <c r="E25" i="282"/>
  <c r="G31" i="282"/>
  <c r="J28" i="282"/>
  <c r="J19" i="282" s="1"/>
  <c r="G28" i="282"/>
  <c r="G19" i="282" s="1"/>
  <c r="I26" i="282"/>
  <c r="G26" i="282"/>
  <c r="F26" i="282"/>
  <c r="E26" i="282"/>
  <c r="E66" i="282"/>
  <c r="F66" i="282"/>
  <c r="I66" i="282"/>
  <c r="I67" i="282"/>
  <c r="F67" i="282"/>
  <c r="E67" i="282"/>
  <c r="G63" i="282"/>
  <c r="G88" i="282" s="1"/>
  <c r="G45" i="282"/>
  <c r="G50" i="282" s="1"/>
  <c r="E42" i="282"/>
  <c r="F42" i="282"/>
  <c r="I42" i="282"/>
  <c r="G12" i="282"/>
  <c r="G87" i="282" s="1"/>
  <c r="E11" i="282"/>
  <c r="F11" i="282"/>
  <c r="I11" i="282"/>
  <c r="G47" i="282"/>
  <c r="E50" i="288"/>
  <c r="F50" i="288"/>
  <c r="G50" i="288"/>
  <c r="H50" i="288"/>
  <c r="I50" i="288"/>
  <c r="E152" i="273"/>
  <c r="F152" i="273"/>
  <c r="G152" i="273"/>
  <c r="H152" i="273"/>
  <c r="I152" i="273"/>
  <c r="E151" i="273"/>
  <c r="F151" i="273"/>
  <c r="G151" i="273"/>
  <c r="I151" i="273"/>
  <c r="E13" i="269"/>
  <c r="I55" i="288"/>
  <c r="G55" i="288"/>
  <c r="F55" i="288"/>
  <c r="E55" i="288"/>
  <c r="G66" i="288"/>
  <c r="G13" i="269" s="1"/>
  <c r="E65" i="288"/>
  <c r="F65" i="288"/>
  <c r="I65" i="288"/>
  <c r="E64" i="288"/>
  <c r="F64" i="288"/>
  <c r="G64" i="288"/>
  <c r="H64" i="288"/>
  <c r="I64" i="288"/>
  <c r="G62" i="288"/>
  <c r="G65" i="288" s="1"/>
  <c r="I61" i="288"/>
  <c r="G61" i="288"/>
  <c r="F61" i="288"/>
  <c r="E61" i="288"/>
  <c r="I60" i="288"/>
  <c r="F60" i="288"/>
  <c r="E60" i="288"/>
  <c r="E59" i="288"/>
  <c r="I56" i="288"/>
  <c r="G56" i="288"/>
  <c r="F56" i="288"/>
  <c r="E56" i="288"/>
  <c r="E54" i="288"/>
  <c r="F54" i="288"/>
  <c r="G54" i="288"/>
  <c r="H54" i="288"/>
  <c r="I54" i="288"/>
  <c r="G53" i="288"/>
  <c r="E53" i="288"/>
  <c r="G49" i="288"/>
  <c r="F49" i="288"/>
  <c r="E49" i="288"/>
  <c r="G45" i="288"/>
  <c r="E45" i="288"/>
  <c r="E43" i="288"/>
  <c r="F43" i="288"/>
  <c r="I43" i="288"/>
  <c r="I42" i="288"/>
  <c r="H42" i="288"/>
  <c r="G42" i="288"/>
  <c r="F42" i="288"/>
  <c r="E42" i="288"/>
  <c r="G40" i="288"/>
  <c r="G43" i="288" s="1"/>
  <c r="G35" i="288"/>
  <c r="E36" i="288"/>
  <c r="E39" i="288"/>
  <c r="F39" i="288"/>
  <c r="I39" i="288"/>
  <c r="I38" i="288"/>
  <c r="G38" i="288"/>
  <c r="F38" i="288"/>
  <c r="E38" i="288"/>
  <c r="I37" i="288"/>
  <c r="G37" i="288"/>
  <c r="F37" i="288"/>
  <c r="E37" i="288"/>
  <c r="F34" i="288"/>
  <c r="E34" i="288"/>
  <c r="G32" i="288"/>
  <c r="G60" i="288" s="1"/>
  <c r="G29" i="288"/>
  <c r="E29" i="288"/>
  <c r="G26" i="288"/>
  <c r="E26" i="288"/>
  <c r="I31" i="288"/>
  <c r="F31" i="288"/>
  <c r="E31" i="288"/>
  <c r="I30" i="288"/>
  <c r="F30" i="288"/>
  <c r="E30" i="288"/>
  <c r="G27" i="288"/>
  <c r="E25" i="288"/>
  <c r="G12" i="269"/>
  <c r="E12" i="269"/>
  <c r="G11" i="269"/>
  <c r="E11" i="269"/>
  <c r="E81" i="288"/>
  <c r="F81" i="288"/>
  <c r="G81" i="288"/>
  <c r="H81" i="288"/>
  <c r="I81" i="288"/>
  <c r="I78" i="288"/>
  <c r="G78" i="288"/>
  <c r="F78" i="288"/>
  <c r="E78" i="288"/>
  <c r="E77" i="288"/>
  <c r="F77" i="288"/>
  <c r="I77" i="288"/>
  <c r="G74" i="288"/>
  <c r="G77" i="288" s="1"/>
  <c r="E73" i="288"/>
  <c r="F73" i="288"/>
  <c r="I73" i="288"/>
  <c r="E72" i="288"/>
  <c r="F72" i="288"/>
  <c r="I72" i="288"/>
  <c r="E76" i="288"/>
  <c r="F76" i="288"/>
  <c r="I76" i="288"/>
  <c r="I35" i="265"/>
  <c r="F35" i="265"/>
  <c r="F45" i="269" s="1"/>
  <c r="F16" i="265"/>
  <c r="I16" i="265"/>
  <c r="G70" i="280"/>
  <c r="G35" i="265" s="1"/>
  <c r="E70" i="280"/>
  <c r="G69" i="280"/>
  <c r="G35" i="282" s="1"/>
  <c r="E68" i="280"/>
  <c r="F68" i="280"/>
  <c r="G68" i="280"/>
  <c r="H68" i="280"/>
  <c r="I68" i="280"/>
  <c r="E67" i="280"/>
  <c r="F67" i="280"/>
  <c r="H67" i="280"/>
  <c r="I67" i="280"/>
  <c r="G62" i="280"/>
  <c r="E62" i="280"/>
  <c r="E64" i="280"/>
  <c r="F64" i="280"/>
  <c r="G64" i="280"/>
  <c r="H64" i="280"/>
  <c r="I64" i="280"/>
  <c r="I147" i="273"/>
  <c r="H147" i="273"/>
  <c r="G147" i="273"/>
  <c r="F147" i="273"/>
  <c r="E147" i="273"/>
  <c r="I148" i="273"/>
  <c r="H148" i="273"/>
  <c r="G148" i="273"/>
  <c r="F148" i="273"/>
  <c r="E148" i="273"/>
  <c r="G11" i="286"/>
  <c r="E11" i="286"/>
  <c r="E70" i="265"/>
  <c r="E70" i="277" s="1"/>
  <c r="F70" i="265"/>
  <c r="F70" i="277" s="1"/>
  <c r="H70" i="265"/>
  <c r="I70" i="265"/>
  <c r="F36" i="265"/>
  <c r="F46" i="269" s="1"/>
  <c r="I36" i="265"/>
  <c r="E54" i="280"/>
  <c r="F54" i="280"/>
  <c r="I54" i="280"/>
  <c r="E42" i="280"/>
  <c r="F42" i="280"/>
  <c r="G42" i="280"/>
  <c r="I42" i="280"/>
  <c r="G121" i="273"/>
  <c r="E121" i="273"/>
  <c r="E116" i="273"/>
  <c r="G116" i="273"/>
  <c r="I122" i="273"/>
  <c r="H122" i="273"/>
  <c r="G122" i="273"/>
  <c r="F122" i="273"/>
  <c r="E122" i="273"/>
  <c r="G120" i="273"/>
  <c r="E120" i="273"/>
  <c r="G117" i="273"/>
  <c r="F117" i="273"/>
  <c r="E117" i="273"/>
  <c r="G115" i="273"/>
  <c r="E115" i="273"/>
  <c r="E40" i="280"/>
  <c r="G40" i="280"/>
  <c r="G44" i="280"/>
  <c r="G36" i="265" s="1"/>
  <c r="E44" i="280"/>
  <c r="E36" i="265" s="1"/>
  <c r="G43" i="280"/>
  <c r="G54" i="280" s="1"/>
  <c r="G41" i="280"/>
  <c r="E41" i="280"/>
  <c r="G73" i="288"/>
  <c r="G16" i="265"/>
  <c r="G26" i="269" s="1"/>
  <c r="G36" i="288"/>
  <c r="G59" i="288"/>
  <c r="G59" i="280"/>
  <c r="E59" i="280"/>
  <c r="G58" i="280"/>
  <c r="E58" i="280"/>
  <c r="G28" i="280"/>
  <c r="E28" i="280"/>
  <c r="G55" i="280"/>
  <c r="G70" i="265" s="1"/>
  <c r="G70" i="277" s="1"/>
  <c r="G52" i="280"/>
  <c r="G67" i="280" s="1"/>
  <c r="I50" i="280"/>
  <c r="G50" i="280"/>
  <c r="F50" i="280"/>
  <c r="E50" i="280"/>
  <c r="E29" i="280"/>
  <c r="G10" i="269"/>
  <c r="E10" i="269"/>
  <c r="E18" i="288"/>
  <c r="F18" i="288"/>
  <c r="G18" i="288"/>
  <c r="H18" i="288"/>
  <c r="I18" i="288"/>
  <c r="E19" i="288"/>
  <c r="F19" i="288"/>
  <c r="G16" i="288"/>
  <c r="G19" i="288" s="1"/>
  <c r="F10" i="288"/>
  <c r="F30" i="278"/>
  <c r="F86" i="273"/>
  <c r="F31" i="278"/>
  <c r="F39" i="278"/>
  <c r="F10" i="285"/>
  <c r="F106" i="273"/>
  <c r="F133" i="273"/>
  <c r="I19" i="288"/>
  <c r="E13" i="288"/>
  <c r="F13" i="288"/>
  <c r="G13" i="288"/>
  <c r="I13" i="288"/>
  <c r="E15" i="288"/>
  <c r="F15" i="288"/>
  <c r="G16" i="286"/>
  <c r="G15" i="288" s="1"/>
  <c r="I15" i="288"/>
  <c r="E14" i="288"/>
  <c r="F14" i="288"/>
  <c r="G62" i="286"/>
  <c r="G30" i="288" s="1"/>
  <c r="I14" i="288"/>
  <c r="E12" i="288"/>
  <c r="F12" i="288"/>
  <c r="G12" i="288"/>
  <c r="I12" i="288"/>
  <c r="G93" i="48"/>
  <c r="G10" i="288" s="1"/>
  <c r="E10" i="288"/>
  <c r="G12" i="286"/>
  <c r="G11" i="288" s="1"/>
  <c r="E11" i="288"/>
  <c r="E57" i="286"/>
  <c r="F57" i="286"/>
  <c r="G50" i="265"/>
  <c r="G60" i="269" s="1"/>
  <c r="I57" i="286"/>
  <c r="I52" i="265"/>
  <c r="G63" i="286"/>
  <c r="G52" i="265" s="1"/>
  <c r="G51" i="277" s="1"/>
  <c r="F52" i="265"/>
  <c r="F62" i="269" s="1"/>
  <c r="F24" i="265"/>
  <c r="F24" i="277" s="1"/>
  <c r="I24" i="265"/>
  <c r="E63" i="286"/>
  <c r="I47" i="286"/>
  <c r="F47" i="286"/>
  <c r="E47" i="286"/>
  <c r="E36" i="286"/>
  <c r="F36" i="286"/>
  <c r="I36" i="286"/>
  <c r="E61" i="286"/>
  <c r="F61" i="286"/>
  <c r="G58" i="286"/>
  <c r="G61" i="286" s="1"/>
  <c r="H61" i="286"/>
  <c r="I61" i="286"/>
  <c r="E60" i="286"/>
  <c r="F60" i="286"/>
  <c r="G54" i="286"/>
  <c r="G60" i="286" s="1"/>
  <c r="H60" i="286"/>
  <c r="I60" i="286"/>
  <c r="E56" i="286"/>
  <c r="F56" i="286"/>
  <c r="G45" i="286"/>
  <c r="G76" i="280" s="1"/>
  <c r="H56" i="286"/>
  <c r="I56" i="286"/>
  <c r="I53" i="286"/>
  <c r="G22" i="265"/>
  <c r="G32" i="269" s="1"/>
  <c r="F53" i="286"/>
  <c r="E53" i="286"/>
  <c r="E52" i="286"/>
  <c r="F52" i="286"/>
  <c r="G34" i="286"/>
  <c r="G52" i="286" s="1"/>
  <c r="H52" i="286"/>
  <c r="I52" i="286"/>
  <c r="F49" i="265"/>
  <c r="F59" i="269" s="1"/>
  <c r="G17" i="286"/>
  <c r="G49" i="265" s="1"/>
  <c r="I49" i="265"/>
  <c r="E24" i="286"/>
  <c r="F24" i="286"/>
  <c r="I24" i="286"/>
  <c r="E17" i="286"/>
  <c r="E49" i="265" s="1"/>
  <c r="E59" i="269" s="1"/>
  <c r="E20" i="286"/>
  <c r="F20" i="286"/>
  <c r="G20" i="286"/>
  <c r="I20" i="286"/>
  <c r="I15" i="286"/>
  <c r="G15" i="286"/>
  <c r="F15" i="286"/>
  <c r="E15" i="286"/>
  <c r="E14" i="286"/>
  <c r="F14" i="286"/>
  <c r="G22" i="286"/>
  <c r="G14" i="286" s="1"/>
  <c r="H14" i="286"/>
  <c r="I14" i="286"/>
  <c r="E74" i="265"/>
  <c r="E74" i="277" s="1"/>
  <c r="F74" i="265"/>
  <c r="F74" i="277" s="1"/>
  <c r="G25" i="286"/>
  <c r="G74" i="265" s="1"/>
  <c r="G74" i="277" s="1"/>
  <c r="H74" i="265"/>
  <c r="I74" i="265"/>
  <c r="E19" i="286"/>
  <c r="G65" i="48"/>
  <c r="G25" i="282" s="1"/>
  <c r="E10" i="286"/>
  <c r="J22" i="286"/>
  <c r="J14" i="286" s="1"/>
  <c r="E59" i="265"/>
  <c r="E59" i="277" s="1"/>
  <c r="F59" i="265"/>
  <c r="F59" i="277" s="1"/>
  <c r="G23" i="285"/>
  <c r="G59" i="265" s="1"/>
  <c r="G59" i="277" s="1"/>
  <c r="H59" i="265"/>
  <c r="I59" i="265"/>
  <c r="F13" i="265"/>
  <c r="F13" i="277" s="1"/>
  <c r="G13" i="285"/>
  <c r="G13" i="265" s="1"/>
  <c r="I13" i="265"/>
  <c r="E13" i="285"/>
  <c r="E13" i="265" s="1"/>
  <c r="E13" i="277" s="1"/>
  <c r="E17" i="285"/>
  <c r="E22" i="285"/>
  <c r="F22" i="285"/>
  <c r="G12" i="285"/>
  <c r="G22" i="285" s="1"/>
  <c r="J10" i="273"/>
  <c r="J5" i="282" s="1"/>
  <c r="I22" i="285"/>
  <c r="I75" i="273"/>
  <c r="J20" i="285"/>
  <c r="G20" i="285"/>
  <c r="I18" i="285"/>
  <c r="G18" i="285"/>
  <c r="F18" i="285"/>
  <c r="E18" i="285"/>
  <c r="E8" i="285"/>
  <c r="E11" i="285"/>
  <c r="F11" i="285"/>
  <c r="G11" i="285"/>
  <c r="I11" i="285"/>
  <c r="G110" i="273"/>
  <c r="E110" i="273"/>
  <c r="I111" i="273"/>
  <c r="H111" i="273"/>
  <c r="G111" i="273"/>
  <c r="F111" i="273"/>
  <c r="E111" i="273"/>
  <c r="G109" i="273"/>
  <c r="E109" i="273"/>
  <c r="G105" i="273"/>
  <c r="E105" i="273"/>
  <c r="G9" i="285"/>
  <c r="E9" i="285"/>
  <c r="G106" i="273"/>
  <c r="E106" i="273"/>
  <c r="G104" i="273"/>
  <c r="E104" i="273"/>
  <c r="G10" i="285"/>
  <c r="E10" i="285"/>
  <c r="I31" i="265"/>
  <c r="G43" i="278"/>
  <c r="G31" i="265" s="1"/>
  <c r="G41" i="269" s="1"/>
  <c r="F31" i="265"/>
  <c r="F41" i="269" s="1"/>
  <c r="E43" i="278"/>
  <c r="F10" i="265"/>
  <c r="F20" i="269" s="1"/>
  <c r="I10" i="265"/>
  <c r="G41" i="48"/>
  <c r="G38" i="278" s="1"/>
  <c r="E38" i="278"/>
  <c r="G42" i="278"/>
  <c r="E39" i="278"/>
  <c r="G39" i="278"/>
  <c r="I41" i="278"/>
  <c r="G41" i="278"/>
  <c r="F41" i="278"/>
  <c r="E41" i="278"/>
  <c r="G34" i="278"/>
  <c r="G30" i="265" s="1"/>
  <c r="G30" i="277" s="1"/>
  <c r="I140" i="273"/>
  <c r="I30" i="265"/>
  <c r="F30" i="265"/>
  <c r="F40" i="269" s="1"/>
  <c r="E30" i="265"/>
  <c r="E40" i="269" s="1"/>
  <c r="E9" i="265"/>
  <c r="E19" i="269" s="1"/>
  <c r="F9" i="265"/>
  <c r="I9" i="265"/>
  <c r="I4" i="48"/>
  <c r="I33" i="278"/>
  <c r="G33" i="278"/>
  <c r="F33" i="278"/>
  <c r="E33" i="278"/>
  <c r="E32" i="278"/>
  <c r="F32" i="278"/>
  <c r="G32" i="278"/>
  <c r="I32" i="278"/>
  <c r="E31" i="278"/>
  <c r="G31" i="278"/>
  <c r="G30" i="278"/>
  <c r="E30" i="278"/>
  <c r="G29" i="278"/>
  <c r="E29" i="278"/>
  <c r="E24" i="278"/>
  <c r="G24" i="278"/>
  <c r="G23" i="278"/>
  <c r="E23" i="278"/>
  <c r="I20" i="278"/>
  <c r="G20" i="278"/>
  <c r="F20" i="278"/>
  <c r="E20" i="278"/>
  <c r="E19" i="278"/>
  <c r="F19" i="278"/>
  <c r="G19" i="278"/>
  <c r="H19" i="278"/>
  <c r="I19" i="278"/>
  <c r="E18" i="278"/>
  <c r="G18" i="278"/>
  <c r="E17" i="278"/>
  <c r="G17" i="278"/>
  <c r="E16" i="278"/>
  <c r="G16" i="278"/>
  <c r="E15" i="278"/>
  <c r="G15" i="278"/>
  <c r="E12" i="278"/>
  <c r="F12" i="278"/>
  <c r="G12" i="278"/>
  <c r="I12" i="278"/>
  <c r="E11" i="278"/>
  <c r="F11" i="278"/>
  <c r="G11" i="278"/>
  <c r="H11" i="278"/>
  <c r="I11" i="278"/>
  <c r="E63" i="265"/>
  <c r="E63" i="277" s="1"/>
  <c r="F63" i="265"/>
  <c r="F63" i="277" s="1"/>
  <c r="G48" i="286"/>
  <c r="G63" i="265" s="1"/>
  <c r="G63" i="277" s="1"/>
  <c r="H63" i="265"/>
  <c r="I63" i="265"/>
  <c r="J45" i="286"/>
  <c r="J76" i="280" s="1"/>
  <c r="E75" i="265"/>
  <c r="E75" i="277" s="1"/>
  <c r="F75" i="265"/>
  <c r="F75" i="277" s="1"/>
  <c r="G37" i="286"/>
  <c r="G75" i="265" s="1"/>
  <c r="G75" i="277" s="1"/>
  <c r="H75" i="265"/>
  <c r="I75" i="265"/>
  <c r="J34" i="286"/>
  <c r="J52" i="286" s="1"/>
  <c r="E46" i="286"/>
  <c r="F46" i="286"/>
  <c r="I46" i="286"/>
  <c r="E35" i="286"/>
  <c r="F35" i="286"/>
  <c r="I35" i="286"/>
  <c r="I43" i="286"/>
  <c r="G43" i="286"/>
  <c r="F43" i="286"/>
  <c r="E43" i="286"/>
  <c r="I32" i="286"/>
  <c r="G32" i="286"/>
  <c r="F32" i="286"/>
  <c r="E32" i="286"/>
  <c r="G14" i="275"/>
  <c r="J8" i="275"/>
  <c r="J11" i="275" s="1"/>
  <c r="K8" i="275" s="1"/>
  <c r="K11" i="275" s="1"/>
  <c r="L8" i="275" s="1"/>
  <c r="L11" i="275" s="1"/>
  <c r="M8" i="275" s="1"/>
  <c r="M11" i="275" s="1"/>
  <c r="N8" i="275" s="1"/>
  <c r="N11" i="275" s="1"/>
  <c r="O8" i="275" s="1"/>
  <c r="O11" i="275" s="1"/>
  <c r="P8" i="275" s="1"/>
  <c r="P11" i="275" s="1"/>
  <c r="Q8" i="275" s="1"/>
  <c r="Q11" i="275" s="1"/>
  <c r="R8" i="275" s="1"/>
  <c r="R11" i="275" s="1"/>
  <c r="S8" i="275" s="1"/>
  <c r="S11" i="275" s="1"/>
  <c r="T8" i="275" s="1"/>
  <c r="T11" i="275" s="1"/>
  <c r="U8" i="275" s="1"/>
  <c r="U11" i="275" s="1"/>
  <c r="V8" i="275" s="1"/>
  <c r="V11" i="275" s="1"/>
  <c r="W8" i="275" s="1"/>
  <c r="W11" i="275" s="1"/>
  <c r="X8" i="275" s="1"/>
  <c r="X11" i="275" s="1"/>
  <c r="Y8" i="275" s="1"/>
  <c r="Y11" i="275" s="1"/>
  <c r="Z8" i="275" s="1"/>
  <c r="Z11" i="275" s="1"/>
  <c r="AA8" i="275" s="1"/>
  <c r="AA11" i="275" s="1"/>
  <c r="AB8" i="275" s="1"/>
  <c r="AB11" i="275" s="1"/>
  <c r="AC8" i="275" s="1"/>
  <c r="AC11" i="275" s="1"/>
  <c r="AD8" i="275" s="1"/>
  <c r="AD11" i="275" s="1"/>
  <c r="AE8" i="275" s="1"/>
  <c r="AE11" i="275" s="1"/>
  <c r="AF8" i="275" s="1"/>
  <c r="AF11" i="275" s="1"/>
  <c r="AG8" i="275" s="1"/>
  <c r="AG11" i="275" s="1"/>
  <c r="AH8" i="275" s="1"/>
  <c r="AH11" i="275" s="1"/>
  <c r="AI8" i="275" s="1"/>
  <c r="AI11" i="275" s="1"/>
  <c r="AJ8" i="275" s="1"/>
  <c r="AJ11" i="275" s="1"/>
  <c r="AK8" i="275" s="1"/>
  <c r="AK11" i="275" s="1"/>
  <c r="AL8" i="275" s="1"/>
  <c r="AL11" i="275" s="1"/>
  <c r="AM8" i="275" s="1"/>
  <c r="AM11" i="275" s="1"/>
  <c r="AN8" i="275" s="1"/>
  <c r="AN11" i="275" s="1"/>
  <c r="AO8" i="275" s="1"/>
  <c r="AO11" i="275" s="1"/>
  <c r="AP8" i="275" s="1"/>
  <c r="AP11" i="275" s="1"/>
  <c r="AQ8" i="275" s="1"/>
  <c r="AQ11" i="275" s="1"/>
  <c r="AR8" i="275" s="1"/>
  <c r="AR11" i="275" s="1"/>
  <c r="AS8" i="275" s="1"/>
  <c r="AS11" i="275" s="1"/>
  <c r="AT8" i="275" s="1"/>
  <c r="AT11" i="275" s="1"/>
  <c r="AU8" i="275" s="1"/>
  <c r="AU11" i="275" s="1"/>
  <c r="AV8" i="275" s="1"/>
  <c r="AV11" i="275" s="1"/>
  <c r="AW8" i="275" s="1"/>
  <c r="AW11" i="275" s="1"/>
  <c r="AX8" i="275" s="1"/>
  <c r="AX11" i="275" s="1"/>
  <c r="AY8" i="275" s="1"/>
  <c r="AY11" i="275" s="1"/>
  <c r="AZ8" i="275" s="1"/>
  <c r="AZ11" i="275" s="1"/>
  <c r="BA8" i="275" s="1"/>
  <c r="BA11" i="275" s="1"/>
  <c r="BB8" i="275" s="1"/>
  <c r="BB11" i="275" s="1"/>
  <c r="BC8" i="275" s="1"/>
  <c r="BC11" i="275" s="1"/>
  <c r="BD8" i="275" s="1"/>
  <c r="BD11" i="275" s="1"/>
  <c r="BE8" i="275" s="1"/>
  <c r="BE11" i="275" s="1"/>
  <c r="BF8" i="275" s="1"/>
  <c r="BF11" i="275" s="1"/>
  <c r="BG8" i="275" s="1"/>
  <c r="BG11" i="275" s="1"/>
  <c r="BH8" i="275" s="1"/>
  <c r="BH11" i="275" s="1"/>
  <c r="BI8" i="275" s="1"/>
  <c r="BI11" i="275" s="1"/>
  <c r="BJ8" i="275" s="1"/>
  <c r="BJ11" i="275" s="1"/>
  <c r="BK8" i="275" s="1"/>
  <c r="BK11" i="275" s="1"/>
  <c r="BL8" i="275" s="1"/>
  <c r="BL11" i="275" s="1"/>
  <c r="BM8" i="275" s="1"/>
  <c r="BM11" i="275" s="1"/>
  <c r="BN8" i="275" s="1"/>
  <c r="BN11" i="275" s="1"/>
  <c r="BO8" i="275" s="1"/>
  <c r="BO11" i="275" s="1"/>
  <c r="BP8" i="275" s="1"/>
  <c r="BP11" i="275" s="1"/>
  <c r="BQ8" i="275" s="1"/>
  <c r="BQ11" i="275" s="1"/>
  <c r="BR8" i="275" s="1"/>
  <c r="BR11" i="275" s="1"/>
  <c r="BS8" i="275" s="1"/>
  <c r="BS11" i="275" s="1"/>
  <c r="BT8" i="275" s="1"/>
  <c r="BT11" i="275" s="1"/>
  <c r="BU8" i="275" s="1"/>
  <c r="BU11" i="275" s="1"/>
  <c r="BV8" i="275" s="1"/>
  <c r="BV11" i="275" s="1"/>
  <c r="BW8" i="275" s="1"/>
  <c r="BW11" i="275" s="1"/>
  <c r="BX8" i="275" s="1"/>
  <c r="BX11" i="275" s="1"/>
  <c r="BY8" i="275" s="1"/>
  <c r="BY11" i="275" s="1"/>
  <c r="BZ8" i="275" s="1"/>
  <c r="BZ11" i="275" s="1"/>
  <c r="CA8" i="275" s="1"/>
  <c r="CA11" i="275" s="1"/>
  <c r="CB8" i="275" s="1"/>
  <c r="CB11" i="275" s="1"/>
  <c r="CC8" i="275" s="1"/>
  <c r="CC11" i="275" s="1"/>
  <c r="CD8" i="275" s="1"/>
  <c r="CD11" i="275" s="1"/>
  <c r="CE8" i="275" s="1"/>
  <c r="CE11" i="275" s="1"/>
  <c r="CF8" i="275" s="1"/>
  <c r="CF11" i="275" s="1"/>
  <c r="CG8" i="275" s="1"/>
  <c r="CG11" i="275" s="1"/>
  <c r="CH8" i="275" s="1"/>
  <c r="CH11" i="275" s="1"/>
  <c r="CI8" i="275" s="1"/>
  <c r="CI11" i="275" s="1"/>
  <c r="CJ8" i="275" s="1"/>
  <c r="CJ11" i="275" s="1"/>
  <c r="CK8" i="275" s="1"/>
  <c r="CK11" i="275" s="1"/>
  <c r="CL8" i="275" s="1"/>
  <c r="CL11" i="275" s="1"/>
  <c r="CM8" i="275" s="1"/>
  <c r="CM11" i="275" s="1"/>
  <c r="CN8" i="275" s="1"/>
  <c r="CN11" i="275" s="1"/>
  <c r="CO8" i="275" s="1"/>
  <c r="CO11" i="275" s="1"/>
  <c r="CP8" i="275" s="1"/>
  <c r="CP11" i="275" s="1"/>
  <c r="CQ8" i="275" s="1"/>
  <c r="CQ11" i="275" s="1"/>
  <c r="CR8" i="275" s="1"/>
  <c r="CR11" i="275" s="1"/>
  <c r="CS8" i="275" s="1"/>
  <c r="CS11" i="275" s="1"/>
  <c r="CT8" i="275" s="1"/>
  <c r="CT11" i="275" s="1"/>
  <c r="CU8" i="275" s="1"/>
  <c r="CU11" i="275" s="1"/>
  <c r="CV8" i="275" s="1"/>
  <c r="CV11" i="275" s="1"/>
  <c r="CW8" i="275" s="1"/>
  <c r="CW11" i="275" s="1"/>
  <c r="CX8" i="275" s="1"/>
  <c r="CX11" i="275" s="1"/>
  <c r="CY8" i="275" s="1"/>
  <c r="CY11" i="275" s="1"/>
  <c r="CZ8" i="275" s="1"/>
  <c r="CZ11" i="275" s="1"/>
  <c r="DA8" i="275" s="1"/>
  <c r="DA11" i="275" s="1"/>
  <c r="DB8" i="275" s="1"/>
  <c r="DB11" i="275" s="1"/>
  <c r="DC8" i="275" s="1"/>
  <c r="DC11" i="275" s="1"/>
  <c r="DD8" i="275" s="1"/>
  <c r="DD11" i="275" s="1"/>
  <c r="DE8" i="275" s="1"/>
  <c r="DE11" i="275" s="1"/>
  <c r="DF8" i="275" s="1"/>
  <c r="DF11" i="275" s="1"/>
  <c r="DG8" i="275" s="1"/>
  <c r="DG11" i="275" s="1"/>
  <c r="DH8" i="275" s="1"/>
  <c r="DH11" i="275" s="1"/>
  <c r="DI8" i="275" s="1"/>
  <c r="DI11" i="275" s="1"/>
  <c r="DJ8" i="275" s="1"/>
  <c r="DJ11" i="275" s="1"/>
  <c r="DK8" i="275" s="1"/>
  <c r="DK11" i="275" s="1"/>
  <c r="DL8" i="275" s="1"/>
  <c r="DL11" i="275" s="1"/>
  <c r="DM8" i="275" s="1"/>
  <c r="DM11" i="275" s="1"/>
  <c r="DN8" i="275" s="1"/>
  <c r="DN11" i="275" s="1"/>
  <c r="DO8" i="275" s="1"/>
  <c r="DO11" i="275" s="1"/>
  <c r="DP8" i="275" s="1"/>
  <c r="DP11" i="275" s="1"/>
  <c r="DQ8" i="275" s="1"/>
  <c r="DQ11" i="275" s="1"/>
  <c r="DR8" i="275" s="1"/>
  <c r="DR11" i="275" s="1"/>
  <c r="DS8" i="275" s="1"/>
  <c r="DS11" i="275" s="1"/>
  <c r="DT8" i="275" s="1"/>
  <c r="DT11" i="275" s="1"/>
  <c r="DU8" i="275" s="1"/>
  <c r="DU11" i="275" s="1"/>
  <c r="DV8" i="275" s="1"/>
  <c r="DV11" i="275" s="1"/>
  <c r="DW8" i="275" s="1"/>
  <c r="DW11" i="275" s="1"/>
  <c r="DX8" i="275" s="1"/>
  <c r="DX11" i="275" s="1"/>
  <c r="DY8" i="275" s="1"/>
  <c r="DY11" i="275" s="1"/>
  <c r="DZ8" i="275" s="1"/>
  <c r="DZ11" i="275" s="1"/>
  <c r="EA8" i="275" s="1"/>
  <c r="EA11" i="275" s="1"/>
  <c r="EB8" i="275" s="1"/>
  <c r="EB11" i="275" s="1"/>
  <c r="EC8" i="275" s="1"/>
  <c r="EC11" i="275" s="1"/>
  <c r="ED8" i="275" s="1"/>
  <c r="ED11" i="275" s="1"/>
  <c r="EE8" i="275" s="1"/>
  <c r="EE11" i="275" s="1"/>
  <c r="EF8" i="275" s="1"/>
  <c r="EF11" i="275" s="1"/>
  <c r="EG8" i="275" s="1"/>
  <c r="EG11" i="275" s="1"/>
  <c r="EH8" i="275" s="1"/>
  <c r="EH11" i="275" s="1"/>
  <c r="EI8" i="275" s="1"/>
  <c r="EI11" i="275" s="1"/>
  <c r="EJ8" i="275" s="1"/>
  <c r="EJ11" i="275" s="1"/>
  <c r="EK8" i="275" s="1"/>
  <c r="EK11" i="275" s="1"/>
  <c r="EL8" i="275" s="1"/>
  <c r="EL11" i="275" s="1"/>
  <c r="EM8" i="275" s="1"/>
  <c r="EM11" i="275" s="1"/>
  <c r="EN8" i="275" s="1"/>
  <c r="EN11" i="275" s="1"/>
  <c r="EO8" i="275" s="1"/>
  <c r="EO11" i="275" s="1"/>
  <c r="EP8" i="275" s="1"/>
  <c r="EP11" i="275" s="1"/>
  <c r="EQ8" i="275" s="1"/>
  <c r="EQ11" i="275" s="1"/>
  <c r="ER8" i="275" s="1"/>
  <c r="ER11" i="275" s="1"/>
  <c r="ES8" i="275" s="1"/>
  <c r="ES11" i="275" s="1"/>
  <c r="ET8" i="275" s="1"/>
  <c r="ET11" i="275" s="1"/>
  <c r="EU8" i="275" s="1"/>
  <c r="EU11" i="275" s="1"/>
  <c r="EV8" i="275" s="1"/>
  <c r="EV11" i="275" s="1"/>
  <c r="EW8" i="275" s="1"/>
  <c r="EW11" i="275" s="1"/>
  <c r="EX8" i="275" s="1"/>
  <c r="EX11" i="275" s="1"/>
  <c r="EY8" i="275" s="1"/>
  <c r="EY11" i="275" s="1"/>
  <c r="EZ8" i="275" s="1"/>
  <c r="EZ11" i="275" s="1"/>
  <c r="FA8" i="275" s="1"/>
  <c r="FA11" i="275" s="1"/>
  <c r="FB8" i="275" s="1"/>
  <c r="FB11" i="275" s="1"/>
  <c r="FC8" i="275" s="1"/>
  <c r="FC11" i="275" s="1"/>
  <c r="FD8" i="275" s="1"/>
  <c r="FD11" i="275" s="1"/>
  <c r="FE8" i="275" s="1"/>
  <c r="FE11" i="275" s="1"/>
  <c r="FF8" i="275" s="1"/>
  <c r="FF11" i="275" s="1"/>
  <c r="FG8" i="275" s="1"/>
  <c r="FG11" i="275" s="1"/>
  <c r="FH8" i="275" s="1"/>
  <c r="FH11" i="275" s="1"/>
  <c r="FI8" i="275" s="1"/>
  <c r="FI11" i="275" s="1"/>
  <c r="FJ8" i="275" s="1"/>
  <c r="FJ11" i="275" s="1"/>
  <c r="FK8" i="275" s="1"/>
  <c r="FK11" i="275" s="1"/>
  <c r="FL8" i="275" s="1"/>
  <c r="FL11" i="275" s="1"/>
  <c r="FM8" i="275" s="1"/>
  <c r="FM11" i="275" s="1"/>
  <c r="FN8" i="275" s="1"/>
  <c r="FN11" i="275" s="1"/>
  <c r="FO8" i="275" s="1"/>
  <c r="FO11" i="275" s="1"/>
  <c r="FP8" i="275" s="1"/>
  <c r="FP11" i="275" s="1"/>
  <c r="FQ8" i="275" s="1"/>
  <c r="FQ11" i="275" s="1"/>
  <c r="FR8" i="275" s="1"/>
  <c r="FR11" i="275" s="1"/>
  <c r="FS8" i="275" s="1"/>
  <c r="FS11" i="275" s="1"/>
  <c r="FT8" i="275" s="1"/>
  <c r="FT11" i="275" s="1"/>
  <c r="FU8" i="275" s="1"/>
  <c r="FU11" i="275" s="1"/>
  <c r="FV8" i="275" s="1"/>
  <c r="FV11" i="275" s="1"/>
  <c r="FW8" i="275" s="1"/>
  <c r="FW11" i="275" s="1"/>
  <c r="FX8" i="275" s="1"/>
  <c r="FX11" i="275" s="1"/>
  <c r="FY8" i="275" s="1"/>
  <c r="FY11" i="275" s="1"/>
  <c r="FZ8" i="275" s="1"/>
  <c r="FZ11" i="275" s="1"/>
  <c r="GA8" i="275" s="1"/>
  <c r="GA11" i="275" s="1"/>
  <c r="GB8" i="275" s="1"/>
  <c r="GB11" i="275" s="1"/>
  <c r="GC8" i="275" s="1"/>
  <c r="GC11" i="275" s="1"/>
  <c r="GD8" i="275" s="1"/>
  <c r="GD11" i="275" s="1"/>
  <c r="GE8" i="275" s="1"/>
  <c r="GE11" i="275" s="1"/>
  <c r="GF8" i="275" s="1"/>
  <c r="GF11" i="275" s="1"/>
  <c r="GG8" i="275" s="1"/>
  <c r="GG11" i="275" s="1"/>
  <c r="GH8" i="275" s="1"/>
  <c r="GH11" i="275" s="1"/>
  <c r="GI8" i="275" s="1"/>
  <c r="GI11" i="275" s="1"/>
  <c r="GJ8" i="275" s="1"/>
  <c r="GJ11" i="275" s="1"/>
  <c r="I96" i="273"/>
  <c r="H96" i="273"/>
  <c r="G96" i="273"/>
  <c r="F96" i="273"/>
  <c r="E96" i="273"/>
  <c r="G95" i="273"/>
  <c r="E95" i="273"/>
  <c r="G94" i="273"/>
  <c r="E94" i="273"/>
  <c r="E100" i="273"/>
  <c r="F100" i="273"/>
  <c r="G100" i="273"/>
  <c r="I100" i="273"/>
  <c r="J101" i="273" s="1"/>
  <c r="J59" i="273" s="1"/>
  <c r="G85" i="273"/>
  <c r="F6" i="48"/>
  <c r="I6" i="48" s="1"/>
  <c r="E85" i="273"/>
  <c r="F46" i="273"/>
  <c r="J5" i="269"/>
  <c r="H49" i="269"/>
  <c r="H50" i="269"/>
  <c r="K50" i="269" s="1"/>
  <c r="H51" i="269"/>
  <c r="H27" i="269"/>
  <c r="J47" i="269"/>
  <c r="J60" i="269"/>
  <c r="J63" i="269"/>
  <c r="G53" i="265"/>
  <c r="G63" i="269" s="1"/>
  <c r="F63" i="269"/>
  <c r="F60" i="269"/>
  <c r="G47" i="265"/>
  <c r="G57" i="269" s="1"/>
  <c r="F57" i="269"/>
  <c r="G55" i="269"/>
  <c r="G54" i="269"/>
  <c r="G52" i="269"/>
  <c r="F52" i="269"/>
  <c r="G51" i="269"/>
  <c r="F51" i="269"/>
  <c r="G50" i="269"/>
  <c r="F50" i="269"/>
  <c r="G49" i="269"/>
  <c r="F49" i="269"/>
  <c r="G37" i="265"/>
  <c r="G47" i="269" s="1"/>
  <c r="F47" i="269"/>
  <c r="G33" i="265"/>
  <c r="G10" i="280" s="1"/>
  <c r="F43" i="269"/>
  <c r="F42" i="269"/>
  <c r="E63" i="269"/>
  <c r="E60" i="269"/>
  <c r="E57" i="269"/>
  <c r="E56" i="269"/>
  <c r="E54" i="269"/>
  <c r="E52" i="269"/>
  <c r="E51" i="269"/>
  <c r="E50" i="269"/>
  <c r="E49" i="269"/>
  <c r="E47" i="269"/>
  <c r="E43" i="269"/>
  <c r="G25" i="265"/>
  <c r="G35" i="269" s="1"/>
  <c r="F35" i="269"/>
  <c r="F32" i="269"/>
  <c r="F31" i="269"/>
  <c r="G19" i="265"/>
  <c r="G67" i="282" s="1"/>
  <c r="F29" i="269"/>
  <c r="G27" i="269"/>
  <c r="F27" i="269"/>
  <c r="F26" i="269"/>
  <c r="G14" i="265"/>
  <c r="G24" i="269" s="1"/>
  <c r="F24" i="269"/>
  <c r="G11" i="265"/>
  <c r="G42" i="282" s="1"/>
  <c r="F21" i="269"/>
  <c r="E35" i="269"/>
  <c r="E32" i="269"/>
  <c r="E29" i="269"/>
  <c r="E28" i="269"/>
  <c r="E27" i="269"/>
  <c r="E24" i="269"/>
  <c r="E21" i="269"/>
  <c r="I5" i="48"/>
  <c r="I79" i="273"/>
  <c r="J80" i="273" s="1"/>
  <c r="J58" i="273" s="1"/>
  <c r="G46" i="277"/>
  <c r="E45" i="277"/>
  <c r="G43" i="277"/>
  <c r="E43" i="277"/>
  <c r="E72" i="277"/>
  <c r="I141" i="273"/>
  <c r="G141" i="273"/>
  <c r="F141" i="273"/>
  <c r="E141" i="273"/>
  <c r="I135" i="273"/>
  <c r="G135" i="273"/>
  <c r="F135" i="273"/>
  <c r="E135" i="273"/>
  <c r="E130" i="273"/>
  <c r="F130" i="273"/>
  <c r="G130" i="273"/>
  <c r="I130" i="273"/>
  <c r="G89" i="273"/>
  <c r="E89" i="273"/>
  <c r="G10" i="278"/>
  <c r="E10" i="278"/>
  <c r="E59" i="273"/>
  <c r="F59" i="273"/>
  <c r="G59" i="273"/>
  <c r="H59" i="273"/>
  <c r="I59" i="273"/>
  <c r="E15" i="275"/>
  <c r="F15" i="275"/>
  <c r="G15" i="275"/>
  <c r="I15" i="275"/>
  <c r="F62" i="273"/>
  <c r="F63" i="273"/>
  <c r="F64" i="273"/>
  <c r="F65" i="273"/>
  <c r="G62" i="273"/>
  <c r="E62" i="273"/>
  <c r="E25" i="278"/>
  <c r="F25" i="278"/>
  <c r="G25" i="278"/>
  <c r="H25" i="278"/>
  <c r="I25" i="278"/>
  <c r="E26" i="278"/>
  <c r="F26" i="278"/>
  <c r="G26" i="278"/>
  <c r="I26" i="278"/>
  <c r="G28" i="273"/>
  <c r="E28" i="273"/>
  <c r="G45" i="273"/>
  <c r="E45" i="273"/>
  <c r="E79" i="273"/>
  <c r="F79" i="273"/>
  <c r="G79" i="273"/>
  <c r="G86" i="273"/>
  <c r="E86" i="273"/>
  <c r="G84" i="273"/>
  <c r="E84" i="273"/>
  <c r="G83" i="273"/>
  <c r="E83" i="273"/>
  <c r="G20" i="275"/>
  <c r="G17" i="275"/>
  <c r="I58" i="273"/>
  <c r="G58" i="273"/>
  <c r="F58" i="273"/>
  <c r="E58" i="273"/>
  <c r="E5" i="288"/>
  <c r="E4" i="288"/>
  <c r="E3" i="288"/>
  <c r="E2" i="288"/>
  <c r="G17" i="273"/>
  <c r="E17" i="273"/>
  <c r="E140" i="273"/>
  <c r="F140" i="273"/>
  <c r="G140" i="273"/>
  <c r="H140" i="273"/>
  <c r="G139" i="273"/>
  <c r="F139" i="273"/>
  <c r="E139" i="273"/>
  <c r="E134" i="273"/>
  <c r="F134" i="273"/>
  <c r="G134" i="273"/>
  <c r="H134" i="273"/>
  <c r="I134" i="273"/>
  <c r="G133" i="273"/>
  <c r="E133" i="273"/>
  <c r="H23" i="275"/>
  <c r="GJ24" i="275"/>
  <c r="GI24" i="275"/>
  <c r="GH24" i="275"/>
  <c r="GG24" i="275"/>
  <c r="GF24" i="275"/>
  <c r="GE24" i="275"/>
  <c r="GD24" i="275"/>
  <c r="GC24" i="275"/>
  <c r="GB24" i="275"/>
  <c r="GA24" i="275"/>
  <c r="FZ24" i="275"/>
  <c r="FY24" i="275"/>
  <c r="FX24" i="275"/>
  <c r="FW24" i="275"/>
  <c r="FV24" i="275"/>
  <c r="FU24" i="275"/>
  <c r="FT24" i="275"/>
  <c r="FS24" i="275"/>
  <c r="FR24" i="275"/>
  <c r="FQ24" i="275"/>
  <c r="FP24" i="275"/>
  <c r="FO24" i="275"/>
  <c r="FN24" i="275"/>
  <c r="FM24" i="275"/>
  <c r="FL24" i="275"/>
  <c r="FK24" i="275"/>
  <c r="FJ24" i="275"/>
  <c r="FI24" i="275"/>
  <c r="FH24" i="275"/>
  <c r="FG24" i="275"/>
  <c r="FF24" i="275"/>
  <c r="FE24" i="275"/>
  <c r="FD24" i="275"/>
  <c r="FC24" i="275"/>
  <c r="FB24" i="275"/>
  <c r="FA24" i="275"/>
  <c r="EZ24" i="275"/>
  <c r="EY24" i="275"/>
  <c r="EX24" i="275"/>
  <c r="EW24" i="275"/>
  <c r="EV24" i="275"/>
  <c r="EU24" i="275"/>
  <c r="ET24" i="275"/>
  <c r="ES24" i="275"/>
  <c r="ER24" i="275"/>
  <c r="EQ24" i="275"/>
  <c r="EP24" i="275"/>
  <c r="EO24" i="275"/>
  <c r="EN24" i="275"/>
  <c r="EM24" i="275"/>
  <c r="EL24" i="275"/>
  <c r="EK24" i="275"/>
  <c r="EJ24" i="275"/>
  <c r="EI24" i="275"/>
  <c r="EH24" i="275"/>
  <c r="EG24" i="275"/>
  <c r="EF24" i="275"/>
  <c r="EE24" i="275"/>
  <c r="ED24" i="275"/>
  <c r="EC24" i="275"/>
  <c r="EB24" i="275"/>
  <c r="EA24" i="275"/>
  <c r="DZ24" i="275"/>
  <c r="DY24" i="275"/>
  <c r="DX24" i="275"/>
  <c r="DW24" i="275"/>
  <c r="DV24" i="275"/>
  <c r="DU24" i="275"/>
  <c r="DT24" i="275"/>
  <c r="DS24" i="275"/>
  <c r="DR24" i="275"/>
  <c r="DQ24" i="275"/>
  <c r="DP24" i="275"/>
  <c r="DO24" i="275"/>
  <c r="DN24" i="275"/>
  <c r="DM24" i="275"/>
  <c r="DL24" i="275"/>
  <c r="DK24" i="275"/>
  <c r="DJ24" i="275"/>
  <c r="DI24" i="275"/>
  <c r="DH24" i="275"/>
  <c r="DG24" i="275"/>
  <c r="DF24" i="275"/>
  <c r="DE24" i="275"/>
  <c r="DD24" i="275"/>
  <c r="DC24" i="275"/>
  <c r="DB24" i="275"/>
  <c r="DA24" i="275"/>
  <c r="CZ24" i="275"/>
  <c r="CY24" i="275"/>
  <c r="CX24" i="275"/>
  <c r="CW24" i="275"/>
  <c r="CV24" i="275"/>
  <c r="CU24" i="275"/>
  <c r="CT24" i="275"/>
  <c r="CS24" i="275"/>
  <c r="CR24" i="275"/>
  <c r="CQ24" i="275"/>
  <c r="CP24" i="275"/>
  <c r="CO24" i="275"/>
  <c r="CN24" i="275"/>
  <c r="CM24" i="275"/>
  <c r="CL24" i="275"/>
  <c r="CK24" i="275"/>
  <c r="CJ24" i="275"/>
  <c r="CI24" i="275"/>
  <c r="CH24" i="275"/>
  <c r="CG24" i="275"/>
  <c r="CF24" i="275"/>
  <c r="CE24" i="275"/>
  <c r="CD24" i="275"/>
  <c r="CC24" i="275"/>
  <c r="CB24" i="275"/>
  <c r="CA24" i="275"/>
  <c r="BZ24" i="275"/>
  <c r="BY24" i="275"/>
  <c r="BX24" i="275"/>
  <c r="BW24" i="275"/>
  <c r="BV24" i="275"/>
  <c r="BU24" i="275"/>
  <c r="BT24" i="275"/>
  <c r="BS24" i="275"/>
  <c r="BR24" i="275"/>
  <c r="BQ24" i="275"/>
  <c r="BP24" i="275"/>
  <c r="BO24" i="275"/>
  <c r="BN24" i="275"/>
  <c r="BM24" i="275"/>
  <c r="BL24" i="275"/>
  <c r="BK24" i="275"/>
  <c r="BJ24" i="275"/>
  <c r="BI24" i="275"/>
  <c r="BH24" i="275"/>
  <c r="BG24" i="275"/>
  <c r="BF24" i="275"/>
  <c r="BE24" i="275"/>
  <c r="BD24" i="275"/>
  <c r="BC24" i="275"/>
  <c r="BB24" i="275"/>
  <c r="BA24" i="275"/>
  <c r="AZ24" i="275"/>
  <c r="AY24" i="275"/>
  <c r="AX24" i="275"/>
  <c r="AW24" i="275"/>
  <c r="AV24" i="275"/>
  <c r="AU24" i="275"/>
  <c r="AT24" i="275"/>
  <c r="AS24" i="275"/>
  <c r="AR24" i="275"/>
  <c r="AQ24" i="275"/>
  <c r="AP24" i="275"/>
  <c r="AO24" i="275"/>
  <c r="AN24" i="275"/>
  <c r="AM24" i="275"/>
  <c r="AL24" i="275"/>
  <c r="AK24" i="275"/>
  <c r="AJ24" i="275"/>
  <c r="AI24" i="275"/>
  <c r="AH24" i="275"/>
  <c r="AG24" i="275"/>
  <c r="AF24" i="275"/>
  <c r="AE24" i="275"/>
  <c r="AD24" i="275"/>
  <c r="AC24" i="275"/>
  <c r="AB24" i="275"/>
  <c r="AA24" i="275"/>
  <c r="Z24" i="275"/>
  <c r="Y24" i="275"/>
  <c r="X24" i="275"/>
  <c r="W24" i="275"/>
  <c r="V24" i="275"/>
  <c r="U24" i="275"/>
  <c r="T24" i="275"/>
  <c r="S24" i="275"/>
  <c r="R24" i="275"/>
  <c r="Q24" i="275"/>
  <c r="P24" i="275"/>
  <c r="O24" i="275"/>
  <c r="N24" i="275"/>
  <c r="M24" i="275"/>
  <c r="L24" i="275"/>
  <c r="K24" i="275"/>
  <c r="J24" i="275"/>
  <c r="G24" i="275"/>
  <c r="E24" i="275"/>
  <c r="G23" i="275"/>
  <c r="J17" i="275"/>
  <c r="E5" i="275"/>
  <c r="E4" i="275"/>
  <c r="E3" i="275"/>
  <c r="E2" i="275"/>
  <c r="F21" i="264"/>
  <c r="F4" i="280" s="1"/>
  <c r="G13" i="264"/>
  <c r="E13" i="264"/>
  <c r="G12" i="264"/>
  <c r="E12" i="264"/>
  <c r="H68" i="269"/>
  <c r="H67" i="269"/>
  <c r="H2" i="269"/>
  <c r="I82" i="277"/>
  <c r="H82" i="277"/>
  <c r="F82" i="277"/>
  <c r="E82" i="277"/>
  <c r="I81" i="277"/>
  <c r="H81" i="277"/>
  <c r="F81" i="277"/>
  <c r="E81" i="277"/>
  <c r="G76" i="277"/>
  <c r="G82" i="277" s="1"/>
  <c r="G71" i="277"/>
  <c r="F71" i="277"/>
  <c r="E71" i="277"/>
  <c r="G69" i="277"/>
  <c r="F69" i="277"/>
  <c r="E69" i="277"/>
  <c r="G67" i="277"/>
  <c r="G81" i="277" s="1"/>
  <c r="G65" i="277"/>
  <c r="G64" i="277"/>
  <c r="F64" i="277"/>
  <c r="E64" i="277"/>
  <c r="G60" i="277"/>
  <c r="G52" i="277"/>
  <c r="G49" i="277"/>
  <c r="G41" i="277"/>
  <c r="G40" i="277"/>
  <c r="F40" i="277"/>
  <c r="E40" i="277"/>
  <c r="G39" i="277"/>
  <c r="F39" i="277"/>
  <c r="E39" i="277"/>
  <c r="G37" i="277"/>
  <c r="G33" i="277"/>
  <c r="G25" i="277"/>
  <c r="G22" i="277"/>
  <c r="G19" i="277"/>
  <c r="G17" i="277"/>
  <c r="F17" i="277"/>
  <c r="E17" i="277"/>
  <c r="F16" i="277"/>
  <c r="G14" i="277"/>
  <c r="G11" i="277"/>
  <c r="E5" i="277"/>
  <c r="E4" i="277"/>
  <c r="E3" i="277"/>
  <c r="E2" i="277"/>
  <c r="I82" i="265"/>
  <c r="H82" i="265"/>
  <c r="F82" i="265"/>
  <c r="E82" i="265"/>
  <c r="I81" i="265"/>
  <c r="H81" i="265"/>
  <c r="F81" i="265"/>
  <c r="E81" i="265"/>
  <c r="G76" i="265"/>
  <c r="G82" i="265" s="1"/>
  <c r="G67" i="265"/>
  <c r="G81" i="265" s="1"/>
  <c r="G65" i="265"/>
  <c r="G60" i="265"/>
  <c r="E5" i="265"/>
  <c r="E4" i="265"/>
  <c r="E3" i="265"/>
  <c r="E2" i="265"/>
  <c r="E5" i="282"/>
  <c r="E4" i="282"/>
  <c r="E3" i="282"/>
  <c r="E2" i="282"/>
  <c r="E5" i="286"/>
  <c r="E4" i="286"/>
  <c r="E3" i="286"/>
  <c r="E2" i="286"/>
  <c r="E5" i="280"/>
  <c r="E4" i="280"/>
  <c r="E3" i="280"/>
  <c r="E2" i="280"/>
  <c r="E5" i="285"/>
  <c r="E4" i="285"/>
  <c r="E3" i="285"/>
  <c r="E2" i="285"/>
  <c r="E5" i="278"/>
  <c r="E4" i="278"/>
  <c r="E3" i="278"/>
  <c r="E2" i="278"/>
  <c r="I66" i="273"/>
  <c r="H66" i="273"/>
  <c r="G66" i="273"/>
  <c r="F66" i="273"/>
  <c r="E66" i="273"/>
  <c r="G65" i="273"/>
  <c r="E65" i="273"/>
  <c r="G64" i="273"/>
  <c r="E64" i="273"/>
  <c r="G63" i="273"/>
  <c r="E63" i="273"/>
  <c r="I57" i="273"/>
  <c r="G57" i="273"/>
  <c r="F57" i="273"/>
  <c r="E57" i="273"/>
  <c r="I56" i="273"/>
  <c r="G56" i="273"/>
  <c r="F56" i="273"/>
  <c r="E56" i="273"/>
  <c r="I51" i="273"/>
  <c r="H51" i="273"/>
  <c r="G51" i="273"/>
  <c r="F51" i="273"/>
  <c r="E51" i="273"/>
  <c r="I50" i="273"/>
  <c r="H50" i="273"/>
  <c r="G50" i="273"/>
  <c r="F50" i="273"/>
  <c r="E50" i="273"/>
  <c r="I47" i="273"/>
  <c r="G47" i="273"/>
  <c r="F47" i="273"/>
  <c r="E47" i="273"/>
  <c r="G46" i="273"/>
  <c r="E46" i="273"/>
  <c r="I90" i="273"/>
  <c r="H90" i="273"/>
  <c r="G90" i="273"/>
  <c r="F90" i="273"/>
  <c r="E90" i="273"/>
  <c r="H75" i="273"/>
  <c r="G75" i="273"/>
  <c r="F75" i="273"/>
  <c r="E75" i="273"/>
  <c r="G74" i="273"/>
  <c r="E74" i="273"/>
  <c r="I41" i="273"/>
  <c r="I52" i="273" s="1"/>
  <c r="H41" i="273"/>
  <c r="H52" i="273" s="1"/>
  <c r="G41" i="273"/>
  <c r="G52" i="273" s="1"/>
  <c r="F41" i="273"/>
  <c r="F52" i="273" s="1"/>
  <c r="E41" i="273"/>
  <c r="E52" i="273" s="1"/>
  <c r="I38" i="273"/>
  <c r="H38" i="273"/>
  <c r="G38" i="273"/>
  <c r="F38" i="273"/>
  <c r="E38" i="273"/>
  <c r="I37" i="273"/>
  <c r="G37" i="273"/>
  <c r="F37" i="273"/>
  <c r="E37" i="273"/>
  <c r="G36" i="273"/>
  <c r="F36" i="273"/>
  <c r="E36" i="273"/>
  <c r="G35" i="273"/>
  <c r="E35" i="273"/>
  <c r="I32" i="273"/>
  <c r="H32" i="273"/>
  <c r="G32" i="273"/>
  <c r="F32" i="273"/>
  <c r="E32" i="273"/>
  <c r="G31" i="273"/>
  <c r="E31" i="273"/>
  <c r="I24" i="273"/>
  <c r="H24" i="273"/>
  <c r="G24" i="273"/>
  <c r="F24" i="273"/>
  <c r="E24" i="273"/>
  <c r="G23" i="273"/>
  <c r="E23" i="273"/>
  <c r="I19" i="273"/>
  <c r="G19" i="273"/>
  <c r="F19" i="273"/>
  <c r="E19" i="273"/>
  <c r="G18" i="273"/>
  <c r="E18" i="273"/>
  <c r="I13" i="273"/>
  <c r="H13" i="273"/>
  <c r="G13" i="273"/>
  <c r="F13" i="273"/>
  <c r="E13" i="273"/>
  <c r="E5" i="273"/>
  <c r="E4" i="273"/>
  <c r="E3" i="273"/>
  <c r="E2" i="273"/>
  <c r="F3" i="48"/>
  <c r="A1" i="275" s="1"/>
  <c r="R2" i="48"/>
  <c r="Q2" i="48"/>
  <c r="P2" i="48"/>
  <c r="O2" i="48"/>
  <c r="M2" i="48"/>
  <c r="L2" i="48"/>
  <c r="K2" i="48"/>
  <c r="F21" i="277"/>
  <c r="F32" i="277"/>
  <c r="BD3" i="277"/>
  <c r="J13" i="273"/>
  <c r="J14" i="273" s="1"/>
  <c r="J5" i="277"/>
  <c r="F34" i="269"/>
  <c r="K27" i="269"/>
  <c r="J27" i="269" s="1"/>
  <c r="E30" i="277"/>
  <c r="F4" i="288"/>
  <c r="F31" i="277"/>
  <c r="G53" i="282"/>
  <c r="G57" i="282"/>
  <c r="E48" i="277" l="1"/>
  <c r="G19" i="286"/>
  <c r="J5" i="265"/>
  <c r="G25" i="288"/>
  <c r="G31" i="277"/>
  <c r="F23" i="269"/>
  <c r="G24" i="286"/>
  <c r="G17" i="285"/>
  <c r="G10" i="286"/>
  <c r="J5" i="278"/>
  <c r="J5" i="285"/>
  <c r="J5" i="273"/>
  <c r="G21" i="269"/>
  <c r="A1" i="273"/>
  <c r="F48" i="277"/>
  <c r="G43" i="282"/>
  <c r="G10" i="265"/>
  <c r="G10" i="277" s="1"/>
  <c r="G9" i="265"/>
  <c r="G9" i="277" s="1"/>
  <c r="G29" i="280"/>
  <c r="F51" i="277"/>
  <c r="J5" i="280"/>
  <c r="J5" i="288"/>
  <c r="J5" i="286"/>
  <c r="J5" i="275"/>
  <c r="K10" i="273"/>
  <c r="G31" i="288"/>
  <c r="G34" i="288"/>
  <c r="G8" i="285"/>
  <c r="F4" i="265"/>
  <c r="F4" i="275"/>
  <c r="E42" i="269"/>
  <c r="K5" i="286"/>
  <c r="G72" i="288"/>
  <c r="F4" i="278"/>
  <c r="F4" i="273"/>
  <c r="G24" i="265"/>
  <c r="G24" i="277" s="1"/>
  <c r="F10" i="277"/>
  <c r="K7" i="48"/>
  <c r="E9" i="277"/>
  <c r="G16" i="277"/>
  <c r="F36" i="277"/>
  <c r="F43" i="277"/>
  <c r="F44" i="277"/>
  <c r="L10" i="273"/>
  <c r="L5" i="286" s="1"/>
  <c r="K5" i="285"/>
  <c r="K5" i="282"/>
  <c r="F35" i="277"/>
  <c r="L7" i="48"/>
  <c r="G76" i="288"/>
  <c r="F30" i="277"/>
  <c r="E23" i="269"/>
  <c r="F18" i="277"/>
  <c r="G43" i="269"/>
  <c r="K51" i="269"/>
  <c r="J51" i="269" s="1"/>
  <c r="K49" i="269"/>
  <c r="J49" i="269" s="1"/>
  <c r="G39" i="288"/>
  <c r="L27" i="269"/>
  <c r="K5" i="273"/>
  <c r="K5" i="265"/>
  <c r="K5" i="277"/>
  <c r="K5" i="288"/>
  <c r="K5" i="278"/>
  <c r="H24" i="275"/>
  <c r="E31" i="269"/>
  <c r="E21" i="277"/>
  <c r="G23" i="269"/>
  <c r="G13" i="277"/>
  <c r="E46" i="269"/>
  <c r="E36" i="277"/>
  <c r="G20" i="269"/>
  <c r="G93" i="280"/>
  <c r="G99" i="280"/>
  <c r="J19" i="273"/>
  <c r="J56" i="273"/>
  <c r="J37" i="273"/>
  <c r="J12" i="288"/>
  <c r="J37" i="288"/>
  <c r="J40" i="288" s="1"/>
  <c r="J43" i="288" s="1"/>
  <c r="J47" i="273"/>
  <c r="J50" i="269"/>
  <c r="L50" i="269"/>
  <c r="J56" i="286"/>
  <c r="G56" i="269"/>
  <c r="G45" i="277"/>
  <c r="G32" i="277"/>
  <c r="G42" i="269"/>
  <c r="G18" i="277"/>
  <c r="G28" i="269"/>
  <c r="F13" i="48"/>
  <c r="F35" i="48"/>
  <c r="F23" i="278" s="1"/>
  <c r="F68" i="48"/>
  <c r="F72" i="282" s="1"/>
  <c r="F101" i="48"/>
  <c r="F58" i="48"/>
  <c r="F26" i="288" s="1"/>
  <c r="F34" i="48"/>
  <c r="F10" i="278" s="1"/>
  <c r="F51" i="48"/>
  <c r="F40" i="280" s="1"/>
  <c r="F15" i="48"/>
  <c r="I15" i="48" s="1" a="1"/>
  <c r="I15" i="48" s="1"/>
  <c r="F21" i="48"/>
  <c r="F84" i="273" s="1"/>
  <c r="G46" i="269"/>
  <c r="G36" i="277"/>
  <c r="G31" i="269"/>
  <c r="G21" i="277"/>
  <c r="F55" i="48"/>
  <c r="F75" i="48"/>
  <c r="F54" i="48"/>
  <c r="F19" i="48"/>
  <c r="F94" i="273" s="1"/>
  <c r="F65" i="48"/>
  <c r="F8" i="285" s="1"/>
  <c r="F49" i="48"/>
  <c r="F58" i="280" s="1"/>
  <c r="F70" i="48"/>
  <c r="F42" i="286" s="1"/>
  <c r="F14" i="48"/>
  <c r="F45" i="273" s="1"/>
  <c r="F73" i="48"/>
  <c r="F10" i="282" s="1"/>
  <c r="J48" i="273"/>
  <c r="J2" i="277" s="1"/>
  <c r="F64" i="48"/>
  <c r="F30" i="48"/>
  <c r="F17" i="278" s="1"/>
  <c r="M7" i="48"/>
  <c r="G40" i="269"/>
  <c r="G56" i="286"/>
  <c r="G62" i="269"/>
  <c r="G66" i="282"/>
  <c r="G104" i="280"/>
  <c r="G105" i="280"/>
  <c r="J51" i="273"/>
  <c r="F25" i="282"/>
  <c r="G19" i="269"/>
  <c r="A1" i="278"/>
  <c r="A1" i="288"/>
  <c r="A1" i="264"/>
  <c r="A1" i="285"/>
  <c r="A1" i="277"/>
  <c r="H3" i="269"/>
  <c r="A1" i="48"/>
  <c r="F4" i="282"/>
  <c r="F4" i="286"/>
  <c r="F4" i="264"/>
  <c r="F4" i="277"/>
  <c r="F4" i="285"/>
  <c r="I35" i="48" a="1"/>
  <c r="I35" i="48" s="1"/>
  <c r="I101" i="48" a="1"/>
  <c r="I101" i="48" s="1"/>
  <c r="I70" i="48" a="1"/>
  <c r="I70" i="48" s="1"/>
  <c r="G29" i="269"/>
  <c r="G11" i="282"/>
  <c r="F9" i="277"/>
  <c r="F19" i="269"/>
  <c r="E31" i="265"/>
  <c r="E10" i="265"/>
  <c r="G59" i="269"/>
  <c r="G48" i="277"/>
  <c r="G53" i="286"/>
  <c r="G35" i="286"/>
  <c r="G45" i="269"/>
  <c r="G35" i="277"/>
  <c r="G58" i="282"/>
  <c r="G80" i="280"/>
  <c r="G98" i="280"/>
  <c r="G124" i="280"/>
  <c r="F56" i="269"/>
  <c r="F45" i="277"/>
  <c r="I65" i="48" a="1"/>
  <c r="I65" i="48" s="1"/>
  <c r="A1" i="280"/>
  <c r="A1" i="286"/>
  <c r="A1" i="282"/>
  <c r="A1" i="265"/>
  <c r="A1" i="269"/>
  <c r="F38" i="48"/>
  <c r="F28" i="48"/>
  <c r="F15" i="278" s="1"/>
  <c r="F31" i="48"/>
  <c r="F18" i="278" s="1"/>
  <c r="F48" i="48"/>
  <c r="F59" i="48"/>
  <c r="I59" i="48" s="1" a="1"/>
  <c r="I59" i="48" s="1"/>
  <c r="F50" i="48"/>
  <c r="F59" i="280" s="1"/>
  <c r="F22" i="48"/>
  <c r="I22" i="48" s="1" a="1"/>
  <c r="I22" i="48" s="1"/>
  <c r="F69" i="48"/>
  <c r="F74" i="48"/>
  <c r="F46" i="48"/>
  <c r="F16" i="48"/>
  <c r="I16" i="48" s="1" a="1"/>
  <c r="I16" i="48" s="1"/>
  <c r="F17" i="48"/>
  <c r="F41" i="48"/>
  <c r="F38" i="278" s="1"/>
  <c r="F29" i="48"/>
  <c r="F16" i="278" s="1"/>
  <c r="F23" i="48"/>
  <c r="F85" i="273" s="1"/>
  <c r="F36" i="48"/>
  <c r="E52" i="265"/>
  <c r="E24" i="265"/>
  <c r="G57" i="286"/>
  <c r="G46" i="286"/>
  <c r="G14" i="288"/>
  <c r="G36" i="286"/>
  <c r="G47" i="286"/>
  <c r="E16" i="265"/>
  <c r="E35" i="265"/>
  <c r="E55" i="269"/>
  <c r="E44" i="277"/>
  <c r="J115" i="280"/>
  <c r="J93" i="280"/>
  <c r="L51" i="269" l="1"/>
  <c r="L13" i="273"/>
  <c r="L14" i="273" s="1"/>
  <c r="L37" i="288" s="1"/>
  <c r="L5" i="278"/>
  <c r="L5" i="273"/>
  <c r="I34" i="48" a="1"/>
  <c r="I34" i="48" s="1"/>
  <c r="G34" i="269"/>
  <c r="L5" i="282"/>
  <c r="K5" i="275"/>
  <c r="K13" i="273"/>
  <c r="K14" i="273" s="1"/>
  <c r="K5" i="280"/>
  <c r="L5" i="288"/>
  <c r="M10" i="273"/>
  <c r="M5" i="282" s="1"/>
  <c r="L5" i="285"/>
  <c r="L5" i="277"/>
  <c r="L49" i="269"/>
  <c r="F116" i="273"/>
  <c r="L5" i="275"/>
  <c r="L5" i="265"/>
  <c r="L5" i="280"/>
  <c r="F60" i="280"/>
  <c r="F62" i="280" s="1"/>
  <c r="F104" i="273"/>
  <c r="F35" i="273"/>
  <c r="J39" i="273" s="1"/>
  <c r="J41" i="273" s="1"/>
  <c r="J52" i="273" s="1"/>
  <c r="I51" i="48" a="1"/>
  <c r="I51" i="48" s="1"/>
  <c r="I49" i="48" a="1"/>
  <c r="I49" i="48" s="1"/>
  <c r="I21" i="48" a="1"/>
  <c r="I21" i="48" s="1"/>
  <c r="F83" i="273"/>
  <c r="F87" i="273" s="1"/>
  <c r="F29" i="280"/>
  <c r="F28" i="273"/>
  <c r="F29" i="273" s="1"/>
  <c r="F31" i="273" s="1"/>
  <c r="I19" i="48" a="1"/>
  <c r="I19" i="48" s="1"/>
  <c r="F29" i="288"/>
  <c r="I14" i="48" a="1"/>
  <c r="I14" i="48" s="1"/>
  <c r="I58" i="48" a="1"/>
  <c r="I58" i="48" s="1"/>
  <c r="I68" i="48" a="1"/>
  <c r="I68" i="48" s="1"/>
  <c r="I30" i="48" a="1"/>
  <c r="I30" i="48" s="1"/>
  <c r="F109" i="273"/>
  <c r="F17" i="285"/>
  <c r="F10" i="286"/>
  <c r="I28" i="48" a="1"/>
  <c r="I28" i="48" s="1"/>
  <c r="F9" i="285"/>
  <c r="F105" i="273"/>
  <c r="I64" i="48" a="1"/>
  <c r="I64" i="48" s="1"/>
  <c r="F61" i="282"/>
  <c r="I73" i="48" a="1"/>
  <c r="I73" i="48" s="1"/>
  <c r="I54" i="48" a="1"/>
  <c r="I54" i="48" s="1"/>
  <c r="F87" i="280"/>
  <c r="I55" i="48" a="1"/>
  <c r="I55" i="48" s="1"/>
  <c r="F120" i="280"/>
  <c r="I50" i="48" a="1"/>
  <c r="I50" i="48" s="1"/>
  <c r="F120" i="273"/>
  <c r="F115" i="273"/>
  <c r="F74" i="273"/>
  <c r="I75" i="48" a="1"/>
  <c r="I75" i="48" s="1"/>
  <c r="F83" i="282"/>
  <c r="F17" i="273"/>
  <c r="J20" i="273" s="1"/>
  <c r="I13" i="48" a="1"/>
  <c r="I13" i="48" s="1"/>
  <c r="E45" i="269"/>
  <c r="E35" i="277"/>
  <c r="E62" i="269"/>
  <c r="E51" i="277"/>
  <c r="F24" i="278"/>
  <c r="I36" i="48" a="1"/>
  <c r="I36" i="48" s="1"/>
  <c r="F23" i="273"/>
  <c r="F18" i="273"/>
  <c r="F28" i="280"/>
  <c r="F11" i="286"/>
  <c r="I69" i="48" a="1"/>
  <c r="I69" i="48" s="1"/>
  <c r="F31" i="286"/>
  <c r="F63" i="280"/>
  <c r="F88" i="280"/>
  <c r="I48" i="48" a="1"/>
  <c r="I48" i="48" s="1"/>
  <c r="M5" i="275"/>
  <c r="M5" i="288"/>
  <c r="E10" i="277"/>
  <c r="E20" i="269"/>
  <c r="I17" i="48" a="1"/>
  <c r="I17" i="48" s="1"/>
  <c r="I29" i="48" a="1"/>
  <c r="I29" i="48" s="1"/>
  <c r="I46" i="48" a="1"/>
  <c r="I46" i="48" s="1"/>
  <c r="I31" i="48" a="1"/>
  <c r="I31" i="48" s="1"/>
  <c r="J4" i="277"/>
  <c r="E26" i="269"/>
  <c r="E16" i="277"/>
  <c r="E24" i="277"/>
  <c r="E34" i="269"/>
  <c r="F18" i="282"/>
  <c r="I74" i="48" a="1"/>
  <c r="I74" i="48" s="1"/>
  <c r="F45" i="288"/>
  <c r="F53" i="288"/>
  <c r="F29" i="278"/>
  <c r="I38" i="48" a="1"/>
  <c r="I38" i="48" s="1"/>
  <c r="L37" i="273"/>
  <c r="L47" i="273"/>
  <c r="L12" i="288"/>
  <c r="E41" i="269"/>
  <c r="E31" i="277"/>
  <c r="I41" i="48" a="1"/>
  <c r="I41" i="48" s="1"/>
  <c r="I23" i="48" a="1"/>
  <c r="I23" i="48" s="1"/>
  <c r="L56" i="273" l="1"/>
  <c r="L19" i="273"/>
  <c r="J42" i="273"/>
  <c r="M5" i="286"/>
  <c r="M5" i="278"/>
  <c r="N10" i="273"/>
  <c r="O10" i="273" s="1"/>
  <c r="M13" i="273"/>
  <c r="M14" i="273" s="1"/>
  <c r="K37" i="273"/>
  <c r="K37" i="288"/>
  <c r="K12" i="288"/>
  <c r="K47" i="273"/>
  <c r="K48" i="273" s="1"/>
  <c r="K56" i="273"/>
  <c r="K19" i="273"/>
  <c r="K20" i="273" s="1"/>
  <c r="L20" i="273" s="1"/>
  <c r="L147" i="273" s="1"/>
  <c r="M5" i="285"/>
  <c r="M5" i="280"/>
  <c r="M5" i="265"/>
  <c r="M5" i="273"/>
  <c r="M5" i="277"/>
  <c r="F30" i="280"/>
  <c r="F118" i="273"/>
  <c r="F121" i="273" s="1"/>
  <c r="F95" i="273"/>
  <c r="F89" i="273"/>
  <c r="F107" i="273"/>
  <c r="F110" i="273" s="1"/>
  <c r="F12" i="286"/>
  <c r="F19" i="286" s="1"/>
  <c r="F7" i="48"/>
  <c r="J147" i="273"/>
  <c r="J24" i="273"/>
  <c r="J25" i="273" s="1"/>
  <c r="J90" i="273" s="1"/>
  <c r="J91" i="273" s="1"/>
  <c r="F25" i="288"/>
  <c r="F27" i="288" s="1"/>
  <c r="F11" i="288"/>
  <c r="J4" i="282"/>
  <c r="J4" i="273"/>
  <c r="J4" i="285"/>
  <c r="J4" i="286"/>
  <c r="J4" i="288"/>
  <c r="J4" i="275"/>
  <c r="J4" i="278"/>
  <c r="J4" i="280"/>
  <c r="J4" i="265"/>
  <c r="N5" i="277"/>
  <c r="N5" i="265"/>
  <c r="N5" i="285"/>
  <c r="N5" i="286"/>
  <c r="N5" i="278"/>
  <c r="N5" i="288"/>
  <c r="M37" i="288"/>
  <c r="M56" i="273"/>
  <c r="M12" i="288"/>
  <c r="M19" i="273"/>
  <c r="M37" i="273"/>
  <c r="M47" i="273"/>
  <c r="N5" i="282" l="1"/>
  <c r="N5" i="275"/>
  <c r="N13" i="273"/>
  <c r="N14" i="273" s="1"/>
  <c r="N5" i="280"/>
  <c r="N5" i="273"/>
  <c r="K2" i="277"/>
  <c r="K4" i="277" s="1"/>
  <c r="K51" i="273"/>
  <c r="L48" i="273"/>
  <c r="F33" i="280"/>
  <c r="K147" i="273"/>
  <c r="J2" i="288"/>
  <c r="K24" i="273"/>
  <c r="K25" i="273" s="1"/>
  <c r="K148" i="273" s="1"/>
  <c r="K149" i="273" s="1"/>
  <c r="J2" i="278"/>
  <c r="M20" i="273"/>
  <c r="M24" i="273" s="1"/>
  <c r="M25" i="273" s="1"/>
  <c r="J32" i="273"/>
  <c r="J33" i="273" s="1"/>
  <c r="J38" i="273" s="1"/>
  <c r="K39" i="273" s="1"/>
  <c r="K41" i="273" s="1"/>
  <c r="J2" i="280"/>
  <c r="J96" i="273"/>
  <c r="J97" i="273" s="1"/>
  <c r="J141" i="273" s="1"/>
  <c r="J142" i="273" s="1"/>
  <c r="J122" i="273"/>
  <c r="J123" i="273" s="1"/>
  <c r="J11" i="280" s="1"/>
  <c r="J148" i="273"/>
  <c r="J149" i="273" s="1"/>
  <c r="J89" i="280" s="1"/>
  <c r="J90" i="280" s="1"/>
  <c r="J92" i="280" s="1"/>
  <c r="J94" i="280" s="1"/>
  <c r="J75" i="273"/>
  <c r="J76" i="273" s="1"/>
  <c r="J18" i="280" s="1"/>
  <c r="J111" i="273"/>
  <c r="J112" i="273" s="1"/>
  <c r="J11" i="285" s="1"/>
  <c r="J12" i="285" s="1"/>
  <c r="J2" i="273"/>
  <c r="J42" i="288"/>
  <c r="J18" i="288"/>
  <c r="J2" i="282"/>
  <c r="J2" i="286"/>
  <c r="J2" i="285"/>
  <c r="J2" i="265"/>
  <c r="J2" i="275"/>
  <c r="L24" i="273"/>
  <c r="L25" i="273" s="1"/>
  <c r="L148" i="273" s="1"/>
  <c r="L149" i="273" s="1"/>
  <c r="N37" i="273"/>
  <c r="N12" i="288"/>
  <c r="N19" i="273"/>
  <c r="N37" i="288"/>
  <c r="N47" i="273"/>
  <c r="N56" i="273"/>
  <c r="O5" i="285"/>
  <c r="O5" i="282"/>
  <c r="O5" i="278"/>
  <c r="P10" i="273"/>
  <c r="O5" i="277"/>
  <c r="O13" i="273"/>
  <c r="O14" i="273" s="1"/>
  <c r="O5" i="288"/>
  <c r="O5" i="273"/>
  <c r="O5" i="265"/>
  <c r="O5" i="286"/>
  <c r="O5" i="275"/>
  <c r="O5" i="280"/>
  <c r="J20" i="282"/>
  <c r="J21" i="282" s="1"/>
  <c r="J15" i="286"/>
  <c r="J16" i="286" s="1"/>
  <c r="J100" i="273"/>
  <c r="K101" i="273" s="1"/>
  <c r="K59" i="273" s="1"/>
  <c r="K90" i="273"/>
  <c r="K91" i="273" s="1"/>
  <c r="K42" i="288"/>
  <c r="K2" i="282"/>
  <c r="K18" i="288"/>
  <c r="K2" i="285"/>
  <c r="F59" i="288"/>
  <c r="F36" i="288"/>
  <c r="L90" i="273"/>
  <c r="L91" i="273" s="1"/>
  <c r="J78" i="288" l="1"/>
  <c r="J79" i="288" s="1"/>
  <c r="J81" i="288" s="1"/>
  <c r="K2" i="265"/>
  <c r="K2" i="286"/>
  <c r="K96" i="273"/>
  <c r="K97" i="273" s="1"/>
  <c r="K33" i="278" s="1"/>
  <c r="K2" i="273"/>
  <c r="L2" i="278"/>
  <c r="L122" i="273"/>
  <c r="L123" i="273" s="1"/>
  <c r="L11" i="280" s="1"/>
  <c r="L2" i="277"/>
  <c r="L4" i="277" s="1"/>
  <c r="L51" i="273"/>
  <c r="M48" i="273"/>
  <c r="L2" i="285"/>
  <c r="L2" i="265"/>
  <c r="J140" i="273"/>
  <c r="J151" i="273"/>
  <c r="J152" i="273"/>
  <c r="J135" i="273"/>
  <c r="J136" i="273" s="1"/>
  <c r="J19" i="278" s="1"/>
  <c r="J64" i="280"/>
  <c r="J65" i="280" s="1"/>
  <c r="J68" i="280" s="1"/>
  <c r="J69" i="280" s="1"/>
  <c r="J41" i="278"/>
  <c r="J42" i="278" s="1"/>
  <c r="J12" i="278"/>
  <c r="J13" i="278" s="1"/>
  <c r="J25" i="278" s="1"/>
  <c r="L111" i="273"/>
  <c r="L112" i="273" s="1"/>
  <c r="L11" i="285" s="1"/>
  <c r="L12" i="285" s="1"/>
  <c r="L22" i="285" s="1"/>
  <c r="L2" i="275"/>
  <c r="L2" i="273"/>
  <c r="L96" i="273"/>
  <c r="L97" i="273" s="1"/>
  <c r="L56" i="288" s="1"/>
  <c r="K2" i="278"/>
  <c r="K111" i="273"/>
  <c r="K112" i="273" s="1"/>
  <c r="K11" i="285" s="1"/>
  <c r="K12" i="285" s="1"/>
  <c r="K22" i="285" s="1"/>
  <c r="K2" i="280"/>
  <c r="K75" i="273"/>
  <c r="K76" i="273" s="1"/>
  <c r="K18" i="280" s="1"/>
  <c r="K2" i="275"/>
  <c r="K32" i="273"/>
  <c r="K33" i="273" s="1"/>
  <c r="K140" i="273" s="1"/>
  <c r="K122" i="273"/>
  <c r="K123" i="273" s="1"/>
  <c r="K11" i="280" s="1"/>
  <c r="K2" i="288"/>
  <c r="M147" i="273"/>
  <c r="L2" i="286"/>
  <c r="L75" i="273"/>
  <c r="L42" i="288"/>
  <c r="L2" i="280"/>
  <c r="L2" i="282"/>
  <c r="L18" i="288"/>
  <c r="L2" i="288"/>
  <c r="L32" i="273"/>
  <c r="L33" i="273" s="1"/>
  <c r="L38" i="273" s="1"/>
  <c r="J42" i="280"/>
  <c r="N20" i="273"/>
  <c r="N24" i="273" s="1"/>
  <c r="N25" i="273" s="1"/>
  <c r="J56" i="288"/>
  <c r="J130" i="273"/>
  <c r="J131" i="273" s="1"/>
  <c r="J134" i="273" s="1"/>
  <c r="J20" i="278"/>
  <c r="J21" i="278" s="1"/>
  <c r="J26" i="278" s="1"/>
  <c r="J33" i="278"/>
  <c r="K79" i="273"/>
  <c r="L80" i="273" s="1"/>
  <c r="L58" i="273" s="1"/>
  <c r="L13" i="285"/>
  <c r="L13" i="265" s="1"/>
  <c r="L100" i="273"/>
  <c r="M101" i="273" s="1"/>
  <c r="M59" i="273" s="1"/>
  <c r="L20" i="282"/>
  <c r="L15" i="286"/>
  <c r="L20" i="278"/>
  <c r="L21" i="278" s="1"/>
  <c r="L26" i="278" s="1"/>
  <c r="L33" i="278"/>
  <c r="L78" i="288"/>
  <c r="L79" i="288" s="1"/>
  <c r="L81" i="288" s="1"/>
  <c r="L42" i="280"/>
  <c r="J22" i="285"/>
  <c r="J13" i="285"/>
  <c r="J36" i="282"/>
  <c r="J104" i="280"/>
  <c r="J95" i="280"/>
  <c r="J99" i="280"/>
  <c r="K52" i="273"/>
  <c r="K42" i="273"/>
  <c r="K41" i="278"/>
  <c r="K42" i="278" s="1"/>
  <c r="K43" i="278" s="1"/>
  <c r="K20" i="278"/>
  <c r="K21" i="278" s="1"/>
  <c r="K26" i="278" s="1"/>
  <c r="K135" i="273"/>
  <c r="K56" i="288"/>
  <c r="K12" i="278"/>
  <c r="K13" i="278" s="1"/>
  <c r="K25" i="278" s="1"/>
  <c r="K27" i="278" s="1"/>
  <c r="K32" i="278" s="1"/>
  <c r="K20" i="282"/>
  <c r="K100" i="273"/>
  <c r="L101" i="273" s="1"/>
  <c r="L59" i="273" s="1"/>
  <c r="K15" i="286"/>
  <c r="J30" i="282"/>
  <c r="J43" i="282"/>
  <c r="O37" i="273"/>
  <c r="O56" i="273"/>
  <c r="O37" i="288"/>
  <c r="O12" i="288"/>
  <c r="O47" i="273"/>
  <c r="O19" i="273"/>
  <c r="P5" i="286"/>
  <c r="P5" i="265"/>
  <c r="P5" i="275"/>
  <c r="P5" i="273"/>
  <c r="P5" i="288"/>
  <c r="Q10" i="273"/>
  <c r="P5" i="277"/>
  <c r="P13" i="273"/>
  <c r="P14" i="273" s="1"/>
  <c r="P5" i="285"/>
  <c r="P5" i="282"/>
  <c r="P5" i="278"/>
  <c r="P5" i="280"/>
  <c r="M18" i="288"/>
  <c r="M2" i="280"/>
  <c r="M2" i="288"/>
  <c r="M148" i="273"/>
  <c r="M96" i="273"/>
  <c r="M97" i="273" s="1"/>
  <c r="M2" i="282"/>
  <c r="M75" i="273"/>
  <c r="M2" i="275"/>
  <c r="M122" i="273"/>
  <c r="M123" i="273" s="1"/>
  <c r="M11" i="280" s="1"/>
  <c r="M42" i="288"/>
  <c r="M111" i="273"/>
  <c r="M112" i="273" s="1"/>
  <c r="M11" i="285" s="1"/>
  <c r="M12" i="285" s="1"/>
  <c r="M32" i="273"/>
  <c r="M33" i="273" s="1"/>
  <c r="M90" i="273"/>
  <c r="M91" i="273" s="1"/>
  <c r="M2" i="265"/>
  <c r="M2" i="286"/>
  <c r="M2" i="285"/>
  <c r="M2" i="273"/>
  <c r="M2" i="278"/>
  <c r="L140" i="273"/>
  <c r="L64" i="280"/>
  <c r="L65" i="280" s="1"/>
  <c r="L152" i="273"/>
  <c r="L89" i="280"/>
  <c r="L90" i="280" s="1"/>
  <c r="L92" i="280" s="1"/>
  <c r="J121" i="280"/>
  <c r="J50" i="280"/>
  <c r="J73" i="282"/>
  <c r="J55" i="288"/>
  <c r="J32" i="286"/>
  <c r="J15" i="275"/>
  <c r="J20" i="275" s="1"/>
  <c r="K17" i="275" s="1"/>
  <c r="J61" i="288"/>
  <c r="J43" i="286"/>
  <c r="J57" i="273"/>
  <c r="J60" i="273" s="1"/>
  <c r="J79" i="273"/>
  <c r="K80" i="273" s="1"/>
  <c r="J26" i="282"/>
  <c r="J31" i="282" s="1"/>
  <c r="K28" i="282" s="1"/>
  <c r="K19" i="282" s="1"/>
  <c r="J38" i="288"/>
  <c r="J18" i="285"/>
  <c r="J84" i="282"/>
  <c r="J20" i="286"/>
  <c r="J13" i="288"/>
  <c r="J43" i="278"/>
  <c r="J11" i="278"/>
  <c r="K13" i="285"/>
  <c r="K13" i="265" s="1"/>
  <c r="K64" i="280"/>
  <c r="K65" i="280" s="1"/>
  <c r="K89" i="280"/>
  <c r="K90" i="280" s="1"/>
  <c r="K92" i="280" s="1"/>
  <c r="K152" i="273"/>
  <c r="J31" i="288"/>
  <c r="J17" i="286"/>
  <c r="J24" i="286"/>
  <c r="J15" i="288"/>
  <c r="K141" i="273" l="1"/>
  <c r="K142" i="273" s="1"/>
  <c r="K151" i="273"/>
  <c r="K130" i="273"/>
  <c r="M2" i="277"/>
  <c r="M4" i="277" s="1"/>
  <c r="M51" i="273"/>
  <c r="N48" i="273"/>
  <c r="O48" i="273" s="1"/>
  <c r="K20" i="286"/>
  <c r="J153" i="273"/>
  <c r="J50" i="288" s="1"/>
  <c r="J51" i="288" s="1"/>
  <c r="J54" i="288" s="1"/>
  <c r="K38" i="273"/>
  <c r="L39" i="273" s="1"/>
  <c r="L41" i="273" s="1"/>
  <c r="L42" i="273" s="1"/>
  <c r="O20" i="273"/>
  <c r="K84" i="282"/>
  <c r="K50" i="280"/>
  <c r="M76" i="273"/>
  <c r="M18" i="280" s="1"/>
  <c r="K42" i="280"/>
  <c r="K136" i="273"/>
  <c r="J23" i="285"/>
  <c r="N147" i="273"/>
  <c r="L141" i="273"/>
  <c r="L41" i="278"/>
  <c r="L42" i="278" s="1"/>
  <c r="L43" i="278" s="1"/>
  <c r="L31" i="265" s="1"/>
  <c r="K15" i="275"/>
  <c r="K13" i="288"/>
  <c r="K38" i="288"/>
  <c r="K26" i="282"/>
  <c r="J19" i="280"/>
  <c r="J20" i="280" s="1"/>
  <c r="J23" i="280" s="1"/>
  <c r="J35" i="282"/>
  <c r="J38" i="282" s="1"/>
  <c r="J44" i="282" s="1"/>
  <c r="J70" i="280"/>
  <c r="L130" i="273"/>
  <c r="L135" i="273"/>
  <c r="L151" i="273"/>
  <c r="L12" i="278"/>
  <c r="L13" i="278" s="1"/>
  <c r="L25" i="278" s="1"/>
  <c r="L27" i="278" s="1"/>
  <c r="L32" i="278" s="1"/>
  <c r="L34" i="278" s="1"/>
  <c r="K32" i="286"/>
  <c r="K57" i="273"/>
  <c r="K61" i="288"/>
  <c r="K18" i="285"/>
  <c r="K55" i="288"/>
  <c r="K43" i="286"/>
  <c r="K73" i="282"/>
  <c r="K121" i="280"/>
  <c r="J27" i="278"/>
  <c r="J32" i="278" s="1"/>
  <c r="J34" i="278" s="1"/>
  <c r="L76" i="273"/>
  <c r="L18" i="280" s="1"/>
  <c r="L20" i="280" s="1"/>
  <c r="L23" i="280" s="1"/>
  <c r="K78" i="288"/>
  <c r="K79" i="288" s="1"/>
  <c r="K81" i="288" s="1"/>
  <c r="J73" i="288"/>
  <c r="M149" i="273"/>
  <c r="M64" i="280" s="1"/>
  <c r="M65" i="280" s="1"/>
  <c r="K131" i="273"/>
  <c r="J57" i="288"/>
  <c r="J64" i="288" s="1"/>
  <c r="K34" i="278"/>
  <c r="K68" i="280"/>
  <c r="K19" i="280"/>
  <c r="K20" i="280" s="1"/>
  <c r="K23" i="280" s="1"/>
  <c r="L68" i="280"/>
  <c r="L19" i="280"/>
  <c r="L15" i="275"/>
  <c r="L20" i="275" s="1"/>
  <c r="M17" i="275" s="1"/>
  <c r="L43" i="286"/>
  <c r="L48" i="286" s="1"/>
  <c r="K11" i="278"/>
  <c r="L142" i="273"/>
  <c r="J31" i="265"/>
  <c r="J10" i="265"/>
  <c r="J16" i="265"/>
  <c r="J35" i="265"/>
  <c r="J25" i="286"/>
  <c r="K20" i="285"/>
  <c r="K23" i="285" s="1"/>
  <c r="J59" i="265"/>
  <c r="J60" i="265" s="1"/>
  <c r="J66" i="273"/>
  <c r="J67" i="273" s="1"/>
  <c r="M39" i="273"/>
  <c r="M41" i="273" s="1"/>
  <c r="M20" i="282"/>
  <c r="M15" i="286"/>
  <c r="M100" i="273"/>
  <c r="N101" i="273" s="1"/>
  <c r="N59" i="273" s="1"/>
  <c r="M13" i="285"/>
  <c r="M13" i="265" s="1"/>
  <c r="M22" i="285"/>
  <c r="M42" i="280"/>
  <c r="M78" i="288"/>
  <c r="M33" i="278"/>
  <c r="M130" i="273"/>
  <c r="M12" i="278"/>
  <c r="M151" i="273"/>
  <c r="M41" i="278"/>
  <c r="M42" i="278" s="1"/>
  <c r="M135" i="273"/>
  <c r="M56" i="288"/>
  <c r="M20" i="278"/>
  <c r="M141" i="273"/>
  <c r="K21" i="282"/>
  <c r="K4" i="285"/>
  <c r="K4" i="275"/>
  <c r="K4" i="288"/>
  <c r="K4" i="265"/>
  <c r="K4" i="282"/>
  <c r="K4" i="286"/>
  <c r="K4" i="273"/>
  <c r="K4" i="278"/>
  <c r="K4" i="280"/>
  <c r="J18" i="265"/>
  <c r="J13" i="265"/>
  <c r="K20" i="275"/>
  <c r="L17" i="275" s="1"/>
  <c r="J49" i="265"/>
  <c r="K58" i="273"/>
  <c r="K60" i="273" s="1"/>
  <c r="M84" i="282"/>
  <c r="M38" i="288"/>
  <c r="M61" i="288"/>
  <c r="M26" i="282"/>
  <c r="M140" i="273"/>
  <c r="M38" i="273"/>
  <c r="N42" i="288"/>
  <c r="N2" i="275"/>
  <c r="N2" i="288"/>
  <c r="N2" i="265"/>
  <c r="N2" i="280"/>
  <c r="N2" i="285"/>
  <c r="N111" i="273"/>
  <c r="N112" i="273" s="1"/>
  <c r="N32" i="273"/>
  <c r="N33" i="273" s="1"/>
  <c r="N96" i="273"/>
  <c r="N97" i="273" s="1"/>
  <c r="N90" i="273"/>
  <c r="N91" i="273" s="1"/>
  <c r="N2" i="282"/>
  <c r="N2" i="273"/>
  <c r="N148" i="273"/>
  <c r="N75" i="273"/>
  <c r="N18" i="288"/>
  <c r="N2" i="286"/>
  <c r="N122" i="273"/>
  <c r="N123" i="273" s="1"/>
  <c r="N11" i="280" s="1"/>
  <c r="N2" i="278"/>
  <c r="P19" i="273"/>
  <c r="P20" i="273" s="1"/>
  <c r="P56" i="273"/>
  <c r="P12" i="288"/>
  <c r="P47" i="273"/>
  <c r="P37" i="273"/>
  <c r="P37" i="288"/>
  <c r="Q5" i="285"/>
  <c r="Q5" i="278"/>
  <c r="Q5" i="288"/>
  <c r="Q5" i="286"/>
  <c r="R10" i="273"/>
  <c r="Q13" i="273"/>
  <c r="Q14" i="273" s="1"/>
  <c r="Q5" i="282"/>
  <c r="Q5" i="275"/>
  <c r="Q5" i="280"/>
  <c r="Q5" i="277"/>
  <c r="Q5" i="265"/>
  <c r="Q5" i="273"/>
  <c r="O147" i="273"/>
  <c r="O24" i="273"/>
  <c r="O25" i="273" s="1"/>
  <c r="K30" i="265"/>
  <c r="K9" i="265"/>
  <c r="K10" i="265"/>
  <c r="K31" i="265"/>
  <c r="O51" i="273" l="1"/>
  <c r="O2" i="277"/>
  <c r="P48" i="273"/>
  <c r="L73" i="282"/>
  <c r="L78" i="282" s="1"/>
  <c r="M75" i="282" s="1"/>
  <c r="M54" i="282" s="1"/>
  <c r="L26" i="282"/>
  <c r="L31" i="282" s="1"/>
  <c r="M28" i="282" s="1"/>
  <c r="M19" i="282" s="1"/>
  <c r="N149" i="273"/>
  <c r="M73" i="282"/>
  <c r="M55" i="288"/>
  <c r="M57" i="273"/>
  <c r="M50" i="280"/>
  <c r="L10" i="265"/>
  <c r="N2" i="277"/>
  <c r="N4" i="277" s="1"/>
  <c r="N51" i="273"/>
  <c r="L52" i="273"/>
  <c r="K153" i="273"/>
  <c r="K50" i="288" s="1"/>
  <c r="K51" i="288" s="1"/>
  <c r="K54" i="288" s="1"/>
  <c r="K57" i="288" s="1"/>
  <c r="K64" i="288" s="1"/>
  <c r="L57" i="273"/>
  <c r="L55" i="288"/>
  <c r="L61" i="288"/>
  <c r="L121" i="280"/>
  <c r="L127" i="280" s="1"/>
  <c r="M123" i="280" s="1"/>
  <c r="L136" i="273"/>
  <c r="M136" i="273" s="1"/>
  <c r="M13" i="288"/>
  <c r="M20" i="286"/>
  <c r="M32" i="286"/>
  <c r="M18" i="285"/>
  <c r="M79" i="273"/>
  <c r="N80" i="273" s="1"/>
  <c r="N58" i="273" s="1"/>
  <c r="M15" i="275"/>
  <c r="M20" i="275" s="1"/>
  <c r="N17" i="275" s="1"/>
  <c r="M43" i="286"/>
  <c r="M121" i="280"/>
  <c r="K19" i="278"/>
  <c r="L131" i="273"/>
  <c r="L134" i="273" s="1"/>
  <c r="L30" i="265"/>
  <c r="L9" i="265"/>
  <c r="L79" i="273"/>
  <c r="M80" i="273" s="1"/>
  <c r="M58" i="273" s="1"/>
  <c r="L38" i="288"/>
  <c r="L32" i="286"/>
  <c r="L37" i="286" s="1"/>
  <c r="M34" i="286" s="1"/>
  <c r="M52" i="286" s="1"/>
  <c r="L13" i="288"/>
  <c r="L20" i="286"/>
  <c r="L25" i="286" s="1"/>
  <c r="M22" i="286" s="1"/>
  <c r="M14" i="286" s="1"/>
  <c r="M16" i="286" s="1"/>
  <c r="L18" i="285"/>
  <c r="L23" i="285" s="1"/>
  <c r="L59" i="265" s="1"/>
  <c r="L84" i="282"/>
  <c r="L89" i="282" s="1"/>
  <c r="L73" i="265" s="1"/>
  <c r="L50" i="280"/>
  <c r="K134" i="273"/>
  <c r="M89" i="280"/>
  <c r="M90" i="280" s="1"/>
  <c r="M92" i="280" s="1"/>
  <c r="M152" i="273"/>
  <c r="N39" i="273"/>
  <c r="N41" i="273" s="1"/>
  <c r="N52" i="273" s="1"/>
  <c r="M21" i="282"/>
  <c r="M43" i="282" s="1"/>
  <c r="M68" i="280"/>
  <c r="M19" i="280"/>
  <c r="M20" i="280" s="1"/>
  <c r="M23" i="280" s="1"/>
  <c r="K11" i="265"/>
  <c r="K42" i="282" s="1"/>
  <c r="L60" i="273"/>
  <c r="K66" i="273"/>
  <c r="K67" i="273" s="1"/>
  <c r="K59" i="265"/>
  <c r="K60" i="265" s="1"/>
  <c r="L20" i="285"/>
  <c r="Q47" i="273"/>
  <c r="Q48" i="273" s="1"/>
  <c r="Q19" i="273"/>
  <c r="Q20" i="273" s="1"/>
  <c r="Q56" i="273"/>
  <c r="Q12" i="288"/>
  <c r="Q37" i="288"/>
  <c r="Q37" i="273"/>
  <c r="P51" i="273"/>
  <c r="P2" i="277"/>
  <c r="N42" i="280"/>
  <c r="N78" i="288"/>
  <c r="N64" i="280"/>
  <c r="N65" i="280" s="1"/>
  <c r="N89" i="280"/>
  <c r="N90" i="280" s="1"/>
  <c r="N92" i="280" s="1"/>
  <c r="N152" i="273"/>
  <c r="N56" i="288"/>
  <c r="N135" i="273"/>
  <c r="N130" i="273"/>
  <c r="N41" i="278"/>
  <c r="N42" i="278" s="1"/>
  <c r="N43" i="278" s="1"/>
  <c r="N151" i="273"/>
  <c r="N20" i="278"/>
  <c r="N141" i="273"/>
  <c r="N33" i="278"/>
  <c r="N12" i="278"/>
  <c r="N11" i="285"/>
  <c r="N12" i="285" s="1"/>
  <c r="K30" i="282"/>
  <c r="K31" i="282" s="1"/>
  <c r="L28" i="282" s="1"/>
  <c r="L19" i="282" s="1"/>
  <c r="L21" i="282" s="1"/>
  <c r="K43" i="282"/>
  <c r="M43" i="278"/>
  <c r="K22" i="286"/>
  <c r="J74" i="265"/>
  <c r="M142" i="273"/>
  <c r="L11" i="278"/>
  <c r="M20" i="285"/>
  <c r="M23" i="285" s="1"/>
  <c r="J30" i="265"/>
  <c r="J9" i="265"/>
  <c r="O122" i="273"/>
  <c r="O123" i="273" s="1"/>
  <c r="O11" i="280" s="1"/>
  <c r="O42" i="288"/>
  <c r="O2" i="278"/>
  <c r="O2" i="282"/>
  <c r="O111" i="273"/>
  <c r="O112" i="273" s="1"/>
  <c r="O11" i="285" s="1"/>
  <c r="O12" i="285" s="1"/>
  <c r="O90" i="273"/>
  <c r="O91" i="273" s="1"/>
  <c r="O32" i="273"/>
  <c r="O33" i="273" s="1"/>
  <c r="O2" i="265"/>
  <c r="O2" i="273"/>
  <c r="O2" i="280"/>
  <c r="O75" i="273"/>
  <c r="O96" i="273"/>
  <c r="O97" i="273" s="1"/>
  <c r="O2" i="275"/>
  <c r="O2" i="288"/>
  <c r="O148" i="273"/>
  <c r="O149" i="273" s="1"/>
  <c r="O18" i="288"/>
  <c r="O2" i="286"/>
  <c r="O2" i="285"/>
  <c r="R5" i="286"/>
  <c r="R13" i="273"/>
  <c r="R14" i="273" s="1"/>
  <c r="R5" i="265"/>
  <c r="R5" i="275"/>
  <c r="R5" i="273"/>
  <c r="R5" i="278"/>
  <c r="S10" i="273"/>
  <c r="R5" i="277"/>
  <c r="R5" i="285"/>
  <c r="R5" i="282"/>
  <c r="R5" i="288"/>
  <c r="R5" i="280"/>
  <c r="P147" i="273"/>
  <c r="P24" i="273"/>
  <c r="P25" i="273" s="1"/>
  <c r="O76" i="273"/>
  <c r="O18" i="280" s="1"/>
  <c r="N15" i="286"/>
  <c r="N20" i="282"/>
  <c r="N100" i="273"/>
  <c r="O101" i="273" s="1"/>
  <c r="O59" i="273" s="1"/>
  <c r="N140" i="273"/>
  <c r="N38" i="273"/>
  <c r="O4" i="277"/>
  <c r="N76" i="273"/>
  <c r="N18" i="280" s="1"/>
  <c r="M52" i="273"/>
  <c r="M42" i="273"/>
  <c r="J3" i="280"/>
  <c r="J50" i="273"/>
  <c r="J53" i="273" s="1"/>
  <c r="J3" i="277" s="1"/>
  <c r="J3" i="282"/>
  <c r="J3" i="288"/>
  <c r="J3" i="286"/>
  <c r="J3" i="275"/>
  <c r="J3" i="273"/>
  <c r="J3" i="265"/>
  <c r="J3" i="278"/>
  <c r="J3" i="285"/>
  <c r="L19" i="278"/>
  <c r="M45" i="286"/>
  <c r="L63" i="265"/>
  <c r="L72" i="265"/>
  <c r="L4" i="265"/>
  <c r="L4" i="273"/>
  <c r="L4" i="275"/>
  <c r="L4" i="286"/>
  <c r="L4" i="285"/>
  <c r="L4" i="282"/>
  <c r="L4" i="278"/>
  <c r="L4" i="288"/>
  <c r="L4" i="280"/>
  <c r="M131" i="273"/>
  <c r="L11" i="265" l="1"/>
  <c r="L42" i="282" s="1"/>
  <c r="L153" i="273"/>
  <c r="L14" i="265"/>
  <c r="L74" i="265"/>
  <c r="M86" i="282"/>
  <c r="L75" i="265"/>
  <c r="M30" i="282"/>
  <c r="M31" i="282" s="1"/>
  <c r="N28" i="282" s="1"/>
  <c r="N19" i="282" s="1"/>
  <c r="N21" i="282" s="1"/>
  <c r="N42" i="273"/>
  <c r="N4" i="288" s="1"/>
  <c r="O39" i="273"/>
  <c r="O41" i="273" s="1"/>
  <c r="O52" i="273" s="1"/>
  <c r="N68" i="280"/>
  <c r="N19" i="280"/>
  <c r="N20" i="280" s="1"/>
  <c r="N23" i="280" s="1"/>
  <c r="K14" i="265"/>
  <c r="M4" i="275"/>
  <c r="M4" i="288"/>
  <c r="M4" i="286"/>
  <c r="M4" i="273"/>
  <c r="M4" i="265"/>
  <c r="M4" i="285"/>
  <c r="M4" i="282"/>
  <c r="M4" i="280"/>
  <c r="M4" i="278"/>
  <c r="O121" i="280"/>
  <c r="O50" i="280"/>
  <c r="O26" i="282"/>
  <c r="O38" i="288"/>
  <c r="O43" i="286"/>
  <c r="O15" i="275"/>
  <c r="O61" i="288"/>
  <c r="O20" i="286"/>
  <c r="O73" i="282"/>
  <c r="O55" i="288"/>
  <c r="O13" i="288"/>
  <c r="O18" i="285"/>
  <c r="O84" i="282"/>
  <c r="O32" i="286"/>
  <c r="O79" i="273"/>
  <c r="P80" i="273" s="1"/>
  <c r="P58" i="273" s="1"/>
  <c r="O57" i="273"/>
  <c r="S5" i="285"/>
  <c r="S5" i="273"/>
  <c r="S5" i="286"/>
  <c r="S5" i="277"/>
  <c r="S5" i="280"/>
  <c r="S5" i="282"/>
  <c r="S5" i="278"/>
  <c r="S5" i="275"/>
  <c r="S5" i="288"/>
  <c r="T10" i="273"/>
  <c r="S13" i="273"/>
  <c r="S14" i="273" s="1"/>
  <c r="S5" i="265"/>
  <c r="O64" i="280"/>
  <c r="O65" i="280" s="1"/>
  <c r="O89" i="280"/>
  <c r="O90" i="280" s="1"/>
  <c r="O92" i="280" s="1"/>
  <c r="O152" i="273"/>
  <c r="O140" i="273"/>
  <c r="O38" i="273"/>
  <c r="O13" i="285"/>
  <c r="O13" i="265" s="1"/>
  <c r="O22" i="285"/>
  <c r="O42" i="280"/>
  <c r="O78" i="288"/>
  <c r="J11" i="265"/>
  <c r="M24" i="286"/>
  <c r="M25" i="286" s="1"/>
  <c r="M31" i="288"/>
  <c r="M15" i="288"/>
  <c r="M17" i="286"/>
  <c r="M49" i="265" s="1"/>
  <c r="N142" i="273"/>
  <c r="M11" i="278"/>
  <c r="M13" i="278" s="1"/>
  <c r="M25" i="278" s="1"/>
  <c r="K14" i="286"/>
  <c r="K16" i="286" s="1"/>
  <c r="M31" i="265"/>
  <c r="M10" i="265"/>
  <c r="L30" i="282"/>
  <c r="L43" i="282"/>
  <c r="N31" i="265"/>
  <c r="N10" i="265"/>
  <c r="Q24" i="273"/>
  <c r="Q25" i="273" s="1"/>
  <c r="Q147" i="273"/>
  <c r="K3" i="282"/>
  <c r="K3" i="280"/>
  <c r="K3" i="278"/>
  <c r="K3" i="286"/>
  <c r="K3" i="275"/>
  <c r="K3" i="273"/>
  <c r="K50" i="273"/>
  <c r="K3" i="288"/>
  <c r="K3" i="285"/>
  <c r="K3" i="265"/>
  <c r="L65" i="265"/>
  <c r="N131" i="273"/>
  <c r="M134" i="273"/>
  <c r="M93" i="280"/>
  <c r="M94" i="280" s="1"/>
  <c r="M115" i="280"/>
  <c r="M56" i="286"/>
  <c r="M76" i="280"/>
  <c r="M19" i="278"/>
  <c r="M21" i="278" s="1"/>
  <c r="N136" i="273"/>
  <c r="N121" i="280"/>
  <c r="N50" i="280"/>
  <c r="N84" i="282"/>
  <c r="N38" i="288"/>
  <c r="N20" i="286"/>
  <c r="N26" i="282"/>
  <c r="N57" i="273"/>
  <c r="N55" i="288"/>
  <c r="N18" i="285"/>
  <c r="N73" i="282"/>
  <c r="N61" i="288"/>
  <c r="N32" i="286"/>
  <c r="N15" i="275"/>
  <c r="N20" i="275" s="1"/>
  <c r="O17" i="275" s="1"/>
  <c r="N43" i="286"/>
  <c r="N13" i="288"/>
  <c r="N79" i="273"/>
  <c r="O80" i="273" s="1"/>
  <c r="M59" i="265"/>
  <c r="M60" i="265" s="1"/>
  <c r="N20" i="285"/>
  <c r="P42" i="288"/>
  <c r="P90" i="273"/>
  <c r="P91" i="273" s="1"/>
  <c r="P32" i="273"/>
  <c r="P33" i="273" s="1"/>
  <c r="P111" i="273"/>
  <c r="P112" i="273" s="1"/>
  <c r="P11" i="285" s="1"/>
  <c r="P12" i="285" s="1"/>
  <c r="P2" i="265"/>
  <c r="P2" i="286"/>
  <c r="P2" i="285"/>
  <c r="P2" i="273"/>
  <c r="P2" i="275"/>
  <c r="P18" i="288"/>
  <c r="P2" i="280"/>
  <c r="P2" i="288"/>
  <c r="P122" i="273"/>
  <c r="P123" i="273" s="1"/>
  <c r="P11" i="280" s="1"/>
  <c r="P75" i="273"/>
  <c r="P2" i="282"/>
  <c r="P148" i="273"/>
  <c r="P149" i="273" s="1"/>
  <c r="P96" i="273"/>
  <c r="P97" i="273" s="1"/>
  <c r="P2" i="278"/>
  <c r="R37" i="273"/>
  <c r="R56" i="273"/>
  <c r="R12" i="288"/>
  <c r="R47" i="273"/>
  <c r="R48" i="273" s="1"/>
  <c r="R37" i="288"/>
  <c r="R19" i="273"/>
  <c r="R20" i="273" s="1"/>
  <c r="O151" i="273"/>
  <c r="O33" i="278"/>
  <c r="O135" i="273"/>
  <c r="O20" i="278"/>
  <c r="O56" i="288"/>
  <c r="O141" i="273"/>
  <c r="O12" i="278"/>
  <c r="O41" i="278"/>
  <c r="O42" i="278" s="1"/>
  <c r="O130" i="273"/>
  <c r="O100" i="273"/>
  <c r="P101" i="273" s="1"/>
  <c r="P59" i="273" s="1"/>
  <c r="O20" i="282"/>
  <c r="O15" i="286"/>
  <c r="L60" i="265"/>
  <c r="N4" i="273"/>
  <c r="N4" i="280"/>
  <c r="N4" i="286"/>
  <c r="N4" i="285"/>
  <c r="N13" i="285"/>
  <c r="N22" i="285"/>
  <c r="P4" i="277"/>
  <c r="Q2" i="277"/>
  <c r="Q51" i="273"/>
  <c r="L66" i="273"/>
  <c r="L67" i="273" s="1"/>
  <c r="M60" i="273"/>
  <c r="M153" i="273" l="1"/>
  <c r="L50" i="288"/>
  <c r="L51" i="288" s="1"/>
  <c r="L54" i="288" s="1"/>
  <c r="L57" i="288" s="1"/>
  <c r="L64" i="288" s="1"/>
  <c r="N4" i="275"/>
  <c r="N4" i="278"/>
  <c r="N4" i="282"/>
  <c r="N4" i="265"/>
  <c r="P39" i="273"/>
  <c r="P41" i="273" s="1"/>
  <c r="P52" i="273" s="1"/>
  <c r="O42" i="273"/>
  <c r="O4" i="282" s="1"/>
  <c r="O68" i="280"/>
  <c r="O19" i="280"/>
  <c r="O20" i="280" s="1"/>
  <c r="O23" i="280" s="1"/>
  <c r="M66" i="273"/>
  <c r="M67" i="273" s="1"/>
  <c r="N60" i="273"/>
  <c r="P151" i="273"/>
  <c r="P41" i="278"/>
  <c r="P42" i="278" s="1"/>
  <c r="P43" i="278" s="1"/>
  <c r="P130" i="273"/>
  <c r="P12" i="278"/>
  <c r="P33" i="278"/>
  <c r="P141" i="273"/>
  <c r="P20" i="278"/>
  <c r="P56" i="288"/>
  <c r="P135" i="273"/>
  <c r="P42" i="280"/>
  <c r="P78" i="288"/>
  <c r="P140" i="273"/>
  <c r="P38" i="273"/>
  <c r="Q39" i="273" s="1"/>
  <c r="Q41" i="273" s="1"/>
  <c r="O58" i="273"/>
  <c r="M26" i="278"/>
  <c r="M27" i="278" s="1"/>
  <c r="M36" i="282"/>
  <c r="M104" i="280"/>
  <c r="M99" i="280"/>
  <c r="M95" i="280"/>
  <c r="M18" i="265" s="1"/>
  <c r="L67" i="265"/>
  <c r="L81" i="265" s="1"/>
  <c r="Q90" i="273"/>
  <c r="Q91" i="273" s="1"/>
  <c r="Q111" i="273"/>
  <c r="Q112" i="273" s="1"/>
  <c r="Q11" i="285" s="1"/>
  <c r="Q12" i="285" s="1"/>
  <c r="Q32" i="273"/>
  <c r="Q33" i="273" s="1"/>
  <c r="Q2" i="265"/>
  <c r="Q2" i="288"/>
  <c r="Q2" i="285"/>
  <c r="Q96" i="273"/>
  <c r="Q97" i="273" s="1"/>
  <c r="Q75" i="273"/>
  <c r="Q76" i="273" s="1"/>
  <c r="Q18" i="280" s="1"/>
  <c r="Q2" i="278"/>
  <c r="Q2" i="275"/>
  <c r="Q148" i="273"/>
  <c r="Q149" i="273" s="1"/>
  <c r="Q18" i="288"/>
  <c r="Q2" i="280"/>
  <c r="Q2" i="273"/>
  <c r="Q122" i="273"/>
  <c r="Q123" i="273" s="1"/>
  <c r="Q11" i="280" s="1"/>
  <c r="Q42" i="288"/>
  <c r="Q2" i="282"/>
  <c r="Q2" i="286"/>
  <c r="K17" i="286"/>
  <c r="K31" i="288"/>
  <c r="K24" i="286"/>
  <c r="K25" i="286" s="1"/>
  <c r="K15" i="288"/>
  <c r="O142" i="273"/>
  <c r="N11" i="278"/>
  <c r="N13" i="278" s="1"/>
  <c r="N25" i="278" s="1"/>
  <c r="T13" i="273"/>
  <c r="T14" i="273" s="1"/>
  <c r="T5" i="265"/>
  <c r="U10" i="273"/>
  <c r="T5" i="277"/>
  <c r="T5" i="285"/>
  <c r="T5" i="275"/>
  <c r="T5" i="273"/>
  <c r="T5" i="278"/>
  <c r="T5" i="286"/>
  <c r="T5" i="288"/>
  <c r="T5" i="280"/>
  <c r="T5" i="282"/>
  <c r="O20" i="275"/>
  <c r="P17" i="275" s="1"/>
  <c r="N43" i="282"/>
  <c r="N30" i="282"/>
  <c r="N31" i="282" s="1"/>
  <c r="O28" i="282" s="1"/>
  <c r="O4" i="286"/>
  <c r="O4" i="265"/>
  <c r="O4" i="278"/>
  <c r="Q4" i="277"/>
  <c r="N13" i="265"/>
  <c r="L3" i="282"/>
  <c r="L3" i="280"/>
  <c r="L3" i="286"/>
  <c r="L3" i="285"/>
  <c r="L3" i="265"/>
  <c r="L50" i="273"/>
  <c r="L3" i="278"/>
  <c r="L3" i="288"/>
  <c r="L3" i="273"/>
  <c r="L3" i="275"/>
  <c r="O43" i="278"/>
  <c r="R24" i="273"/>
  <c r="R25" i="273" s="1"/>
  <c r="R147" i="273"/>
  <c r="R2" i="277"/>
  <c r="R51" i="273"/>
  <c r="P64" i="280"/>
  <c r="P65" i="280" s="1"/>
  <c r="P89" i="280"/>
  <c r="P90" i="280" s="1"/>
  <c r="P92" i="280" s="1"/>
  <c r="P152" i="273"/>
  <c r="P13" i="285"/>
  <c r="P13" i="265" s="1"/>
  <c r="P22" i="285"/>
  <c r="P15" i="286"/>
  <c r="P20" i="282"/>
  <c r="P100" i="273"/>
  <c r="Q101" i="273" s="1"/>
  <c r="Q59" i="273" s="1"/>
  <c r="N23" i="285"/>
  <c r="O136" i="273"/>
  <c r="N19" i="278"/>
  <c r="N21" i="278" s="1"/>
  <c r="N26" i="278" s="1"/>
  <c r="O131" i="273"/>
  <c r="N134" i="273"/>
  <c r="M74" i="265"/>
  <c r="N22" i="286"/>
  <c r="N14" i="286" s="1"/>
  <c r="N16" i="286" s="1"/>
  <c r="J42" i="282"/>
  <c r="J45" i="282" s="1"/>
  <c r="J14" i="265"/>
  <c r="P42" i="273"/>
  <c r="P76" i="273"/>
  <c r="P18" i="280" s="1"/>
  <c r="S37" i="288"/>
  <c r="S56" i="273"/>
  <c r="S47" i="273"/>
  <c r="S48" i="273" s="1"/>
  <c r="S19" i="273"/>
  <c r="S20" i="273" s="1"/>
  <c r="S37" i="273"/>
  <c r="S12" i="288"/>
  <c r="O4" i="280" l="1"/>
  <c r="O4" i="275"/>
  <c r="N153" i="273"/>
  <c r="M50" i="288"/>
  <c r="M51" i="288" s="1"/>
  <c r="M54" i="288" s="1"/>
  <c r="M57" i="288" s="1"/>
  <c r="M64" i="288" s="1"/>
  <c r="O4" i="285"/>
  <c r="O4" i="273"/>
  <c r="O4" i="288"/>
  <c r="P68" i="280"/>
  <c r="P19" i="280"/>
  <c r="P20" i="280" s="1"/>
  <c r="P23" i="280" s="1"/>
  <c r="O19" i="282"/>
  <c r="O21" i="282" s="1"/>
  <c r="P121" i="280"/>
  <c r="P50" i="280"/>
  <c r="P55" i="288"/>
  <c r="P32" i="286"/>
  <c r="P18" i="285"/>
  <c r="P73" i="282"/>
  <c r="P61" i="288"/>
  <c r="P13" i="288"/>
  <c r="P57" i="273"/>
  <c r="P26" i="282"/>
  <c r="P38" i="288"/>
  <c r="P20" i="286"/>
  <c r="P79" i="273"/>
  <c r="Q80" i="273" s="1"/>
  <c r="P84" i="282"/>
  <c r="P43" i="286"/>
  <c r="P15" i="275"/>
  <c r="P20" i="275" s="1"/>
  <c r="Q17" i="275" s="1"/>
  <c r="P4" i="288"/>
  <c r="P4" i="275"/>
  <c r="P4" i="265"/>
  <c r="P4" i="278"/>
  <c r="P4" i="273"/>
  <c r="P4" i="280"/>
  <c r="P4" i="286"/>
  <c r="P4" i="282"/>
  <c r="P4" i="285"/>
  <c r="J47" i="282"/>
  <c r="J48" i="282" s="1"/>
  <c r="J50" i="282"/>
  <c r="J51" i="282" s="1"/>
  <c r="M32" i="278"/>
  <c r="M34" i="278" s="1"/>
  <c r="R4" i="277"/>
  <c r="R42" i="288"/>
  <c r="R90" i="273"/>
  <c r="R91" i="273" s="1"/>
  <c r="R111" i="273"/>
  <c r="R112" i="273" s="1"/>
  <c r="R11" i="285" s="1"/>
  <c r="R12" i="285" s="1"/>
  <c r="R2" i="265"/>
  <c r="R2" i="273"/>
  <c r="R2" i="280"/>
  <c r="R2" i="275"/>
  <c r="R2" i="282"/>
  <c r="R18" i="288"/>
  <c r="R2" i="286"/>
  <c r="R2" i="278"/>
  <c r="R122" i="273"/>
  <c r="R123" i="273" s="1"/>
  <c r="R11" i="280" s="1"/>
  <c r="R148" i="273"/>
  <c r="R149" i="273" s="1"/>
  <c r="R96" i="273"/>
  <c r="R97" i="273" s="1"/>
  <c r="R32" i="273"/>
  <c r="R33" i="273" s="1"/>
  <c r="R75" i="273"/>
  <c r="R76" i="273" s="1"/>
  <c r="R18" i="280" s="1"/>
  <c r="R2" i="285"/>
  <c r="R2" i="288"/>
  <c r="N27" i="278"/>
  <c r="N32" i="278" s="1"/>
  <c r="N34" i="278" s="1"/>
  <c r="L22" i="286"/>
  <c r="L14" i="286" s="1"/>
  <c r="L16" i="286" s="1"/>
  <c r="K74" i="265"/>
  <c r="K49" i="265"/>
  <c r="Q22" i="285"/>
  <c r="Q13" i="285"/>
  <c r="Q13" i="265" s="1"/>
  <c r="Q42" i="273"/>
  <c r="Q52" i="273"/>
  <c r="M3" i="285"/>
  <c r="M3" i="265"/>
  <c r="M3" i="278"/>
  <c r="M3" i="275"/>
  <c r="M3" i="280"/>
  <c r="M3" i="273"/>
  <c r="M50" i="273"/>
  <c r="K53" i="273" s="1"/>
  <c r="K3" i="277" s="1"/>
  <c r="M3" i="282"/>
  <c r="M3" i="286"/>
  <c r="M3" i="288"/>
  <c r="S24" i="273"/>
  <c r="S25" i="273" s="1"/>
  <c r="S147" i="273"/>
  <c r="S2" i="277"/>
  <c r="S51" i="273"/>
  <c r="J19" i="265"/>
  <c r="N24" i="286"/>
  <c r="N25" i="286" s="1"/>
  <c r="N17" i="286"/>
  <c r="N49" i="265" s="1"/>
  <c r="N31" i="288"/>
  <c r="N15" i="288"/>
  <c r="P131" i="273"/>
  <c r="O134" i="273"/>
  <c r="O19" i="278"/>
  <c r="O21" i="278" s="1"/>
  <c r="O26" i="278" s="1"/>
  <c r="P136" i="273"/>
  <c r="O20" i="285"/>
  <c r="O23" i="285" s="1"/>
  <c r="N59" i="265"/>
  <c r="N60" i="265" s="1"/>
  <c r="Q50" i="280"/>
  <c r="Q121" i="280"/>
  <c r="Q61" i="288"/>
  <c r="Q43" i="286"/>
  <c r="Q57" i="273"/>
  <c r="Q73" i="282"/>
  <c r="Q55" i="288"/>
  <c r="Q13" i="288"/>
  <c r="Q79" i="273"/>
  <c r="R80" i="273" s="1"/>
  <c r="R58" i="273" s="1"/>
  <c r="Q15" i="275"/>
  <c r="Q20" i="275" s="1"/>
  <c r="R17" i="275" s="1"/>
  <c r="Q26" i="282"/>
  <c r="Q32" i="286"/>
  <c r="Q18" i="285"/>
  <c r="Q84" i="282"/>
  <c r="Q38" i="288"/>
  <c r="Q20" i="286"/>
  <c r="O31" i="265"/>
  <c r="O10" i="265"/>
  <c r="U5" i="280"/>
  <c r="U13" i="273"/>
  <c r="U14" i="273" s="1"/>
  <c r="U5" i="282"/>
  <c r="U5" i="275"/>
  <c r="U5" i="278"/>
  <c r="U5" i="277"/>
  <c r="V10" i="273"/>
  <c r="U5" i="273"/>
  <c r="U5" i="285"/>
  <c r="U5" i="265"/>
  <c r="U5" i="288"/>
  <c r="U5" i="286"/>
  <c r="T37" i="288"/>
  <c r="T56" i="273"/>
  <c r="T47" i="273"/>
  <c r="T48" i="273" s="1"/>
  <c r="T12" i="288"/>
  <c r="T37" i="273"/>
  <c r="T19" i="273"/>
  <c r="T20" i="273" s="1"/>
  <c r="P142" i="273"/>
  <c r="O11" i="278"/>
  <c r="O13" i="278" s="1"/>
  <c r="O25" i="278" s="1"/>
  <c r="Q42" i="280"/>
  <c r="Q78" i="288"/>
  <c r="Q64" i="280"/>
  <c r="Q65" i="280" s="1"/>
  <c r="Q89" i="280"/>
  <c r="Q90" i="280" s="1"/>
  <c r="Q92" i="280" s="1"/>
  <c r="Q152" i="273"/>
  <c r="Q56" i="288"/>
  <c r="Q135" i="273"/>
  <c r="Q130" i="273"/>
  <c r="Q141" i="273"/>
  <c r="Q33" i="278"/>
  <c r="Q12" i="278"/>
  <c r="Q20" i="278"/>
  <c r="Q151" i="273"/>
  <c r="Q41" i="278"/>
  <c r="Q42" i="278" s="1"/>
  <c r="Q140" i="273"/>
  <c r="Q38" i="273"/>
  <c r="R39" i="273" s="1"/>
  <c r="R41" i="273" s="1"/>
  <c r="Q20" i="282"/>
  <c r="Q15" i="286"/>
  <c r="Q100" i="273"/>
  <c r="R101" i="273" s="1"/>
  <c r="R59" i="273" s="1"/>
  <c r="P31" i="265"/>
  <c r="P10" i="265"/>
  <c r="O60" i="273"/>
  <c r="N66" i="273"/>
  <c r="N67" i="273" s="1"/>
  <c r="N50" i="288" l="1"/>
  <c r="N51" i="288" s="1"/>
  <c r="N54" i="288" s="1"/>
  <c r="N57" i="288" s="1"/>
  <c r="N64" i="288" s="1"/>
  <c r="O153" i="273"/>
  <c r="O27" i="278"/>
  <c r="O32" i="278" s="1"/>
  <c r="O34" i="278" s="1"/>
  <c r="O30" i="265" s="1"/>
  <c r="Q68" i="280"/>
  <c r="Q19" i="280"/>
  <c r="Q20" i="280" s="1"/>
  <c r="Q23" i="280" s="1"/>
  <c r="N74" i="265"/>
  <c r="O22" i="286"/>
  <c r="T51" i="273"/>
  <c r="T2" i="277"/>
  <c r="V5" i="288"/>
  <c r="V5" i="280"/>
  <c r="V5" i="282"/>
  <c r="V13" i="273"/>
  <c r="V14" i="273" s="1"/>
  <c r="V5" i="265"/>
  <c r="W10" i="273"/>
  <c r="V5" i="277"/>
  <c r="V5" i="278"/>
  <c r="V5" i="275"/>
  <c r="V5" i="273"/>
  <c r="V5" i="285"/>
  <c r="V5" i="286"/>
  <c r="O59" i="265"/>
  <c r="O60" i="265" s="1"/>
  <c r="P20" i="285"/>
  <c r="Q131" i="273"/>
  <c r="P134" i="273"/>
  <c r="J11" i="282"/>
  <c r="J12" i="282" s="1"/>
  <c r="J67" i="282"/>
  <c r="S4" i="277"/>
  <c r="S148" i="273"/>
  <c r="S149" i="273" s="1"/>
  <c r="S96" i="273"/>
  <c r="S97" i="273" s="1"/>
  <c r="S75" i="273"/>
  <c r="S2" i="280"/>
  <c r="S2" i="286"/>
  <c r="S18" i="288"/>
  <c r="S2" i="285"/>
  <c r="S2" i="278"/>
  <c r="S2" i="282"/>
  <c r="S2" i="275"/>
  <c r="S122" i="273"/>
  <c r="S123" i="273" s="1"/>
  <c r="S11" i="280" s="1"/>
  <c r="S42" i="288"/>
  <c r="S90" i="273"/>
  <c r="S91" i="273" s="1"/>
  <c r="S111" i="273"/>
  <c r="S112" i="273" s="1"/>
  <c r="S11" i="285" s="1"/>
  <c r="S12" i="285" s="1"/>
  <c r="S32" i="273"/>
  <c r="S33" i="273" s="1"/>
  <c r="S2" i="265"/>
  <c r="S2" i="288"/>
  <c r="S2" i="273"/>
  <c r="Q4" i="280"/>
  <c r="Q4" i="288"/>
  <c r="Q4" i="282"/>
  <c r="Q4" i="273"/>
  <c r="Q4" i="265"/>
  <c r="Q4" i="286"/>
  <c r="Q4" i="285"/>
  <c r="Q4" i="278"/>
  <c r="Q4" i="275"/>
  <c r="R121" i="280"/>
  <c r="R50" i="280"/>
  <c r="R26" i="282"/>
  <c r="R13" i="288"/>
  <c r="R15" i="275"/>
  <c r="R20" i="275" s="1"/>
  <c r="S17" i="275" s="1"/>
  <c r="R38" i="288"/>
  <c r="R18" i="285"/>
  <c r="R84" i="282"/>
  <c r="R43" i="286"/>
  <c r="R73" i="282"/>
  <c r="R61" i="288"/>
  <c r="R20" i="286"/>
  <c r="R57" i="273"/>
  <c r="R32" i="286"/>
  <c r="R79" i="273"/>
  <c r="S80" i="273" s="1"/>
  <c r="S58" i="273" s="1"/>
  <c r="R55" i="288"/>
  <c r="N9" i="265"/>
  <c r="N11" i="265" s="1"/>
  <c r="N30" i="265"/>
  <c r="R140" i="273"/>
  <c r="R38" i="273"/>
  <c r="S39" i="273" s="1"/>
  <c r="S41" i="273" s="1"/>
  <c r="R64" i="280"/>
  <c r="R65" i="280" s="1"/>
  <c r="R89" i="280"/>
  <c r="R90" i="280" s="1"/>
  <c r="R92" i="280" s="1"/>
  <c r="R152" i="273"/>
  <c r="R22" i="285"/>
  <c r="R13" i="285"/>
  <c r="M30" i="265"/>
  <c r="M9" i="265"/>
  <c r="J76" i="282"/>
  <c r="O30" i="282"/>
  <c r="O31" i="282" s="1"/>
  <c r="P28" i="282" s="1"/>
  <c r="P19" i="282" s="1"/>
  <c r="P21" i="282" s="1"/>
  <c r="O43" i="282"/>
  <c r="O66" i="273"/>
  <c r="O67" i="273" s="1"/>
  <c r="P60" i="273"/>
  <c r="N3" i="275"/>
  <c r="N3" i="265"/>
  <c r="N3" i="285"/>
  <c r="N3" i="278"/>
  <c r="N3" i="273"/>
  <c r="N3" i="288"/>
  <c r="N50" i="273"/>
  <c r="N3" i="286"/>
  <c r="N3" i="280"/>
  <c r="N3" i="282"/>
  <c r="R42" i="273"/>
  <c r="R52" i="273"/>
  <c r="Q43" i="278"/>
  <c r="Q142" i="273"/>
  <c r="P11" i="278"/>
  <c r="P13" i="278" s="1"/>
  <c r="P25" i="278" s="1"/>
  <c r="T24" i="273"/>
  <c r="T25" i="273" s="1"/>
  <c r="T147" i="273"/>
  <c r="U47" i="273"/>
  <c r="U48" i="273" s="1"/>
  <c r="U37" i="273"/>
  <c r="U56" i="273"/>
  <c r="U19" i="273"/>
  <c r="U20" i="273" s="1"/>
  <c r="U12" i="288"/>
  <c r="U37" i="288"/>
  <c r="Q136" i="273"/>
  <c r="P19" i="278"/>
  <c r="P21" i="278" s="1"/>
  <c r="L24" i="286"/>
  <c r="L15" i="288"/>
  <c r="L17" i="286"/>
  <c r="L31" i="288"/>
  <c r="S76" i="273"/>
  <c r="S18" i="280" s="1"/>
  <c r="R56" i="288"/>
  <c r="R41" i="278"/>
  <c r="R42" i="278" s="1"/>
  <c r="R43" i="278" s="1"/>
  <c r="R151" i="273"/>
  <c r="R135" i="273"/>
  <c r="R130" i="273"/>
  <c r="R141" i="273"/>
  <c r="R33" i="278"/>
  <c r="R12" i="278"/>
  <c r="R20" i="278"/>
  <c r="R42" i="280"/>
  <c r="R78" i="288"/>
  <c r="R20" i="282"/>
  <c r="R15" i="286"/>
  <c r="R100" i="273"/>
  <c r="S101" i="273" s="1"/>
  <c r="S59" i="273" s="1"/>
  <c r="J57" i="282"/>
  <c r="J53" i="282"/>
  <c r="J55" i="282" s="1"/>
  <c r="Q58" i="273"/>
  <c r="P23" i="285"/>
  <c r="P153" i="273" l="1"/>
  <c r="O50" i="288"/>
  <c r="O51" i="288" s="1"/>
  <c r="O54" i="288" s="1"/>
  <c r="O57" i="288" s="1"/>
  <c r="O64" i="288" s="1"/>
  <c r="O9" i="265"/>
  <c r="O11" i="265" s="1"/>
  <c r="O14" i="265" s="1"/>
  <c r="R68" i="280"/>
  <c r="R19" i="280"/>
  <c r="R20" i="280" s="1"/>
  <c r="R23" i="280" s="1"/>
  <c r="Q20" i="285"/>
  <c r="Q23" i="285" s="1"/>
  <c r="P59" i="265"/>
  <c r="P60" i="265" s="1"/>
  <c r="J77" i="282"/>
  <c r="J78" i="282" s="1"/>
  <c r="K75" i="282" s="1"/>
  <c r="J58" i="282"/>
  <c r="J59" i="282" s="1"/>
  <c r="L49" i="265"/>
  <c r="P26" i="278"/>
  <c r="P27" i="278" s="1"/>
  <c r="U147" i="273"/>
  <c r="U24" i="273"/>
  <c r="U25" i="273" s="1"/>
  <c r="T122" i="273"/>
  <c r="T123" i="273" s="1"/>
  <c r="T11" i="280" s="1"/>
  <c r="T148" i="273"/>
  <c r="T149" i="273" s="1"/>
  <c r="T18" i="288"/>
  <c r="T2" i="275"/>
  <c r="T2" i="280"/>
  <c r="T90" i="273"/>
  <c r="T91" i="273" s="1"/>
  <c r="T2" i="288"/>
  <c r="T42" i="288"/>
  <c r="T2" i="282"/>
  <c r="T96" i="273"/>
  <c r="T97" i="273" s="1"/>
  <c r="T32" i="273"/>
  <c r="T33" i="273" s="1"/>
  <c r="T111" i="273"/>
  <c r="T112" i="273" s="1"/>
  <c r="T11" i="285" s="1"/>
  <c r="T12" i="285" s="1"/>
  <c r="T2" i="265"/>
  <c r="T2" i="285"/>
  <c r="T2" i="278"/>
  <c r="T2" i="273"/>
  <c r="T75" i="273"/>
  <c r="T2" i="286"/>
  <c r="R142" i="273"/>
  <c r="Q11" i="278"/>
  <c r="Q13" i="278" s="1"/>
  <c r="Q25" i="278" s="1"/>
  <c r="Q10" i="265"/>
  <c r="Q31" i="265"/>
  <c r="R4" i="288"/>
  <c r="R4" i="273"/>
  <c r="R4" i="265"/>
  <c r="R4" i="278"/>
  <c r="R4" i="280"/>
  <c r="R4" i="286"/>
  <c r="R4" i="282"/>
  <c r="R4" i="285"/>
  <c r="R4" i="275"/>
  <c r="O3" i="265"/>
  <c r="O3" i="288"/>
  <c r="O3" i="282"/>
  <c r="O3" i="278"/>
  <c r="O3" i="280"/>
  <c r="O3" i="273"/>
  <c r="O3" i="275"/>
  <c r="O3" i="286"/>
  <c r="O50" i="273"/>
  <c r="O3" i="285"/>
  <c r="P30" i="282"/>
  <c r="P31" i="282" s="1"/>
  <c r="Q28" i="282" s="1"/>
  <c r="P43" i="282"/>
  <c r="S52" i="273"/>
  <c r="S42" i="273"/>
  <c r="N42" i="282"/>
  <c r="N14" i="265"/>
  <c r="S140" i="273"/>
  <c r="S38" i="273"/>
  <c r="T39" i="273" s="1"/>
  <c r="T41" i="273" s="1"/>
  <c r="S20" i="282"/>
  <c r="S15" i="286"/>
  <c r="S100" i="273"/>
  <c r="T101" i="273" s="1"/>
  <c r="T59" i="273" s="1"/>
  <c r="S42" i="280"/>
  <c r="S78" i="288"/>
  <c r="T76" i="273"/>
  <c r="T18" i="280" s="1"/>
  <c r="S64" i="280"/>
  <c r="S65" i="280" s="1"/>
  <c r="S89" i="280"/>
  <c r="S90" i="280" s="1"/>
  <c r="S92" i="280" s="1"/>
  <c r="S152" i="273"/>
  <c r="J13" i="282"/>
  <c r="J87" i="282"/>
  <c r="R131" i="273"/>
  <c r="Q134" i="273"/>
  <c r="T4" i="277"/>
  <c r="O42" i="282"/>
  <c r="R31" i="265"/>
  <c r="R10" i="265"/>
  <c r="S121" i="280"/>
  <c r="S50" i="280"/>
  <c r="S61" i="288"/>
  <c r="S43" i="286"/>
  <c r="S15" i="275"/>
  <c r="S20" i="275" s="1"/>
  <c r="T17" i="275" s="1"/>
  <c r="S38" i="288"/>
  <c r="S57" i="273"/>
  <c r="S84" i="282"/>
  <c r="S32" i="286"/>
  <c r="S26" i="282"/>
  <c r="S13" i="288"/>
  <c r="S18" i="285"/>
  <c r="S73" i="282"/>
  <c r="S20" i="286"/>
  <c r="S55" i="288"/>
  <c r="S79" i="273"/>
  <c r="T80" i="273" s="1"/>
  <c r="R136" i="273"/>
  <c r="Q19" i="278"/>
  <c r="Q21" i="278" s="1"/>
  <c r="Q26" i="278" s="1"/>
  <c r="U51" i="273"/>
  <c r="U2" i="277"/>
  <c r="P66" i="273"/>
  <c r="P67" i="273" s="1"/>
  <c r="Q60" i="273"/>
  <c r="M11" i="265"/>
  <c r="R13" i="265"/>
  <c r="S13" i="285"/>
  <c r="S13" i="265" s="1"/>
  <c r="S22" i="285"/>
  <c r="S141" i="273"/>
  <c r="S33" i="278"/>
  <c r="S12" i="278"/>
  <c r="S135" i="273"/>
  <c r="S151" i="273"/>
  <c r="S41" i="278"/>
  <c r="S42" i="278" s="1"/>
  <c r="S43" i="278" s="1"/>
  <c r="S56" i="288"/>
  <c r="S130" i="273"/>
  <c r="S20" i="278"/>
  <c r="X10" i="273"/>
  <c r="W5" i="265"/>
  <c r="W5" i="273"/>
  <c r="W5" i="285"/>
  <c r="W5" i="278"/>
  <c r="W5" i="275"/>
  <c r="W5" i="286"/>
  <c r="W5" i="288"/>
  <c r="W13" i="273"/>
  <c r="W14" i="273" s="1"/>
  <c r="W5" i="280"/>
  <c r="W5" i="282"/>
  <c r="W5" i="277"/>
  <c r="V47" i="273"/>
  <c r="V48" i="273" s="1"/>
  <c r="V12" i="288"/>
  <c r="V56" i="273"/>
  <c r="V19" i="273"/>
  <c r="V20" i="273" s="1"/>
  <c r="V37" i="288"/>
  <c r="V37" i="273"/>
  <c r="O14" i="286"/>
  <c r="O16" i="286" s="1"/>
  <c r="P50" i="288" l="1"/>
  <c r="P51" i="288" s="1"/>
  <c r="P54" i="288" s="1"/>
  <c r="P57" i="288" s="1"/>
  <c r="P64" i="288" s="1"/>
  <c r="Q153" i="273"/>
  <c r="S68" i="280"/>
  <c r="S19" i="280"/>
  <c r="S20" i="280" s="1"/>
  <c r="S23" i="280" s="1"/>
  <c r="V2" i="277"/>
  <c r="V51" i="273"/>
  <c r="X5" i="288"/>
  <c r="X5" i="280"/>
  <c r="X5" i="275"/>
  <c r="X13" i="273"/>
  <c r="X14" i="273" s="1"/>
  <c r="X5" i="265"/>
  <c r="Y10" i="273"/>
  <c r="X5" i="282"/>
  <c r="X5" i="285"/>
  <c r="X5" i="286"/>
  <c r="X5" i="273"/>
  <c r="X5" i="278"/>
  <c r="X5" i="277"/>
  <c r="V147" i="273"/>
  <c r="V24" i="273"/>
  <c r="V25" i="273" s="1"/>
  <c r="M42" i="282"/>
  <c r="M14" i="265"/>
  <c r="P50" i="273"/>
  <c r="P3" i="285"/>
  <c r="P3" i="278"/>
  <c r="P3" i="280"/>
  <c r="P3" i="288"/>
  <c r="P3" i="265"/>
  <c r="P3" i="275"/>
  <c r="P3" i="282"/>
  <c r="P3" i="273"/>
  <c r="P3" i="286"/>
  <c r="U4" i="277"/>
  <c r="R19" i="278"/>
  <c r="R21" i="278" s="1"/>
  <c r="R26" i="278" s="1"/>
  <c r="S136" i="273"/>
  <c r="T58" i="273"/>
  <c r="J21" i="265"/>
  <c r="S142" i="273"/>
  <c r="R11" i="278"/>
  <c r="R13" i="278" s="1"/>
  <c r="R25" i="278" s="1"/>
  <c r="T38" i="273"/>
  <c r="U39" i="273" s="1"/>
  <c r="U41" i="273" s="1"/>
  <c r="T140" i="273"/>
  <c r="T42" i="280"/>
  <c r="T78" i="288"/>
  <c r="U96" i="273"/>
  <c r="U97" i="273" s="1"/>
  <c r="U75" i="273"/>
  <c r="U2" i="280"/>
  <c r="U2" i="275"/>
  <c r="U90" i="273"/>
  <c r="U91" i="273" s="1"/>
  <c r="U32" i="273"/>
  <c r="U33" i="273" s="1"/>
  <c r="U2" i="282"/>
  <c r="U111" i="273"/>
  <c r="U112" i="273" s="1"/>
  <c r="U11" i="285" s="1"/>
  <c r="U12" i="285" s="1"/>
  <c r="U2" i="265"/>
  <c r="U2" i="285"/>
  <c r="U122" i="273"/>
  <c r="U123" i="273" s="1"/>
  <c r="U11" i="280" s="1"/>
  <c r="U42" i="288"/>
  <c r="U2" i="288"/>
  <c r="U2" i="286"/>
  <c r="U148" i="273"/>
  <c r="U149" i="273" s="1"/>
  <c r="U18" i="288"/>
  <c r="U2" i="273"/>
  <c r="U2" i="278"/>
  <c r="Q59" i="265"/>
  <c r="Q60" i="265" s="1"/>
  <c r="R20" i="285"/>
  <c r="R23" i="285" s="1"/>
  <c r="O31" i="288"/>
  <c r="O17" i="286"/>
  <c r="O15" i="288"/>
  <c r="O24" i="286"/>
  <c r="O25" i="286" s="1"/>
  <c r="W37" i="273"/>
  <c r="W12" i="288"/>
  <c r="W19" i="273"/>
  <c r="W20" i="273" s="1"/>
  <c r="W47" i="273"/>
  <c r="W48" i="273" s="1"/>
  <c r="W37" i="288"/>
  <c r="W56" i="273"/>
  <c r="S31" i="265"/>
  <c r="S10" i="265"/>
  <c r="Q66" i="273"/>
  <c r="Q67" i="273" s="1"/>
  <c r="R60" i="273"/>
  <c r="P32" i="278"/>
  <c r="P34" i="278" s="1"/>
  <c r="S131" i="273"/>
  <c r="R134" i="273"/>
  <c r="T121" i="280"/>
  <c r="T50" i="280"/>
  <c r="T61" i="288"/>
  <c r="T43" i="286"/>
  <c r="T79" i="273"/>
  <c r="U80" i="273" s="1"/>
  <c r="U58" i="273" s="1"/>
  <c r="T84" i="282"/>
  <c r="T20" i="286"/>
  <c r="T32" i="286"/>
  <c r="T57" i="273"/>
  <c r="T26" i="282"/>
  <c r="T13" i="288"/>
  <c r="T18" i="285"/>
  <c r="T73" i="282"/>
  <c r="T38" i="288"/>
  <c r="T55" i="288"/>
  <c r="T15" i="275"/>
  <c r="T20" i="275" s="1"/>
  <c r="U17" i="275" s="1"/>
  <c r="T52" i="273"/>
  <c r="T42" i="273"/>
  <c r="S4" i="282"/>
  <c r="S4" i="273"/>
  <c r="S4" i="288"/>
  <c r="S4" i="280"/>
  <c r="S4" i="265"/>
  <c r="S4" i="278"/>
  <c r="S4" i="285"/>
  <c r="S4" i="286"/>
  <c r="S4" i="275"/>
  <c r="K54" i="282"/>
  <c r="Q19" i="282"/>
  <c r="Q21" i="282" s="1"/>
  <c r="Q27" i="278"/>
  <c r="Q32" i="278" s="1"/>
  <c r="Q34" i="278" s="1"/>
  <c r="T13" i="285"/>
  <c r="T13" i="265" s="1"/>
  <c r="T22" i="285"/>
  <c r="T151" i="273"/>
  <c r="T41" i="278"/>
  <c r="T42" i="278" s="1"/>
  <c r="T43" i="278" s="1"/>
  <c r="T56" i="288"/>
  <c r="T130" i="273"/>
  <c r="T20" i="278"/>
  <c r="T141" i="273"/>
  <c r="T33" i="278"/>
  <c r="T12" i="278"/>
  <c r="T135" i="273"/>
  <c r="T100" i="273"/>
  <c r="U101" i="273" s="1"/>
  <c r="U59" i="273" s="1"/>
  <c r="T15" i="286"/>
  <c r="T20" i="282"/>
  <c r="T64" i="280"/>
  <c r="T65" i="280" s="1"/>
  <c r="T89" i="280"/>
  <c r="T90" i="280" s="1"/>
  <c r="T92" i="280" s="1"/>
  <c r="T152" i="273"/>
  <c r="J62" i="282"/>
  <c r="J63" i="282" s="1"/>
  <c r="Q50" i="288" l="1"/>
  <c r="Q51" i="288" s="1"/>
  <c r="Q54" i="288" s="1"/>
  <c r="Q57" i="288" s="1"/>
  <c r="Q64" i="288" s="1"/>
  <c r="R153" i="273"/>
  <c r="T68" i="280"/>
  <c r="T19" i="280"/>
  <c r="T20" i="280" s="1"/>
  <c r="T23" i="280" s="1"/>
  <c r="R27" i="278"/>
  <c r="R32" i="278" s="1"/>
  <c r="R34" i="278" s="1"/>
  <c r="R30" i="265" s="1"/>
  <c r="Q30" i="282"/>
  <c r="Q31" i="282" s="1"/>
  <c r="R28" i="282" s="1"/>
  <c r="Q43" i="282"/>
  <c r="S134" i="273"/>
  <c r="T131" i="273"/>
  <c r="Q3" i="278"/>
  <c r="Q3" i="285"/>
  <c r="Q3" i="280"/>
  <c r="Q3" i="286"/>
  <c r="Q3" i="273"/>
  <c r="Q3" i="275"/>
  <c r="Q3" i="265"/>
  <c r="Q3" i="288"/>
  <c r="Q50" i="273"/>
  <c r="Q3" i="282"/>
  <c r="W24" i="273"/>
  <c r="W25" i="273" s="1"/>
  <c r="W147" i="273"/>
  <c r="U13" i="285"/>
  <c r="U13" i="265" s="1"/>
  <c r="U22" i="285"/>
  <c r="U38" i="273"/>
  <c r="V39" i="273" s="1"/>
  <c r="V41" i="273" s="1"/>
  <c r="U140" i="273"/>
  <c r="U76" i="273"/>
  <c r="U18" i="280" s="1"/>
  <c r="S11" i="278"/>
  <c r="S13" i="278" s="1"/>
  <c r="S25" i="278" s="1"/>
  <c r="T142" i="273"/>
  <c r="V122" i="273"/>
  <c r="V123" i="273" s="1"/>
  <c r="V11" i="280" s="1"/>
  <c r="V148" i="273"/>
  <c r="V149" i="273" s="1"/>
  <c r="V42" i="288"/>
  <c r="V2" i="275"/>
  <c r="V2" i="288"/>
  <c r="V18" i="288"/>
  <c r="V2" i="286"/>
  <c r="V2" i="280"/>
  <c r="V96" i="273"/>
  <c r="V97" i="273" s="1"/>
  <c r="V32" i="273"/>
  <c r="V33" i="273" s="1"/>
  <c r="V75" i="273"/>
  <c r="V76" i="273" s="1"/>
  <c r="V18" i="280" s="1"/>
  <c r="V2" i="285"/>
  <c r="V2" i="282"/>
  <c r="V90" i="273"/>
  <c r="V91" i="273" s="1"/>
  <c r="V111" i="273"/>
  <c r="V112" i="273" s="1"/>
  <c r="V11" i="285" s="1"/>
  <c r="V12" i="285" s="1"/>
  <c r="V2" i="265"/>
  <c r="V2" i="273"/>
  <c r="V2" i="278"/>
  <c r="Y13" i="273"/>
  <c r="Y14" i="273" s="1"/>
  <c r="Y5" i="282"/>
  <c r="Y5" i="273"/>
  <c r="Y5" i="285"/>
  <c r="Z10" i="273"/>
  <c r="Y5" i="278"/>
  <c r="Y5" i="286"/>
  <c r="Y5" i="280"/>
  <c r="Y5" i="275"/>
  <c r="Y5" i="288"/>
  <c r="Y5" i="265"/>
  <c r="Y5" i="277"/>
  <c r="X12" i="288"/>
  <c r="X37" i="273"/>
  <c r="X19" i="273"/>
  <c r="X20" i="273" s="1"/>
  <c r="X37" i="288"/>
  <c r="X56" i="273"/>
  <c r="X47" i="273"/>
  <c r="X48" i="273" s="1"/>
  <c r="J64" i="282"/>
  <c r="J88" i="282"/>
  <c r="J89" i="282" s="1"/>
  <c r="J66" i="282"/>
  <c r="T31" i="265"/>
  <c r="T10" i="265"/>
  <c r="Q30" i="265"/>
  <c r="Q9" i="265"/>
  <c r="Q11" i="265" s="1"/>
  <c r="T4" i="278"/>
  <c r="T4" i="286"/>
  <c r="T4" i="280"/>
  <c r="T4" i="288"/>
  <c r="T4" i="282"/>
  <c r="T4" i="285"/>
  <c r="T4" i="265"/>
  <c r="T4" i="275"/>
  <c r="T4" i="273"/>
  <c r="P30" i="265"/>
  <c r="P9" i="265"/>
  <c r="R66" i="273"/>
  <c r="R67" i="273" s="1"/>
  <c r="S60" i="273"/>
  <c r="W2" i="277"/>
  <c r="W51" i="273"/>
  <c r="O74" i="265"/>
  <c r="P22" i="286"/>
  <c r="O49" i="265"/>
  <c r="R59" i="265"/>
  <c r="R60" i="265" s="1"/>
  <c r="S20" i="285"/>
  <c r="S23" i="285" s="1"/>
  <c r="U64" i="280"/>
  <c r="U65" i="280" s="1"/>
  <c r="U89" i="280"/>
  <c r="U90" i="280" s="1"/>
  <c r="U92" i="280" s="1"/>
  <c r="U152" i="273"/>
  <c r="U42" i="280"/>
  <c r="U78" i="288"/>
  <c r="U20" i="282"/>
  <c r="U15" i="286"/>
  <c r="U100" i="273"/>
  <c r="V101" i="273" s="1"/>
  <c r="V59" i="273" s="1"/>
  <c r="U141" i="273"/>
  <c r="U33" i="278"/>
  <c r="U12" i="278"/>
  <c r="U20" i="278"/>
  <c r="U151" i="273"/>
  <c r="U41" i="278"/>
  <c r="U42" i="278" s="1"/>
  <c r="U43" i="278" s="1"/>
  <c r="U56" i="288"/>
  <c r="U135" i="273"/>
  <c r="U130" i="273"/>
  <c r="U42" i="273"/>
  <c r="U52" i="273"/>
  <c r="R9" i="265"/>
  <c r="R11" i="265" s="1"/>
  <c r="J22" i="265"/>
  <c r="T136" i="273"/>
  <c r="S19" i="278"/>
  <c r="S21" i="278" s="1"/>
  <c r="S26" i="278" s="1"/>
  <c r="V4" i="277"/>
  <c r="S153" i="273" l="1"/>
  <c r="R50" i="288"/>
  <c r="R51" i="288" s="1"/>
  <c r="R54" i="288" s="1"/>
  <c r="R57" i="288" s="1"/>
  <c r="R64" i="288" s="1"/>
  <c r="U68" i="280"/>
  <c r="U19" i="280"/>
  <c r="U20" i="280" s="1"/>
  <c r="V121" i="280"/>
  <c r="V50" i="280"/>
  <c r="V73" i="282"/>
  <c r="V61" i="288"/>
  <c r="V43" i="286"/>
  <c r="V79" i="273"/>
  <c r="W80" i="273" s="1"/>
  <c r="W58" i="273" s="1"/>
  <c r="V55" i="288"/>
  <c r="V13" i="288"/>
  <c r="V15" i="275"/>
  <c r="V84" i="282"/>
  <c r="V32" i="286"/>
  <c r="V18" i="285"/>
  <c r="V26" i="282"/>
  <c r="V38" i="288"/>
  <c r="V20" i="286"/>
  <c r="V57" i="273"/>
  <c r="T19" i="278"/>
  <c r="T21" i="278" s="1"/>
  <c r="T26" i="278" s="1"/>
  <c r="U136" i="273"/>
  <c r="U4" i="265"/>
  <c r="U4" i="285"/>
  <c r="U4" i="280"/>
  <c r="U4" i="286"/>
  <c r="U4" i="278"/>
  <c r="U4" i="275"/>
  <c r="U4" i="282"/>
  <c r="U4" i="288"/>
  <c r="U4" i="273"/>
  <c r="S59" i="265"/>
  <c r="S60" i="265" s="1"/>
  <c r="T20" i="285"/>
  <c r="T23" i="285" s="1"/>
  <c r="P14" i="286"/>
  <c r="P16" i="286" s="1"/>
  <c r="R3" i="278"/>
  <c r="R3" i="288"/>
  <c r="R50" i="273"/>
  <c r="R3" i="280"/>
  <c r="R3" i="273"/>
  <c r="R3" i="265"/>
  <c r="R3" i="285"/>
  <c r="R3" i="275"/>
  <c r="R3" i="282"/>
  <c r="R3" i="286"/>
  <c r="Q14" i="265"/>
  <c r="Q42" i="282"/>
  <c r="J32" i="265"/>
  <c r="X147" i="273"/>
  <c r="X24" i="273"/>
  <c r="X25" i="273" s="1"/>
  <c r="Z5" i="288"/>
  <c r="Z5" i="280"/>
  <c r="Z5" i="282"/>
  <c r="Z13" i="273"/>
  <c r="Z14" i="273" s="1"/>
  <c r="Z5" i="265"/>
  <c r="AA10" i="273"/>
  <c r="Z5" i="277"/>
  <c r="Z5" i="278"/>
  <c r="Z5" i="275"/>
  <c r="Z5" i="273"/>
  <c r="Z5" i="285"/>
  <c r="Z5" i="286"/>
  <c r="Y37" i="288"/>
  <c r="Y56" i="273"/>
  <c r="Y47" i="273"/>
  <c r="Y48" i="273" s="1"/>
  <c r="Y19" i="273"/>
  <c r="Y20" i="273" s="1"/>
  <c r="Y37" i="273"/>
  <c r="Y12" i="288"/>
  <c r="V15" i="286"/>
  <c r="V100" i="273"/>
  <c r="W101" i="273" s="1"/>
  <c r="W59" i="273" s="1"/>
  <c r="V20" i="282"/>
  <c r="V140" i="273"/>
  <c r="V38" i="273"/>
  <c r="W39" i="273" s="1"/>
  <c r="W41" i="273" s="1"/>
  <c r="V64" i="280"/>
  <c r="V65" i="280" s="1"/>
  <c r="V89" i="280"/>
  <c r="V90" i="280" s="1"/>
  <c r="V92" i="280" s="1"/>
  <c r="V152" i="273"/>
  <c r="S27" i="278"/>
  <c r="S32" i="278" s="1"/>
  <c r="S34" i="278" s="1"/>
  <c r="V52" i="273"/>
  <c r="V42" i="273"/>
  <c r="W148" i="273"/>
  <c r="W149" i="273" s="1"/>
  <c r="W96" i="273"/>
  <c r="W97" i="273" s="1"/>
  <c r="W75" i="273"/>
  <c r="W76" i="273" s="1"/>
  <c r="W18" i="280" s="1"/>
  <c r="W2" i="278"/>
  <c r="W2" i="288"/>
  <c r="W18" i="288"/>
  <c r="W2" i="286"/>
  <c r="W2" i="280"/>
  <c r="W2" i="275"/>
  <c r="W2" i="282"/>
  <c r="W122" i="273"/>
  <c r="W123" i="273" s="1"/>
  <c r="W11" i="280" s="1"/>
  <c r="W42" i="288"/>
  <c r="W90" i="273"/>
  <c r="W91" i="273" s="1"/>
  <c r="W111" i="273"/>
  <c r="W112" i="273" s="1"/>
  <c r="W11" i="285" s="1"/>
  <c r="W12" i="285" s="1"/>
  <c r="W32" i="273"/>
  <c r="W33" i="273" s="1"/>
  <c r="W2" i="265"/>
  <c r="W2" i="273"/>
  <c r="W2" i="285"/>
  <c r="T134" i="273"/>
  <c r="U131" i="273"/>
  <c r="R19" i="282"/>
  <c r="R21" i="282" s="1"/>
  <c r="J53" i="286"/>
  <c r="J54" i="286" s="1"/>
  <c r="J60" i="286" s="1"/>
  <c r="J35" i="286"/>
  <c r="R42" i="282"/>
  <c r="R14" i="265"/>
  <c r="U31" i="265"/>
  <c r="U10" i="265"/>
  <c r="W4" i="277"/>
  <c r="S66" i="273"/>
  <c r="S67" i="273" s="1"/>
  <c r="T60" i="273"/>
  <c r="P11" i="265"/>
  <c r="J73" i="265"/>
  <c r="K86" i="282"/>
  <c r="X2" i="277"/>
  <c r="X51" i="273"/>
  <c r="V22" i="285"/>
  <c r="V13" i="285"/>
  <c r="V13" i="265" s="1"/>
  <c r="V151" i="273"/>
  <c r="V41" i="278"/>
  <c r="V42" i="278" s="1"/>
  <c r="V43" i="278" s="1"/>
  <c r="V56" i="288"/>
  <c r="V135" i="273"/>
  <c r="V130" i="273"/>
  <c r="V141" i="273"/>
  <c r="V33" i="278"/>
  <c r="V12" i="278"/>
  <c r="V20" i="278"/>
  <c r="V42" i="280"/>
  <c r="V78" i="288"/>
  <c r="T11" i="278"/>
  <c r="T13" i="278" s="1"/>
  <c r="T25" i="278" s="1"/>
  <c r="T27" i="278" s="1"/>
  <c r="T32" i="278" s="1"/>
  <c r="T34" i="278" s="1"/>
  <c r="U142" i="273"/>
  <c r="U121" i="280"/>
  <c r="U50" i="280"/>
  <c r="U73" i="282"/>
  <c r="U55" i="288"/>
  <c r="U84" i="282"/>
  <c r="U32" i="286"/>
  <c r="U18" i="285"/>
  <c r="U13" i="288"/>
  <c r="U79" i="273"/>
  <c r="V80" i="273" s="1"/>
  <c r="V58" i="273" s="1"/>
  <c r="U26" i="282"/>
  <c r="U38" i="288"/>
  <c r="U61" i="288"/>
  <c r="U43" i="286"/>
  <c r="U15" i="275"/>
  <c r="U20" i="275" s="1"/>
  <c r="V17" i="275" s="1"/>
  <c r="U20" i="286"/>
  <c r="U57" i="273"/>
  <c r="S50" i="288" l="1"/>
  <c r="S51" i="288" s="1"/>
  <c r="S54" i="288" s="1"/>
  <c r="S57" i="288" s="1"/>
  <c r="S64" i="288" s="1"/>
  <c r="T153" i="273"/>
  <c r="U23" i="280"/>
  <c r="V68" i="280"/>
  <c r="V19" i="280"/>
  <c r="V20" i="280" s="1"/>
  <c r="V142" i="273"/>
  <c r="U11" i="278"/>
  <c r="U13" i="278" s="1"/>
  <c r="U25" i="278" s="1"/>
  <c r="T30" i="265"/>
  <c r="T9" i="265"/>
  <c r="T11" i="265" s="1"/>
  <c r="V31" i="265"/>
  <c r="V10" i="265"/>
  <c r="W121" i="280"/>
  <c r="W50" i="280"/>
  <c r="W73" i="282"/>
  <c r="W61" i="288"/>
  <c r="W43" i="286"/>
  <c r="W15" i="275"/>
  <c r="W55" i="288"/>
  <c r="W13" i="288"/>
  <c r="W79" i="273"/>
  <c r="X80" i="273" s="1"/>
  <c r="X58" i="273" s="1"/>
  <c r="W84" i="282"/>
  <c r="W32" i="286"/>
  <c r="W18" i="285"/>
  <c r="W26" i="282"/>
  <c r="W38" i="288"/>
  <c r="W20" i="286"/>
  <c r="W57" i="273"/>
  <c r="P42" i="282"/>
  <c r="P14" i="265"/>
  <c r="S3" i="285"/>
  <c r="S3" i="282"/>
  <c r="S3" i="278"/>
  <c r="S3" i="275"/>
  <c r="S3" i="265"/>
  <c r="S3" i="280"/>
  <c r="S50" i="273"/>
  <c r="S3" i="273"/>
  <c r="S3" i="286"/>
  <c r="S3" i="288"/>
  <c r="R30" i="282"/>
  <c r="R31" i="282" s="1"/>
  <c r="S28" i="282" s="1"/>
  <c r="R43" i="282"/>
  <c r="W13" i="285"/>
  <c r="W13" i="265" s="1"/>
  <c r="W22" i="285"/>
  <c r="W56" i="288"/>
  <c r="W135" i="273"/>
  <c r="W130" i="273"/>
  <c r="W41" i="278"/>
  <c r="W42" i="278" s="1"/>
  <c r="W43" i="278" s="1"/>
  <c r="W151" i="273"/>
  <c r="W12" i="278"/>
  <c r="W20" i="278"/>
  <c r="W141" i="273"/>
  <c r="W33" i="278"/>
  <c r="S30" i="265"/>
  <c r="S9" i="265"/>
  <c r="S11" i="265" s="1"/>
  <c r="W52" i="273"/>
  <c r="W42" i="273"/>
  <c r="Y51" i="273"/>
  <c r="Y2" i="277"/>
  <c r="X42" i="288"/>
  <c r="X90" i="273"/>
  <c r="X91" i="273" s="1"/>
  <c r="X111" i="273"/>
  <c r="X112" i="273" s="1"/>
  <c r="X11" i="285" s="1"/>
  <c r="X12" i="285" s="1"/>
  <c r="X2" i="265"/>
  <c r="X2" i="278"/>
  <c r="X2" i="285"/>
  <c r="X2" i="288"/>
  <c r="X2" i="286"/>
  <c r="X18" i="288"/>
  <c r="X2" i="282"/>
  <c r="X2" i="273"/>
  <c r="X122" i="273"/>
  <c r="X123" i="273" s="1"/>
  <c r="X11" i="280" s="1"/>
  <c r="X148" i="273"/>
  <c r="X149" i="273" s="1"/>
  <c r="X96" i="273"/>
  <c r="X97" i="273" s="1"/>
  <c r="X32" i="273"/>
  <c r="X33" i="273" s="1"/>
  <c r="X75" i="273"/>
  <c r="X76" i="273" s="1"/>
  <c r="X18" i="280" s="1"/>
  <c r="X2" i="280"/>
  <c r="X2" i="275"/>
  <c r="J33" i="265"/>
  <c r="J10" i="280" s="1"/>
  <c r="J12" i="280" s="1"/>
  <c r="T59" i="265"/>
  <c r="T60" i="265" s="1"/>
  <c r="U20" i="285"/>
  <c r="U23" i="285" s="1"/>
  <c r="V136" i="273"/>
  <c r="U19" i="278"/>
  <c r="U21" i="278" s="1"/>
  <c r="U26" i="278" s="1"/>
  <c r="V20" i="275"/>
  <c r="W17" i="275" s="1"/>
  <c r="X4" i="277"/>
  <c r="T66" i="273"/>
  <c r="T67" i="273" s="1"/>
  <c r="U60" i="273"/>
  <c r="U134" i="273"/>
  <c r="V131" i="273"/>
  <c r="W38" i="273"/>
  <c r="X39" i="273" s="1"/>
  <c r="X41" i="273" s="1"/>
  <c r="W140" i="273"/>
  <c r="W20" i="282"/>
  <c r="W15" i="286"/>
  <c r="W100" i="273"/>
  <c r="X101" i="273" s="1"/>
  <c r="X59" i="273" s="1"/>
  <c r="W42" i="280"/>
  <c r="W78" i="288"/>
  <c r="W64" i="280"/>
  <c r="W65" i="280" s="1"/>
  <c r="W89" i="280"/>
  <c r="W90" i="280" s="1"/>
  <c r="W92" i="280" s="1"/>
  <c r="W152" i="273"/>
  <c r="V4" i="265"/>
  <c r="V4" i="285"/>
  <c r="V4" i="280"/>
  <c r="V4" i="286"/>
  <c r="V4" i="278"/>
  <c r="V4" i="275"/>
  <c r="V4" i="282"/>
  <c r="V4" i="288"/>
  <c r="V4" i="273"/>
  <c r="Y24" i="273"/>
  <c r="Y25" i="273" s="1"/>
  <c r="Y147" i="273"/>
  <c r="AA5" i="273"/>
  <c r="AA5" i="277"/>
  <c r="AA5" i="275"/>
  <c r="AA5" i="286"/>
  <c r="AA5" i="285"/>
  <c r="AA13" i="273"/>
  <c r="AA14" i="273" s="1"/>
  <c r="AA5" i="280"/>
  <c r="AA5" i="288"/>
  <c r="AB10" i="273"/>
  <c r="AA5" i="265"/>
  <c r="AA5" i="282"/>
  <c r="AA5" i="278"/>
  <c r="Z37" i="288"/>
  <c r="Z37" i="273"/>
  <c r="Z19" i="273"/>
  <c r="Z20" i="273" s="1"/>
  <c r="Z56" i="273"/>
  <c r="Z47" i="273"/>
  <c r="Z48" i="273" s="1"/>
  <c r="Z12" i="288"/>
  <c r="P17" i="286"/>
  <c r="P31" i="288"/>
  <c r="P24" i="286"/>
  <c r="P25" i="286" s="1"/>
  <c r="P15" i="288"/>
  <c r="U153" i="273" l="1"/>
  <c r="T50" i="288"/>
  <c r="T51" i="288" s="1"/>
  <c r="T54" i="288" s="1"/>
  <c r="T57" i="288" s="1"/>
  <c r="T64" i="288" s="1"/>
  <c r="V23" i="280"/>
  <c r="W68" i="280"/>
  <c r="W19" i="280"/>
  <c r="W20" i="280" s="1"/>
  <c r="J15" i="280"/>
  <c r="J16" i="280" s="1"/>
  <c r="U59" i="265"/>
  <c r="U60" i="265" s="1"/>
  <c r="V20" i="285"/>
  <c r="V23" i="285" s="1"/>
  <c r="AA12" i="288"/>
  <c r="AA37" i="288"/>
  <c r="AA37" i="273"/>
  <c r="AA47" i="273"/>
  <c r="AA48" i="273" s="1"/>
  <c r="AA19" i="273"/>
  <c r="AA20" i="273" s="1"/>
  <c r="AA56" i="273"/>
  <c r="X42" i="273"/>
  <c r="X52" i="273"/>
  <c r="T3" i="286"/>
  <c r="T50" i="273"/>
  <c r="T3" i="288"/>
  <c r="T3" i="280"/>
  <c r="T3" i="285"/>
  <c r="T3" i="265"/>
  <c r="T3" i="282"/>
  <c r="T3" i="278"/>
  <c r="T3" i="273"/>
  <c r="T3" i="275"/>
  <c r="X135" i="273"/>
  <c r="X130" i="273"/>
  <c r="X56" i="288"/>
  <c r="X41" i="278"/>
  <c r="X42" i="278" s="1"/>
  <c r="X43" i="278" s="1"/>
  <c r="X12" i="278"/>
  <c r="X20" i="278"/>
  <c r="X151" i="273"/>
  <c r="X141" i="273"/>
  <c r="X33" i="278"/>
  <c r="X42" i="280"/>
  <c r="X78" i="288"/>
  <c r="X20" i="282"/>
  <c r="X100" i="273"/>
  <c r="Y101" i="273" s="1"/>
  <c r="Y59" i="273" s="1"/>
  <c r="X15" i="286"/>
  <c r="W4" i="280"/>
  <c r="W4" i="275"/>
  <c r="W4" i="282"/>
  <c r="W4" i="273"/>
  <c r="W4" i="288"/>
  <c r="W4" i="286"/>
  <c r="W4" i="265"/>
  <c r="W4" i="278"/>
  <c r="W4" i="285"/>
  <c r="S42" i="282"/>
  <c r="S14" i="265"/>
  <c r="W20" i="275"/>
  <c r="X17" i="275" s="1"/>
  <c r="U27" i="278"/>
  <c r="U32" i="278" s="1"/>
  <c r="U34" i="278" s="1"/>
  <c r="Q22" i="286"/>
  <c r="P74" i="265"/>
  <c r="P49" i="265"/>
  <c r="Z2" i="277"/>
  <c r="Z51" i="273"/>
  <c r="Z147" i="273"/>
  <c r="Z24" i="273"/>
  <c r="Z25" i="273" s="1"/>
  <c r="AB5" i="275"/>
  <c r="AB5" i="273"/>
  <c r="AB5" i="285"/>
  <c r="AC10" i="273"/>
  <c r="AB5" i="277"/>
  <c r="AB5" i="278"/>
  <c r="AB5" i="282"/>
  <c r="AB5" i="288"/>
  <c r="AB5" i="280"/>
  <c r="AB5" i="286"/>
  <c r="AB13" i="273"/>
  <c r="AB14" i="273" s="1"/>
  <c r="AB5" i="265"/>
  <c r="Y90" i="273"/>
  <c r="Y91" i="273" s="1"/>
  <c r="Y111" i="273"/>
  <c r="Y112" i="273" s="1"/>
  <c r="Y11" i="285" s="1"/>
  <c r="Y12" i="285" s="1"/>
  <c r="Y32" i="273"/>
  <c r="Y33" i="273" s="1"/>
  <c r="Y2" i="265"/>
  <c r="Y2" i="273"/>
  <c r="Y2" i="280"/>
  <c r="Y96" i="273"/>
  <c r="Y97" i="273" s="1"/>
  <c r="Y75" i="273"/>
  <c r="Y2" i="275"/>
  <c r="Y2" i="288"/>
  <c r="Y148" i="273"/>
  <c r="Y149" i="273" s="1"/>
  <c r="Y18" i="288"/>
  <c r="Y2" i="286"/>
  <c r="Y2" i="282"/>
  <c r="Y122" i="273"/>
  <c r="Y123" i="273" s="1"/>
  <c r="Y11" i="280" s="1"/>
  <c r="Y42" i="288"/>
  <c r="Y2" i="285"/>
  <c r="Y2" i="278"/>
  <c r="X121" i="280"/>
  <c r="X50" i="280"/>
  <c r="X55" i="288"/>
  <c r="X32" i="286"/>
  <c r="X18" i="285"/>
  <c r="X73" i="282"/>
  <c r="X61" i="288"/>
  <c r="X20" i="286"/>
  <c r="X57" i="273"/>
  <c r="X26" i="282"/>
  <c r="X38" i="288"/>
  <c r="X43" i="286"/>
  <c r="X79" i="273"/>
  <c r="Y80" i="273" s="1"/>
  <c r="Y58" i="273" s="1"/>
  <c r="X84" i="282"/>
  <c r="X13" i="288"/>
  <c r="X15" i="275"/>
  <c r="X20" i="275" s="1"/>
  <c r="Y17" i="275" s="1"/>
  <c r="W131" i="273"/>
  <c r="V134" i="273"/>
  <c r="U66" i="273"/>
  <c r="U67" i="273" s="1"/>
  <c r="V60" i="273"/>
  <c r="W136" i="273"/>
  <c r="V19" i="278"/>
  <c r="V21" i="278" s="1"/>
  <c r="V26" i="278" s="1"/>
  <c r="J76" i="288"/>
  <c r="X38" i="273"/>
  <c r="Y39" i="273" s="1"/>
  <c r="Y41" i="273" s="1"/>
  <c r="X140" i="273"/>
  <c r="X64" i="280"/>
  <c r="X65" i="280" s="1"/>
  <c r="X89" i="280"/>
  <c r="X90" i="280" s="1"/>
  <c r="X92" i="280" s="1"/>
  <c r="X152" i="273"/>
  <c r="X13" i="285"/>
  <c r="X13" i="265" s="1"/>
  <c r="X22" i="285"/>
  <c r="Y4" i="277"/>
  <c r="W31" i="265"/>
  <c r="W10" i="265"/>
  <c r="S19" i="282"/>
  <c r="S21" i="282" s="1"/>
  <c r="T42" i="282"/>
  <c r="T14" i="265"/>
  <c r="V11" i="278"/>
  <c r="V13" i="278" s="1"/>
  <c r="V25" i="278" s="1"/>
  <c r="W142" i="273"/>
  <c r="V153" i="273" l="1"/>
  <c r="U50" i="288"/>
  <c r="U51" i="288" s="1"/>
  <c r="U54" i="288" s="1"/>
  <c r="U57" i="288" s="1"/>
  <c r="U64" i="288" s="1"/>
  <c r="V27" i="278"/>
  <c r="V32" i="278" s="1"/>
  <c r="V34" i="278" s="1"/>
  <c r="V30" i="265" s="1"/>
  <c r="W23" i="280"/>
  <c r="X68" i="280"/>
  <c r="X19" i="280"/>
  <c r="X20" i="280" s="1"/>
  <c r="X23" i="280" s="1"/>
  <c r="J22" i="280"/>
  <c r="X142" i="273"/>
  <c r="W11" i="278"/>
  <c r="W13" i="278" s="1"/>
  <c r="W25" i="278" s="1"/>
  <c r="X136" i="273"/>
  <c r="W19" i="278"/>
  <c r="W21" i="278" s="1"/>
  <c r="W26" i="278" s="1"/>
  <c r="V66" i="273"/>
  <c r="V67" i="273" s="1"/>
  <c r="W60" i="273"/>
  <c r="Y13" i="285"/>
  <c r="Y13" i="265" s="1"/>
  <c r="Y22" i="285"/>
  <c r="AD10" i="273"/>
  <c r="AC5" i="273"/>
  <c r="AC5" i="285"/>
  <c r="AC5" i="265"/>
  <c r="AC5" i="288"/>
  <c r="AC5" i="286"/>
  <c r="AC5" i="280"/>
  <c r="AC13" i="273"/>
  <c r="AC14" i="273" s="1"/>
  <c r="AC5" i="282"/>
  <c r="AC5" i="275"/>
  <c r="AC5" i="278"/>
  <c r="AC5" i="277"/>
  <c r="Z4" i="277"/>
  <c r="Q14" i="286"/>
  <c r="Q16" i="286" s="1"/>
  <c r="U9" i="265"/>
  <c r="U11" i="265" s="1"/>
  <c r="U30" i="265"/>
  <c r="AA24" i="273"/>
  <c r="AA25" i="273" s="1"/>
  <c r="AA147" i="273"/>
  <c r="S30" i="282"/>
  <c r="S31" i="282" s="1"/>
  <c r="T28" i="282" s="1"/>
  <c r="S43" i="282"/>
  <c r="Y42" i="273"/>
  <c r="Y52" i="273"/>
  <c r="U3" i="280"/>
  <c r="U3" i="288"/>
  <c r="U3" i="282"/>
  <c r="U3" i="265"/>
  <c r="U3" i="275"/>
  <c r="U3" i="278"/>
  <c r="U3" i="286"/>
  <c r="U50" i="273"/>
  <c r="U3" i="285"/>
  <c r="U3" i="273"/>
  <c r="W134" i="273"/>
  <c r="X131" i="273"/>
  <c r="Y42" i="280"/>
  <c r="Y78" i="288"/>
  <c r="Y64" i="280"/>
  <c r="Y65" i="280" s="1"/>
  <c r="Y89" i="280"/>
  <c r="Y90" i="280" s="1"/>
  <c r="Y92" i="280" s="1"/>
  <c r="Y152" i="273"/>
  <c r="Y141" i="273"/>
  <c r="Y33" i="278"/>
  <c r="Y56" i="288"/>
  <c r="Y130" i="273"/>
  <c r="Y20" i="278"/>
  <c r="Y41" i="278"/>
  <c r="Y42" i="278" s="1"/>
  <c r="Y43" i="278" s="1"/>
  <c r="Y151" i="273"/>
  <c r="Y12" i="278"/>
  <c r="Y135" i="273"/>
  <c r="Y38" i="273"/>
  <c r="Z39" i="273" s="1"/>
  <c r="Z41" i="273" s="1"/>
  <c r="Y140" i="273"/>
  <c r="Y20" i="282"/>
  <c r="Y100" i="273"/>
  <c r="Z101" i="273" s="1"/>
  <c r="Z59" i="273" s="1"/>
  <c r="Y15" i="286"/>
  <c r="AB37" i="273"/>
  <c r="AB56" i="273"/>
  <c r="AB47" i="273"/>
  <c r="AB48" i="273" s="1"/>
  <c r="AB37" i="288"/>
  <c r="AB12" i="288"/>
  <c r="AB19" i="273"/>
  <c r="AB20" i="273" s="1"/>
  <c r="Z90" i="273"/>
  <c r="Z91" i="273" s="1"/>
  <c r="Z111" i="273"/>
  <c r="Z112" i="273" s="1"/>
  <c r="Z11" i="285" s="1"/>
  <c r="Z12" i="285" s="1"/>
  <c r="Z2" i="265"/>
  <c r="Z2" i="285"/>
  <c r="Z2" i="278"/>
  <c r="Z96" i="273"/>
  <c r="Z97" i="273" s="1"/>
  <c r="Z75" i="273"/>
  <c r="Z2" i="282"/>
  <c r="Z2" i="273"/>
  <c r="Z122" i="273"/>
  <c r="Z123" i="273" s="1"/>
  <c r="Z11" i="280" s="1"/>
  <c r="Z148" i="273"/>
  <c r="Z149" i="273" s="1"/>
  <c r="Z18" i="288"/>
  <c r="Z2" i="275"/>
  <c r="Z2" i="280"/>
  <c r="Z42" i="288"/>
  <c r="Z2" i="286"/>
  <c r="Z32" i="273"/>
  <c r="Z33" i="273" s="1"/>
  <c r="Z2" i="288"/>
  <c r="X31" i="265"/>
  <c r="X10" i="265"/>
  <c r="Y76" i="273"/>
  <c r="Y18" i="280" s="1"/>
  <c r="X4" i="286"/>
  <c r="X4" i="282"/>
  <c r="X4" i="275"/>
  <c r="X4" i="285"/>
  <c r="X4" i="265"/>
  <c r="X4" i="273"/>
  <c r="X4" i="280"/>
  <c r="X4" i="288"/>
  <c r="X4" i="278"/>
  <c r="AA2" i="277"/>
  <c r="AA51" i="273"/>
  <c r="V59" i="265"/>
  <c r="V60" i="265" s="1"/>
  <c r="W20" i="285"/>
  <c r="W23" i="285" s="1"/>
  <c r="V50" i="288" l="1"/>
  <c r="V51" i="288" s="1"/>
  <c r="V54" i="288" s="1"/>
  <c r="V57" i="288" s="1"/>
  <c r="V64" i="288" s="1"/>
  <c r="W153" i="273"/>
  <c r="V9" i="265"/>
  <c r="V11" i="265" s="1"/>
  <c r="V14" i="265" s="1"/>
  <c r="Y68" i="280"/>
  <c r="Y19" i="280"/>
  <c r="Y20" i="280" s="1"/>
  <c r="Y23" i="280" s="1"/>
  <c r="AA4" i="277"/>
  <c r="W59" i="265"/>
  <c r="W60" i="265" s="1"/>
  <c r="X20" i="285"/>
  <c r="X23" i="285" s="1"/>
  <c r="Z38" i="273"/>
  <c r="AA39" i="273" s="1"/>
  <c r="AA41" i="273" s="1"/>
  <c r="Z140" i="273"/>
  <c r="Z64" i="280"/>
  <c r="Z65" i="280" s="1"/>
  <c r="Z89" i="280"/>
  <c r="Z90" i="280" s="1"/>
  <c r="Z92" i="280" s="1"/>
  <c r="Z152" i="273"/>
  <c r="Z100" i="273"/>
  <c r="AA101" i="273" s="1"/>
  <c r="AA59" i="273" s="1"/>
  <c r="Z20" i="282"/>
  <c r="Z15" i="286"/>
  <c r="AB2" i="277"/>
  <c r="AB51" i="273"/>
  <c r="X134" i="273"/>
  <c r="Y131" i="273"/>
  <c r="T19" i="282"/>
  <c r="T21" i="282" s="1"/>
  <c r="AA148" i="273"/>
  <c r="AA149" i="273" s="1"/>
  <c r="AA42" i="288"/>
  <c r="AA2" i="275"/>
  <c r="AA2" i="288"/>
  <c r="AA122" i="273"/>
  <c r="AA123" i="273" s="1"/>
  <c r="AA11" i="280" s="1"/>
  <c r="AA18" i="288"/>
  <c r="AA2" i="286"/>
  <c r="AA2" i="282"/>
  <c r="AA96" i="273"/>
  <c r="AA97" i="273" s="1"/>
  <c r="AA75" i="273"/>
  <c r="AA2" i="278"/>
  <c r="AA2" i="280"/>
  <c r="AA90" i="273"/>
  <c r="AA91" i="273" s="1"/>
  <c r="AA111" i="273"/>
  <c r="AA112" i="273" s="1"/>
  <c r="AA11" i="285" s="1"/>
  <c r="AA12" i="285" s="1"/>
  <c r="AA32" i="273"/>
  <c r="AA33" i="273" s="1"/>
  <c r="AA2" i="265"/>
  <c r="AA2" i="273"/>
  <c r="AA2" i="285"/>
  <c r="AC47" i="273"/>
  <c r="AC48" i="273" s="1"/>
  <c r="AC37" i="288"/>
  <c r="AC56" i="273"/>
  <c r="AC37" i="273"/>
  <c r="AC12" i="288"/>
  <c r="AC19" i="273"/>
  <c r="AC20" i="273" s="1"/>
  <c r="Z76" i="273"/>
  <c r="Z18" i="280" s="1"/>
  <c r="V3" i="285"/>
  <c r="V3" i="273"/>
  <c r="V3" i="282"/>
  <c r="V50" i="273"/>
  <c r="V3" i="286"/>
  <c r="V3" i="275"/>
  <c r="V3" i="278"/>
  <c r="V3" i="288"/>
  <c r="V3" i="265"/>
  <c r="V3" i="280"/>
  <c r="Y136" i="273"/>
  <c r="X19" i="278"/>
  <c r="X21" i="278" s="1"/>
  <c r="X26" i="278" s="1"/>
  <c r="X11" i="278"/>
  <c r="X13" i="278" s="1"/>
  <c r="X25" i="278" s="1"/>
  <c r="Y142" i="273"/>
  <c r="Y121" i="280"/>
  <c r="Y50" i="280"/>
  <c r="Y55" i="288"/>
  <c r="Y32" i="286"/>
  <c r="Y18" i="285"/>
  <c r="Y73" i="282"/>
  <c r="Y61" i="288"/>
  <c r="Y20" i="286"/>
  <c r="Y57" i="273"/>
  <c r="Y26" i="282"/>
  <c r="Y38" i="288"/>
  <c r="Y43" i="286"/>
  <c r="Y15" i="275"/>
  <c r="Y20" i="275" s="1"/>
  <c r="Z17" i="275" s="1"/>
  <c r="Y84" i="282"/>
  <c r="Y13" i="288"/>
  <c r="Y79" i="273"/>
  <c r="Z80" i="273" s="1"/>
  <c r="Z58" i="273" s="1"/>
  <c r="Z42" i="280"/>
  <c r="Z78" i="288"/>
  <c r="Z56" i="288"/>
  <c r="Z41" i="278"/>
  <c r="Z42" i="278" s="1"/>
  <c r="Z43" i="278" s="1"/>
  <c r="Z151" i="273"/>
  <c r="Z135" i="273"/>
  <c r="Z130" i="273"/>
  <c r="Z141" i="273"/>
  <c r="Z33" i="278"/>
  <c r="Z12" i="278"/>
  <c r="Z20" i="278"/>
  <c r="Z13" i="285"/>
  <c r="Z13" i="265" s="1"/>
  <c r="Z22" i="285"/>
  <c r="AB147" i="273"/>
  <c r="AB24" i="273"/>
  <c r="AB25" i="273" s="1"/>
  <c r="Z52" i="273"/>
  <c r="Z42" i="273"/>
  <c r="Y31" i="265"/>
  <c r="Y10" i="265"/>
  <c r="Y4" i="280"/>
  <c r="Y4" i="275"/>
  <c r="Y4" i="282"/>
  <c r="Y4" i="273"/>
  <c r="Y4" i="288"/>
  <c r="Y4" i="286"/>
  <c r="Y4" i="265"/>
  <c r="Y4" i="278"/>
  <c r="Y4" i="285"/>
  <c r="U42" i="282"/>
  <c r="U14" i="265"/>
  <c r="Q17" i="286"/>
  <c r="Q49" i="265" s="1"/>
  <c r="Q24" i="286"/>
  <c r="Q25" i="286" s="1"/>
  <c r="Q31" i="288"/>
  <c r="Q15" i="288"/>
  <c r="AD5" i="278"/>
  <c r="AD5" i="286"/>
  <c r="AD5" i="288"/>
  <c r="AD5" i="285"/>
  <c r="AD5" i="282"/>
  <c r="AD13" i="273"/>
  <c r="AD14" i="273" s="1"/>
  <c r="AD5" i="265"/>
  <c r="AD5" i="280"/>
  <c r="AD5" i="277"/>
  <c r="AD5" i="275"/>
  <c r="AE10" i="273"/>
  <c r="AD5" i="273"/>
  <c r="X60" i="273"/>
  <c r="W66" i="273"/>
  <c r="W67" i="273" s="1"/>
  <c r="V42" i="282"/>
  <c r="W27" i="278"/>
  <c r="W32" i="278" s="1"/>
  <c r="W34" i="278" s="1"/>
  <c r="W50" i="288" l="1"/>
  <c r="W51" i="288" s="1"/>
  <c r="W54" i="288" s="1"/>
  <c r="W57" i="288" s="1"/>
  <c r="W64" i="288" s="1"/>
  <c r="X153" i="273"/>
  <c r="X27" i="278"/>
  <c r="X32" i="278" s="1"/>
  <c r="X34" i="278" s="1"/>
  <c r="X9" i="265" s="1"/>
  <c r="X11" i="265" s="1"/>
  <c r="Z68" i="280"/>
  <c r="Z19" i="280"/>
  <c r="Z20" i="280" s="1"/>
  <c r="Z23" i="280" s="1"/>
  <c r="W30" i="265"/>
  <c r="W9" i="265"/>
  <c r="W11" i="265" s="1"/>
  <c r="W3" i="282"/>
  <c r="W50" i="273"/>
  <c r="W3" i="275"/>
  <c r="W3" i="280"/>
  <c r="W3" i="288"/>
  <c r="W3" i="286"/>
  <c r="W3" i="285"/>
  <c r="W3" i="278"/>
  <c r="W3" i="265"/>
  <c r="W3" i="273"/>
  <c r="AE5" i="277"/>
  <c r="AE13" i="273"/>
  <c r="AE14" i="273" s="1"/>
  <c r="AE5" i="280"/>
  <c r="AE5" i="282"/>
  <c r="AE5" i="278"/>
  <c r="AF10" i="273"/>
  <c r="AE5" i="288"/>
  <c r="AE5" i="273"/>
  <c r="AE5" i="285"/>
  <c r="AE5" i="265"/>
  <c r="AE5" i="275"/>
  <c r="AE5" i="286"/>
  <c r="R22" i="286"/>
  <c r="Q74" i="265"/>
  <c r="Z4" i="286"/>
  <c r="Z4" i="278"/>
  <c r="Z4" i="275"/>
  <c r="Z4" i="282"/>
  <c r="Z4" i="265"/>
  <c r="Z4" i="273"/>
  <c r="Z4" i="280"/>
  <c r="Z4" i="285"/>
  <c r="Z4" i="288"/>
  <c r="AB90" i="273"/>
  <c r="AB91" i="273" s="1"/>
  <c r="AB111" i="273"/>
  <c r="AB112" i="273" s="1"/>
  <c r="AB11" i="285" s="1"/>
  <c r="AB12" i="285" s="1"/>
  <c r="AB2" i="265"/>
  <c r="AB2" i="275"/>
  <c r="AB2" i="273"/>
  <c r="AB96" i="273"/>
  <c r="AB97" i="273" s="1"/>
  <c r="AB32" i="273"/>
  <c r="AB33" i="273" s="1"/>
  <c r="AB75" i="273"/>
  <c r="AB76" i="273" s="1"/>
  <c r="AB18" i="280" s="1"/>
  <c r="AB2" i="278"/>
  <c r="AB2" i="286"/>
  <c r="AB122" i="273"/>
  <c r="AB123" i="273" s="1"/>
  <c r="AB11" i="280" s="1"/>
  <c r="AB148" i="273"/>
  <c r="AB149" i="273" s="1"/>
  <c r="AB18" i="288"/>
  <c r="AB2" i="280"/>
  <c r="AB2" i="288"/>
  <c r="AB42" i="288"/>
  <c r="AB2" i="282"/>
  <c r="AB2" i="285"/>
  <c r="Z142" i="273"/>
  <c r="Y11" i="278"/>
  <c r="Y13" i="278" s="1"/>
  <c r="Y25" i="278" s="1"/>
  <c r="Y19" i="278"/>
  <c r="Y21" i="278" s="1"/>
  <c r="Y26" i="278" s="1"/>
  <c r="Z136" i="273"/>
  <c r="Z50" i="280"/>
  <c r="Z121" i="280"/>
  <c r="Z26" i="282"/>
  <c r="Z38" i="288"/>
  <c r="Z61" i="288"/>
  <c r="Z20" i="286"/>
  <c r="Z57" i="273"/>
  <c r="Z73" i="282"/>
  <c r="Z43" i="286"/>
  <c r="Z79" i="273"/>
  <c r="AA80" i="273" s="1"/>
  <c r="AA58" i="273" s="1"/>
  <c r="Z55" i="288"/>
  <c r="Z84" i="282"/>
  <c r="Z13" i="288"/>
  <c r="Z15" i="275"/>
  <c r="Z20" i="275" s="1"/>
  <c r="AA17" i="275" s="1"/>
  <c r="Z32" i="286"/>
  <c r="Z18" i="285"/>
  <c r="AC24" i="273"/>
  <c r="AC25" i="273" s="1"/>
  <c r="AC147" i="273"/>
  <c r="AA13" i="285"/>
  <c r="AA13" i="265" s="1"/>
  <c r="AA22" i="285"/>
  <c r="Y134" i="273"/>
  <c r="Z131" i="273"/>
  <c r="AA76" i="273"/>
  <c r="AA18" i="280" s="1"/>
  <c r="X59" i="265"/>
  <c r="X60" i="265" s="1"/>
  <c r="Y20" i="285"/>
  <c r="Y23" i="285" s="1"/>
  <c r="X66" i="273"/>
  <c r="X67" i="273" s="1"/>
  <c r="Y60" i="273"/>
  <c r="AD37" i="288"/>
  <c r="AD56" i="273"/>
  <c r="AD47" i="273"/>
  <c r="AD48" i="273" s="1"/>
  <c r="AD19" i="273"/>
  <c r="AD20" i="273" s="1"/>
  <c r="AD37" i="273"/>
  <c r="AD12" i="288"/>
  <c r="Z10" i="265"/>
  <c r="Z31" i="265"/>
  <c r="AC2" i="277"/>
  <c r="AC51" i="273"/>
  <c r="AA140" i="273"/>
  <c r="AA38" i="273"/>
  <c r="AB39" i="273" s="1"/>
  <c r="AB41" i="273" s="1"/>
  <c r="AA15" i="286"/>
  <c r="AA100" i="273"/>
  <c r="AB101" i="273" s="1"/>
  <c r="AB59" i="273" s="1"/>
  <c r="AA20" i="282"/>
  <c r="AA56" i="288"/>
  <c r="AA135" i="273"/>
  <c r="AA130" i="273"/>
  <c r="AA41" i="278"/>
  <c r="AA42" i="278" s="1"/>
  <c r="AA43" i="278" s="1"/>
  <c r="AA151" i="273"/>
  <c r="AA12" i="278"/>
  <c r="AA20" i="278"/>
  <c r="AA141" i="273"/>
  <c r="AA33" i="278"/>
  <c r="AA42" i="280"/>
  <c r="AA78" i="288"/>
  <c r="AA64" i="280"/>
  <c r="AA65" i="280" s="1"/>
  <c r="AA89" i="280"/>
  <c r="AA90" i="280" s="1"/>
  <c r="AA92" i="280" s="1"/>
  <c r="AA152" i="273"/>
  <c r="T30" i="282"/>
  <c r="T31" i="282" s="1"/>
  <c r="U28" i="282" s="1"/>
  <c r="T43" i="282"/>
  <c r="AB4" i="277"/>
  <c r="AA52" i="273"/>
  <c r="AA42" i="273"/>
  <c r="Y153" i="273" l="1"/>
  <c r="X50" i="288"/>
  <c r="X51" i="288" s="1"/>
  <c r="X54" i="288" s="1"/>
  <c r="X57" i="288" s="1"/>
  <c r="X64" i="288" s="1"/>
  <c r="X30" i="265"/>
  <c r="AA68" i="280"/>
  <c r="AA19" i="280"/>
  <c r="AA20" i="280" s="1"/>
  <c r="AA23" i="280" s="1"/>
  <c r="Y59" i="265"/>
  <c r="Y60" i="265" s="1"/>
  <c r="Z20" i="285"/>
  <c r="Z23" i="285" s="1"/>
  <c r="AA4" i="282"/>
  <c r="AA4" i="285"/>
  <c r="AA4" i="265"/>
  <c r="AA4" i="275"/>
  <c r="AA4" i="273"/>
  <c r="AA4" i="278"/>
  <c r="AA4" i="286"/>
  <c r="AA4" i="280"/>
  <c r="AA4" i="288"/>
  <c r="AB52" i="273"/>
  <c r="AB42" i="273"/>
  <c r="AC4" i="277"/>
  <c r="AD24" i="273"/>
  <c r="AD25" i="273" s="1"/>
  <c r="AD147" i="273"/>
  <c r="Y66" i="273"/>
  <c r="Y67" i="273" s="1"/>
  <c r="Z60" i="273"/>
  <c r="AA131" i="273"/>
  <c r="Z134" i="273"/>
  <c r="Z19" i="278"/>
  <c r="Z21" i="278" s="1"/>
  <c r="Z26" i="278" s="1"/>
  <c r="AA136" i="273"/>
  <c r="Z11" i="278"/>
  <c r="Z13" i="278" s="1"/>
  <c r="Z25" i="278" s="1"/>
  <c r="Z27" i="278" s="1"/>
  <c r="Z32" i="278" s="1"/>
  <c r="Z34" i="278" s="1"/>
  <c r="AA142" i="273"/>
  <c r="AB64" i="280"/>
  <c r="AB65" i="280" s="1"/>
  <c r="AB89" i="280"/>
  <c r="AB90" i="280" s="1"/>
  <c r="AB92" i="280" s="1"/>
  <c r="AB152" i="273"/>
  <c r="AB41" i="278"/>
  <c r="AB42" i="278" s="1"/>
  <c r="AB43" i="278" s="1"/>
  <c r="AB151" i="273"/>
  <c r="AB12" i="278"/>
  <c r="AB20" i="278"/>
  <c r="AB141" i="273"/>
  <c r="AB33" i="278"/>
  <c r="AB56" i="288"/>
  <c r="AB135" i="273"/>
  <c r="AB130" i="273"/>
  <c r="AB13" i="285"/>
  <c r="AB13" i="265" s="1"/>
  <c r="AB22" i="285"/>
  <c r="AF13" i="273"/>
  <c r="AF14" i="273" s="1"/>
  <c r="AF5" i="265"/>
  <c r="AG10" i="273"/>
  <c r="AF5" i="277"/>
  <c r="AF5" i="285"/>
  <c r="AF5" i="275"/>
  <c r="AF5" i="273"/>
  <c r="AF5" i="278"/>
  <c r="AF5" i="286"/>
  <c r="AF5" i="288"/>
  <c r="AF5" i="280"/>
  <c r="AF5" i="282"/>
  <c r="AE12" i="288"/>
  <c r="AE19" i="273"/>
  <c r="AE20" i="273" s="1"/>
  <c r="AE37" i="288"/>
  <c r="AE47" i="273"/>
  <c r="AE48" i="273" s="1"/>
  <c r="AE37" i="273"/>
  <c r="AE56" i="273"/>
  <c r="U19" i="282"/>
  <c r="U21" i="282" s="1"/>
  <c r="AA31" i="265"/>
  <c r="AA10" i="265"/>
  <c r="X42" i="282"/>
  <c r="X14" i="265"/>
  <c r="AD2" i="277"/>
  <c r="AD51" i="273"/>
  <c r="X3" i="273"/>
  <c r="X3" i="280"/>
  <c r="X3" i="286"/>
  <c r="X50" i="273"/>
  <c r="X3" i="288"/>
  <c r="X3" i="275"/>
  <c r="X3" i="285"/>
  <c r="X3" i="282"/>
  <c r="X3" i="265"/>
  <c r="X3" i="278"/>
  <c r="AA121" i="280"/>
  <c r="AA50" i="280"/>
  <c r="AA73" i="282"/>
  <c r="AA61" i="288"/>
  <c r="AA43" i="286"/>
  <c r="AA26" i="282"/>
  <c r="AA38" i="288"/>
  <c r="AA20" i="286"/>
  <c r="AA57" i="273"/>
  <c r="AA84" i="282"/>
  <c r="AA32" i="286"/>
  <c r="AA18" i="285"/>
  <c r="AA15" i="275"/>
  <c r="AA20" i="275" s="1"/>
  <c r="AB17" i="275" s="1"/>
  <c r="AA55" i="288"/>
  <c r="AA13" i="288"/>
  <c r="AA79" i="273"/>
  <c r="AB80" i="273" s="1"/>
  <c r="AB58" i="273" s="1"/>
  <c r="AB121" i="280"/>
  <c r="AB50" i="280"/>
  <c r="AB84" i="282"/>
  <c r="AB38" i="288"/>
  <c r="AB43" i="286"/>
  <c r="AB79" i="273"/>
  <c r="AC80" i="273" s="1"/>
  <c r="AC58" i="273" s="1"/>
  <c r="AB26" i="282"/>
  <c r="AB13" i="288"/>
  <c r="AB15" i="275"/>
  <c r="AB20" i="275" s="1"/>
  <c r="AC17" i="275" s="1"/>
  <c r="AB55" i="288"/>
  <c r="AB32" i="286"/>
  <c r="AB18" i="285"/>
  <c r="AB73" i="282"/>
  <c r="AB61" i="288"/>
  <c r="AB20" i="286"/>
  <c r="AB57" i="273"/>
  <c r="AC122" i="273"/>
  <c r="AC123" i="273" s="1"/>
  <c r="AC11" i="280" s="1"/>
  <c r="AC42" i="288"/>
  <c r="AC2" i="282"/>
  <c r="AC2" i="286"/>
  <c r="AC148" i="273"/>
  <c r="AC149" i="273" s="1"/>
  <c r="AC18" i="288"/>
  <c r="AC2" i="280"/>
  <c r="AC2" i="273"/>
  <c r="AC96" i="273"/>
  <c r="AC97" i="273" s="1"/>
  <c r="AC75" i="273"/>
  <c r="AC2" i="278"/>
  <c r="AC2" i="275"/>
  <c r="AC90" i="273"/>
  <c r="AC91" i="273" s="1"/>
  <c r="AC111" i="273"/>
  <c r="AC112" i="273" s="1"/>
  <c r="AC11" i="285" s="1"/>
  <c r="AC12" i="285" s="1"/>
  <c r="AC32" i="273"/>
  <c r="AC33" i="273" s="1"/>
  <c r="AC2" i="265"/>
  <c r="AC2" i="288"/>
  <c r="AC2" i="285"/>
  <c r="Y27" i="278"/>
  <c r="Y32" i="278" s="1"/>
  <c r="Y34" i="278" s="1"/>
  <c r="AB42" i="280"/>
  <c r="AB78" i="288"/>
  <c r="AB140" i="273"/>
  <c r="AB38" i="273"/>
  <c r="AC39" i="273" s="1"/>
  <c r="AC41" i="273" s="1"/>
  <c r="AB20" i="282"/>
  <c r="AB15" i="286"/>
  <c r="AB100" i="273"/>
  <c r="AC101" i="273" s="1"/>
  <c r="AC59" i="273" s="1"/>
  <c r="R14" i="286"/>
  <c r="R16" i="286" s="1"/>
  <c r="W42" i="282"/>
  <c r="W14" i="265"/>
  <c r="Z153" i="273" l="1"/>
  <c r="Y50" i="288"/>
  <c r="Y51" i="288" s="1"/>
  <c r="Y54" i="288" s="1"/>
  <c r="Y57" i="288" s="1"/>
  <c r="Y64" i="288" s="1"/>
  <c r="AB68" i="280"/>
  <c r="AB19" i="280"/>
  <c r="AB20" i="280" s="1"/>
  <c r="AB23" i="280" s="1"/>
  <c r="AC140" i="273"/>
  <c r="AC38" i="273"/>
  <c r="AD39" i="273" s="1"/>
  <c r="AD41" i="273" s="1"/>
  <c r="AC20" i="282"/>
  <c r="AC15" i="286"/>
  <c r="AC100" i="273"/>
  <c r="AD101" i="273" s="1"/>
  <c r="AD59" i="273" s="1"/>
  <c r="AC56" i="288"/>
  <c r="AC41" i="278"/>
  <c r="AC42" i="278" s="1"/>
  <c r="AC43" i="278" s="1"/>
  <c r="AC12" i="278"/>
  <c r="AC20" i="278"/>
  <c r="AC151" i="273"/>
  <c r="AC141" i="273"/>
  <c r="AC33" i="278"/>
  <c r="AC135" i="273"/>
  <c r="AC130" i="273"/>
  <c r="AC64" i="280"/>
  <c r="AC65" i="280" s="1"/>
  <c r="AC89" i="280"/>
  <c r="AC90" i="280" s="1"/>
  <c r="AC92" i="280" s="1"/>
  <c r="AC152" i="273"/>
  <c r="AC42" i="280"/>
  <c r="AC78" i="288"/>
  <c r="AD4" i="277"/>
  <c r="AH10" i="273"/>
  <c r="AG5" i="273"/>
  <c r="AG5" i="285"/>
  <c r="AG5" i="265"/>
  <c r="AG5" i="288"/>
  <c r="AG5" i="286"/>
  <c r="AG5" i="280"/>
  <c r="AG13" i="273"/>
  <c r="AG14" i="273" s="1"/>
  <c r="AG5" i="282"/>
  <c r="AG5" i="275"/>
  <c r="AG5" i="278"/>
  <c r="AG5" i="277"/>
  <c r="AF19" i="273"/>
  <c r="AF20" i="273" s="1"/>
  <c r="AF37" i="273"/>
  <c r="AF12" i="288"/>
  <c r="AF37" i="288"/>
  <c r="AF56" i="273"/>
  <c r="AF47" i="273"/>
  <c r="AF48" i="273" s="1"/>
  <c r="AB31" i="265"/>
  <c r="AB10" i="265"/>
  <c r="AA11" i="278"/>
  <c r="AA13" i="278" s="1"/>
  <c r="AA25" i="278" s="1"/>
  <c r="AB142" i="273"/>
  <c r="AB136" i="273"/>
  <c r="AA19" i="278"/>
  <c r="AA21" i="278" s="1"/>
  <c r="AA26" i="278" s="1"/>
  <c r="Z66" i="273"/>
  <c r="Z67" i="273" s="1"/>
  <c r="AA60" i="273"/>
  <c r="R31" i="288"/>
  <c r="R15" i="288"/>
  <c r="R17" i="286"/>
  <c r="R49" i="265" s="1"/>
  <c r="R24" i="286"/>
  <c r="R25" i="286" s="1"/>
  <c r="AC42" i="273"/>
  <c r="AC52" i="273"/>
  <c r="Y30" i="265"/>
  <c r="Y9" i="265"/>
  <c r="Y11" i="265" s="1"/>
  <c r="AC13" i="285"/>
  <c r="AC13" i="265" s="1"/>
  <c r="AC22" i="285"/>
  <c r="U30" i="282"/>
  <c r="U31" i="282" s="1"/>
  <c r="V28" i="282" s="1"/>
  <c r="U43" i="282"/>
  <c r="AE2" i="277"/>
  <c r="AE51" i="273"/>
  <c r="AE24" i="273"/>
  <c r="AE25" i="273" s="1"/>
  <c r="AE147" i="273"/>
  <c r="AC76" i="273"/>
  <c r="AC18" i="280" s="1"/>
  <c r="Z30" i="265"/>
  <c r="Z9" i="265"/>
  <c r="Z11" i="265" s="1"/>
  <c r="Z59" i="265"/>
  <c r="Z60" i="265" s="1"/>
  <c r="AA20" i="285"/>
  <c r="AA23" i="285" s="1"/>
  <c r="AA134" i="273"/>
  <c r="AB131" i="273"/>
  <c r="Y3" i="288"/>
  <c r="Y3" i="265"/>
  <c r="Y3" i="278"/>
  <c r="Y3" i="275"/>
  <c r="Y50" i="273"/>
  <c r="Y3" i="282"/>
  <c r="Y3" i="286"/>
  <c r="Y3" i="285"/>
  <c r="Y3" i="280"/>
  <c r="Y3" i="273"/>
  <c r="AD18" i="288"/>
  <c r="AD2" i="275"/>
  <c r="AD2" i="280"/>
  <c r="AD122" i="273"/>
  <c r="AD123" i="273" s="1"/>
  <c r="AD11" i="280" s="1"/>
  <c r="AD148" i="273"/>
  <c r="AD149" i="273" s="1"/>
  <c r="AD96" i="273"/>
  <c r="AD97" i="273" s="1"/>
  <c r="AD32" i="273"/>
  <c r="AD33" i="273" s="1"/>
  <c r="AD75" i="273"/>
  <c r="AD2" i="286"/>
  <c r="AD2" i="282"/>
  <c r="AD42" i="288"/>
  <c r="AD90" i="273"/>
  <c r="AD91" i="273" s="1"/>
  <c r="AD111" i="273"/>
  <c r="AD112" i="273" s="1"/>
  <c r="AD11" i="285" s="1"/>
  <c r="AD12" i="285" s="1"/>
  <c r="AD2" i="265"/>
  <c r="AD2" i="285"/>
  <c r="AD2" i="278"/>
  <c r="AD2" i="288"/>
  <c r="AD2" i="273"/>
  <c r="AB4" i="288"/>
  <c r="AB4" i="275"/>
  <c r="AB4" i="265"/>
  <c r="AB4" i="278"/>
  <c r="AB4" i="273"/>
  <c r="AB4" i="280"/>
  <c r="AB4" i="286"/>
  <c r="AB4" i="282"/>
  <c r="AB4" i="285"/>
  <c r="Z50" i="288" l="1"/>
  <c r="Z51" i="288" s="1"/>
  <c r="Z54" i="288" s="1"/>
  <c r="Z57" i="288" s="1"/>
  <c r="Z64" i="288" s="1"/>
  <c r="AA153" i="273"/>
  <c r="AC68" i="280"/>
  <c r="AC19" i="280"/>
  <c r="AC20" i="280" s="1"/>
  <c r="AC23" i="280" s="1"/>
  <c r="AA27" i="278"/>
  <c r="AA32" i="278" s="1"/>
  <c r="AA34" i="278" s="1"/>
  <c r="AA59" i="265"/>
  <c r="AA60" i="265" s="1"/>
  <c r="AB20" i="285"/>
  <c r="AB23" i="285" s="1"/>
  <c r="AD20" i="282"/>
  <c r="AD100" i="273"/>
  <c r="AE101" i="273" s="1"/>
  <c r="AE59" i="273" s="1"/>
  <c r="AD15" i="286"/>
  <c r="AD56" i="288"/>
  <c r="AD41" i="278"/>
  <c r="AD42" i="278" s="1"/>
  <c r="AD43" i="278" s="1"/>
  <c r="AD151" i="273"/>
  <c r="AD135" i="273"/>
  <c r="AD130" i="273"/>
  <c r="AD141" i="273"/>
  <c r="AD33" i="278"/>
  <c r="AD12" i="278"/>
  <c r="AD20" i="278"/>
  <c r="AD42" i="280"/>
  <c r="AD78" i="288"/>
  <c r="AC131" i="273"/>
  <c r="AB134" i="273"/>
  <c r="Y42" i="282"/>
  <c r="Y14" i="265"/>
  <c r="AC4" i="265"/>
  <c r="AC4" i="286"/>
  <c r="AC4" i="285"/>
  <c r="AC4" i="278"/>
  <c r="AC4" i="275"/>
  <c r="AC4" i="280"/>
  <c r="AC4" i="288"/>
  <c r="AC4" i="282"/>
  <c r="AC4" i="273"/>
  <c r="R74" i="265"/>
  <c r="S22" i="286"/>
  <c r="Z3" i="275"/>
  <c r="Z3" i="280"/>
  <c r="Z3" i="285"/>
  <c r="Z3" i="278"/>
  <c r="Z3" i="265"/>
  <c r="Z50" i="273"/>
  <c r="Z3" i="273"/>
  <c r="Z3" i="282"/>
  <c r="Z3" i="288"/>
  <c r="Z3" i="286"/>
  <c r="AB11" i="278"/>
  <c r="AB13" i="278" s="1"/>
  <c r="AB25" i="278" s="1"/>
  <c r="AC142" i="273"/>
  <c r="AF147" i="273"/>
  <c r="AF24" i="273"/>
  <c r="AF25" i="273" s="1"/>
  <c r="AH5" i="286"/>
  <c r="AH13" i="273"/>
  <c r="AH14" i="273" s="1"/>
  <c r="AH5" i="265"/>
  <c r="AH5" i="275"/>
  <c r="AH5" i="273"/>
  <c r="AH5" i="278"/>
  <c r="AI10" i="273"/>
  <c r="AH5" i="277"/>
  <c r="AH5" i="285"/>
  <c r="AH5" i="282"/>
  <c r="AH5" i="288"/>
  <c r="AH5" i="280"/>
  <c r="AC31" i="265"/>
  <c r="AC10" i="265"/>
  <c r="AD22" i="285"/>
  <c r="AD13" i="285"/>
  <c r="AD13" i="265" s="1"/>
  <c r="AD140" i="273"/>
  <c r="AD38" i="273"/>
  <c r="AE39" i="273" s="1"/>
  <c r="AE41" i="273" s="1"/>
  <c r="AD64" i="280"/>
  <c r="AD65" i="280" s="1"/>
  <c r="AD89" i="280"/>
  <c r="AD90" i="280" s="1"/>
  <c r="AD92" i="280" s="1"/>
  <c r="AD152" i="273"/>
  <c r="Z14" i="265"/>
  <c r="Z42" i="282"/>
  <c r="AC121" i="280"/>
  <c r="AC50" i="280"/>
  <c r="AC61" i="288"/>
  <c r="AC20" i="286"/>
  <c r="AC57" i="273"/>
  <c r="AC26" i="282"/>
  <c r="AC38" i="288"/>
  <c r="AC43" i="286"/>
  <c r="AC15" i="275"/>
  <c r="AC20" i="275" s="1"/>
  <c r="AD17" i="275" s="1"/>
  <c r="AC84" i="282"/>
  <c r="AC13" i="288"/>
  <c r="AC79" i="273"/>
  <c r="AD80" i="273" s="1"/>
  <c r="AD58" i="273" s="1"/>
  <c r="AC73" i="282"/>
  <c r="AC55" i="288"/>
  <c r="AC32" i="286"/>
  <c r="AC18" i="285"/>
  <c r="AE148" i="273"/>
  <c r="AE149" i="273" s="1"/>
  <c r="AE18" i="288"/>
  <c r="AE2" i="275"/>
  <c r="AE2" i="285"/>
  <c r="AE122" i="273"/>
  <c r="AE123" i="273" s="1"/>
  <c r="AE11" i="280" s="1"/>
  <c r="AE42" i="288"/>
  <c r="AE2" i="288"/>
  <c r="AE2" i="273"/>
  <c r="AE90" i="273"/>
  <c r="AE91" i="273" s="1"/>
  <c r="AE111" i="273"/>
  <c r="AE112" i="273" s="1"/>
  <c r="AE11" i="285" s="1"/>
  <c r="AE12" i="285" s="1"/>
  <c r="AE32" i="273"/>
  <c r="AE33" i="273" s="1"/>
  <c r="AE2" i="265"/>
  <c r="AE2" i="278"/>
  <c r="AE2" i="280"/>
  <c r="AE96" i="273"/>
  <c r="AE97" i="273" s="1"/>
  <c r="AE75" i="273"/>
  <c r="AE2" i="286"/>
  <c r="AE2" i="282"/>
  <c r="AE4" i="277"/>
  <c r="V19" i="282"/>
  <c r="V21" i="282" s="1"/>
  <c r="AD76" i="273"/>
  <c r="AD18" i="280" s="1"/>
  <c r="AA66" i="273"/>
  <c r="AA67" i="273" s="1"/>
  <c r="AB60" i="273"/>
  <c r="AB19" i="278"/>
  <c r="AB21" i="278" s="1"/>
  <c r="AB26" i="278" s="1"/>
  <c r="AC136" i="273"/>
  <c r="AA9" i="265"/>
  <c r="AA11" i="265" s="1"/>
  <c r="AA30" i="265"/>
  <c r="AF51" i="273"/>
  <c r="AF2" i="277"/>
  <c r="AG19" i="273"/>
  <c r="AG20" i="273" s="1"/>
  <c r="AG56" i="273"/>
  <c r="AG12" i="288"/>
  <c r="AG47" i="273"/>
  <c r="AG48" i="273" s="1"/>
  <c r="AG37" i="273"/>
  <c r="AG37" i="288"/>
  <c r="AD42" i="273"/>
  <c r="AD52" i="273"/>
  <c r="AA50" i="288" l="1"/>
  <c r="AA51" i="288" s="1"/>
  <c r="AA54" i="288" s="1"/>
  <c r="AA57" i="288" s="1"/>
  <c r="AA64" i="288" s="1"/>
  <c r="AB153" i="273"/>
  <c r="AD68" i="280"/>
  <c r="AD19" i="280"/>
  <c r="AD20" i="280" s="1"/>
  <c r="AD23" i="280" s="1"/>
  <c r="AG147" i="273"/>
  <c r="AG24" i="273"/>
  <c r="AG25" i="273" s="1"/>
  <c r="AA42" i="282"/>
  <c r="AA14" i="265"/>
  <c r="AA3" i="282"/>
  <c r="AA3" i="285"/>
  <c r="AA3" i="278"/>
  <c r="AA3" i="273"/>
  <c r="AA3" i="286"/>
  <c r="AA3" i="275"/>
  <c r="AA3" i="280"/>
  <c r="AA50" i="273"/>
  <c r="AA3" i="265"/>
  <c r="AA3" i="288"/>
  <c r="AE22" i="285"/>
  <c r="AE13" i="285"/>
  <c r="AE13" i="265" s="1"/>
  <c r="AE52" i="273"/>
  <c r="AE42" i="273"/>
  <c r="AI5" i="282"/>
  <c r="AI5" i="278"/>
  <c r="AI5" i="265"/>
  <c r="AI5" i="288"/>
  <c r="AJ10" i="273"/>
  <c r="AI5" i="273"/>
  <c r="AI5" i="285"/>
  <c r="AI5" i="275"/>
  <c r="AI5" i="286"/>
  <c r="AI5" i="277"/>
  <c r="AI13" i="273"/>
  <c r="AI14" i="273" s="1"/>
  <c r="AI5" i="280"/>
  <c r="AD142" i="273"/>
  <c r="AC11" i="278"/>
  <c r="AC13" i="278" s="1"/>
  <c r="AC25" i="278" s="1"/>
  <c r="AD4" i="280"/>
  <c r="AD4" i="285"/>
  <c r="AD4" i="282"/>
  <c r="AD4" i="278"/>
  <c r="AD4" i="265"/>
  <c r="AD4" i="288"/>
  <c r="AD4" i="273"/>
  <c r="AD4" i="275"/>
  <c r="AD4" i="286"/>
  <c r="AG51" i="273"/>
  <c r="AG2" i="277"/>
  <c r="AF4" i="277"/>
  <c r="AD136" i="273"/>
  <c r="AC19" i="278"/>
  <c r="AC21" i="278" s="1"/>
  <c r="AC26" i="278" s="1"/>
  <c r="AB66" i="273"/>
  <c r="AB67" i="273" s="1"/>
  <c r="AC60" i="273"/>
  <c r="AD50" i="280"/>
  <c r="AD121" i="280"/>
  <c r="AD84" i="282"/>
  <c r="AD13" i="288"/>
  <c r="AD15" i="275"/>
  <c r="AD20" i="275" s="1"/>
  <c r="AE17" i="275" s="1"/>
  <c r="AD73" i="282"/>
  <c r="AD61" i="288"/>
  <c r="AD32" i="286"/>
  <c r="AD18" i="285"/>
  <c r="AD55" i="288"/>
  <c r="AD20" i="286"/>
  <c r="AD57" i="273"/>
  <c r="AD26" i="282"/>
  <c r="AD38" i="288"/>
  <c r="AD43" i="286"/>
  <c r="AD79" i="273"/>
  <c r="AE80" i="273" s="1"/>
  <c r="AE58" i="273" s="1"/>
  <c r="V30" i="282"/>
  <c r="V31" i="282" s="1"/>
  <c r="W28" i="282" s="1"/>
  <c r="V43" i="282"/>
  <c r="AE56" i="288"/>
  <c r="AE135" i="273"/>
  <c r="AE130" i="273"/>
  <c r="AE33" i="278"/>
  <c r="AE151" i="273"/>
  <c r="AE12" i="278"/>
  <c r="AE20" i="278"/>
  <c r="AE41" i="278"/>
  <c r="AE42" i="278" s="1"/>
  <c r="AE43" i="278" s="1"/>
  <c r="AE141" i="273"/>
  <c r="AE38" i="273"/>
  <c r="AF39" i="273" s="1"/>
  <c r="AF41" i="273" s="1"/>
  <c r="AE140" i="273"/>
  <c r="AE100" i="273"/>
  <c r="AF101" i="273" s="1"/>
  <c r="AF59" i="273" s="1"/>
  <c r="AE20" i="282"/>
  <c r="AE15" i="286"/>
  <c r="AE42" i="280"/>
  <c r="AE78" i="288"/>
  <c r="AE64" i="280"/>
  <c r="AE65" i="280" s="1"/>
  <c r="AE89" i="280"/>
  <c r="AE90" i="280" s="1"/>
  <c r="AE92" i="280" s="1"/>
  <c r="AE152" i="273"/>
  <c r="AH47" i="273"/>
  <c r="AH48" i="273" s="1"/>
  <c r="AH37" i="273"/>
  <c r="AH56" i="273"/>
  <c r="AH12" i="288"/>
  <c r="AH37" i="288"/>
  <c r="AH19" i="273"/>
  <c r="AH20" i="273" s="1"/>
  <c r="AF96" i="273"/>
  <c r="AF97" i="273" s="1"/>
  <c r="AF75" i="273"/>
  <c r="AF2" i="286"/>
  <c r="AF2" i="282"/>
  <c r="AF90" i="273"/>
  <c r="AF91" i="273" s="1"/>
  <c r="AF32" i="273"/>
  <c r="AF33" i="273" s="1"/>
  <c r="AF2" i="275"/>
  <c r="AF111" i="273"/>
  <c r="AF112" i="273" s="1"/>
  <c r="AF11" i="285" s="1"/>
  <c r="AF12" i="285" s="1"/>
  <c r="AF2" i="265"/>
  <c r="AF2" i="278"/>
  <c r="AF122" i="273"/>
  <c r="AF123" i="273" s="1"/>
  <c r="AF11" i="280" s="1"/>
  <c r="AF148" i="273"/>
  <c r="AF149" i="273" s="1"/>
  <c r="AF42" i="288"/>
  <c r="AF2" i="288"/>
  <c r="AF2" i="273"/>
  <c r="AF18" i="288"/>
  <c r="AF2" i="280"/>
  <c r="AF2" i="285"/>
  <c r="AB27" i="278"/>
  <c r="AB32" i="278" s="1"/>
  <c r="AB34" i="278" s="1"/>
  <c r="S14" i="286"/>
  <c r="S16" i="286" s="1"/>
  <c r="AC134" i="273"/>
  <c r="AD131" i="273"/>
  <c r="AD10" i="265"/>
  <c r="AD31" i="265"/>
  <c r="AE76" i="273"/>
  <c r="AE18" i="280" s="1"/>
  <c r="AB59" i="265"/>
  <c r="AB60" i="265" s="1"/>
  <c r="AC20" i="285"/>
  <c r="AC23" i="285" s="1"/>
  <c r="AC153" i="273" l="1"/>
  <c r="AB50" i="288"/>
  <c r="AB51" i="288" s="1"/>
  <c r="AB54" i="288" s="1"/>
  <c r="AB57" i="288" s="1"/>
  <c r="AB64" i="288" s="1"/>
  <c r="AE68" i="280"/>
  <c r="AE19" i="280"/>
  <c r="AE20" i="280" s="1"/>
  <c r="AE23" i="280" s="1"/>
  <c r="AC59" i="265"/>
  <c r="AC60" i="265" s="1"/>
  <c r="AD20" i="285"/>
  <c r="AE121" i="280"/>
  <c r="AE50" i="280"/>
  <c r="AE26" i="282"/>
  <c r="AE38" i="288"/>
  <c r="AE43" i="286"/>
  <c r="AE15" i="275"/>
  <c r="AE20" i="275" s="1"/>
  <c r="AF17" i="275" s="1"/>
  <c r="AE61" i="288"/>
  <c r="AE20" i="286"/>
  <c r="AE57" i="273"/>
  <c r="AE73" i="282"/>
  <c r="AE55" i="288"/>
  <c r="AE32" i="286"/>
  <c r="AE18" i="285"/>
  <c r="AE84" i="282"/>
  <c r="AE13" i="288"/>
  <c r="AE79" i="273"/>
  <c r="AF80" i="273" s="1"/>
  <c r="AF58" i="273" s="1"/>
  <c r="AE131" i="273"/>
  <c r="AD134" i="273"/>
  <c r="AB30" i="265"/>
  <c r="AB9" i="265"/>
  <c r="AB11" i="265" s="1"/>
  <c r="AF42" i="280"/>
  <c r="AF78" i="288"/>
  <c r="AF15" i="286"/>
  <c r="AF100" i="273"/>
  <c r="AG101" i="273" s="1"/>
  <c r="AG59" i="273" s="1"/>
  <c r="AF20" i="282"/>
  <c r="AF56" i="288"/>
  <c r="AF135" i="273"/>
  <c r="AF130" i="273"/>
  <c r="AF41" i="278"/>
  <c r="AF42" i="278" s="1"/>
  <c r="AF43" i="278" s="1"/>
  <c r="AF151" i="273"/>
  <c r="AF12" i="278"/>
  <c r="AF20" i="278"/>
  <c r="AF141" i="273"/>
  <c r="AF33" i="278"/>
  <c r="AH2" i="277"/>
  <c r="AH51" i="273"/>
  <c r="AF52" i="273"/>
  <c r="AF42" i="273"/>
  <c r="AE31" i="265"/>
  <c r="AE10" i="265"/>
  <c r="AC66" i="273"/>
  <c r="AC67" i="273" s="1"/>
  <c r="AD60" i="273"/>
  <c r="AG4" i="277"/>
  <c r="AC27" i="278"/>
  <c r="AC32" i="278" s="1"/>
  <c r="AC34" i="278" s="1"/>
  <c r="AI37" i="273"/>
  <c r="AI19" i="273"/>
  <c r="AI20" i="273" s="1"/>
  <c r="AI12" i="288"/>
  <c r="AI47" i="273"/>
  <c r="AI48" i="273" s="1"/>
  <c r="AI37" i="288"/>
  <c r="AI56" i="273"/>
  <c r="AJ5" i="288"/>
  <c r="AJ5" i="280"/>
  <c r="AJ5" i="282"/>
  <c r="AJ13" i="273"/>
  <c r="AJ14" i="273" s="1"/>
  <c r="AJ5" i="265"/>
  <c r="AK10" i="273"/>
  <c r="AJ5" i="277"/>
  <c r="AJ5" i="285"/>
  <c r="AJ5" i="275"/>
  <c r="AJ5" i="273"/>
  <c r="AJ5" i="278"/>
  <c r="AJ5" i="286"/>
  <c r="AE4" i="285"/>
  <c r="AE4" i="278"/>
  <c r="AE4" i="286"/>
  <c r="AE4" i="282"/>
  <c r="AE4" i="275"/>
  <c r="AE4" i="288"/>
  <c r="AE4" i="265"/>
  <c r="AE4" i="273"/>
  <c r="AE4" i="280"/>
  <c r="S15" i="288"/>
  <c r="S24" i="286"/>
  <c r="S25" i="286" s="1"/>
  <c r="S17" i="286"/>
  <c r="S49" i="265" s="1"/>
  <c r="S31" i="288"/>
  <c r="AF64" i="280"/>
  <c r="AF65" i="280" s="1"/>
  <c r="AF89" i="280"/>
  <c r="AF90" i="280" s="1"/>
  <c r="AF92" i="280" s="1"/>
  <c r="AF152" i="273"/>
  <c r="AF13" i="285"/>
  <c r="AF13" i="265" s="1"/>
  <c r="AF22" i="285"/>
  <c r="AF38" i="273"/>
  <c r="AG39" i="273" s="1"/>
  <c r="AG41" i="273" s="1"/>
  <c r="AF140" i="273"/>
  <c r="AH147" i="273"/>
  <c r="AH24" i="273"/>
  <c r="AH25" i="273" s="1"/>
  <c r="W19" i="282"/>
  <c r="W21" i="282" s="1"/>
  <c r="AD23" i="285"/>
  <c r="AB3" i="286"/>
  <c r="AB3" i="273"/>
  <c r="AB3" i="282"/>
  <c r="AB3" i="275"/>
  <c r="AB3" i="265"/>
  <c r="AB3" i="278"/>
  <c r="AB3" i="288"/>
  <c r="AB3" i="280"/>
  <c r="AB50" i="273"/>
  <c r="AB3" i="285"/>
  <c r="AD19" i="278"/>
  <c r="AD21" i="278" s="1"/>
  <c r="AD26" i="278" s="1"/>
  <c r="AE136" i="273"/>
  <c r="AD11" i="278"/>
  <c r="AD13" i="278" s="1"/>
  <c r="AD25" i="278" s="1"/>
  <c r="AE142" i="273"/>
  <c r="AF76" i="273"/>
  <c r="AF18" i="280" s="1"/>
  <c r="AG148" i="273"/>
  <c r="AG149" i="273" s="1"/>
  <c r="AG75" i="273"/>
  <c r="AG2" i="286"/>
  <c r="AG2" i="282"/>
  <c r="AG18" i="288"/>
  <c r="AG2" i="275"/>
  <c r="AG2" i="280"/>
  <c r="AG90" i="273"/>
  <c r="AG91" i="273" s="1"/>
  <c r="AG2" i="288"/>
  <c r="AG2" i="273"/>
  <c r="AG122" i="273"/>
  <c r="AG123" i="273" s="1"/>
  <c r="AG11" i="280" s="1"/>
  <c r="AG42" i="288"/>
  <c r="AG96" i="273"/>
  <c r="AG97" i="273" s="1"/>
  <c r="AG111" i="273"/>
  <c r="AG112" i="273" s="1"/>
  <c r="AG11" i="285" s="1"/>
  <c r="AG12" i="285" s="1"/>
  <c r="AG32" i="273"/>
  <c r="AG33" i="273" s="1"/>
  <c r="AG2" i="265"/>
  <c r="AG2" i="285"/>
  <c r="AG2" i="278"/>
  <c r="AD27" i="278" l="1"/>
  <c r="AD32" i="278" s="1"/>
  <c r="AD34" i="278" s="1"/>
  <c r="AD30" i="265" s="1"/>
  <c r="AD153" i="273"/>
  <c r="AC50" i="288"/>
  <c r="AC51" i="288" s="1"/>
  <c r="AC54" i="288" s="1"/>
  <c r="AC57" i="288" s="1"/>
  <c r="AC64" i="288" s="1"/>
  <c r="AF68" i="280"/>
  <c r="AF19" i="280"/>
  <c r="AF20" i="280" s="1"/>
  <c r="AF23" i="280" s="1"/>
  <c r="AG15" i="286"/>
  <c r="AG20" i="282"/>
  <c r="AG100" i="273"/>
  <c r="AH101" i="273" s="1"/>
  <c r="AH59" i="273" s="1"/>
  <c r="AF121" i="280"/>
  <c r="AF50" i="280"/>
  <c r="AF73" i="282"/>
  <c r="AF61" i="288"/>
  <c r="AF20" i="286"/>
  <c r="AF57" i="273"/>
  <c r="AF55" i="288"/>
  <c r="AF32" i="286"/>
  <c r="AF18" i="285"/>
  <c r="AF26" i="282"/>
  <c r="AF13" i="288"/>
  <c r="AF15" i="275"/>
  <c r="AF20" i="275" s="1"/>
  <c r="AG17" i="275" s="1"/>
  <c r="AF84" i="282"/>
  <c r="AF38" i="288"/>
  <c r="AF43" i="286"/>
  <c r="AF79" i="273"/>
  <c r="AG80" i="273" s="1"/>
  <c r="AG58" i="273" s="1"/>
  <c r="AF142" i="273"/>
  <c r="AE11" i="278"/>
  <c r="AE13" i="278" s="1"/>
  <c r="AE25" i="278" s="1"/>
  <c r="AE19" i="278"/>
  <c r="AE21" i="278" s="1"/>
  <c r="AE26" i="278" s="1"/>
  <c r="AF136" i="273"/>
  <c r="W43" i="282"/>
  <c r="W30" i="282"/>
  <c r="W31" i="282" s="1"/>
  <c r="X28" i="282" s="1"/>
  <c r="AH42" i="288"/>
  <c r="AH2" i="288"/>
  <c r="AH2" i="273"/>
  <c r="AH122" i="273"/>
  <c r="AH123" i="273" s="1"/>
  <c r="AH11" i="280" s="1"/>
  <c r="AH148" i="273"/>
  <c r="AH149" i="273" s="1"/>
  <c r="AH18" i="288"/>
  <c r="AH2" i="275"/>
  <c r="AH2" i="280"/>
  <c r="AH96" i="273"/>
  <c r="AH97" i="273" s="1"/>
  <c r="AH75" i="273"/>
  <c r="AH76" i="273" s="1"/>
  <c r="AH18" i="280" s="1"/>
  <c r="AH2" i="286"/>
  <c r="AH2" i="282"/>
  <c r="AH90" i="273"/>
  <c r="AH91" i="273" s="1"/>
  <c r="AH111" i="273"/>
  <c r="AH112" i="273" s="1"/>
  <c r="AH11" i="285" s="1"/>
  <c r="AH12" i="285" s="1"/>
  <c r="AH32" i="273"/>
  <c r="AH33" i="273" s="1"/>
  <c r="AH2" i="265"/>
  <c r="AH2" i="285"/>
  <c r="AH2" i="278"/>
  <c r="AG76" i="273"/>
  <c r="AG18" i="280" s="1"/>
  <c r="AG52" i="273"/>
  <c r="AG42" i="273"/>
  <c r="S74" i="265"/>
  <c r="T22" i="286"/>
  <c r="AC3" i="282"/>
  <c r="AC50" i="273"/>
  <c r="AC3" i="265"/>
  <c r="AC3" i="280"/>
  <c r="AC3" i="286"/>
  <c r="AC3" i="275"/>
  <c r="AC3" i="285"/>
  <c r="AC3" i="278"/>
  <c r="AC3" i="273"/>
  <c r="AC3" i="288"/>
  <c r="AF4" i="275"/>
  <c r="AF4" i="282"/>
  <c r="AF4" i="288"/>
  <c r="AF4" i="273"/>
  <c r="AF4" i="265"/>
  <c r="AF4" i="285"/>
  <c r="AF4" i="280"/>
  <c r="AF4" i="286"/>
  <c r="AF4" i="278"/>
  <c r="AH4" i="277"/>
  <c r="AG13" i="285"/>
  <c r="AG13" i="265" s="1"/>
  <c r="AG22" i="285"/>
  <c r="AG140" i="273"/>
  <c r="AG38" i="273"/>
  <c r="AH39" i="273" s="1"/>
  <c r="AH41" i="273" s="1"/>
  <c r="AG141" i="273"/>
  <c r="AG33" i="278"/>
  <c r="AG56" i="288"/>
  <c r="AG135" i="273"/>
  <c r="AG130" i="273"/>
  <c r="AG41" i="278"/>
  <c r="AG42" i="278" s="1"/>
  <c r="AG43" i="278" s="1"/>
  <c r="AG151" i="273"/>
  <c r="AG12" i="278"/>
  <c r="AG20" i="278"/>
  <c r="AG42" i="280"/>
  <c r="AG78" i="288"/>
  <c r="AG64" i="280"/>
  <c r="AG65" i="280" s="1"/>
  <c r="AG89" i="280"/>
  <c r="AG90" i="280" s="1"/>
  <c r="AG92" i="280" s="1"/>
  <c r="AG152" i="273"/>
  <c r="AD9" i="265"/>
  <c r="AD11" i="265" s="1"/>
  <c r="AD59" i="265"/>
  <c r="AD60" i="265" s="1"/>
  <c r="AE20" i="285"/>
  <c r="AE23" i="285" s="1"/>
  <c r="AK5" i="285"/>
  <c r="AK5" i="280"/>
  <c r="AK5" i="288"/>
  <c r="AK5" i="286"/>
  <c r="AK5" i="265"/>
  <c r="AK13" i="273"/>
  <c r="AK14" i="273" s="1"/>
  <c r="AK5" i="282"/>
  <c r="AL10" i="273"/>
  <c r="AK5" i="273"/>
  <c r="AK5" i="277"/>
  <c r="AK5" i="275"/>
  <c r="AK5" i="278"/>
  <c r="AJ37" i="288"/>
  <c r="AJ37" i="273"/>
  <c r="AJ12" i="288"/>
  <c r="AJ56" i="273"/>
  <c r="AJ47" i="273"/>
  <c r="AJ48" i="273" s="1"/>
  <c r="AJ19" i="273"/>
  <c r="AJ20" i="273" s="1"/>
  <c r="AI2" i="277"/>
  <c r="AI51" i="273"/>
  <c r="AI24" i="273"/>
  <c r="AI25" i="273" s="1"/>
  <c r="AI147" i="273"/>
  <c r="AC30" i="265"/>
  <c r="AC9" i="265"/>
  <c r="AC11" i="265" s="1"/>
  <c r="AD66" i="273"/>
  <c r="AD67" i="273" s="1"/>
  <c r="AE60" i="273"/>
  <c r="AF31" i="265"/>
  <c r="AF10" i="265"/>
  <c r="AB42" i="282"/>
  <c r="AB14" i="265"/>
  <c r="AF131" i="273"/>
  <c r="AE134" i="273"/>
  <c r="AD50" i="288" l="1"/>
  <c r="AD51" i="288" s="1"/>
  <c r="AD54" i="288" s="1"/>
  <c r="AD57" i="288" s="1"/>
  <c r="AD64" i="288" s="1"/>
  <c r="AE153" i="273"/>
  <c r="AG68" i="280"/>
  <c r="AG19" i="280"/>
  <c r="AG20" i="280" s="1"/>
  <c r="AG23" i="280" s="1"/>
  <c r="AE59" i="265"/>
  <c r="AE60" i="265" s="1"/>
  <c r="AF20" i="285"/>
  <c r="AH121" i="280"/>
  <c r="AH50" i="280"/>
  <c r="AH61" i="288"/>
  <c r="AH20" i="286"/>
  <c r="AH57" i="273"/>
  <c r="AH73" i="282"/>
  <c r="AH55" i="288"/>
  <c r="AH32" i="286"/>
  <c r="AH18" i="285"/>
  <c r="AH84" i="282"/>
  <c r="AH13" i="288"/>
  <c r="AH15" i="275"/>
  <c r="AH26" i="282"/>
  <c r="AH38" i="288"/>
  <c r="AH43" i="286"/>
  <c r="AH79" i="273"/>
  <c r="AI80" i="273" s="1"/>
  <c r="AI58" i="273" s="1"/>
  <c r="AG131" i="273"/>
  <c r="AF134" i="273"/>
  <c r="AD3" i="286"/>
  <c r="AD3" i="275"/>
  <c r="AD50" i="273"/>
  <c r="AD3" i="265"/>
  <c r="AD3" i="282"/>
  <c r="AD3" i="285"/>
  <c r="AD3" i="288"/>
  <c r="AD3" i="278"/>
  <c r="AD3" i="273"/>
  <c r="AD3" i="280"/>
  <c r="AC42" i="282"/>
  <c r="AC14" i="265"/>
  <c r="AI18" i="288"/>
  <c r="AI2" i="282"/>
  <c r="AI2" i="273"/>
  <c r="AI148" i="273"/>
  <c r="AI149" i="273" s="1"/>
  <c r="AI96" i="273"/>
  <c r="AI97" i="273" s="1"/>
  <c r="AI75" i="273"/>
  <c r="AI2" i="285"/>
  <c r="AI2" i="275"/>
  <c r="AI122" i="273"/>
  <c r="AI123" i="273" s="1"/>
  <c r="AI11" i="280" s="1"/>
  <c r="AI42" i="288"/>
  <c r="AI90" i="273"/>
  <c r="AI91" i="273" s="1"/>
  <c r="AI111" i="273"/>
  <c r="AI112" i="273" s="1"/>
  <c r="AI11" i="285" s="1"/>
  <c r="AI12" i="285" s="1"/>
  <c r="AI32" i="273"/>
  <c r="AI33" i="273" s="1"/>
  <c r="AI2" i="265"/>
  <c r="AI2" i="280"/>
  <c r="AI2" i="278"/>
  <c r="AI2" i="288"/>
  <c r="AI2" i="286"/>
  <c r="AI4" i="277"/>
  <c r="AJ51" i="273"/>
  <c r="AJ2" i="277"/>
  <c r="AD14" i="265"/>
  <c r="AD42" i="282"/>
  <c r="AG10" i="265"/>
  <c r="AG31" i="265"/>
  <c r="AH52" i="273"/>
  <c r="AH42" i="273"/>
  <c r="T14" i="286"/>
  <c r="T16" i="286" s="1"/>
  <c r="AG4" i="288"/>
  <c r="AG4" i="273"/>
  <c r="AG4" i="265"/>
  <c r="AG4" i="285"/>
  <c r="AG4" i="278"/>
  <c r="AG4" i="286"/>
  <c r="AG4" i="282"/>
  <c r="AG4" i="275"/>
  <c r="AG4" i="280"/>
  <c r="AG50" i="280"/>
  <c r="AG121" i="280"/>
  <c r="AG73" i="282"/>
  <c r="AG61" i="288"/>
  <c r="AG20" i="286"/>
  <c r="AG57" i="273"/>
  <c r="AG55" i="288"/>
  <c r="AG32" i="286"/>
  <c r="AG18" i="285"/>
  <c r="AG26" i="282"/>
  <c r="AG13" i="288"/>
  <c r="AG79" i="273"/>
  <c r="AH80" i="273" s="1"/>
  <c r="AH58" i="273" s="1"/>
  <c r="AG84" i="282"/>
  <c r="AG38" i="288"/>
  <c r="AG43" i="286"/>
  <c r="AG15" i="275"/>
  <c r="AG20" i="275" s="1"/>
  <c r="AH17" i="275" s="1"/>
  <c r="AH38" i="273"/>
  <c r="AI39" i="273" s="1"/>
  <c r="AI41" i="273" s="1"/>
  <c r="AH140" i="273"/>
  <c r="AH100" i="273"/>
  <c r="AI101" i="273" s="1"/>
  <c r="AI59" i="273" s="1"/>
  <c r="AH15" i="286"/>
  <c r="AH20" i="282"/>
  <c r="AH151" i="273"/>
  <c r="AH141" i="273"/>
  <c r="AH33" i="278"/>
  <c r="AH135" i="273"/>
  <c r="AH130" i="273"/>
  <c r="AH56" i="288"/>
  <c r="AH41" i="278"/>
  <c r="AH42" i="278" s="1"/>
  <c r="AH43" i="278" s="1"/>
  <c r="AH12" i="278"/>
  <c r="AH20" i="278"/>
  <c r="AH64" i="280"/>
  <c r="AH65" i="280" s="1"/>
  <c r="AH89" i="280"/>
  <c r="AH90" i="280" s="1"/>
  <c r="AH92" i="280" s="1"/>
  <c r="AH152" i="273"/>
  <c r="AE27" i="278"/>
  <c r="AE32" i="278" s="1"/>
  <c r="AE34" i="278" s="1"/>
  <c r="AE66" i="273"/>
  <c r="AE67" i="273" s="1"/>
  <c r="AF60" i="273"/>
  <c r="AJ24" i="273"/>
  <c r="AJ25" i="273" s="1"/>
  <c r="AJ147" i="273"/>
  <c r="AL5" i="282"/>
  <c r="AL5" i="288"/>
  <c r="AL5" i="280"/>
  <c r="AL5" i="286"/>
  <c r="AL13" i="273"/>
  <c r="AL14" i="273" s="1"/>
  <c r="AL5" i="265"/>
  <c r="AL5" i="275"/>
  <c r="AL5" i="273"/>
  <c r="AL5" i="278"/>
  <c r="AM10" i="273"/>
  <c r="AL5" i="277"/>
  <c r="AL5" i="285"/>
  <c r="AK47" i="273"/>
  <c r="AK48" i="273" s="1"/>
  <c r="AK12" i="288"/>
  <c r="AK56" i="273"/>
  <c r="AK19" i="273"/>
  <c r="AK20" i="273" s="1"/>
  <c r="AK37" i="288"/>
  <c r="AK37" i="273"/>
  <c r="AH13" i="285"/>
  <c r="AH13" i="265" s="1"/>
  <c r="AH22" i="285"/>
  <c r="AI76" i="273"/>
  <c r="AI18" i="280" s="1"/>
  <c r="AH42" i="280"/>
  <c r="AH78" i="288"/>
  <c r="X19" i="282"/>
  <c r="X21" i="282" s="1"/>
  <c r="AG136" i="273"/>
  <c r="AF19" i="278"/>
  <c r="AF21" i="278" s="1"/>
  <c r="AF26" i="278" s="1"/>
  <c r="AG142" i="273"/>
  <c r="AF11" i="278"/>
  <c r="AF13" i="278" s="1"/>
  <c r="AF25" i="278" s="1"/>
  <c r="AF23" i="285"/>
  <c r="AF153" i="273" l="1"/>
  <c r="AE50" i="288"/>
  <c r="AE51" i="288" s="1"/>
  <c r="AE54" i="288" s="1"/>
  <c r="AE57" i="288" s="1"/>
  <c r="AE64" i="288" s="1"/>
  <c r="AF27" i="278"/>
  <c r="AF32" i="278" s="1"/>
  <c r="AF34" i="278" s="1"/>
  <c r="AF30" i="265" s="1"/>
  <c r="AH68" i="280"/>
  <c r="AH19" i="280"/>
  <c r="AH20" i="280" s="1"/>
  <c r="X30" i="282"/>
  <c r="X31" i="282" s="1"/>
  <c r="Y28" i="282" s="1"/>
  <c r="X43" i="282"/>
  <c r="AI121" i="280"/>
  <c r="AI50" i="280"/>
  <c r="AI84" i="282"/>
  <c r="AI38" i="288"/>
  <c r="AI43" i="286"/>
  <c r="AI15" i="275"/>
  <c r="AI61" i="288"/>
  <c r="AI20" i="286"/>
  <c r="AI57" i="273"/>
  <c r="AI73" i="282"/>
  <c r="AI55" i="288"/>
  <c r="AI32" i="286"/>
  <c r="AI18" i="285"/>
  <c r="AI26" i="282"/>
  <c r="AI13" i="288"/>
  <c r="AI79" i="273"/>
  <c r="AJ80" i="273" s="1"/>
  <c r="AJ58" i="273" s="1"/>
  <c r="AK51" i="273"/>
  <c r="AK2" i="277"/>
  <c r="AL37" i="288"/>
  <c r="AL47" i="273"/>
  <c r="AL48" i="273" s="1"/>
  <c r="AL37" i="273"/>
  <c r="AL56" i="273"/>
  <c r="AL19" i="273"/>
  <c r="AL20" i="273" s="1"/>
  <c r="AL12" i="288"/>
  <c r="AE3" i="285"/>
  <c r="AE3" i="282"/>
  <c r="AE50" i="273"/>
  <c r="AE3" i="265"/>
  <c r="AE3" i="275"/>
  <c r="AE3" i="288"/>
  <c r="AE3" i="286"/>
  <c r="AE3" i="280"/>
  <c r="AE3" i="273"/>
  <c r="AE3" i="278"/>
  <c r="AI52" i="273"/>
  <c r="AI42" i="273"/>
  <c r="T31" i="288"/>
  <c r="T15" i="288"/>
  <c r="T24" i="286"/>
  <c r="T25" i="286" s="1"/>
  <c r="T17" i="286"/>
  <c r="T49" i="265" s="1"/>
  <c r="AI22" i="285"/>
  <c r="AI13" i="285"/>
  <c r="AI13" i="265" s="1"/>
  <c r="AI64" i="280"/>
  <c r="AI65" i="280" s="1"/>
  <c r="AI89" i="280"/>
  <c r="AI90" i="280" s="1"/>
  <c r="AI92" i="280" s="1"/>
  <c r="AI152" i="273"/>
  <c r="AH20" i="275"/>
  <c r="AI17" i="275" s="1"/>
  <c r="AF59" i="265"/>
  <c r="AF60" i="265" s="1"/>
  <c r="AG20" i="285"/>
  <c r="AG23" i="285" s="1"/>
  <c r="AH142" i="273"/>
  <c r="AG11" i="278"/>
  <c r="AG13" i="278" s="1"/>
  <c r="AG25" i="278" s="1"/>
  <c r="AG19" i="278"/>
  <c r="AG21" i="278" s="1"/>
  <c r="AG26" i="278" s="1"/>
  <c r="AH136" i="273"/>
  <c r="AK24" i="273"/>
  <c r="AK25" i="273" s="1"/>
  <c r="AK147" i="273"/>
  <c r="AN10" i="273"/>
  <c r="AM5" i="282"/>
  <c r="AM5" i="278"/>
  <c r="AM5" i="285"/>
  <c r="AM5" i="277"/>
  <c r="AM5" i="275"/>
  <c r="AM5" i="286"/>
  <c r="AM5" i="265"/>
  <c r="AM13" i="273"/>
  <c r="AM14" i="273" s="1"/>
  <c r="AM5" i="280"/>
  <c r="AM5" i="288"/>
  <c r="AM5" i="273"/>
  <c r="AJ18" i="288"/>
  <c r="AJ2" i="282"/>
  <c r="AJ2" i="273"/>
  <c r="AJ122" i="273"/>
  <c r="AJ123" i="273" s="1"/>
  <c r="AJ11" i="280" s="1"/>
  <c r="AJ148" i="273"/>
  <c r="AJ149" i="273" s="1"/>
  <c r="AJ96" i="273"/>
  <c r="AJ97" i="273" s="1"/>
  <c r="AJ75" i="273"/>
  <c r="AJ2" i="288"/>
  <c r="AJ2" i="286"/>
  <c r="AJ42" i="288"/>
  <c r="AJ90" i="273"/>
  <c r="AJ91" i="273" s="1"/>
  <c r="AJ111" i="273"/>
  <c r="AJ112" i="273" s="1"/>
  <c r="AJ11" i="285" s="1"/>
  <c r="AJ12" i="285" s="1"/>
  <c r="AJ32" i="273"/>
  <c r="AJ33" i="273" s="1"/>
  <c r="AJ2" i="265"/>
  <c r="AJ2" i="278"/>
  <c r="AJ2" i="285"/>
  <c r="AJ2" i="280"/>
  <c r="AJ2" i="275"/>
  <c r="AF66" i="273"/>
  <c r="AF67" i="273" s="1"/>
  <c r="AG60" i="273"/>
  <c r="AE9" i="265"/>
  <c r="AE11" i="265" s="1"/>
  <c r="AE30" i="265"/>
  <c r="AH31" i="265"/>
  <c r="AH10" i="265"/>
  <c r="AH4" i="286"/>
  <c r="AH4" i="282"/>
  <c r="AH4" i="275"/>
  <c r="AH4" i="280"/>
  <c r="AH4" i="288"/>
  <c r="AH4" i="273"/>
  <c r="AH4" i="265"/>
  <c r="AH4" i="285"/>
  <c r="AH4" i="278"/>
  <c r="AJ4" i="277"/>
  <c r="AI140" i="273"/>
  <c r="AI38" i="273"/>
  <c r="AJ39" i="273" s="1"/>
  <c r="AJ41" i="273" s="1"/>
  <c r="AI20" i="282"/>
  <c r="AI15" i="286"/>
  <c r="AI100" i="273"/>
  <c r="AJ101" i="273" s="1"/>
  <c r="AJ59" i="273" s="1"/>
  <c r="AI42" i="280"/>
  <c r="AI78" i="288"/>
  <c r="AI141" i="273"/>
  <c r="AI33" i="278"/>
  <c r="AI12" i="278"/>
  <c r="AI20" i="278"/>
  <c r="AI56" i="288"/>
  <c r="AI41" i="278"/>
  <c r="AI42" i="278" s="1"/>
  <c r="AI43" i="278" s="1"/>
  <c r="AI151" i="273"/>
  <c r="AI135" i="273"/>
  <c r="AI130" i="273"/>
  <c r="AH131" i="273"/>
  <c r="AG134" i="273"/>
  <c r="AF50" i="288" l="1"/>
  <c r="AF51" i="288" s="1"/>
  <c r="AF54" i="288" s="1"/>
  <c r="AF57" i="288" s="1"/>
  <c r="AF64" i="288" s="1"/>
  <c r="AG153" i="273"/>
  <c r="AF9" i="265"/>
  <c r="AF11" i="265" s="1"/>
  <c r="AH23" i="280"/>
  <c r="AG27" i="278"/>
  <c r="AG32" i="278" s="1"/>
  <c r="AG34" i="278" s="1"/>
  <c r="AG30" i="265" s="1"/>
  <c r="AI68" i="280"/>
  <c r="AI19" i="280"/>
  <c r="AI20" i="280" s="1"/>
  <c r="AI23" i="280" s="1"/>
  <c r="AG59" i="265"/>
  <c r="AG60" i="265" s="1"/>
  <c r="AH20" i="285"/>
  <c r="AH23" i="285" s="1"/>
  <c r="AI131" i="273"/>
  <c r="AH134" i="273"/>
  <c r="AI31" i="265"/>
  <c r="AI10" i="265"/>
  <c r="AF3" i="273"/>
  <c r="AF3" i="288"/>
  <c r="AF50" i="273"/>
  <c r="AF3" i="282"/>
  <c r="AF3" i="280"/>
  <c r="AF3" i="278"/>
  <c r="AF3" i="286"/>
  <c r="AF3" i="275"/>
  <c r="AF3" i="285"/>
  <c r="AF3" i="265"/>
  <c r="AJ140" i="273"/>
  <c r="AJ38" i="273"/>
  <c r="AK39" i="273" s="1"/>
  <c r="AK41" i="273" s="1"/>
  <c r="AJ15" i="286"/>
  <c r="AJ20" i="282"/>
  <c r="AJ100" i="273"/>
  <c r="AK101" i="273" s="1"/>
  <c r="AK59" i="273" s="1"/>
  <c r="AJ64" i="280"/>
  <c r="AJ65" i="280" s="1"/>
  <c r="AJ89" i="280"/>
  <c r="AJ90" i="280" s="1"/>
  <c r="AJ92" i="280" s="1"/>
  <c r="AJ152" i="273"/>
  <c r="AM37" i="273"/>
  <c r="AM19" i="273"/>
  <c r="AM20" i="273" s="1"/>
  <c r="AM12" i="288"/>
  <c r="AM47" i="273"/>
  <c r="AM48" i="273" s="1"/>
  <c r="AM37" i="288"/>
  <c r="AM56" i="273"/>
  <c r="AN5" i="273"/>
  <c r="AN5" i="265"/>
  <c r="AO10" i="273"/>
  <c r="AN5" i="282"/>
  <c r="AN5" i="285"/>
  <c r="AN5" i="275"/>
  <c r="AN5" i="278"/>
  <c r="AN5" i="277"/>
  <c r="AN13" i="273"/>
  <c r="AN14" i="273" s="1"/>
  <c r="AN5" i="286"/>
  <c r="AN5" i="288"/>
  <c r="AN5" i="280"/>
  <c r="AH11" i="278"/>
  <c r="AH13" i="278" s="1"/>
  <c r="AH25" i="278" s="1"/>
  <c r="AI142" i="273"/>
  <c r="AJ76" i="273"/>
  <c r="AJ18" i="280" s="1"/>
  <c r="T74" i="265"/>
  <c r="U22" i="286"/>
  <c r="AI4" i="275"/>
  <c r="AI4" i="282"/>
  <c r="AI4" i="265"/>
  <c r="AI4" i="273"/>
  <c r="AI4" i="280"/>
  <c r="AI4" i="285"/>
  <c r="AI4" i="288"/>
  <c r="AI4" i="286"/>
  <c r="AI4" i="278"/>
  <c r="AL24" i="273"/>
  <c r="AL25" i="273" s="1"/>
  <c r="AL147" i="273"/>
  <c r="Y19" i="282"/>
  <c r="Y21" i="282" s="1"/>
  <c r="AJ52" i="273"/>
  <c r="AJ42" i="273"/>
  <c r="AE42" i="282"/>
  <c r="AE14" i="265"/>
  <c r="AH60" i="273"/>
  <c r="AG66" i="273"/>
  <c r="AG67" i="273" s="1"/>
  <c r="AJ13" i="285"/>
  <c r="AJ13" i="265" s="1"/>
  <c r="AJ22" i="285"/>
  <c r="AJ141" i="273"/>
  <c r="AJ33" i="278"/>
  <c r="AJ12" i="278"/>
  <c r="AJ20" i="278"/>
  <c r="AJ56" i="288"/>
  <c r="AJ41" i="278"/>
  <c r="AJ42" i="278" s="1"/>
  <c r="AJ43" i="278" s="1"/>
  <c r="AJ151" i="273"/>
  <c r="AJ135" i="273"/>
  <c r="AJ130" i="273"/>
  <c r="AJ42" i="280"/>
  <c r="AJ78" i="288"/>
  <c r="AK148" i="273"/>
  <c r="AK149" i="273" s="1"/>
  <c r="AK18" i="288"/>
  <c r="AK2" i="282"/>
  <c r="AK2" i="273"/>
  <c r="AK122" i="273"/>
  <c r="AK123" i="273" s="1"/>
  <c r="AK11" i="280" s="1"/>
  <c r="AK42" i="288"/>
  <c r="AK2" i="288"/>
  <c r="AK2" i="286"/>
  <c r="AK90" i="273"/>
  <c r="AK91" i="273" s="1"/>
  <c r="AK111" i="273"/>
  <c r="AK112" i="273" s="1"/>
  <c r="AK11" i="285" s="1"/>
  <c r="AK12" i="285" s="1"/>
  <c r="AK32" i="273"/>
  <c r="AK33" i="273" s="1"/>
  <c r="AK2" i="265"/>
  <c r="AK2" i="278"/>
  <c r="AK2" i="285"/>
  <c r="AK96" i="273"/>
  <c r="AK97" i="273" s="1"/>
  <c r="AK75" i="273"/>
  <c r="AK2" i="280"/>
  <c r="AK2" i="275"/>
  <c r="AH19" i="278"/>
  <c r="AH21" i="278" s="1"/>
  <c r="AH26" i="278" s="1"/>
  <c r="AI136" i="273"/>
  <c r="AL2" i="277"/>
  <c r="AL51" i="273"/>
  <c r="AK4" i="277"/>
  <c r="AF42" i="282"/>
  <c r="AF14" i="265"/>
  <c r="AI20" i="275"/>
  <c r="AJ17" i="275" s="1"/>
  <c r="AH153" i="273" l="1"/>
  <c r="AG50" i="288"/>
  <c r="AG51" i="288" s="1"/>
  <c r="AG54" i="288" s="1"/>
  <c r="AG57" i="288" s="1"/>
  <c r="AG64" i="288" s="1"/>
  <c r="AG9" i="265"/>
  <c r="AG11" i="265" s="1"/>
  <c r="AJ68" i="280"/>
  <c r="AJ19" i="280"/>
  <c r="AJ20" i="280" s="1"/>
  <c r="AJ23" i="280" s="1"/>
  <c r="AL4" i="277"/>
  <c r="AK12" i="278"/>
  <c r="AK20" i="278"/>
  <c r="AK151" i="273"/>
  <c r="AK41" i="278"/>
  <c r="AK42" i="278" s="1"/>
  <c r="AK43" i="278" s="1"/>
  <c r="AK56" i="288"/>
  <c r="AK135" i="273"/>
  <c r="AK130" i="273"/>
  <c r="AK141" i="273"/>
  <c r="AK33" i="278"/>
  <c r="AK38" i="273"/>
  <c r="AL39" i="273" s="1"/>
  <c r="AL41" i="273" s="1"/>
  <c r="AK140" i="273"/>
  <c r="AK15" i="286"/>
  <c r="AK20" i="282"/>
  <c r="AK100" i="273"/>
  <c r="AL101" i="273" s="1"/>
  <c r="AL59" i="273" s="1"/>
  <c r="AK42" i="280"/>
  <c r="AK78" i="288"/>
  <c r="AK64" i="280"/>
  <c r="AK65" i="280" s="1"/>
  <c r="AK89" i="280"/>
  <c r="AK90" i="280" s="1"/>
  <c r="AK92" i="280" s="1"/>
  <c r="AK152" i="273"/>
  <c r="AJ31" i="265"/>
  <c r="AJ10" i="265"/>
  <c r="AH66" i="273"/>
  <c r="AH67" i="273" s="1"/>
  <c r="AI60" i="273"/>
  <c r="AJ4" i="286"/>
  <c r="AJ4" i="282"/>
  <c r="AJ4" i="275"/>
  <c r="AJ4" i="280"/>
  <c r="AJ4" i="288"/>
  <c r="AJ4" i="273"/>
  <c r="AJ4" i="265"/>
  <c r="AJ4" i="285"/>
  <c r="AJ4" i="278"/>
  <c r="Y30" i="282"/>
  <c r="Y31" i="282" s="1"/>
  <c r="Z28" i="282" s="1"/>
  <c r="Y43" i="282"/>
  <c r="AL42" i="288"/>
  <c r="AL90" i="273"/>
  <c r="AL91" i="273" s="1"/>
  <c r="AL111" i="273"/>
  <c r="AL112" i="273" s="1"/>
  <c r="AL11" i="285" s="1"/>
  <c r="AL12" i="285" s="1"/>
  <c r="AL32" i="273"/>
  <c r="AL33" i="273" s="1"/>
  <c r="AL2" i="265"/>
  <c r="AL2" i="273"/>
  <c r="AL2" i="280"/>
  <c r="AL2" i="275"/>
  <c r="AL2" i="288"/>
  <c r="AL18" i="288"/>
  <c r="AL2" i="286"/>
  <c r="AL2" i="282"/>
  <c r="AL122" i="273"/>
  <c r="AL123" i="273" s="1"/>
  <c r="AL11" i="280" s="1"/>
  <c r="AL148" i="273"/>
  <c r="AL149" i="273" s="1"/>
  <c r="AL96" i="273"/>
  <c r="AL97" i="273" s="1"/>
  <c r="AL75" i="273"/>
  <c r="AL76" i="273" s="1"/>
  <c r="AL18" i="280" s="1"/>
  <c r="AL2" i="285"/>
  <c r="AL2" i="278"/>
  <c r="U14" i="286"/>
  <c r="U16" i="286" s="1"/>
  <c r="AJ121" i="280"/>
  <c r="AJ50" i="280"/>
  <c r="AJ61" i="288"/>
  <c r="AJ20" i="286"/>
  <c r="AJ57" i="273"/>
  <c r="AJ26" i="282"/>
  <c r="AJ38" i="288"/>
  <c r="AJ43" i="286"/>
  <c r="AJ79" i="273"/>
  <c r="AK80" i="273" s="1"/>
  <c r="AK58" i="273" s="1"/>
  <c r="AJ84" i="282"/>
  <c r="AJ13" i="288"/>
  <c r="AJ15" i="275"/>
  <c r="AJ20" i="275" s="1"/>
  <c r="AK17" i="275" s="1"/>
  <c r="AJ73" i="282"/>
  <c r="AJ55" i="288"/>
  <c r="AJ32" i="286"/>
  <c r="AJ18" i="285"/>
  <c r="AH27" i="278"/>
  <c r="AH32" i="278" s="1"/>
  <c r="AH34" i="278" s="1"/>
  <c r="AM2" i="277"/>
  <c r="AM51" i="273"/>
  <c r="AM147" i="273"/>
  <c r="AM24" i="273"/>
  <c r="AM25" i="273" s="1"/>
  <c r="AJ131" i="273"/>
  <c r="AI134" i="273"/>
  <c r="AG14" i="265"/>
  <c r="AG42" i="282"/>
  <c r="AI19" i="278"/>
  <c r="AI21" i="278" s="1"/>
  <c r="AI26" i="278" s="1"/>
  <c r="AJ136" i="273"/>
  <c r="AK13" i="285"/>
  <c r="AK13" i="265" s="1"/>
  <c r="AK22" i="285"/>
  <c r="AG3" i="286"/>
  <c r="AG3" i="278"/>
  <c r="AG3" i="265"/>
  <c r="AG3" i="275"/>
  <c r="AG3" i="282"/>
  <c r="AG3" i="273"/>
  <c r="AG3" i="285"/>
  <c r="AG50" i="273"/>
  <c r="AG3" i="288"/>
  <c r="AG3" i="280"/>
  <c r="AI11" i="278"/>
  <c r="AI13" i="278" s="1"/>
  <c r="AI25" i="278" s="1"/>
  <c r="AJ142" i="273"/>
  <c r="AN47" i="273"/>
  <c r="AN48" i="273" s="1"/>
  <c r="AN19" i="273"/>
  <c r="AN20" i="273" s="1"/>
  <c r="AN56" i="273"/>
  <c r="AN12" i="288"/>
  <c r="AN37" i="288"/>
  <c r="AN37" i="273"/>
  <c r="AP10" i="273"/>
  <c r="AO5" i="277"/>
  <c r="AO5" i="285"/>
  <c r="AO5" i="280"/>
  <c r="AO5" i="273"/>
  <c r="AO5" i="282"/>
  <c r="AO5" i="265"/>
  <c r="AO5" i="275"/>
  <c r="AO13" i="273"/>
  <c r="AO14" i="273" s="1"/>
  <c r="AO5" i="278"/>
  <c r="AO5" i="288"/>
  <c r="AO5" i="286"/>
  <c r="AK76" i="273"/>
  <c r="AK18" i="280" s="1"/>
  <c r="AK52" i="273"/>
  <c r="AK42" i="273"/>
  <c r="AH59" i="265"/>
  <c r="AH60" i="265" s="1"/>
  <c r="AI20" i="285"/>
  <c r="AI23" i="285" s="1"/>
  <c r="AH50" i="288" l="1"/>
  <c r="AH51" i="288" s="1"/>
  <c r="AH54" i="288" s="1"/>
  <c r="AH57" i="288" s="1"/>
  <c r="AH64" i="288" s="1"/>
  <c r="AI153" i="273"/>
  <c r="AK68" i="280"/>
  <c r="AK19" i="280"/>
  <c r="AK20" i="280" s="1"/>
  <c r="AK23" i="280" s="1"/>
  <c r="AI27" i="278"/>
  <c r="AI32" i="278" s="1"/>
  <c r="AI34" i="278" s="1"/>
  <c r="AI30" i="265" s="1"/>
  <c r="AK50" i="280"/>
  <c r="AK121" i="280"/>
  <c r="AK84" i="282"/>
  <c r="AK38" i="288"/>
  <c r="AK43" i="286"/>
  <c r="AK15" i="275"/>
  <c r="AK20" i="275" s="1"/>
  <c r="AL17" i="275" s="1"/>
  <c r="AK61" i="288"/>
  <c r="AK20" i="286"/>
  <c r="AK57" i="273"/>
  <c r="AK73" i="282"/>
  <c r="AK55" i="288"/>
  <c r="AK32" i="286"/>
  <c r="AK18" i="285"/>
  <c r="AK26" i="282"/>
  <c r="AK13" i="288"/>
  <c r="AK79" i="273"/>
  <c r="AL80" i="273" s="1"/>
  <c r="AL58" i="273" s="1"/>
  <c r="AO47" i="273"/>
  <c r="AO48" i="273" s="1"/>
  <c r="AO37" i="288"/>
  <c r="AO12" i="288"/>
  <c r="AO19" i="273"/>
  <c r="AO20" i="273" s="1"/>
  <c r="AO56" i="273"/>
  <c r="AO37" i="273"/>
  <c r="AP5" i="286"/>
  <c r="AP5" i="277"/>
  <c r="AP5" i="285"/>
  <c r="AP5" i="273"/>
  <c r="AP5" i="275"/>
  <c r="AP5" i="278"/>
  <c r="AP13" i="273"/>
  <c r="AP14" i="273" s="1"/>
  <c r="AP5" i="280"/>
  <c r="AP5" i="288"/>
  <c r="AQ10" i="273"/>
  <c r="AP5" i="265"/>
  <c r="AP5" i="282"/>
  <c r="AN2" i="277"/>
  <c r="AN51" i="273"/>
  <c r="AL121" i="280"/>
  <c r="AL50" i="280"/>
  <c r="AL84" i="282"/>
  <c r="AL38" i="288"/>
  <c r="AL43" i="286"/>
  <c r="AL79" i="273"/>
  <c r="AM80" i="273" s="1"/>
  <c r="AM58" i="273" s="1"/>
  <c r="AL61" i="288"/>
  <c r="AL20" i="286"/>
  <c r="AL57" i="273"/>
  <c r="AL73" i="282"/>
  <c r="AL55" i="288"/>
  <c r="AL32" i="286"/>
  <c r="AL18" i="285"/>
  <c r="AL26" i="282"/>
  <c r="AL13" i="288"/>
  <c r="AL15" i="275"/>
  <c r="AK136" i="273"/>
  <c r="AJ19" i="278"/>
  <c r="AJ21" i="278" s="1"/>
  <c r="AJ26" i="278" s="1"/>
  <c r="AM4" i="277"/>
  <c r="AH9" i="265"/>
  <c r="AH11" i="265" s="1"/>
  <c r="AH30" i="265"/>
  <c r="U17" i="286"/>
  <c r="U49" i="265" s="1"/>
  <c r="U31" i="288"/>
  <c r="U24" i="286"/>
  <c r="U25" i="286" s="1"/>
  <c r="U15" i="288"/>
  <c r="AL141" i="273"/>
  <c r="AL33" i="278"/>
  <c r="AL12" i="278"/>
  <c r="AL20" i="278"/>
  <c r="AL56" i="288"/>
  <c r="AL41" i="278"/>
  <c r="AL42" i="278" s="1"/>
  <c r="AL43" i="278" s="1"/>
  <c r="AL151" i="273"/>
  <c r="AL135" i="273"/>
  <c r="AL130" i="273"/>
  <c r="AL42" i="280"/>
  <c r="AL78" i="288"/>
  <c r="AL22" i="285"/>
  <c r="AL13" i="285"/>
  <c r="AL13" i="265" s="1"/>
  <c r="Z19" i="282"/>
  <c r="Z21" i="282" s="1"/>
  <c r="AI66" i="273"/>
  <c r="AI67" i="273" s="1"/>
  <c r="AJ60" i="273"/>
  <c r="AL52" i="273"/>
  <c r="AL42" i="273"/>
  <c r="AK10" i="265"/>
  <c r="AK31" i="265"/>
  <c r="AI59" i="265"/>
  <c r="AI60" i="265" s="1"/>
  <c r="AJ20" i="285"/>
  <c r="AK4" i="282"/>
  <c r="AK4" i="273"/>
  <c r="AK4" i="288"/>
  <c r="AK4" i="286"/>
  <c r="AK4" i="265"/>
  <c r="AK4" i="278"/>
  <c r="AK4" i="285"/>
  <c r="AK4" i="280"/>
  <c r="AK4" i="275"/>
  <c r="AN24" i="273"/>
  <c r="AN25" i="273" s="1"/>
  <c r="AN147" i="273"/>
  <c r="AK142" i="273"/>
  <c r="AJ11" i="278"/>
  <c r="AJ13" i="278" s="1"/>
  <c r="AJ25" i="278" s="1"/>
  <c r="AJ27" i="278" s="1"/>
  <c r="AJ32" i="278" s="1"/>
  <c r="AJ34" i="278" s="1"/>
  <c r="AK131" i="273"/>
  <c r="AJ134" i="273"/>
  <c r="AM148" i="273"/>
  <c r="AM149" i="273" s="1"/>
  <c r="AM96" i="273"/>
  <c r="AM97" i="273" s="1"/>
  <c r="AM75" i="273"/>
  <c r="AM76" i="273" s="1"/>
  <c r="AM18" i="280" s="1"/>
  <c r="AM2" i="288"/>
  <c r="AM2" i="275"/>
  <c r="AM122" i="273"/>
  <c r="AM123" i="273" s="1"/>
  <c r="AM11" i="280" s="1"/>
  <c r="AM42" i="288"/>
  <c r="AM90" i="273"/>
  <c r="AM91" i="273" s="1"/>
  <c r="AM111" i="273"/>
  <c r="AM112" i="273" s="1"/>
  <c r="AM11" i="285" s="1"/>
  <c r="AM12" i="285" s="1"/>
  <c r="AM32" i="273"/>
  <c r="AM33" i="273" s="1"/>
  <c r="AM2" i="265"/>
  <c r="AM2" i="280"/>
  <c r="AM2" i="273"/>
  <c r="AM2" i="285"/>
  <c r="AM2" i="286"/>
  <c r="AM18" i="288"/>
  <c r="AM2" i="282"/>
  <c r="AM2" i="278"/>
  <c r="AJ23" i="285"/>
  <c r="AL64" i="280"/>
  <c r="AL65" i="280" s="1"/>
  <c r="AL89" i="280"/>
  <c r="AL90" i="280" s="1"/>
  <c r="AL92" i="280" s="1"/>
  <c r="AL152" i="273"/>
  <c r="AL140" i="273"/>
  <c r="AL38" i="273"/>
  <c r="AM39" i="273" s="1"/>
  <c r="AM41" i="273" s="1"/>
  <c r="AL15" i="286"/>
  <c r="AL20" i="282"/>
  <c r="AL100" i="273"/>
  <c r="AM101" i="273" s="1"/>
  <c r="AM59" i="273" s="1"/>
  <c r="AH3" i="282"/>
  <c r="AH3" i="286"/>
  <c r="AH3" i="275"/>
  <c r="AH3" i="280"/>
  <c r="AH3" i="273"/>
  <c r="AH3" i="285"/>
  <c r="AH3" i="265"/>
  <c r="AH50" i="273"/>
  <c r="AH3" i="278"/>
  <c r="AH3" i="288"/>
  <c r="AJ153" i="273" l="1"/>
  <c r="AI50" i="288"/>
  <c r="AI51" i="288" s="1"/>
  <c r="AI54" i="288" s="1"/>
  <c r="AI57" i="288" s="1"/>
  <c r="AI64" i="288" s="1"/>
  <c r="AL20" i="275"/>
  <c r="AM17" i="275" s="1"/>
  <c r="AI9" i="265"/>
  <c r="AI11" i="265" s="1"/>
  <c r="AI42" i="282" s="1"/>
  <c r="AL68" i="280"/>
  <c r="AL19" i="280"/>
  <c r="AL20" i="280" s="1"/>
  <c r="AM52" i="273"/>
  <c r="AM42" i="273"/>
  <c r="AM38" i="273"/>
  <c r="AN39" i="273" s="1"/>
  <c r="AN41" i="273" s="1"/>
  <c r="AM140" i="273"/>
  <c r="AM100" i="273"/>
  <c r="AN101" i="273" s="1"/>
  <c r="AN59" i="273" s="1"/>
  <c r="AM15" i="286"/>
  <c r="AM20" i="282"/>
  <c r="AM42" i="280"/>
  <c r="AM78" i="288"/>
  <c r="AM141" i="273"/>
  <c r="AM33" i="278"/>
  <c r="AM12" i="278"/>
  <c r="AM20" i="278"/>
  <c r="AM151" i="273"/>
  <c r="AM41" i="278"/>
  <c r="AM42" i="278" s="1"/>
  <c r="AM43" i="278" s="1"/>
  <c r="AM56" i="288"/>
  <c r="AM135" i="273"/>
  <c r="AM130" i="273"/>
  <c r="AL142" i="273"/>
  <c r="AK11" i="278"/>
  <c r="AK13" i="278" s="1"/>
  <c r="AK25" i="278" s="1"/>
  <c r="AN122" i="273"/>
  <c r="AN123" i="273" s="1"/>
  <c r="AN11" i="280" s="1"/>
  <c r="AN148" i="273"/>
  <c r="AN149" i="273" s="1"/>
  <c r="AN18" i="288"/>
  <c r="AN2" i="280"/>
  <c r="AN2" i="285"/>
  <c r="AN42" i="288"/>
  <c r="AN2" i="282"/>
  <c r="AN2" i="275"/>
  <c r="AN90" i="273"/>
  <c r="AN91" i="273" s="1"/>
  <c r="AN111" i="273"/>
  <c r="AN112" i="273" s="1"/>
  <c r="AN11" i="285" s="1"/>
  <c r="AN12" i="285" s="1"/>
  <c r="AN32" i="273"/>
  <c r="AN33" i="273" s="1"/>
  <c r="AN2" i="265"/>
  <c r="AN2" i="288"/>
  <c r="AN2" i="273"/>
  <c r="AN96" i="273"/>
  <c r="AN97" i="273" s="1"/>
  <c r="AN75" i="273"/>
  <c r="AN2" i="278"/>
  <c r="AN2" i="286"/>
  <c r="AI3" i="285"/>
  <c r="AI3" i="282"/>
  <c r="AI3" i="278"/>
  <c r="AI3" i="288"/>
  <c r="AI3" i="275"/>
  <c r="AI3" i="265"/>
  <c r="AI3" i="273"/>
  <c r="AI3" i="280"/>
  <c r="AI3" i="286"/>
  <c r="AI50" i="273"/>
  <c r="Z43" i="282"/>
  <c r="Z30" i="282"/>
  <c r="Z31" i="282" s="1"/>
  <c r="AA28" i="282" s="1"/>
  <c r="V22" i="286"/>
  <c r="U74" i="265"/>
  <c r="AH42" i="282"/>
  <c r="AH14" i="265"/>
  <c r="AL136" i="273"/>
  <c r="AK19" i="278"/>
  <c r="AK21" i="278" s="1"/>
  <c r="AK26" i="278" s="1"/>
  <c r="AN4" i="277"/>
  <c r="AQ13" i="273"/>
  <c r="AQ14" i="273" s="1"/>
  <c r="AQ5" i="278"/>
  <c r="AQ5" i="288"/>
  <c r="AQ5" i="285"/>
  <c r="AQ5" i="273"/>
  <c r="AQ5" i="282"/>
  <c r="AQ5" i="280"/>
  <c r="AQ5" i="286"/>
  <c r="AQ5" i="265"/>
  <c r="AQ5" i="275"/>
  <c r="AR10" i="273"/>
  <c r="AQ5" i="277"/>
  <c r="AO147" i="273"/>
  <c r="AO24" i="273"/>
  <c r="AO25" i="273" s="1"/>
  <c r="AM121" i="280"/>
  <c r="AM50" i="280"/>
  <c r="AM26" i="282"/>
  <c r="AM32" i="286"/>
  <c r="AM18" i="285"/>
  <c r="AM84" i="282"/>
  <c r="AM38" i="288"/>
  <c r="AM79" i="273"/>
  <c r="AN80" i="273" s="1"/>
  <c r="AN58" i="273" s="1"/>
  <c r="AM57" i="273"/>
  <c r="AM73" i="282"/>
  <c r="AM61" i="288"/>
  <c r="AM43" i="286"/>
  <c r="AM15" i="275"/>
  <c r="AM55" i="288"/>
  <c r="AM13" i="288"/>
  <c r="AM20" i="286"/>
  <c r="AJ59" i="265"/>
  <c r="AJ60" i="265" s="1"/>
  <c r="AK20" i="285"/>
  <c r="AK23" i="285" s="1"/>
  <c r="AM22" i="285"/>
  <c r="AM13" i="285"/>
  <c r="AM13" i="265" s="1"/>
  <c r="AN76" i="273"/>
  <c r="AN18" i="280" s="1"/>
  <c r="AM64" i="280"/>
  <c r="AM65" i="280" s="1"/>
  <c r="AM89" i="280"/>
  <c r="AM90" i="280" s="1"/>
  <c r="AM92" i="280" s="1"/>
  <c r="AM152" i="273"/>
  <c r="AL131" i="273"/>
  <c r="AK134" i="273"/>
  <c r="AJ30" i="265"/>
  <c r="AJ9" i="265"/>
  <c r="AJ11" i="265" s="1"/>
  <c r="AL4" i="288"/>
  <c r="AL4" i="273"/>
  <c r="AL4" i="265"/>
  <c r="AL4" i="285"/>
  <c r="AL4" i="280"/>
  <c r="AL4" i="286"/>
  <c r="AL4" i="278"/>
  <c r="AL4" i="275"/>
  <c r="AL4" i="282"/>
  <c r="AJ66" i="273"/>
  <c r="AJ67" i="273" s="1"/>
  <c r="AK60" i="273"/>
  <c r="AL31" i="265"/>
  <c r="AL10" i="265"/>
  <c r="AP12" i="288"/>
  <c r="AP19" i="273"/>
  <c r="AP20" i="273" s="1"/>
  <c r="AP56" i="273"/>
  <c r="AP37" i="288"/>
  <c r="AP47" i="273"/>
  <c r="AP48" i="273" s="1"/>
  <c r="AP37" i="273"/>
  <c r="AO2" i="277"/>
  <c r="AO51" i="273"/>
  <c r="AI14" i="265" l="1"/>
  <c r="AJ50" i="288"/>
  <c r="AJ51" i="288" s="1"/>
  <c r="AJ54" i="288" s="1"/>
  <c r="AJ57" i="288" s="1"/>
  <c r="AJ64" i="288" s="1"/>
  <c r="AK153" i="273"/>
  <c r="AM20" i="275"/>
  <c r="AN17" i="275" s="1"/>
  <c r="AL23" i="280"/>
  <c r="AM68" i="280"/>
  <c r="AM19" i="280"/>
  <c r="AM20" i="280" s="1"/>
  <c r="AM23" i="280" s="1"/>
  <c r="AP147" i="273"/>
  <c r="AP24" i="273"/>
  <c r="AP25" i="273" s="1"/>
  <c r="AJ3" i="286"/>
  <c r="AJ3" i="265"/>
  <c r="AJ3" i="285"/>
  <c r="AJ50" i="273"/>
  <c r="AJ3" i="282"/>
  <c r="AJ3" i="273"/>
  <c r="AJ3" i="280"/>
  <c r="AJ3" i="278"/>
  <c r="AJ3" i="275"/>
  <c r="AJ3" i="288"/>
  <c r="AM131" i="273"/>
  <c r="AL134" i="273"/>
  <c r="AM136" i="273"/>
  <c r="AL19" i="278"/>
  <c r="AL21" i="278" s="1"/>
  <c r="AL26" i="278" s="1"/>
  <c r="V14" i="286"/>
  <c r="V16" i="286" s="1"/>
  <c r="AN135" i="273"/>
  <c r="AN130" i="273"/>
  <c r="AN56" i="288"/>
  <c r="AN41" i="278"/>
  <c r="AN42" i="278" s="1"/>
  <c r="AN43" i="278" s="1"/>
  <c r="AN12" i="278"/>
  <c r="AN20" i="278"/>
  <c r="AN151" i="273"/>
  <c r="AN141" i="273"/>
  <c r="AN33" i="278"/>
  <c r="AN140" i="273"/>
  <c r="AN38" i="273"/>
  <c r="AO39" i="273" s="1"/>
  <c r="AO41" i="273" s="1"/>
  <c r="AN20" i="282"/>
  <c r="AN100" i="273"/>
  <c r="AO101" i="273" s="1"/>
  <c r="AO59" i="273" s="1"/>
  <c r="AN15" i="286"/>
  <c r="AN42" i="280"/>
  <c r="AN78" i="288"/>
  <c r="AL11" i="278"/>
  <c r="AL13" i="278" s="1"/>
  <c r="AL25" i="278" s="1"/>
  <c r="AL27" i="278" s="1"/>
  <c r="AL32" i="278" s="1"/>
  <c r="AL34" i="278" s="1"/>
  <c r="AM142" i="273"/>
  <c r="AO4" i="277"/>
  <c r="AK59" i="265"/>
  <c r="AK60" i="265" s="1"/>
  <c r="AL20" i="285"/>
  <c r="AL23" i="285" s="1"/>
  <c r="AP51" i="273"/>
  <c r="AP2" i="277"/>
  <c r="AK66" i="273"/>
  <c r="AK67" i="273" s="1"/>
  <c r="AL60" i="273"/>
  <c r="AJ42" i="282"/>
  <c r="AJ14" i="265"/>
  <c r="AN50" i="280"/>
  <c r="AN121" i="280"/>
  <c r="AN73" i="282"/>
  <c r="AN61" i="288"/>
  <c r="AN43" i="286"/>
  <c r="AN79" i="273"/>
  <c r="AO80" i="273" s="1"/>
  <c r="AO58" i="273" s="1"/>
  <c r="AN55" i="288"/>
  <c r="AN57" i="273"/>
  <c r="AN13" i="288"/>
  <c r="AN84" i="282"/>
  <c r="AN32" i="286"/>
  <c r="AN18" i="285"/>
  <c r="AN26" i="282"/>
  <c r="AN20" i="286"/>
  <c r="AN38" i="288"/>
  <c r="AN15" i="275"/>
  <c r="AO90" i="273"/>
  <c r="AO91" i="273" s="1"/>
  <c r="AO111" i="273"/>
  <c r="AO112" i="273" s="1"/>
  <c r="AO11" i="285" s="1"/>
  <c r="AO12" i="285" s="1"/>
  <c r="AO32" i="273"/>
  <c r="AO33" i="273" s="1"/>
  <c r="AO2" i="265"/>
  <c r="AO2" i="285"/>
  <c r="AO2" i="278"/>
  <c r="AO96" i="273"/>
  <c r="AO97" i="273" s="1"/>
  <c r="AO75" i="273"/>
  <c r="AO2" i="288"/>
  <c r="AO2" i="273"/>
  <c r="AO148" i="273"/>
  <c r="AO149" i="273" s="1"/>
  <c r="AO18" i="288"/>
  <c r="AO2" i="275"/>
  <c r="AO2" i="280"/>
  <c r="AO122" i="273"/>
  <c r="AO123" i="273" s="1"/>
  <c r="AO11" i="280" s="1"/>
  <c r="AO42" i="288"/>
  <c r="AO2" i="286"/>
  <c r="AO2" i="282"/>
  <c r="AR5" i="285"/>
  <c r="AR5" i="278"/>
  <c r="AS10" i="273"/>
  <c r="AR5" i="288"/>
  <c r="AR5" i="277"/>
  <c r="AR5" i="286"/>
  <c r="AR5" i="275"/>
  <c r="AR5" i="265"/>
  <c r="AR5" i="273"/>
  <c r="AR5" i="282"/>
  <c r="AR13" i="273"/>
  <c r="AR14" i="273" s="1"/>
  <c r="AR5" i="280"/>
  <c r="AQ12" i="288"/>
  <c r="AQ19" i="273"/>
  <c r="AQ20" i="273" s="1"/>
  <c r="AQ56" i="273"/>
  <c r="AQ37" i="273"/>
  <c r="AQ47" i="273"/>
  <c r="AQ48" i="273" s="1"/>
  <c r="AQ37" i="288"/>
  <c r="AA19" i="282"/>
  <c r="AA21" i="282" s="1"/>
  <c r="AO76" i="273"/>
  <c r="AO18" i="280" s="1"/>
  <c r="AN13" i="285"/>
  <c r="AN13" i="265" s="1"/>
  <c r="AN22" i="285"/>
  <c r="AN64" i="280"/>
  <c r="AN65" i="280" s="1"/>
  <c r="AN89" i="280"/>
  <c r="AN90" i="280" s="1"/>
  <c r="AN92" i="280" s="1"/>
  <c r="AN152" i="273"/>
  <c r="AK27" i="278"/>
  <c r="AK32" i="278" s="1"/>
  <c r="AK34" i="278" s="1"/>
  <c r="AM31" i="265"/>
  <c r="AM10" i="265"/>
  <c r="AN42" i="273"/>
  <c r="AN52" i="273"/>
  <c r="AM4" i="282"/>
  <c r="AM4" i="286"/>
  <c r="AM4" i="265"/>
  <c r="AM4" i="288"/>
  <c r="AM4" i="285"/>
  <c r="AM4" i="278"/>
  <c r="AM4" i="275"/>
  <c r="AM4" i="280"/>
  <c r="AM4" i="273"/>
  <c r="AK50" i="288" l="1"/>
  <c r="AK51" i="288" s="1"/>
  <c r="AK54" i="288" s="1"/>
  <c r="AK57" i="288" s="1"/>
  <c r="AK64" i="288" s="1"/>
  <c r="AL153" i="273"/>
  <c r="AN20" i="275"/>
  <c r="AO17" i="275" s="1"/>
  <c r="AN68" i="280"/>
  <c r="AN19" i="280"/>
  <c r="AN20" i="280" s="1"/>
  <c r="AN23" i="280" s="1"/>
  <c r="AN4" i="265"/>
  <c r="AN4" i="285"/>
  <c r="AN4" i="278"/>
  <c r="AN4" i="273"/>
  <c r="AN4" i="282"/>
  <c r="AN4" i="275"/>
  <c r="AN4" i="280"/>
  <c r="AN4" i="288"/>
  <c r="AN4" i="286"/>
  <c r="AO121" i="280"/>
  <c r="AO50" i="280"/>
  <c r="AO84" i="282"/>
  <c r="AO13" i="288"/>
  <c r="AO79" i="273"/>
  <c r="AP80" i="273" s="1"/>
  <c r="AP58" i="273" s="1"/>
  <c r="AO73" i="282"/>
  <c r="AO43" i="286"/>
  <c r="AO38" i="288"/>
  <c r="AO18" i="285"/>
  <c r="AO61" i="288"/>
  <c r="AO20" i="286"/>
  <c r="AO57" i="273"/>
  <c r="AO55" i="288"/>
  <c r="AO26" i="282"/>
  <c r="AO32" i="286"/>
  <c r="AO15" i="275"/>
  <c r="AQ51" i="273"/>
  <c r="AQ2" i="277"/>
  <c r="AR37" i="288"/>
  <c r="AR47" i="273"/>
  <c r="AR48" i="273" s="1"/>
  <c r="AR12" i="288"/>
  <c r="AR37" i="273"/>
  <c r="AR19" i="273"/>
  <c r="AR20" i="273" s="1"/>
  <c r="AR56" i="273"/>
  <c r="AS5" i="275"/>
  <c r="AS5" i="282"/>
  <c r="AS5" i="280"/>
  <c r="AS5" i="286"/>
  <c r="AS5" i="278"/>
  <c r="AS13" i="273"/>
  <c r="AS14" i="273" s="1"/>
  <c r="AS5" i="277"/>
  <c r="AS5" i="285"/>
  <c r="AS5" i="265"/>
  <c r="AS5" i="273"/>
  <c r="AT10" i="273"/>
  <c r="AS5" i="288"/>
  <c r="AO42" i="280"/>
  <c r="AO78" i="288"/>
  <c r="AO64" i="280"/>
  <c r="AO65" i="280" s="1"/>
  <c r="AO89" i="280"/>
  <c r="AO90" i="280" s="1"/>
  <c r="AO92" i="280" s="1"/>
  <c r="AO152" i="273"/>
  <c r="AO56" i="288"/>
  <c r="AO41" i="278"/>
  <c r="AO42" i="278" s="1"/>
  <c r="AO43" i="278" s="1"/>
  <c r="AO151" i="273"/>
  <c r="AO20" i="278"/>
  <c r="AO130" i="273"/>
  <c r="AO141" i="273"/>
  <c r="AO33" i="278"/>
  <c r="AO135" i="273"/>
  <c r="AO12" i="278"/>
  <c r="AO38" i="273"/>
  <c r="AP39" i="273" s="1"/>
  <c r="AP41" i="273" s="1"/>
  <c r="AO140" i="273"/>
  <c r="AO20" i="282"/>
  <c r="AO15" i="286"/>
  <c r="AO100" i="273"/>
  <c r="AP101" i="273" s="1"/>
  <c r="AP59" i="273" s="1"/>
  <c r="AM60" i="273"/>
  <c r="AL66" i="273"/>
  <c r="AL67" i="273" s="1"/>
  <c r="AP4" i="277"/>
  <c r="AM11" i="278"/>
  <c r="AM13" i="278" s="1"/>
  <c r="AM25" i="278" s="1"/>
  <c r="AN142" i="273"/>
  <c r="AN10" i="265"/>
  <c r="AN31" i="265"/>
  <c r="AK30" i="265"/>
  <c r="AK9" i="265"/>
  <c r="AK11" i="265" s="1"/>
  <c r="AA30" i="282"/>
  <c r="AA31" i="282" s="1"/>
  <c r="AB28" i="282" s="1"/>
  <c r="AA43" i="282"/>
  <c r="AQ24" i="273"/>
  <c r="AQ25" i="273" s="1"/>
  <c r="AQ147" i="273"/>
  <c r="AO22" i="285"/>
  <c r="AO13" i="285"/>
  <c r="AO13" i="265" s="1"/>
  <c r="AK3" i="280"/>
  <c r="AK3" i="275"/>
  <c r="AK3" i="286"/>
  <c r="AK3" i="282"/>
  <c r="AK3" i="288"/>
  <c r="AK3" i="265"/>
  <c r="AK3" i="278"/>
  <c r="AK3" i="285"/>
  <c r="AK3" i="273"/>
  <c r="AK50" i="273"/>
  <c r="AM20" i="285"/>
  <c r="AM23" i="285" s="1"/>
  <c r="AL59" i="265"/>
  <c r="AL60" i="265" s="1"/>
  <c r="AL9" i="265"/>
  <c r="AL11" i="265" s="1"/>
  <c r="AL30" i="265"/>
  <c r="AO52" i="273"/>
  <c r="AO42" i="273"/>
  <c r="V17" i="286"/>
  <c r="V49" i="265" s="1"/>
  <c r="V31" i="288"/>
  <c r="V24" i="286"/>
  <c r="V25" i="286" s="1"/>
  <c r="V15" i="288"/>
  <c r="AN136" i="273"/>
  <c r="AM19" i="278"/>
  <c r="AM21" i="278" s="1"/>
  <c r="AM26" i="278" s="1"/>
  <c r="AN131" i="273"/>
  <c r="AM134" i="273"/>
  <c r="AP90" i="273"/>
  <c r="AP91" i="273" s="1"/>
  <c r="AP111" i="273"/>
  <c r="AP112" i="273" s="1"/>
  <c r="AP11" i="285" s="1"/>
  <c r="AP12" i="285" s="1"/>
  <c r="AP32" i="273"/>
  <c r="AP33" i="273" s="1"/>
  <c r="AP2" i="265"/>
  <c r="AP2" i="288"/>
  <c r="AP2" i="273"/>
  <c r="AP2" i="278"/>
  <c r="AP42" i="288"/>
  <c r="AP2" i="275"/>
  <c r="AP122" i="273"/>
  <c r="AP123" i="273" s="1"/>
  <c r="AP11" i="280" s="1"/>
  <c r="AP148" i="273"/>
  <c r="AP149" i="273" s="1"/>
  <c r="AP18" i="288"/>
  <c r="AP2" i="280"/>
  <c r="AP2" i="285"/>
  <c r="AP75" i="273"/>
  <c r="AP2" i="286"/>
  <c r="AP96" i="273"/>
  <c r="AP97" i="273" s="1"/>
  <c r="AP2" i="282"/>
  <c r="AL50" i="288" l="1"/>
  <c r="AL51" i="288" s="1"/>
  <c r="AL54" i="288" s="1"/>
  <c r="AL57" i="288" s="1"/>
  <c r="AL64" i="288" s="1"/>
  <c r="AM153" i="273"/>
  <c r="AO20" i="275"/>
  <c r="AP17" i="275" s="1"/>
  <c r="AO68" i="280"/>
  <c r="AO19" i="280"/>
  <c r="AO20" i="280" s="1"/>
  <c r="AO23" i="280" s="1"/>
  <c r="AP64" i="280"/>
  <c r="AP65" i="280" s="1"/>
  <c r="AP89" i="280"/>
  <c r="AP90" i="280" s="1"/>
  <c r="AP92" i="280" s="1"/>
  <c r="AP152" i="273"/>
  <c r="AP42" i="280"/>
  <c r="AP78" i="288"/>
  <c r="AP22" i="285"/>
  <c r="AP13" i="285"/>
  <c r="AP13" i="265" s="1"/>
  <c r="AO136" i="273"/>
  <c r="AN19" i="278"/>
  <c r="AN21" i="278" s="1"/>
  <c r="AN26" i="278" s="1"/>
  <c r="W22" i="286"/>
  <c r="V74" i="265"/>
  <c r="AP76" i="273"/>
  <c r="AP18" i="280" s="1"/>
  <c r="AQ148" i="273"/>
  <c r="AQ149" i="273" s="1"/>
  <c r="AQ96" i="273"/>
  <c r="AQ97" i="273" s="1"/>
  <c r="AQ75" i="273"/>
  <c r="AQ76" i="273" s="1"/>
  <c r="AQ18" i="280" s="1"/>
  <c r="AQ2" i="280"/>
  <c r="AQ2" i="275"/>
  <c r="AQ90" i="273"/>
  <c r="AQ91" i="273" s="1"/>
  <c r="AQ32" i="273"/>
  <c r="AQ33" i="273" s="1"/>
  <c r="AQ2" i="285"/>
  <c r="AQ42" i="288"/>
  <c r="AQ2" i="288"/>
  <c r="AQ2" i="282"/>
  <c r="AQ2" i="286"/>
  <c r="AQ122" i="273"/>
  <c r="AQ123" i="273" s="1"/>
  <c r="AQ11" i="280" s="1"/>
  <c r="AQ18" i="288"/>
  <c r="AQ2" i="273"/>
  <c r="AQ111" i="273"/>
  <c r="AQ112" i="273" s="1"/>
  <c r="AQ11" i="285" s="1"/>
  <c r="AQ12" i="285" s="1"/>
  <c r="AQ2" i="265"/>
  <c r="AQ2" i="278"/>
  <c r="AB19" i="282"/>
  <c r="AB21" i="282" s="1"/>
  <c r="AK14" i="265"/>
  <c r="AK42" i="282"/>
  <c r="AM27" i="278"/>
  <c r="AM32" i="278" s="1"/>
  <c r="AM34" i="278" s="1"/>
  <c r="AL50" i="273"/>
  <c r="AL3" i="265"/>
  <c r="AL3" i="288"/>
  <c r="AL3" i="278"/>
  <c r="AL3" i="282"/>
  <c r="AL3" i="280"/>
  <c r="AL3" i="273"/>
  <c r="AL3" i="285"/>
  <c r="AL3" i="286"/>
  <c r="AL3" i="275"/>
  <c r="AS47" i="273"/>
  <c r="AS48" i="273" s="1"/>
  <c r="AS37" i="273"/>
  <c r="AS12" i="288"/>
  <c r="AS19" i="273"/>
  <c r="AS20" i="273" s="1"/>
  <c r="AS37" i="288"/>
  <c r="AS56" i="273"/>
  <c r="AR51" i="273"/>
  <c r="AR2" i="277"/>
  <c r="AP41" i="278"/>
  <c r="AP42" i="278" s="1"/>
  <c r="AP43" i="278" s="1"/>
  <c r="AP151" i="273"/>
  <c r="AP135" i="273"/>
  <c r="AP12" i="278"/>
  <c r="AP141" i="273"/>
  <c r="AP33" i="278"/>
  <c r="AP56" i="288"/>
  <c r="AP20" i="278"/>
  <c r="AP130" i="273"/>
  <c r="AP38" i="273"/>
  <c r="AQ39" i="273" s="1"/>
  <c r="AQ41" i="273" s="1"/>
  <c r="AP140" i="273"/>
  <c r="AP20" i="282"/>
  <c r="AP15" i="286"/>
  <c r="AP100" i="273"/>
  <c r="AQ101" i="273" s="1"/>
  <c r="AQ59" i="273" s="1"/>
  <c r="AN134" i="273"/>
  <c r="AO131" i="273"/>
  <c r="AO4" i="275"/>
  <c r="AO4" i="288"/>
  <c r="AO4" i="265"/>
  <c r="AO4" i="278"/>
  <c r="AO4" i="280"/>
  <c r="AO4" i="285"/>
  <c r="AO4" i="282"/>
  <c r="AO4" i="273"/>
  <c r="AO4" i="286"/>
  <c r="AL42" i="282"/>
  <c r="AL14" i="265"/>
  <c r="AM59" i="265"/>
  <c r="AM60" i="265" s="1"/>
  <c r="AN20" i="285"/>
  <c r="AN23" i="285" s="1"/>
  <c r="AN11" i="278"/>
  <c r="AN13" i="278" s="1"/>
  <c r="AN25" i="278" s="1"/>
  <c r="AO142" i="273"/>
  <c r="AN60" i="273"/>
  <c r="AM66" i="273"/>
  <c r="AM67" i="273" s="1"/>
  <c r="AP42" i="273"/>
  <c r="AP52" i="273"/>
  <c r="AO31" i="265"/>
  <c r="AO10" i="265"/>
  <c r="AT13" i="273"/>
  <c r="AT14" i="273" s="1"/>
  <c r="AT5" i="280"/>
  <c r="AT5" i="285"/>
  <c r="AU10" i="273"/>
  <c r="AT5" i="265"/>
  <c r="AT5" i="288"/>
  <c r="AT5" i="286"/>
  <c r="AT5" i="282"/>
  <c r="AT5" i="278"/>
  <c r="AT5" i="273"/>
  <c r="AT5" i="275"/>
  <c r="AT5" i="277"/>
  <c r="AR24" i="273"/>
  <c r="AR25" i="273" s="1"/>
  <c r="AR147" i="273"/>
  <c r="AQ4" i="277"/>
  <c r="AM50" i="288" l="1"/>
  <c r="AM51" i="288" s="1"/>
  <c r="AM54" i="288" s="1"/>
  <c r="AM57" i="288" s="1"/>
  <c r="AM64" i="288" s="1"/>
  <c r="AN153" i="273"/>
  <c r="AN27" i="278"/>
  <c r="AN32" i="278" s="1"/>
  <c r="AN34" i="278" s="1"/>
  <c r="AN30" i="265" s="1"/>
  <c r="AP68" i="280"/>
  <c r="AP19" i="280"/>
  <c r="AP20" i="280" s="1"/>
  <c r="AQ121" i="280"/>
  <c r="AQ50" i="280"/>
  <c r="AQ26" i="282"/>
  <c r="AQ43" i="286"/>
  <c r="AQ79" i="273"/>
  <c r="AR80" i="273" s="1"/>
  <c r="AR58" i="273" s="1"/>
  <c r="AQ20" i="286"/>
  <c r="AQ55" i="288"/>
  <c r="AQ18" i="285"/>
  <c r="AQ73" i="282"/>
  <c r="AQ61" i="288"/>
  <c r="AQ32" i="286"/>
  <c r="AQ57" i="273"/>
  <c r="AQ38" i="288"/>
  <c r="AQ84" i="282"/>
  <c r="AQ13" i="288"/>
  <c r="AQ15" i="275"/>
  <c r="AR2" i="286"/>
  <c r="AR2" i="282"/>
  <c r="AR18" i="288"/>
  <c r="AR2" i="280"/>
  <c r="AR2" i="285"/>
  <c r="AR122" i="273"/>
  <c r="AR123" i="273" s="1"/>
  <c r="AR11" i="280" s="1"/>
  <c r="AR148" i="273"/>
  <c r="AR149" i="273" s="1"/>
  <c r="AR75" i="273"/>
  <c r="AR90" i="273"/>
  <c r="AR91" i="273" s="1"/>
  <c r="AR2" i="288"/>
  <c r="AR2" i="273"/>
  <c r="AR42" i="288"/>
  <c r="AR111" i="273"/>
  <c r="AR112" i="273" s="1"/>
  <c r="AR11" i="285" s="1"/>
  <c r="AR12" i="285" s="1"/>
  <c r="AR96" i="273"/>
  <c r="AR97" i="273" s="1"/>
  <c r="AR2" i="275"/>
  <c r="AR32" i="273"/>
  <c r="AR33" i="273" s="1"/>
  <c r="AR2" i="265"/>
  <c r="AR2" i="278"/>
  <c r="AT12" i="288"/>
  <c r="AT56" i="273"/>
  <c r="AT37" i="273"/>
  <c r="AT37" i="288"/>
  <c r="AT47" i="273"/>
  <c r="AT48" i="273" s="1"/>
  <c r="AT19" i="273"/>
  <c r="AT20" i="273" s="1"/>
  <c r="AP4" i="280"/>
  <c r="AP4" i="286"/>
  <c r="AP4" i="278"/>
  <c r="AP4" i="282"/>
  <c r="AP4" i="288"/>
  <c r="AP4" i="275"/>
  <c r="AP4" i="265"/>
  <c r="AP4" i="273"/>
  <c r="AP4" i="285"/>
  <c r="AM3" i="286"/>
  <c r="AM3" i="275"/>
  <c r="AM3" i="285"/>
  <c r="AM3" i="282"/>
  <c r="AM3" i="273"/>
  <c r="AM50" i="273"/>
  <c r="AM3" i="278"/>
  <c r="AM3" i="265"/>
  <c r="AM3" i="280"/>
  <c r="AM3" i="288"/>
  <c r="AP142" i="273"/>
  <c r="AO11" i="278"/>
  <c r="AO13" i="278" s="1"/>
  <c r="AO25" i="278" s="1"/>
  <c r="AO134" i="273"/>
  <c r="AP131" i="273"/>
  <c r="AQ42" i="273"/>
  <c r="AQ52" i="273"/>
  <c r="AS24" i="273"/>
  <c r="AS25" i="273" s="1"/>
  <c r="AS147" i="273"/>
  <c r="AM30" i="265"/>
  <c r="AM9" i="265"/>
  <c r="AM11" i="265" s="1"/>
  <c r="AQ22" i="285"/>
  <c r="AQ13" i="285"/>
  <c r="AQ13" i="265" s="1"/>
  <c r="AQ100" i="273"/>
  <c r="AR101" i="273" s="1"/>
  <c r="AR59" i="273" s="1"/>
  <c r="AQ15" i="286"/>
  <c r="AQ20" i="282"/>
  <c r="AQ56" i="288"/>
  <c r="AQ135" i="273"/>
  <c r="AQ130" i="273"/>
  <c r="AQ33" i="278"/>
  <c r="AQ151" i="273"/>
  <c r="AQ12" i="278"/>
  <c r="AQ20" i="278"/>
  <c r="AQ41" i="278"/>
  <c r="AQ42" i="278" s="1"/>
  <c r="AQ43" i="278" s="1"/>
  <c r="AQ141" i="273"/>
  <c r="AP121" i="280"/>
  <c r="AP50" i="280"/>
  <c r="AP73" i="282"/>
  <c r="AP55" i="288"/>
  <c r="AP32" i="286"/>
  <c r="AP18" i="285"/>
  <c r="AP84" i="282"/>
  <c r="AP15" i="275"/>
  <c r="AP20" i="275" s="1"/>
  <c r="AQ17" i="275" s="1"/>
  <c r="AP20" i="286"/>
  <c r="AP26" i="282"/>
  <c r="AP38" i="288"/>
  <c r="AP43" i="286"/>
  <c r="AP79" i="273"/>
  <c r="AQ80" i="273" s="1"/>
  <c r="AQ58" i="273" s="1"/>
  <c r="AP13" i="288"/>
  <c r="AP57" i="273"/>
  <c r="AP61" i="288"/>
  <c r="W14" i="286"/>
  <c r="W16" i="286" s="1"/>
  <c r="AO19" i="278"/>
  <c r="AO21" i="278" s="1"/>
  <c r="AO26" i="278" s="1"/>
  <c r="AP136" i="273"/>
  <c r="AU5" i="265"/>
  <c r="AU5" i="278"/>
  <c r="AU5" i="277"/>
  <c r="AU5" i="273"/>
  <c r="AU5" i="282"/>
  <c r="AU5" i="288"/>
  <c r="AU5" i="286"/>
  <c r="AU13" i="273"/>
  <c r="AU14" i="273" s="1"/>
  <c r="AV10" i="273"/>
  <c r="AU5" i="275"/>
  <c r="AU5" i="280"/>
  <c r="AU5" i="285"/>
  <c r="AN66" i="273"/>
  <c r="AN67" i="273" s="1"/>
  <c r="AO60" i="273"/>
  <c r="AN9" i="265"/>
  <c r="AN11" i="265" s="1"/>
  <c r="AN59" i="265"/>
  <c r="AN60" i="265" s="1"/>
  <c r="AO20" i="285"/>
  <c r="AO23" i="285" s="1"/>
  <c r="AP31" i="265"/>
  <c r="AP10" i="265"/>
  <c r="AR4" i="277"/>
  <c r="AS2" i="277"/>
  <c r="AS51" i="273"/>
  <c r="AB30" i="282"/>
  <c r="AB31" i="282" s="1"/>
  <c r="AC28" i="282" s="1"/>
  <c r="AB43" i="282"/>
  <c r="AQ42" i="280"/>
  <c r="AQ78" i="288"/>
  <c r="AQ38" i="273"/>
  <c r="AR39" i="273" s="1"/>
  <c r="AR41" i="273" s="1"/>
  <c r="AQ140" i="273"/>
  <c r="AR76" i="273"/>
  <c r="AR18" i="280" s="1"/>
  <c r="AQ64" i="280"/>
  <c r="AQ65" i="280" s="1"/>
  <c r="AQ89" i="280"/>
  <c r="AQ90" i="280" s="1"/>
  <c r="AQ92" i="280" s="1"/>
  <c r="AQ152" i="273"/>
  <c r="AN50" i="288" l="1"/>
  <c r="AN51" i="288" s="1"/>
  <c r="AN54" i="288" s="1"/>
  <c r="AN57" i="288" s="1"/>
  <c r="AN64" i="288" s="1"/>
  <c r="AO153" i="273"/>
  <c r="AP23" i="280"/>
  <c r="AQ68" i="280"/>
  <c r="AQ19" i="280"/>
  <c r="AQ20" i="280" s="1"/>
  <c r="AR50" i="280"/>
  <c r="AR121" i="280"/>
  <c r="AR73" i="282"/>
  <c r="AR61" i="288"/>
  <c r="AR20" i="286"/>
  <c r="AR79" i="273"/>
  <c r="AS80" i="273" s="1"/>
  <c r="AS58" i="273" s="1"/>
  <c r="AR55" i="288"/>
  <c r="AR15" i="275"/>
  <c r="AR38" i="288"/>
  <c r="AR26" i="282"/>
  <c r="AR13" i="288"/>
  <c r="AR18" i="285"/>
  <c r="AR84" i="282"/>
  <c r="AR43" i="286"/>
  <c r="AR57" i="273"/>
  <c r="AR32" i="286"/>
  <c r="AR42" i="273"/>
  <c r="AR52" i="273"/>
  <c r="AC19" i="282"/>
  <c r="AC21" i="282" s="1"/>
  <c r="AS4" i="277"/>
  <c r="AO59" i="265"/>
  <c r="AO60" i="265" s="1"/>
  <c r="AP20" i="285"/>
  <c r="AN14" i="265"/>
  <c r="AN42" i="282"/>
  <c r="AN3" i="282"/>
  <c r="AN3" i="280"/>
  <c r="AN3" i="286"/>
  <c r="AN3" i="273"/>
  <c r="AN50" i="273"/>
  <c r="AN3" i="265"/>
  <c r="AN3" i="288"/>
  <c r="AN3" i="275"/>
  <c r="AN3" i="285"/>
  <c r="AN3" i="278"/>
  <c r="AV5" i="282"/>
  <c r="AW10" i="273"/>
  <c r="AV5" i="275"/>
  <c r="AV5" i="277"/>
  <c r="AV5" i="286"/>
  <c r="AV13" i="273"/>
  <c r="AV14" i="273" s="1"/>
  <c r="AV5" i="285"/>
  <c r="AV5" i="265"/>
  <c r="AV5" i="273"/>
  <c r="AV5" i="288"/>
  <c r="AV5" i="280"/>
  <c r="AV5" i="278"/>
  <c r="W17" i="286"/>
  <c r="W49" i="265" s="1"/>
  <c r="W15" i="288"/>
  <c r="W24" i="286"/>
  <c r="W25" i="286" s="1"/>
  <c r="W31" i="288"/>
  <c r="AQ31" i="265"/>
  <c r="AQ10" i="265"/>
  <c r="AM42" i="282"/>
  <c r="AM14" i="265"/>
  <c r="AS111" i="273"/>
  <c r="AS112" i="273" s="1"/>
  <c r="AS11" i="285" s="1"/>
  <c r="AS12" i="285" s="1"/>
  <c r="AS42" i="288"/>
  <c r="AS90" i="273"/>
  <c r="AS91" i="273" s="1"/>
  <c r="AS2" i="275"/>
  <c r="AS2" i="288"/>
  <c r="AS122" i="273"/>
  <c r="AS123" i="273" s="1"/>
  <c r="AS11" i="280" s="1"/>
  <c r="AS32" i="273"/>
  <c r="AS33" i="273" s="1"/>
  <c r="AS96" i="273"/>
  <c r="AS97" i="273" s="1"/>
  <c r="AS2" i="265"/>
  <c r="AS2" i="273"/>
  <c r="AS2" i="280"/>
  <c r="AS148" i="273"/>
  <c r="AS149" i="273" s="1"/>
  <c r="AS18" i="288"/>
  <c r="AS75" i="273"/>
  <c r="AS2" i="285"/>
  <c r="AS2" i="278"/>
  <c r="AS2" i="286"/>
  <c r="AS2" i="282"/>
  <c r="AQ4" i="275"/>
  <c r="AQ4" i="282"/>
  <c r="AQ4" i="286"/>
  <c r="AQ4" i="288"/>
  <c r="AQ4" i="265"/>
  <c r="AQ4" i="285"/>
  <c r="AQ4" i="280"/>
  <c r="AQ4" i="278"/>
  <c r="AQ4" i="273"/>
  <c r="AQ131" i="273"/>
  <c r="AP134" i="273"/>
  <c r="AO27" i="278"/>
  <c r="AO32" i="278" s="1"/>
  <c r="AO34" i="278" s="1"/>
  <c r="AT24" i="273"/>
  <c r="AT25" i="273" s="1"/>
  <c r="AT147" i="273"/>
  <c r="AR38" i="273"/>
  <c r="AS39" i="273" s="1"/>
  <c r="AS41" i="273" s="1"/>
  <c r="AR140" i="273"/>
  <c r="AR56" i="288"/>
  <c r="AR141" i="273"/>
  <c r="AR20" i="278"/>
  <c r="AR130" i="273"/>
  <c r="AR12" i="278"/>
  <c r="AR33" i="278"/>
  <c r="AR135" i="273"/>
  <c r="AR41" i="278"/>
  <c r="AR42" i="278" s="1"/>
  <c r="AR43" i="278" s="1"/>
  <c r="AR151" i="273"/>
  <c r="AS76" i="273"/>
  <c r="AS18" i="280" s="1"/>
  <c r="AR42" i="280"/>
  <c r="AR78" i="288"/>
  <c r="AQ20" i="275"/>
  <c r="AR17" i="275" s="1"/>
  <c r="AP60" i="273"/>
  <c r="AO66" i="273"/>
  <c r="AO67" i="273" s="1"/>
  <c r="AU47" i="273"/>
  <c r="AU48" i="273" s="1"/>
  <c r="AU56" i="273"/>
  <c r="AU37" i="273"/>
  <c r="AU19" i="273"/>
  <c r="AU20" i="273" s="1"/>
  <c r="AU37" i="288"/>
  <c r="AU12" i="288"/>
  <c r="AQ136" i="273"/>
  <c r="AP19" i="278"/>
  <c r="AP21" i="278" s="1"/>
  <c r="AP26" i="278" s="1"/>
  <c r="AP23" i="285"/>
  <c r="AP11" i="278"/>
  <c r="AP13" i="278" s="1"/>
  <c r="AP25" i="278" s="1"/>
  <c r="AP27" i="278" s="1"/>
  <c r="AP32" i="278" s="1"/>
  <c r="AP34" i="278" s="1"/>
  <c r="AQ142" i="273"/>
  <c r="AT2" i="277"/>
  <c r="AT51" i="273"/>
  <c r="AR13" i="285"/>
  <c r="AR13" i="265" s="1"/>
  <c r="AR22" i="285"/>
  <c r="AR100" i="273"/>
  <c r="AS101" i="273" s="1"/>
  <c r="AS59" i="273" s="1"/>
  <c r="AR20" i="282"/>
  <c r="AR15" i="286"/>
  <c r="AR64" i="280"/>
  <c r="AR65" i="280" s="1"/>
  <c r="AR89" i="280"/>
  <c r="AR90" i="280" s="1"/>
  <c r="AR92" i="280" s="1"/>
  <c r="AR152" i="273"/>
  <c r="AO50" i="288" l="1"/>
  <c r="AO51" i="288" s="1"/>
  <c r="AO54" i="288" s="1"/>
  <c r="AO57" i="288" s="1"/>
  <c r="AO64" i="288" s="1"/>
  <c r="AP153" i="273"/>
  <c r="AQ23" i="280"/>
  <c r="AR68" i="280"/>
  <c r="AR19" i="280"/>
  <c r="AR20" i="280" s="1"/>
  <c r="AR23" i="280" s="1"/>
  <c r="AP30" i="265"/>
  <c r="AP9" i="265"/>
  <c r="AP11" i="265" s="1"/>
  <c r="AU24" i="273"/>
  <c r="AU25" i="273" s="1"/>
  <c r="AU147" i="273"/>
  <c r="AO3" i="282"/>
  <c r="AO3" i="285"/>
  <c r="AO3" i="280"/>
  <c r="AO50" i="273"/>
  <c r="AO3" i="288"/>
  <c r="AO3" i="286"/>
  <c r="AO3" i="265"/>
  <c r="AO3" i="275"/>
  <c r="AO3" i="273"/>
  <c r="AO3" i="278"/>
  <c r="AS121" i="280"/>
  <c r="AS50" i="280"/>
  <c r="AS61" i="288"/>
  <c r="AS20" i="286"/>
  <c r="AS15" i="275"/>
  <c r="AS84" i="282"/>
  <c r="AS38" i="288"/>
  <c r="AS32" i="286"/>
  <c r="AS57" i="273"/>
  <c r="AS26" i="282"/>
  <c r="AS13" i="288"/>
  <c r="AS18" i="285"/>
  <c r="AS73" i="282"/>
  <c r="AS55" i="288"/>
  <c r="AS43" i="286"/>
  <c r="AS79" i="273"/>
  <c r="AT80" i="273" s="1"/>
  <c r="AT58" i="273" s="1"/>
  <c r="AR10" i="265"/>
  <c r="AR31" i="265"/>
  <c r="AT75" i="273"/>
  <c r="AT90" i="273"/>
  <c r="AT91" i="273" s="1"/>
  <c r="AT2" i="275"/>
  <c r="AT2" i="280"/>
  <c r="AT122" i="273"/>
  <c r="AT123" i="273" s="1"/>
  <c r="AT11" i="280" s="1"/>
  <c r="AT148" i="273"/>
  <c r="AT149" i="273" s="1"/>
  <c r="AT18" i="288"/>
  <c r="AT2" i="286"/>
  <c r="AT2" i="288"/>
  <c r="AT42" i="288"/>
  <c r="AT2" i="285"/>
  <c r="AT2" i="282"/>
  <c r="AT111" i="273"/>
  <c r="AT112" i="273" s="1"/>
  <c r="AT11" i="285" s="1"/>
  <c r="AT12" i="285" s="1"/>
  <c r="AT32" i="273"/>
  <c r="AT33" i="273" s="1"/>
  <c r="AT96" i="273"/>
  <c r="AT97" i="273" s="1"/>
  <c r="AT2" i="265"/>
  <c r="AT2" i="273"/>
  <c r="AT2" i="278"/>
  <c r="AR131" i="273"/>
  <c r="AQ134" i="273"/>
  <c r="AT76" i="273"/>
  <c r="AT18" i="280" s="1"/>
  <c r="AS64" i="280"/>
  <c r="AS65" i="280" s="1"/>
  <c r="AS89" i="280"/>
  <c r="AS90" i="280" s="1"/>
  <c r="AS92" i="280" s="1"/>
  <c r="AS152" i="273"/>
  <c r="AS12" i="278"/>
  <c r="AS130" i="273"/>
  <c r="AS56" i="288"/>
  <c r="AS141" i="273"/>
  <c r="AS20" i="278"/>
  <c r="AS41" i="278"/>
  <c r="AS42" i="278" s="1"/>
  <c r="AS43" i="278" s="1"/>
  <c r="AS151" i="273"/>
  <c r="AS33" i="278"/>
  <c r="AS135" i="273"/>
  <c r="AS42" i="280"/>
  <c r="AS78" i="288"/>
  <c r="X22" i="286"/>
  <c r="W74" i="265"/>
  <c r="AV37" i="288"/>
  <c r="AV12" i="288"/>
  <c r="AV56" i="273"/>
  <c r="AV37" i="273"/>
  <c r="AV47" i="273"/>
  <c r="AV48" i="273" s="1"/>
  <c r="AV19" i="273"/>
  <c r="AV20" i="273" s="1"/>
  <c r="AX10" i="273"/>
  <c r="AW5" i="277"/>
  <c r="AW5" i="285"/>
  <c r="AW5" i="280"/>
  <c r="AW5" i="273"/>
  <c r="AW5" i="282"/>
  <c r="AW5" i="265"/>
  <c r="AW5" i="275"/>
  <c r="AW13" i="273"/>
  <c r="AW14" i="273" s="1"/>
  <c r="AW5" i="278"/>
  <c r="AW5" i="288"/>
  <c r="AW5" i="286"/>
  <c r="AC30" i="282"/>
  <c r="AC31" i="282" s="1"/>
  <c r="AD28" i="282" s="1"/>
  <c r="AC43" i="282"/>
  <c r="AR20" i="275"/>
  <c r="AS17" i="275" s="1"/>
  <c r="AT4" i="277"/>
  <c r="AQ11" i="278"/>
  <c r="AQ13" i="278" s="1"/>
  <c r="AQ25" i="278" s="1"/>
  <c r="AR142" i="273"/>
  <c r="AP59" i="265"/>
  <c r="AP60" i="265" s="1"/>
  <c r="AQ20" i="285"/>
  <c r="AQ23" i="285" s="1"/>
  <c r="AR136" i="273"/>
  <c r="AQ19" i="278"/>
  <c r="AQ21" i="278" s="1"/>
  <c r="AQ26" i="278" s="1"/>
  <c r="AU51" i="273"/>
  <c r="AU2" i="277"/>
  <c r="AP66" i="273"/>
  <c r="AP67" i="273" s="1"/>
  <c r="AQ60" i="273"/>
  <c r="AS42" i="273"/>
  <c r="AS52" i="273"/>
  <c r="AO9" i="265"/>
  <c r="AO11" i="265" s="1"/>
  <c r="AO30" i="265"/>
  <c r="AS38" i="273"/>
  <c r="AT39" i="273" s="1"/>
  <c r="AT41" i="273" s="1"/>
  <c r="AS140" i="273"/>
  <c r="AS20" i="282"/>
  <c r="AS100" i="273"/>
  <c r="AT101" i="273" s="1"/>
  <c r="AT59" i="273" s="1"/>
  <c r="AS15" i="286"/>
  <c r="AS22" i="285"/>
  <c r="AS13" i="285"/>
  <c r="AS13" i="265" s="1"/>
  <c r="AR4" i="285"/>
  <c r="AR4" i="288"/>
  <c r="AR4" i="286"/>
  <c r="AR4" i="278"/>
  <c r="AR4" i="275"/>
  <c r="AR4" i="282"/>
  <c r="AR4" i="265"/>
  <c r="AR4" i="273"/>
  <c r="AR4" i="280"/>
  <c r="AP50" i="288" l="1"/>
  <c r="AP51" i="288" s="1"/>
  <c r="AP54" i="288" s="1"/>
  <c r="AP57" i="288" s="1"/>
  <c r="AP64" i="288" s="1"/>
  <c r="AQ153" i="273"/>
  <c r="AS68" i="280"/>
  <c r="AS19" i="280"/>
  <c r="AS20" i="280" s="1"/>
  <c r="AP3" i="278"/>
  <c r="AP3" i="286"/>
  <c r="AP3" i="273"/>
  <c r="AP3" i="275"/>
  <c r="AP50" i="273"/>
  <c r="AP3" i="288"/>
  <c r="AP3" i="282"/>
  <c r="AP3" i="265"/>
  <c r="AP3" i="280"/>
  <c r="AP3" i="285"/>
  <c r="AR19" i="278"/>
  <c r="AR21" i="278" s="1"/>
  <c r="AR26" i="278" s="1"/>
  <c r="AS136" i="273"/>
  <c r="AQ59" i="265"/>
  <c r="AQ60" i="265" s="1"/>
  <c r="AR20" i="285"/>
  <c r="AR23" i="285" s="1"/>
  <c r="AQ27" i="278"/>
  <c r="AQ32" i="278" s="1"/>
  <c r="AQ34" i="278" s="1"/>
  <c r="AW56" i="273"/>
  <c r="AW37" i="288"/>
  <c r="AW19" i="273"/>
  <c r="AW20" i="273" s="1"/>
  <c r="AW47" i="273"/>
  <c r="AW48" i="273" s="1"/>
  <c r="AW37" i="273"/>
  <c r="AW12" i="288"/>
  <c r="AX5" i="275"/>
  <c r="AX5" i="278"/>
  <c r="AX5" i="273"/>
  <c r="AX5" i="288"/>
  <c r="AX5" i="286"/>
  <c r="AX5" i="277"/>
  <c r="AX5" i="282"/>
  <c r="AY10" i="273"/>
  <c r="AX5" i="265"/>
  <c r="AX5" i="285"/>
  <c r="AX13" i="273"/>
  <c r="AX14" i="273" s="1"/>
  <c r="AX5" i="280"/>
  <c r="AV2" i="277"/>
  <c r="AV51" i="273"/>
  <c r="X14" i="286"/>
  <c r="X16" i="286" s="1"/>
  <c r="AT121" i="280"/>
  <c r="AT50" i="280"/>
  <c r="AT73" i="282"/>
  <c r="AT55" i="288"/>
  <c r="AT32" i="286"/>
  <c r="AT57" i="273"/>
  <c r="AT61" i="288"/>
  <c r="AT13" i="288"/>
  <c r="AT18" i="285"/>
  <c r="AT26" i="282"/>
  <c r="AT43" i="286"/>
  <c r="AT15" i="275"/>
  <c r="AT84" i="282"/>
  <c r="AT38" i="288"/>
  <c r="AT20" i="286"/>
  <c r="AT79" i="273"/>
  <c r="AU80" i="273" s="1"/>
  <c r="AU58" i="273" s="1"/>
  <c r="AT33" i="278"/>
  <c r="AT41" i="278"/>
  <c r="AT42" i="278" s="1"/>
  <c r="AT43" i="278" s="1"/>
  <c r="AT20" i="278"/>
  <c r="AT135" i="273"/>
  <c r="AT56" i="288"/>
  <c r="AT141" i="273"/>
  <c r="AT151" i="273"/>
  <c r="AT12" i="278"/>
  <c r="AT130" i="273"/>
  <c r="AT22" i="285"/>
  <c r="AT13" i="285"/>
  <c r="AT13" i="265" s="1"/>
  <c r="AT42" i="280"/>
  <c r="AT78" i="288"/>
  <c r="AS20" i="275"/>
  <c r="AT17" i="275" s="1"/>
  <c r="AU148" i="273"/>
  <c r="AU149" i="273" s="1"/>
  <c r="AU75" i="273"/>
  <c r="AU76" i="273" s="1"/>
  <c r="AU18" i="280" s="1"/>
  <c r="AU2" i="280"/>
  <c r="AU2" i="275"/>
  <c r="AU18" i="288"/>
  <c r="AU2" i="285"/>
  <c r="AU2" i="273"/>
  <c r="AU90" i="273"/>
  <c r="AU91" i="273" s="1"/>
  <c r="AU2" i="282"/>
  <c r="AU2" i="286"/>
  <c r="AU122" i="273"/>
  <c r="AU123" i="273" s="1"/>
  <c r="AU11" i="280" s="1"/>
  <c r="AU42" i="288"/>
  <c r="AU111" i="273"/>
  <c r="AU112" i="273" s="1"/>
  <c r="AU11" i="285" s="1"/>
  <c r="AU12" i="285" s="1"/>
  <c r="AU32" i="273"/>
  <c r="AU33" i="273" s="1"/>
  <c r="AU96" i="273"/>
  <c r="AU97" i="273" s="1"/>
  <c r="AU2" i="265"/>
  <c r="AU2" i="288"/>
  <c r="AU2" i="278"/>
  <c r="AP42" i="282"/>
  <c r="AP14" i="265"/>
  <c r="AT52" i="273"/>
  <c r="AT42" i="273"/>
  <c r="AO42" i="282"/>
  <c r="AO14" i="265"/>
  <c r="AS4" i="275"/>
  <c r="AS4" i="280"/>
  <c r="AS4" i="288"/>
  <c r="AS4" i="273"/>
  <c r="AS4" i="265"/>
  <c r="AS4" i="285"/>
  <c r="AS4" i="278"/>
  <c r="AS4" i="286"/>
  <c r="AS4" i="282"/>
  <c r="AQ66" i="273"/>
  <c r="AQ67" i="273" s="1"/>
  <c r="AR60" i="273"/>
  <c r="AU4" i="277"/>
  <c r="AR11" i="278"/>
  <c r="AR13" i="278" s="1"/>
  <c r="AR25" i="278" s="1"/>
  <c r="AR27" i="278" s="1"/>
  <c r="AR32" i="278" s="1"/>
  <c r="AR34" i="278" s="1"/>
  <c r="AS142" i="273"/>
  <c r="AD19" i="282"/>
  <c r="AD21" i="282" s="1"/>
  <c r="AV147" i="273"/>
  <c r="AV24" i="273"/>
  <c r="AV25" i="273" s="1"/>
  <c r="AS31" i="265"/>
  <c r="AS10" i="265"/>
  <c r="AS131" i="273"/>
  <c r="AR134" i="273"/>
  <c r="AT38" i="273"/>
  <c r="AU39" i="273" s="1"/>
  <c r="AU41" i="273" s="1"/>
  <c r="AT140" i="273"/>
  <c r="AT64" i="280"/>
  <c r="AT65" i="280" s="1"/>
  <c r="AT89" i="280"/>
  <c r="AT90" i="280" s="1"/>
  <c r="AT92" i="280" s="1"/>
  <c r="AT152" i="273"/>
  <c r="AT100" i="273"/>
  <c r="AU101" i="273" s="1"/>
  <c r="AU59" i="273" s="1"/>
  <c r="AT20" i="282"/>
  <c r="AT15" i="286"/>
  <c r="AR153" i="273" l="1"/>
  <c r="AQ50" i="288"/>
  <c r="AQ51" i="288" s="1"/>
  <c r="AQ54" i="288" s="1"/>
  <c r="AQ57" i="288" s="1"/>
  <c r="AQ64" i="288" s="1"/>
  <c r="AS23" i="280"/>
  <c r="AT68" i="280"/>
  <c r="AT19" i="280"/>
  <c r="AT20" i="280" s="1"/>
  <c r="AU121" i="280"/>
  <c r="AU50" i="280"/>
  <c r="AU26" i="282"/>
  <c r="AU38" i="288"/>
  <c r="AU20" i="286"/>
  <c r="AU15" i="275"/>
  <c r="AU61" i="288"/>
  <c r="AU32" i="286"/>
  <c r="AU57" i="273"/>
  <c r="AU73" i="282"/>
  <c r="AU55" i="288"/>
  <c r="AU13" i="288"/>
  <c r="AU18" i="285"/>
  <c r="AU84" i="282"/>
  <c r="AU43" i="286"/>
  <c r="AU79" i="273"/>
  <c r="AV80" i="273" s="1"/>
  <c r="AV58" i="273" s="1"/>
  <c r="AU42" i="273"/>
  <c r="AU52" i="273"/>
  <c r="AR30" i="265"/>
  <c r="AR9" i="265"/>
  <c r="AR11" i="265" s="1"/>
  <c r="AQ3" i="275"/>
  <c r="AQ3" i="273"/>
  <c r="AQ3" i="286"/>
  <c r="AQ50" i="273"/>
  <c r="AQ3" i="280"/>
  <c r="AQ3" i="282"/>
  <c r="AQ3" i="265"/>
  <c r="AQ3" i="278"/>
  <c r="AQ3" i="288"/>
  <c r="AQ3" i="285"/>
  <c r="AT4" i="265"/>
  <c r="AT4" i="273"/>
  <c r="AT4" i="278"/>
  <c r="AT4" i="285"/>
  <c r="AT4" i="282"/>
  <c r="AT4" i="286"/>
  <c r="AT4" i="280"/>
  <c r="AT4" i="275"/>
  <c r="AT4" i="288"/>
  <c r="AU20" i="278"/>
  <c r="AU135" i="273"/>
  <c r="AU151" i="273"/>
  <c r="AU141" i="273"/>
  <c r="AU56" i="288"/>
  <c r="AU12" i="278"/>
  <c r="AU130" i="273"/>
  <c r="AU33" i="278"/>
  <c r="AU41" i="278"/>
  <c r="AU42" i="278" s="1"/>
  <c r="AU43" i="278" s="1"/>
  <c r="AU13" i="285"/>
  <c r="AU13" i="265" s="1"/>
  <c r="AU22" i="285"/>
  <c r="AU42" i="280"/>
  <c r="AU78" i="288"/>
  <c r="AU64" i="280"/>
  <c r="AU65" i="280" s="1"/>
  <c r="AU89" i="280"/>
  <c r="AU90" i="280" s="1"/>
  <c r="AU92" i="280" s="1"/>
  <c r="AU152" i="273"/>
  <c r="AT31" i="265"/>
  <c r="AT10" i="265"/>
  <c r="X31" i="288"/>
  <c r="X24" i="286"/>
  <c r="X25" i="286" s="1"/>
  <c r="X15" i="288"/>
  <c r="X17" i="286"/>
  <c r="X49" i="265" s="1"/>
  <c r="AY13" i="273"/>
  <c r="AY14" i="273" s="1"/>
  <c r="AY5" i="278"/>
  <c r="AY5" i="265"/>
  <c r="AY5" i="285"/>
  <c r="AY5" i="275"/>
  <c r="AY5" i="277"/>
  <c r="AY5" i="280"/>
  <c r="AY5" i="286"/>
  <c r="AZ10" i="273"/>
  <c r="AY5" i="282"/>
  <c r="AY5" i="273"/>
  <c r="AY5" i="288"/>
  <c r="AW51" i="273"/>
  <c r="AW2" i="277"/>
  <c r="AQ30" i="265"/>
  <c r="AQ9" i="265"/>
  <c r="AQ11" i="265" s="1"/>
  <c r="AS134" i="273"/>
  <c r="AT131" i="273"/>
  <c r="AV122" i="273"/>
  <c r="AV123" i="273" s="1"/>
  <c r="AV11" i="280" s="1"/>
  <c r="AV148" i="273"/>
  <c r="AV149" i="273" s="1"/>
  <c r="AV75" i="273"/>
  <c r="AV76" i="273" s="1"/>
  <c r="AV18" i="280" s="1"/>
  <c r="AV2" i="280"/>
  <c r="AV2" i="275"/>
  <c r="AV18" i="288"/>
  <c r="AV2" i="282"/>
  <c r="AV2" i="273"/>
  <c r="AV90" i="273"/>
  <c r="AV91" i="273" s="1"/>
  <c r="AV2" i="288"/>
  <c r="AV2" i="286"/>
  <c r="AV42" i="288"/>
  <c r="AV111" i="273"/>
  <c r="AV112" i="273" s="1"/>
  <c r="AV11" i="285" s="1"/>
  <c r="AV12" i="285" s="1"/>
  <c r="AV32" i="273"/>
  <c r="AV33" i="273" s="1"/>
  <c r="AV96" i="273"/>
  <c r="AV97" i="273" s="1"/>
  <c r="AV2" i="265"/>
  <c r="AV2" i="278"/>
  <c r="AV2" i="285"/>
  <c r="AD30" i="282"/>
  <c r="AD31" i="282" s="1"/>
  <c r="AE28" i="282" s="1"/>
  <c r="AD43" i="282"/>
  <c r="AS11" i="278"/>
  <c r="AS13" i="278" s="1"/>
  <c r="AS25" i="278" s="1"/>
  <c r="AT142" i="273"/>
  <c r="AR66" i="273"/>
  <c r="AR67" i="273" s="1"/>
  <c r="AS60" i="273"/>
  <c r="AU38" i="273"/>
  <c r="AV39" i="273" s="1"/>
  <c r="AV41" i="273" s="1"/>
  <c r="AU140" i="273"/>
  <c r="AU20" i="282"/>
  <c r="AU15" i="286"/>
  <c r="AU100" i="273"/>
  <c r="AV101" i="273" s="1"/>
  <c r="AV59" i="273" s="1"/>
  <c r="AT20" i="275"/>
  <c r="AU17" i="275" s="1"/>
  <c r="AV4" i="277"/>
  <c r="AX37" i="273"/>
  <c r="AX37" i="288"/>
  <c r="AX56" i="273"/>
  <c r="AX12" i="288"/>
  <c r="AX19" i="273"/>
  <c r="AX20" i="273" s="1"/>
  <c r="AX47" i="273"/>
  <c r="AX48" i="273" s="1"/>
  <c r="AW147" i="273"/>
  <c r="AW24" i="273"/>
  <c r="AW25" i="273" s="1"/>
  <c r="AR59" i="265"/>
  <c r="AR60" i="265" s="1"/>
  <c r="AS20" i="285"/>
  <c r="AS23" i="285" s="1"/>
  <c r="AT136" i="273"/>
  <c r="AS19" i="278"/>
  <c r="AS21" i="278" s="1"/>
  <c r="AS26" i="278" s="1"/>
  <c r="AS153" i="273" l="1"/>
  <c r="AR50" i="288"/>
  <c r="AR51" i="288" s="1"/>
  <c r="AR54" i="288" s="1"/>
  <c r="AR57" i="288" s="1"/>
  <c r="AR64" i="288" s="1"/>
  <c r="AT23" i="280"/>
  <c r="AU68" i="280"/>
  <c r="AU19" i="280"/>
  <c r="AU20" i="280" s="1"/>
  <c r="AU136" i="273"/>
  <c r="AT19" i="278"/>
  <c r="AT21" i="278" s="1"/>
  <c r="AT26" i="278" s="1"/>
  <c r="AX147" i="273"/>
  <c r="AX24" i="273"/>
  <c r="AX25" i="273" s="1"/>
  <c r="AS59" i="265"/>
  <c r="AS60" i="265" s="1"/>
  <c r="AT20" i="285"/>
  <c r="AT23" i="285" s="1"/>
  <c r="AX51" i="273"/>
  <c r="AX2" i="277"/>
  <c r="AV52" i="273"/>
  <c r="AV42" i="273"/>
  <c r="AR50" i="273"/>
  <c r="AR3" i="265"/>
  <c r="AR3" i="286"/>
  <c r="AR3" i="282"/>
  <c r="AR3" i="278"/>
  <c r="AR3" i="285"/>
  <c r="AR3" i="288"/>
  <c r="AR3" i="273"/>
  <c r="AR3" i="275"/>
  <c r="AR3" i="280"/>
  <c r="AS27" i="278"/>
  <c r="AS32" i="278" s="1"/>
  <c r="AS34" i="278" s="1"/>
  <c r="AE19" i="282"/>
  <c r="AE21" i="282" s="1"/>
  <c r="AV12" i="278"/>
  <c r="AV130" i="273"/>
  <c r="AV56" i="288"/>
  <c r="AV141" i="273"/>
  <c r="AV20" i="278"/>
  <c r="AV135" i="273"/>
  <c r="AV151" i="273"/>
  <c r="AV33" i="278"/>
  <c r="AV41" i="278"/>
  <c r="AV42" i="278" s="1"/>
  <c r="AV43" i="278" s="1"/>
  <c r="AV13" i="285"/>
  <c r="AV13" i="265" s="1"/>
  <c r="AV22" i="285"/>
  <c r="AV100" i="273"/>
  <c r="AW101" i="273" s="1"/>
  <c r="AW59" i="273" s="1"/>
  <c r="AV20" i="282"/>
  <c r="AV15" i="286"/>
  <c r="AV42" i="280"/>
  <c r="AV78" i="288"/>
  <c r="AQ42" i="282"/>
  <c r="AQ14" i="265"/>
  <c r="AW4" i="277"/>
  <c r="AZ5" i="265"/>
  <c r="AZ5" i="273"/>
  <c r="AZ5" i="275"/>
  <c r="AZ13" i="273"/>
  <c r="AZ14" i="273" s="1"/>
  <c r="AZ5" i="280"/>
  <c r="AZ5" i="288"/>
  <c r="AZ5" i="277"/>
  <c r="BA10" i="273"/>
  <c r="AZ5" i="285"/>
  <c r="AZ5" i="278"/>
  <c r="AZ5" i="286"/>
  <c r="AZ5" i="282"/>
  <c r="AY47" i="273"/>
  <c r="AY48" i="273" s="1"/>
  <c r="AY37" i="288"/>
  <c r="AY37" i="273"/>
  <c r="AY12" i="288"/>
  <c r="AY19" i="273"/>
  <c r="AY20" i="273" s="1"/>
  <c r="AY56" i="273"/>
  <c r="Y22" i="286"/>
  <c r="X74" i="265"/>
  <c r="AU31" i="265"/>
  <c r="AU10" i="265"/>
  <c r="AR14" i="265"/>
  <c r="AR42" i="282"/>
  <c r="AU4" i="265"/>
  <c r="AU4" i="273"/>
  <c r="AU4" i="280"/>
  <c r="AU4" i="285"/>
  <c r="AU4" i="288"/>
  <c r="AU4" i="286"/>
  <c r="AU4" i="278"/>
  <c r="AU4" i="275"/>
  <c r="AU4" i="282"/>
  <c r="AW148" i="273"/>
  <c r="AW149" i="273" s="1"/>
  <c r="AW18" i="288"/>
  <c r="AW2" i="280"/>
  <c r="AW2" i="288"/>
  <c r="AW122" i="273"/>
  <c r="AW123" i="273" s="1"/>
  <c r="AW11" i="280" s="1"/>
  <c r="AW42" i="288"/>
  <c r="AW90" i="273"/>
  <c r="AW91" i="273" s="1"/>
  <c r="AW2" i="282"/>
  <c r="AW2" i="285"/>
  <c r="AW111" i="273"/>
  <c r="AW112" i="273" s="1"/>
  <c r="AW11" i="285" s="1"/>
  <c r="AW12" i="285" s="1"/>
  <c r="AW32" i="273"/>
  <c r="AW33" i="273" s="1"/>
  <c r="AW96" i="273"/>
  <c r="AW97" i="273" s="1"/>
  <c r="AW2" i="265"/>
  <c r="AW2" i="275"/>
  <c r="AW2" i="273"/>
  <c r="AW75" i="273"/>
  <c r="AW2" i="278"/>
  <c r="AW2" i="286"/>
  <c r="AV50" i="280"/>
  <c r="AV121" i="280"/>
  <c r="AV73" i="282"/>
  <c r="AV61" i="288"/>
  <c r="AV32" i="286"/>
  <c r="AV57" i="273"/>
  <c r="AV55" i="288"/>
  <c r="AV13" i="288"/>
  <c r="AV18" i="285"/>
  <c r="AV84" i="282"/>
  <c r="AV43" i="286"/>
  <c r="AV15" i="275"/>
  <c r="AV26" i="282"/>
  <c r="AV38" i="288"/>
  <c r="AV20" i="286"/>
  <c r="AV79" i="273"/>
  <c r="AW80" i="273" s="1"/>
  <c r="AW58" i="273" s="1"/>
  <c r="AS66" i="273"/>
  <c r="AS67" i="273" s="1"/>
  <c r="AT60" i="273"/>
  <c r="AU142" i="273"/>
  <c r="AT11" i="278"/>
  <c r="AT13" i="278" s="1"/>
  <c r="AT25" i="278" s="1"/>
  <c r="AT27" i="278" s="1"/>
  <c r="AT32" i="278" s="1"/>
  <c r="AT34" i="278" s="1"/>
  <c r="AV140" i="273"/>
  <c r="AV38" i="273"/>
  <c r="AW39" i="273" s="1"/>
  <c r="AW41" i="273" s="1"/>
  <c r="AV64" i="280"/>
  <c r="AV65" i="280" s="1"/>
  <c r="AV89" i="280"/>
  <c r="AV90" i="280" s="1"/>
  <c r="AV92" i="280" s="1"/>
  <c r="AV152" i="273"/>
  <c r="AU131" i="273"/>
  <c r="AT134" i="273"/>
  <c r="AU20" i="275"/>
  <c r="AV17" i="275" s="1"/>
  <c r="AS50" i="288" l="1"/>
  <c r="AS51" i="288" s="1"/>
  <c r="AS54" i="288" s="1"/>
  <c r="AS57" i="288" s="1"/>
  <c r="AS64" i="288" s="1"/>
  <c r="AT153" i="273"/>
  <c r="AU23" i="280"/>
  <c r="AV68" i="280"/>
  <c r="AV19" i="280"/>
  <c r="AV20" i="280" s="1"/>
  <c r="AV23" i="280" s="1"/>
  <c r="AV131" i="273"/>
  <c r="AU134" i="273"/>
  <c r="AU11" i="278"/>
  <c r="AU13" i="278" s="1"/>
  <c r="AU25" i="278" s="1"/>
  <c r="AV142" i="273"/>
  <c r="AS3" i="278"/>
  <c r="AS3" i="265"/>
  <c r="AS3" i="280"/>
  <c r="AS3" i="275"/>
  <c r="AS3" i="285"/>
  <c r="AS3" i="282"/>
  <c r="AS3" i="273"/>
  <c r="AS50" i="273"/>
  <c r="AS3" i="288"/>
  <c r="AS3" i="286"/>
  <c r="AW38" i="273"/>
  <c r="AX39" i="273" s="1"/>
  <c r="AX41" i="273" s="1"/>
  <c r="AW140" i="273"/>
  <c r="AW20" i="282"/>
  <c r="AW100" i="273"/>
  <c r="AX101" i="273" s="1"/>
  <c r="AX59" i="273" s="1"/>
  <c r="AW15" i="286"/>
  <c r="AW42" i="280"/>
  <c r="AW78" i="288"/>
  <c r="AW64" i="280"/>
  <c r="AW65" i="280" s="1"/>
  <c r="AW89" i="280"/>
  <c r="AW90" i="280" s="1"/>
  <c r="AW92" i="280" s="1"/>
  <c r="AW152" i="273"/>
  <c r="BA5" i="280"/>
  <c r="BA5" i="273"/>
  <c r="BA5" i="282"/>
  <c r="BA5" i="265"/>
  <c r="BA5" i="275"/>
  <c r="BA13" i="273"/>
  <c r="BA14" i="273" s="1"/>
  <c r="BA5" i="278"/>
  <c r="BA5" i="288"/>
  <c r="BA5" i="286"/>
  <c r="BB10" i="273"/>
  <c r="BA5" i="277"/>
  <c r="BA5" i="285"/>
  <c r="AZ37" i="288"/>
  <c r="AZ47" i="273"/>
  <c r="AZ48" i="273" s="1"/>
  <c r="AZ19" i="273"/>
  <c r="AZ20" i="273" s="1"/>
  <c r="AZ12" i="288"/>
  <c r="AZ56" i="273"/>
  <c r="AZ37" i="273"/>
  <c r="AE43" i="282"/>
  <c r="AE30" i="282"/>
  <c r="AE31" i="282" s="1"/>
  <c r="AF28" i="282" s="1"/>
  <c r="AV4" i="278"/>
  <c r="AV4" i="286"/>
  <c r="AV4" i="280"/>
  <c r="AV4" i="285"/>
  <c r="AV4" i="282"/>
  <c r="AV4" i="275"/>
  <c r="AV4" i="265"/>
  <c r="AV4" i="288"/>
  <c r="AV4" i="273"/>
  <c r="AT59" i="265"/>
  <c r="AT60" i="265" s="1"/>
  <c r="AU20" i="285"/>
  <c r="AU23" i="285" s="1"/>
  <c r="AU19" i="278"/>
  <c r="AU21" i="278" s="1"/>
  <c r="AU26" i="278" s="1"/>
  <c r="AV136" i="273"/>
  <c r="AW42" i="273"/>
  <c r="AW52" i="273"/>
  <c r="AT30" i="265"/>
  <c r="AT9" i="265"/>
  <c r="AT11" i="265" s="1"/>
  <c r="AT66" i="273"/>
  <c r="AT67" i="273" s="1"/>
  <c r="AU60" i="273"/>
  <c r="AV20" i="275"/>
  <c r="AW17" i="275" s="1"/>
  <c r="AW56" i="288"/>
  <c r="AW12" i="278"/>
  <c r="AW130" i="273"/>
  <c r="AW141" i="273"/>
  <c r="AW151" i="273"/>
  <c r="AW20" i="278"/>
  <c r="AW135" i="273"/>
  <c r="AW33" i="278"/>
  <c r="AW41" i="278"/>
  <c r="AW42" i="278" s="1"/>
  <c r="AW43" i="278" s="1"/>
  <c r="AW22" i="285"/>
  <c r="AW13" i="285"/>
  <c r="AW13" i="265" s="1"/>
  <c r="Y14" i="286"/>
  <c r="Y16" i="286" s="1"/>
  <c r="AY147" i="273"/>
  <c r="AY24" i="273"/>
  <c r="AY25" i="273" s="1"/>
  <c r="AY51" i="273"/>
  <c r="AY2" i="277"/>
  <c r="AW76" i="273"/>
  <c r="AW18" i="280" s="1"/>
  <c r="AV10" i="265"/>
  <c r="AV31" i="265"/>
  <c r="AS9" i="265"/>
  <c r="AS11" i="265" s="1"/>
  <c r="AS30" i="265"/>
  <c r="AX4" i="277"/>
  <c r="AX111" i="273"/>
  <c r="AX112" i="273" s="1"/>
  <c r="AX11" i="285" s="1"/>
  <c r="AX12" i="285" s="1"/>
  <c r="AX32" i="273"/>
  <c r="AX33" i="273" s="1"/>
  <c r="AX96" i="273"/>
  <c r="AX97" i="273" s="1"/>
  <c r="AX2" i="265"/>
  <c r="AX2" i="278"/>
  <c r="AX2" i="273"/>
  <c r="AX75" i="273"/>
  <c r="AX76" i="273" s="1"/>
  <c r="AX18" i="280" s="1"/>
  <c r="AX2" i="280"/>
  <c r="AX2" i="286"/>
  <c r="AX122" i="273"/>
  <c r="AX123" i="273" s="1"/>
  <c r="AX11" i="280" s="1"/>
  <c r="AX148" i="273"/>
  <c r="AX149" i="273" s="1"/>
  <c r="AX18" i="288"/>
  <c r="AX2" i="282"/>
  <c r="AX2" i="285"/>
  <c r="AX42" i="288"/>
  <c r="AX90" i="273"/>
  <c r="AX91" i="273" s="1"/>
  <c r="AX2" i="288"/>
  <c r="AX2" i="275"/>
  <c r="AU153" i="273" l="1"/>
  <c r="AT50" i="288"/>
  <c r="AT51" i="288" s="1"/>
  <c r="AT54" i="288" s="1"/>
  <c r="AT57" i="288" s="1"/>
  <c r="AT64" i="288" s="1"/>
  <c r="AW68" i="280"/>
  <c r="AW19" i="280"/>
  <c r="AW20" i="280" s="1"/>
  <c r="AX121" i="280"/>
  <c r="AX50" i="280"/>
  <c r="AX73" i="282"/>
  <c r="AX61" i="288"/>
  <c r="AX32" i="286"/>
  <c r="AX57" i="273"/>
  <c r="AX55" i="288"/>
  <c r="AX13" i="288"/>
  <c r="AX18" i="285"/>
  <c r="AX84" i="282"/>
  <c r="AX43" i="286"/>
  <c r="AX15" i="275"/>
  <c r="AX26" i="282"/>
  <c r="AX38" i="288"/>
  <c r="AX20" i="286"/>
  <c r="AX79" i="273"/>
  <c r="AY80" i="273" s="1"/>
  <c r="AY58" i="273" s="1"/>
  <c r="AX42" i="280"/>
  <c r="AX78" i="288"/>
  <c r="AX38" i="273"/>
  <c r="AY39" i="273" s="1"/>
  <c r="AY41" i="273" s="1"/>
  <c r="AX140" i="273"/>
  <c r="AS42" i="282"/>
  <c r="AS14" i="265"/>
  <c r="AW121" i="280"/>
  <c r="AW50" i="280"/>
  <c r="AW61" i="288"/>
  <c r="AW20" i="286"/>
  <c r="AW15" i="275"/>
  <c r="AW20" i="275" s="1"/>
  <c r="AX17" i="275" s="1"/>
  <c r="AW26" i="282"/>
  <c r="AW38" i="288"/>
  <c r="AW32" i="286"/>
  <c r="AW57" i="273"/>
  <c r="AW84" i="282"/>
  <c r="AW13" i="288"/>
  <c r="AW18" i="285"/>
  <c r="AW73" i="282"/>
  <c r="AW55" i="288"/>
  <c r="AW43" i="286"/>
  <c r="AW79" i="273"/>
  <c r="AX80" i="273" s="1"/>
  <c r="AX58" i="273" s="1"/>
  <c r="AY4" i="277"/>
  <c r="Y31" i="288"/>
  <c r="Y17" i="286"/>
  <c r="Y49" i="265" s="1"/>
  <c r="Y15" i="288"/>
  <c r="Y24" i="286"/>
  <c r="Y25" i="286" s="1"/>
  <c r="AU66" i="273"/>
  <c r="AU67" i="273" s="1"/>
  <c r="AV60" i="273"/>
  <c r="AT42" i="282"/>
  <c r="AT14" i="265"/>
  <c r="AW4" i="265"/>
  <c r="AW4" i="278"/>
  <c r="AW4" i="285"/>
  <c r="AW4" i="280"/>
  <c r="AW4" i="275"/>
  <c r="AW4" i="282"/>
  <c r="AW4" i="273"/>
  <c r="AW4" i="288"/>
  <c r="AW4" i="286"/>
  <c r="AU59" i="265"/>
  <c r="AU60" i="265" s="1"/>
  <c r="AV20" i="285"/>
  <c r="AV23" i="285" s="1"/>
  <c r="AZ147" i="273"/>
  <c r="AZ24" i="273"/>
  <c r="AZ25" i="273" s="1"/>
  <c r="AU27" i="278"/>
  <c r="AU32" i="278" s="1"/>
  <c r="AU34" i="278" s="1"/>
  <c r="AX20" i="282"/>
  <c r="AX100" i="273"/>
  <c r="AY101" i="273" s="1"/>
  <c r="AY59" i="273" s="1"/>
  <c r="AX15" i="286"/>
  <c r="AX64" i="280"/>
  <c r="AX65" i="280" s="1"/>
  <c r="AX89" i="280"/>
  <c r="AX90" i="280" s="1"/>
  <c r="AX92" i="280" s="1"/>
  <c r="AX152" i="273"/>
  <c r="AX151" i="273"/>
  <c r="AX20" i="278"/>
  <c r="AX135" i="273"/>
  <c r="AX33" i="278"/>
  <c r="AX41" i="278"/>
  <c r="AX42" i="278" s="1"/>
  <c r="AX43" i="278" s="1"/>
  <c r="AX56" i="288"/>
  <c r="AX12" i="278"/>
  <c r="AX130" i="273"/>
  <c r="AX141" i="273"/>
  <c r="AX13" i="285"/>
  <c r="AX13" i="265" s="1"/>
  <c r="AX22" i="285"/>
  <c r="AY122" i="273"/>
  <c r="AY123" i="273" s="1"/>
  <c r="AY11" i="280" s="1"/>
  <c r="AY42" i="288"/>
  <c r="AY90" i="273"/>
  <c r="AY91" i="273" s="1"/>
  <c r="AY2" i="288"/>
  <c r="AY2" i="273"/>
  <c r="AY148" i="273"/>
  <c r="AY149" i="273" s="1"/>
  <c r="AY18" i="288"/>
  <c r="AY2" i="275"/>
  <c r="AY2" i="282"/>
  <c r="AY75" i="273"/>
  <c r="AY2" i="286"/>
  <c r="AY2" i="280"/>
  <c r="AY111" i="273"/>
  <c r="AY112" i="273" s="1"/>
  <c r="AY11" i="285" s="1"/>
  <c r="AY12" i="285" s="1"/>
  <c r="AY32" i="273"/>
  <c r="AY33" i="273" s="1"/>
  <c r="AY96" i="273"/>
  <c r="AY97" i="273" s="1"/>
  <c r="AY2" i="265"/>
  <c r="AY2" i="278"/>
  <c r="AY2" i="285"/>
  <c r="AW31" i="265"/>
  <c r="AW10" i="265"/>
  <c r="AT3" i="265"/>
  <c r="AT3" i="280"/>
  <c r="AT3" i="288"/>
  <c r="AT3" i="275"/>
  <c r="AT50" i="273"/>
  <c r="AT3" i="278"/>
  <c r="AT3" i="282"/>
  <c r="AT3" i="273"/>
  <c r="AT3" i="286"/>
  <c r="AT3" i="285"/>
  <c r="AV19" i="278"/>
  <c r="AV21" i="278" s="1"/>
  <c r="AV26" i="278" s="1"/>
  <c r="AW136" i="273"/>
  <c r="AF19" i="282"/>
  <c r="AF21" i="282" s="1"/>
  <c r="AZ2" i="277"/>
  <c r="AZ51" i="273"/>
  <c r="BB5" i="273"/>
  <c r="BB5" i="275"/>
  <c r="BB5" i="278"/>
  <c r="BB13" i="273"/>
  <c r="BB14" i="273" s="1"/>
  <c r="BB5" i="280"/>
  <c r="BB5" i="288"/>
  <c r="BC10" i="273"/>
  <c r="BB5" i="265"/>
  <c r="BB5" i="282"/>
  <c r="BB5" i="286"/>
  <c r="BB5" i="277"/>
  <c r="BB5" i="285"/>
  <c r="BA19" i="273"/>
  <c r="BA20" i="273" s="1"/>
  <c r="BA56" i="273"/>
  <c r="BA37" i="273"/>
  <c r="BA47" i="273"/>
  <c r="BA48" i="273" s="1"/>
  <c r="BA37" i="288"/>
  <c r="BA12" i="288"/>
  <c r="AX52" i="273"/>
  <c r="AX42" i="273"/>
  <c r="AV11" i="278"/>
  <c r="AV13" i="278" s="1"/>
  <c r="AV25" i="278" s="1"/>
  <c r="AW142" i="273"/>
  <c r="AV134" i="273"/>
  <c r="AW131" i="273"/>
  <c r="AV153" i="273" l="1"/>
  <c r="AU50" i="288"/>
  <c r="AU51" i="288" s="1"/>
  <c r="AU54" i="288" s="1"/>
  <c r="AU57" i="288" s="1"/>
  <c r="AU64" i="288" s="1"/>
  <c r="AW23" i="280"/>
  <c r="AX68" i="280"/>
  <c r="AX19" i="280"/>
  <c r="AX20" i="280" s="1"/>
  <c r="AX23" i="280" s="1"/>
  <c r="AV27" i="278"/>
  <c r="AV32" i="278" s="1"/>
  <c r="AV34" i="278" s="1"/>
  <c r="AV30" i="265" s="1"/>
  <c r="AX142" i="273"/>
  <c r="AW11" i="278"/>
  <c r="AW13" i="278" s="1"/>
  <c r="AW25" i="278" s="1"/>
  <c r="BA24" i="273"/>
  <c r="BA25" i="273" s="1"/>
  <c r="BA147" i="273"/>
  <c r="BC5" i="280"/>
  <c r="BC5" i="265"/>
  <c r="BC5" i="282"/>
  <c r="BC5" i="285"/>
  <c r="BC5" i="275"/>
  <c r="BC13" i="273"/>
  <c r="BC14" i="273" s="1"/>
  <c r="BC5" i="278"/>
  <c r="BC5" i="288"/>
  <c r="BC5" i="286"/>
  <c r="BD10" i="273"/>
  <c r="BC5" i="277"/>
  <c r="BC5" i="273"/>
  <c r="AZ4" i="277"/>
  <c r="AF43" i="282"/>
  <c r="AF30" i="282"/>
  <c r="AF31" i="282" s="1"/>
  <c r="AG28" i="282" s="1"/>
  <c r="AX136" i="273"/>
  <c r="AW19" i="278"/>
  <c r="AW21" i="278" s="1"/>
  <c r="AW26" i="278" s="1"/>
  <c r="AY140" i="273"/>
  <c r="AY38" i="273"/>
  <c r="AZ39" i="273" s="1"/>
  <c r="AZ41" i="273" s="1"/>
  <c r="AY64" i="280"/>
  <c r="AY65" i="280" s="1"/>
  <c r="AY89" i="280"/>
  <c r="AY90" i="280" s="1"/>
  <c r="AY92" i="280" s="1"/>
  <c r="AY152" i="273"/>
  <c r="AY76" i="273"/>
  <c r="AY18" i="280" s="1"/>
  <c r="AV66" i="273"/>
  <c r="AV67" i="273" s="1"/>
  <c r="AW60" i="273"/>
  <c r="AX131" i="273"/>
  <c r="AW134" i="273"/>
  <c r="AV9" i="265"/>
  <c r="AV11" i="265" s="1"/>
  <c r="AX4" i="286"/>
  <c r="AX4" i="288"/>
  <c r="AX4" i="275"/>
  <c r="AX4" i="280"/>
  <c r="AX4" i="265"/>
  <c r="AX4" i="273"/>
  <c r="AX4" i="278"/>
  <c r="AX4" i="285"/>
  <c r="AX4" i="282"/>
  <c r="BA2" i="277"/>
  <c r="BA51" i="273"/>
  <c r="BB47" i="273"/>
  <c r="BB48" i="273" s="1"/>
  <c r="BB37" i="288"/>
  <c r="BB37" i="273"/>
  <c r="BB12" i="288"/>
  <c r="BB56" i="273"/>
  <c r="BB19" i="273"/>
  <c r="BB20" i="273" s="1"/>
  <c r="AY12" i="278"/>
  <c r="AY130" i="273"/>
  <c r="AY56" i="288"/>
  <c r="AY141" i="273"/>
  <c r="AY20" i="278"/>
  <c r="AY135" i="273"/>
  <c r="AY151" i="273"/>
  <c r="AY33" i="278"/>
  <c r="AY41" i="278"/>
  <c r="AY42" i="278" s="1"/>
  <c r="AY43" i="278" s="1"/>
  <c r="AY22" i="285"/>
  <c r="AY13" i="285"/>
  <c r="AY13" i="265" s="1"/>
  <c r="AY20" i="282"/>
  <c r="AY15" i="286"/>
  <c r="AY100" i="273"/>
  <c r="AZ101" i="273" s="1"/>
  <c r="AZ59" i="273" s="1"/>
  <c r="AY42" i="280"/>
  <c r="AY78" i="288"/>
  <c r="AX31" i="265"/>
  <c r="AX10" i="265"/>
  <c r="AU30" i="265"/>
  <c r="AU9" i="265"/>
  <c r="AU11" i="265" s="1"/>
  <c r="AZ122" i="273"/>
  <c r="AZ123" i="273" s="1"/>
  <c r="AZ11" i="280" s="1"/>
  <c r="AZ148" i="273"/>
  <c r="AZ149" i="273" s="1"/>
  <c r="AZ18" i="288"/>
  <c r="AZ2" i="275"/>
  <c r="AZ2" i="282"/>
  <c r="AZ42" i="288"/>
  <c r="AZ90" i="273"/>
  <c r="AZ91" i="273" s="1"/>
  <c r="AZ2" i="288"/>
  <c r="AZ2" i="273"/>
  <c r="AZ111" i="273"/>
  <c r="AZ112" i="273" s="1"/>
  <c r="AZ11" i="285" s="1"/>
  <c r="AZ12" i="285" s="1"/>
  <c r="AZ32" i="273"/>
  <c r="AZ33" i="273" s="1"/>
  <c r="AZ96" i="273"/>
  <c r="AZ97" i="273" s="1"/>
  <c r="AZ2" i="265"/>
  <c r="AZ2" i="285"/>
  <c r="AZ2" i="280"/>
  <c r="AZ75" i="273"/>
  <c r="AZ2" i="286"/>
  <c r="AZ2" i="278"/>
  <c r="AV59" i="265"/>
  <c r="AV60" i="265" s="1"/>
  <c r="AW20" i="285"/>
  <c r="AW23" i="285" s="1"/>
  <c r="AU50" i="273"/>
  <c r="AU3" i="282"/>
  <c r="AU3" i="278"/>
  <c r="AU3" i="273"/>
  <c r="AU3" i="275"/>
  <c r="AU3" i="288"/>
  <c r="AU3" i="280"/>
  <c r="AU3" i="285"/>
  <c r="AU3" i="265"/>
  <c r="AU3" i="286"/>
  <c r="Y74" i="265"/>
  <c r="Z22" i="286"/>
  <c r="AY42" i="273"/>
  <c r="AY52" i="273"/>
  <c r="AX20" i="275"/>
  <c r="AY17" i="275" s="1"/>
  <c r="AV50" i="288" l="1"/>
  <c r="AV51" i="288" s="1"/>
  <c r="AV54" i="288" s="1"/>
  <c r="AV57" i="288" s="1"/>
  <c r="AV64" i="288" s="1"/>
  <c r="AW153" i="273"/>
  <c r="AY68" i="280"/>
  <c r="AY19" i="280"/>
  <c r="AY20" i="280" s="1"/>
  <c r="AY23" i="280" s="1"/>
  <c r="AW59" i="265"/>
  <c r="AW60" i="265" s="1"/>
  <c r="AX20" i="285"/>
  <c r="AX23" i="285" s="1"/>
  <c r="AY4" i="286"/>
  <c r="AY4" i="278"/>
  <c r="AY4" i="275"/>
  <c r="AY4" i="282"/>
  <c r="AY4" i="288"/>
  <c r="AY4" i="273"/>
  <c r="AY4" i="265"/>
  <c r="AY4" i="285"/>
  <c r="AY4" i="280"/>
  <c r="AZ151" i="273"/>
  <c r="AZ12" i="278"/>
  <c r="AZ130" i="273"/>
  <c r="AZ33" i="278"/>
  <c r="AZ41" i="278"/>
  <c r="AZ42" i="278" s="1"/>
  <c r="AZ43" i="278" s="1"/>
  <c r="AZ20" i="278"/>
  <c r="AZ135" i="273"/>
  <c r="AZ56" i="288"/>
  <c r="AZ141" i="273"/>
  <c r="AZ22" i="285"/>
  <c r="AZ13" i="285"/>
  <c r="AZ13" i="265" s="1"/>
  <c r="AZ64" i="280"/>
  <c r="AZ65" i="280" s="1"/>
  <c r="AZ89" i="280"/>
  <c r="AZ90" i="280" s="1"/>
  <c r="AZ92" i="280" s="1"/>
  <c r="AZ152" i="273"/>
  <c r="AY31" i="265"/>
  <c r="AY10" i="265"/>
  <c r="BB51" i="273"/>
  <c r="BB2" i="277"/>
  <c r="BA4" i="277"/>
  <c r="AY131" i="273"/>
  <c r="AX134" i="273"/>
  <c r="AV50" i="273"/>
  <c r="AV3" i="280"/>
  <c r="AV3" i="265"/>
  <c r="AV3" i="285"/>
  <c r="AV3" i="278"/>
  <c r="AV3" i="286"/>
  <c r="AV3" i="275"/>
  <c r="AV3" i="273"/>
  <c r="AV3" i="282"/>
  <c r="AV3" i="288"/>
  <c r="AZ76" i="273"/>
  <c r="AZ18" i="280" s="1"/>
  <c r="AX19" i="278"/>
  <c r="AX21" i="278" s="1"/>
  <c r="AX26" i="278" s="1"/>
  <c r="AY136" i="273"/>
  <c r="BA111" i="273"/>
  <c r="BA112" i="273" s="1"/>
  <c r="BA11" i="285" s="1"/>
  <c r="BA12" i="285" s="1"/>
  <c r="BA32" i="273"/>
  <c r="BA33" i="273" s="1"/>
  <c r="BA96" i="273"/>
  <c r="BA97" i="273" s="1"/>
  <c r="BA2" i="265"/>
  <c r="BA2" i="278"/>
  <c r="BA2" i="285"/>
  <c r="BA75" i="273"/>
  <c r="BA76" i="273" s="1"/>
  <c r="BA18" i="280" s="1"/>
  <c r="BA2" i="280"/>
  <c r="BA2" i="275"/>
  <c r="BA148" i="273"/>
  <c r="BA149" i="273" s="1"/>
  <c r="BA18" i="288"/>
  <c r="BA2" i="282"/>
  <c r="BA2" i="273"/>
  <c r="BA122" i="273"/>
  <c r="BA123" i="273" s="1"/>
  <c r="BA11" i="280" s="1"/>
  <c r="BA42" i="288"/>
  <c r="BA90" i="273"/>
  <c r="BA91" i="273" s="1"/>
  <c r="BA2" i="288"/>
  <c r="BA2" i="286"/>
  <c r="AW27" i="278"/>
  <c r="AW32" i="278" s="1"/>
  <c r="AW34" i="278" s="1"/>
  <c r="Z14" i="286"/>
  <c r="Z16" i="286" s="1"/>
  <c r="AZ38" i="273"/>
  <c r="BA39" i="273" s="1"/>
  <c r="BA41" i="273" s="1"/>
  <c r="AZ140" i="273"/>
  <c r="AZ20" i="282"/>
  <c r="AZ15" i="286"/>
  <c r="AZ100" i="273"/>
  <c r="BA101" i="273" s="1"/>
  <c r="BA59" i="273" s="1"/>
  <c r="AZ42" i="280"/>
  <c r="AZ78" i="288"/>
  <c r="AU42" i="282"/>
  <c r="AU14" i="265"/>
  <c r="BB24" i="273"/>
  <c r="BB25" i="273" s="1"/>
  <c r="BB147" i="273"/>
  <c r="AV14" i="265"/>
  <c r="AV42" i="282"/>
  <c r="AW66" i="273"/>
  <c r="AW67" i="273" s="1"/>
  <c r="AX60" i="273"/>
  <c r="AY121" i="280"/>
  <c r="AY50" i="280"/>
  <c r="AY73" i="282"/>
  <c r="AY61" i="288"/>
  <c r="AY20" i="286"/>
  <c r="AY15" i="275"/>
  <c r="AY20" i="275" s="1"/>
  <c r="AZ17" i="275" s="1"/>
  <c r="AY55" i="288"/>
  <c r="AY43" i="286"/>
  <c r="AY79" i="273"/>
  <c r="AZ80" i="273" s="1"/>
  <c r="AZ58" i="273" s="1"/>
  <c r="AY26" i="282"/>
  <c r="AY13" i="288"/>
  <c r="AY18" i="285"/>
  <c r="AY84" i="282"/>
  <c r="AY38" i="288"/>
  <c r="AY32" i="286"/>
  <c r="AY57" i="273"/>
  <c r="AZ42" i="273"/>
  <c r="AZ52" i="273"/>
  <c r="AG19" i="282"/>
  <c r="AG21" i="282" s="1"/>
  <c r="BD5" i="265"/>
  <c r="BD5" i="273"/>
  <c r="BD5" i="275"/>
  <c r="BD13" i="273"/>
  <c r="BD14" i="273" s="1"/>
  <c r="BD5" i="280"/>
  <c r="BD5" i="288"/>
  <c r="BD5" i="277"/>
  <c r="BE10" i="273"/>
  <c r="BD5" i="285"/>
  <c r="BD5" i="278"/>
  <c r="BD5" i="286"/>
  <c r="BD5" i="282"/>
  <c r="BC56" i="273"/>
  <c r="BC12" i="288"/>
  <c r="BC19" i="273"/>
  <c r="BC20" i="273" s="1"/>
  <c r="BC37" i="288"/>
  <c r="BC37" i="273"/>
  <c r="BC47" i="273"/>
  <c r="BC48" i="273" s="1"/>
  <c r="AX11" i="278"/>
  <c r="AX13" i="278" s="1"/>
  <c r="AX25" i="278" s="1"/>
  <c r="AY142" i="273"/>
  <c r="AX153" i="273" l="1"/>
  <c r="AW50" i="288"/>
  <c r="AW51" i="288" s="1"/>
  <c r="AW54" i="288" s="1"/>
  <c r="AW57" i="288" s="1"/>
  <c r="AW64" i="288" s="1"/>
  <c r="AX27" i="278"/>
  <c r="AX32" i="278" s="1"/>
  <c r="AX34" i="278" s="1"/>
  <c r="AZ68" i="280"/>
  <c r="AZ19" i="280"/>
  <c r="AZ20" i="280" s="1"/>
  <c r="BA121" i="280"/>
  <c r="BA50" i="280"/>
  <c r="BA26" i="282"/>
  <c r="BA38" i="288"/>
  <c r="BA20" i="286"/>
  <c r="BA15" i="275"/>
  <c r="BA43" i="286"/>
  <c r="BA73" i="282"/>
  <c r="BA32" i="286"/>
  <c r="BA55" i="288"/>
  <c r="BA13" i="288"/>
  <c r="BA18" i="285"/>
  <c r="BA61" i="288"/>
  <c r="BA79" i="273"/>
  <c r="BB80" i="273" s="1"/>
  <c r="BB58" i="273" s="1"/>
  <c r="BA84" i="282"/>
  <c r="BA57" i="273"/>
  <c r="AZ142" i="273"/>
  <c r="AY11" i="278"/>
  <c r="AY13" i="278" s="1"/>
  <c r="AY25" i="278" s="1"/>
  <c r="BC2" i="277"/>
  <c r="BC51" i="273"/>
  <c r="BF10" i="273"/>
  <c r="BE5" i="278"/>
  <c r="BE13" i="273"/>
  <c r="BE14" i="273" s="1"/>
  <c r="BE5" i="286"/>
  <c r="BE5" i="288"/>
  <c r="BE5" i="273"/>
  <c r="BE5" i="282"/>
  <c r="BE5" i="265"/>
  <c r="BE5" i="275"/>
  <c r="BE5" i="280"/>
  <c r="BE5" i="285"/>
  <c r="BD37" i="273"/>
  <c r="BD37" i="288"/>
  <c r="BD19" i="273"/>
  <c r="BD20" i="273" s="1"/>
  <c r="BD56" i="273"/>
  <c r="BD12" i="288"/>
  <c r="BD47" i="273"/>
  <c r="BD48" i="273" s="1"/>
  <c r="AG43" i="282"/>
  <c r="AG30" i="282"/>
  <c r="AG31" i="282" s="1"/>
  <c r="AH28" i="282" s="1"/>
  <c r="AZ4" i="265"/>
  <c r="AZ4" i="288"/>
  <c r="AZ4" i="285"/>
  <c r="AZ4" i="278"/>
  <c r="AZ4" i="275"/>
  <c r="AZ4" i="280"/>
  <c r="AZ4" i="273"/>
  <c r="AZ4" i="282"/>
  <c r="AZ4" i="286"/>
  <c r="AW3" i="288"/>
  <c r="AW3" i="273"/>
  <c r="AW3" i="275"/>
  <c r="AW3" i="278"/>
  <c r="AW50" i="273"/>
  <c r="AW3" i="286"/>
  <c r="AW3" i="280"/>
  <c r="AW3" i="265"/>
  <c r="AW3" i="285"/>
  <c r="AW3" i="282"/>
  <c r="BB75" i="273"/>
  <c r="BB76" i="273" s="1"/>
  <c r="BB18" i="280" s="1"/>
  <c r="BB2" i="286"/>
  <c r="BB2" i="278"/>
  <c r="BB111" i="273"/>
  <c r="BB112" i="273" s="1"/>
  <c r="BB11" i="285" s="1"/>
  <c r="BB12" i="285" s="1"/>
  <c r="BB96" i="273"/>
  <c r="BB97" i="273" s="1"/>
  <c r="BB2" i="275"/>
  <c r="BB32" i="273"/>
  <c r="BB33" i="273" s="1"/>
  <c r="BB2" i="265"/>
  <c r="BB2" i="280"/>
  <c r="BB122" i="273"/>
  <c r="BB123" i="273" s="1"/>
  <c r="BB11" i="280" s="1"/>
  <c r="BB148" i="273"/>
  <c r="BB149" i="273" s="1"/>
  <c r="BB42" i="288"/>
  <c r="BB90" i="273"/>
  <c r="BB91" i="273" s="1"/>
  <c r="BB2" i="288"/>
  <c r="BB2" i="273"/>
  <c r="BB18" i="288"/>
  <c r="BB2" i="282"/>
  <c r="BB2" i="285"/>
  <c r="BA100" i="273"/>
  <c r="BB101" i="273" s="1"/>
  <c r="BB59" i="273" s="1"/>
  <c r="BA20" i="282"/>
  <c r="BA15" i="286"/>
  <c r="BA42" i="280"/>
  <c r="BA78" i="288"/>
  <c r="BA79" i="288" s="1"/>
  <c r="BA81" i="288" s="1"/>
  <c r="BA64" i="280"/>
  <c r="BA65" i="280" s="1"/>
  <c r="BA89" i="280"/>
  <c r="BA90" i="280" s="1"/>
  <c r="BA92" i="280" s="1"/>
  <c r="BA152" i="273"/>
  <c r="BA38" i="273"/>
  <c r="BB39" i="273" s="1"/>
  <c r="BB41" i="273" s="1"/>
  <c r="BA140" i="273"/>
  <c r="AZ50" i="280"/>
  <c r="AZ121" i="280"/>
  <c r="AZ73" i="282"/>
  <c r="AZ61" i="288"/>
  <c r="AZ32" i="286"/>
  <c r="AZ26" i="282"/>
  <c r="AZ38" i="288"/>
  <c r="AZ20" i="286"/>
  <c r="AZ79" i="273"/>
  <c r="BA80" i="273" s="1"/>
  <c r="BA58" i="273" s="1"/>
  <c r="AZ84" i="282"/>
  <c r="AZ43" i="286"/>
  <c r="AZ15" i="275"/>
  <c r="AZ20" i="275" s="1"/>
  <c r="BA17" i="275" s="1"/>
  <c r="AZ55" i="288"/>
  <c r="AZ13" i="288"/>
  <c r="AZ18" i="285"/>
  <c r="AZ57" i="273"/>
  <c r="BB4" i="277"/>
  <c r="AX30" i="265"/>
  <c r="AX9" i="265"/>
  <c r="AX11" i="265" s="1"/>
  <c r="BC24" i="273"/>
  <c r="BC25" i="273" s="1"/>
  <c r="BC147" i="273"/>
  <c r="AX66" i="273"/>
  <c r="AX67" i="273" s="1"/>
  <c r="AY60" i="273"/>
  <c r="BA52" i="273"/>
  <c r="BA42" i="273"/>
  <c r="Z24" i="286"/>
  <c r="Z25" i="286" s="1"/>
  <c r="Z31" i="288"/>
  <c r="Z17" i="286"/>
  <c r="Z49" i="265" s="1"/>
  <c r="Z15" i="288"/>
  <c r="AW9" i="265"/>
  <c r="AW11" i="265" s="1"/>
  <c r="AW30" i="265"/>
  <c r="BA151" i="273"/>
  <c r="BA20" i="278"/>
  <c r="BA135" i="273"/>
  <c r="BA141" i="273"/>
  <c r="BA41" i="278"/>
  <c r="BA42" i="278" s="1"/>
  <c r="BA43" i="278" s="1"/>
  <c r="BA56" i="288"/>
  <c r="BA12" i="278"/>
  <c r="BA130" i="273"/>
  <c r="BA33" i="278"/>
  <c r="BA13" i="285"/>
  <c r="BA13" i="265" s="1"/>
  <c r="BA22" i="285"/>
  <c r="AZ136" i="273"/>
  <c r="AY19" i="278"/>
  <c r="AY21" i="278" s="1"/>
  <c r="AY26" i="278" s="1"/>
  <c r="AZ131" i="273"/>
  <c r="AY134" i="273"/>
  <c r="AZ10" i="265"/>
  <c r="AZ31" i="265"/>
  <c r="AX59" i="265"/>
  <c r="AX60" i="265" s="1"/>
  <c r="AY20" i="285"/>
  <c r="AY23" i="285" s="1"/>
  <c r="AY153" i="273" l="1"/>
  <c r="AX50" i="288"/>
  <c r="AX51" i="288" s="1"/>
  <c r="AX54" i="288" s="1"/>
  <c r="AX57" i="288" s="1"/>
  <c r="AX64" i="288" s="1"/>
  <c r="AZ23" i="280"/>
  <c r="BA68" i="280"/>
  <c r="BA19" i="280"/>
  <c r="BA20" i="280" s="1"/>
  <c r="BA23" i="280" s="1"/>
  <c r="AY59" i="265"/>
  <c r="AY60" i="265" s="1"/>
  <c r="AZ20" i="285"/>
  <c r="BA131" i="273"/>
  <c r="AZ134" i="273"/>
  <c r="AZ19" i="278"/>
  <c r="AZ21" i="278" s="1"/>
  <c r="AZ26" i="278" s="1"/>
  <c r="BA136" i="273"/>
  <c r="BB121" i="280"/>
  <c r="BB50" i="280"/>
  <c r="BB26" i="282"/>
  <c r="BB38" i="288"/>
  <c r="BB20" i="286"/>
  <c r="BB79" i="273"/>
  <c r="BC80" i="273" s="1"/>
  <c r="BC58" i="273" s="1"/>
  <c r="BB61" i="288"/>
  <c r="BB15" i="275"/>
  <c r="BB32" i="286"/>
  <c r="BB73" i="282"/>
  <c r="BB55" i="288"/>
  <c r="BB13" i="288"/>
  <c r="BB18" i="285"/>
  <c r="BB84" i="282"/>
  <c r="BB43" i="286"/>
  <c r="BB57" i="273"/>
  <c r="AW42" i="282"/>
  <c r="AW14" i="265"/>
  <c r="BA4" i="280"/>
  <c r="BA4" i="275"/>
  <c r="BA4" i="273"/>
  <c r="BA4" i="278"/>
  <c r="BA4" i="288"/>
  <c r="BA4" i="286"/>
  <c r="BA4" i="282"/>
  <c r="BA4" i="265"/>
  <c r="BA4" i="285"/>
  <c r="AX3" i="265"/>
  <c r="AX3" i="286"/>
  <c r="AX3" i="275"/>
  <c r="AX3" i="288"/>
  <c r="AX50" i="273"/>
  <c r="AX3" i="282"/>
  <c r="AX3" i="278"/>
  <c r="AX3" i="280"/>
  <c r="AX3" i="285"/>
  <c r="AX3" i="273"/>
  <c r="AZ23" i="285"/>
  <c r="BB15" i="286"/>
  <c r="BB20" i="282"/>
  <c r="BB100" i="273"/>
  <c r="BC101" i="273" s="1"/>
  <c r="BC59" i="273" s="1"/>
  <c r="BB89" i="280"/>
  <c r="BB90" i="280" s="1"/>
  <c r="BB92" i="280" s="1"/>
  <c r="BB64" i="280"/>
  <c r="BB65" i="280" s="1"/>
  <c r="BB152" i="273"/>
  <c r="BB140" i="273"/>
  <c r="BB38" i="273"/>
  <c r="BC39" i="273" s="1"/>
  <c r="BC41" i="273" s="1"/>
  <c r="BB56" i="288"/>
  <c r="BB12" i="278"/>
  <c r="BB130" i="273"/>
  <c r="BB41" i="278"/>
  <c r="BB42" i="278" s="1"/>
  <c r="BB43" i="278" s="1"/>
  <c r="BB141" i="273"/>
  <c r="BB20" i="278"/>
  <c r="BB135" i="273"/>
  <c r="BB33" i="278"/>
  <c r="BB151" i="273"/>
  <c r="BD147" i="273"/>
  <c r="BD24" i="273"/>
  <c r="BD25" i="273" s="1"/>
  <c r="AY27" i="278"/>
  <c r="AY32" i="278" s="1"/>
  <c r="AY34" i="278" s="1"/>
  <c r="BA20" i="275"/>
  <c r="BB17" i="275" s="1"/>
  <c r="BA31" i="265"/>
  <c r="BA10" i="265"/>
  <c r="Z74" i="265"/>
  <c r="AA22" i="286"/>
  <c r="AY66" i="273"/>
  <c r="AY67" i="273" s="1"/>
  <c r="AZ60" i="273"/>
  <c r="BC148" i="273"/>
  <c r="BC149" i="273" s="1"/>
  <c r="BC18" i="288"/>
  <c r="BC2" i="282"/>
  <c r="BC2" i="278"/>
  <c r="BC42" i="288"/>
  <c r="BC2" i="285"/>
  <c r="BC122" i="273"/>
  <c r="BC123" i="273" s="1"/>
  <c r="BC11" i="280" s="1"/>
  <c r="BC90" i="273"/>
  <c r="BC91" i="273" s="1"/>
  <c r="BC2" i="288"/>
  <c r="BC111" i="273"/>
  <c r="BC112" i="273" s="1"/>
  <c r="BC11" i="285" s="1"/>
  <c r="BC12" i="285" s="1"/>
  <c r="BC32" i="273"/>
  <c r="BC33" i="273" s="1"/>
  <c r="BC96" i="273"/>
  <c r="BC97" i="273" s="1"/>
  <c r="BC2" i="265"/>
  <c r="BC2" i="280"/>
  <c r="BC2" i="273"/>
  <c r="BC75" i="273"/>
  <c r="BC2" i="286"/>
  <c r="BC2" i="275"/>
  <c r="AX42" i="282"/>
  <c r="AX14" i="265"/>
  <c r="BB42" i="273"/>
  <c r="BB52" i="273"/>
  <c r="BB42" i="280"/>
  <c r="BB78" i="288"/>
  <c r="BB79" i="288" s="1"/>
  <c r="BB81" i="288" s="1"/>
  <c r="BB13" i="285"/>
  <c r="BB13" i="265" s="1"/>
  <c r="BB22" i="285"/>
  <c r="AH19" i="282"/>
  <c r="AH21" i="282" s="1"/>
  <c r="BD51" i="273"/>
  <c r="BD2" i="277"/>
  <c r="BE47" i="273"/>
  <c r="BE48" i="273" s="1"/>
  <c r="BE51" i="273" s="1"/>
  <c r="BE37" i="288"/>
  <c r="BE37" i="273"/>
  <c r="BE12" i="288"/>
  <c r="BE19" i="273"/>
  <c r="BE20" i="273" s="1"/>
  <c r="BE56" i="273"/>
  <c r="BF13" i="273"/>
  <c r="BF14" i="273" s="1"/>
  <c r="BF5" i="275"/>
  <c r="BF5" i="273"/>
  <c r="BF5" i="285"/>
  <c r="BF5" i="288"/>
  <c r="BF5" i="265"/>
  <c r="BF5" i="286"/>
  <c r="BF5" i="282"/>
  <c r="BF5" i="280"/>
  <c r="BF5" i="278"/>
  <c r="BG10" i="273"/>
  <c r="BC4" i="277"/>
  <c r="AZ11" i="278"/>
  <c r="AZ13" i="278" s="1"/>
  <c r="AZ25" i="278" s="1"/>
  <c r="AZ27" i="278" s="1"/>
  <c r="AZ32" i="278" s="1"/>
  <c r="AZ34" i="278" s="1"/>
  <c r="BA142" i="273"/>
  <c r="AZ153" i="273" l="1"/>
  <c r="AY50" i="288"/>
  <c r="AY51" i="288" s="1"/>
  <c r="AY54" i="288" s="1"/>
  <c r="AY57" i="288" s="1"/>
  <c r="AY64" i="288" s="1"/>
  <c r="BB68" i="280"/>
  <c r="BB19" i="280"/>
  <c r="BB20" i="280" s="1"/>
  <c r="BB23" i="280" s="1"/>
  <c r="BE147" i="273"/>
  <c r="BE24" i="273"/>
  <c r="BE25" i="273" s="1"/>
  <c r="BD4" i="277"/>
  <c r="BA11" i="278"/>
  <c r="BA13" i="278" s="1"/>
  <c r="BA25" i="278" s="1"/>
  <c r="BB142" i="273"/>
  <c r="AH43" i="282"/>
  <c r="AH30" i="282"/>
  <c r="AH31" i="282" s="1"/>
  <c r="AI28" i="282" s="1"/>
  <c r="BC151" i="273"/>
  <c r="BC141" i="273"/>
  <c r="BC20" i="278"/>
  <c r="BC130" i="273"/>
  <c r="BC12" i="278"/>
  <c r="BC33" i="278"/>
  <c r="BC41" i="278"/>
  <c r="BC42" i="278" s="1"/>
  <c r="BC43" i="278" s="1"/>
  <c r="BC135" i="273"/>
  <c r="BC56" i="288"/>
  <c r="BC22" i="285"/>
  <c r="BC13" i="285"/>
  <c r="BC13" i="265" s="1"/>
  <c r="BC100" i="273"/>
  <c r="BD101" i="273" s="1"/>
  <c r="BD59" i="273" s="1"/>
  <c r="BC15" i="286"/>
  <c r="BC20" i="282"/>
  <c r="AZ66" i="273"/>
  <c r="AZ67" i="273" s="1"/>
  <c r="BA60" i="273"/>
  <c r="AA14" i="286"/>
  <c r="AA16" i="286" s="1"/>
  <c r="BD75" i="273"/>
  <c r="BD2" i="286"/>
  <c r="BD2" i="282"/>
  <c r="BD111" i="273"/>
  <c r="BD112" i="273" s="1"/>
  <c r="BD11" i="285" s="1"/>
  <c r="BD12" i="285" s="1"/>
  <c r="BD96" i="273"/>
  <c r="BD97" i="273" s="1"/>
  <c r="BD2" i="275"/>
  <c r="BD148" i="273"/>
  <c r="BD149" i="273" s="1"/>
  <c r="BD32" i="273"/>
  <c r="BD33" i="273" s="1"/>
  <c r="BD2" i="265"/>
  <c r="BD2" i="278"/>
  <c r="BD42" i="288"/>
  <c r="BD90" i="273"/>
  <c r="BD91" i="273" s="1"/>
  <c r="BD2" i="288"/>
  <c r="BD2" i="273"/>
  <c r="BD122" i="273"/>
  <c r="BD123" i="273" s="1"/>
  <c r="BD11" i="280" s="1"/>
  <c r="BD18" i="288"/>
  <c r="BD2" i="280"/>
  <c r="BD2" i="285"/>
  <c r="BB20" i="275"/>
  <c r="BC17" i="275" s="1"/>
  <c r="BB131" i="273"/>
  <c r="BA134" i="273"/>
  <c r="AZ30" i="265"/>
  <c r="AZ9" i="265"/>
  <c r="AZ11" i="265" s="1"/>
  <c r="BG5" i="265"/>
  <c r="BG5" i="278"/>
  <c r="BG5" i="275"/>
  <c r="BG5" i="286"/>
  <c r="BG5" i="288"/>
  <c r="BG13" i="273"/>
  <c r="BG14" i="273" s="1"/>
  <c r="BG5" i="273"/>
  <c r="BG5" i="282"/>
  <c r="BG5" i="280"/>
  <c r="BH10" i="273"/>
  <c r="BG5" i="285"/>
  <c r="BF12" i="288"/>
  <c r="BF19" i="273"/>
  <c r="BF20" i="273" s="1"/>
  <c r="BF37" i="273"/>
  <c r="BF47" i="273"/>
  <c r="BF48" i="273" s="1"/>
  <c r="BF51" i="273" s="1"/>
  <c r="BF37" i="288"/>
  <c r="BF56" i="273"/>
  <c r="BB4" i="265"/>
  <c r="BB4" i="273"/>
  <c r="BB4" i="278"/>
  <c r="BB4" i="282"/>
  <c r="BB4" i="280"/>
  <c r="BB4" i="286"/>
  <c r="BB4" i="288"/>
  <c r="BB4" i="285"/>
  <c r="BB4" i="275"/>
  <c r="BC140" i="273"/>
  <c r="BC38" i="273"/>
  <c r="BD39" i="273" s="1"/>
  <c r="BD41" i="273" s="1"/>
  <c r="BC42" i="280"/>
  <c r="BC78" i="288"/>
  <c r="BC79" i="288" s="1"/>
  <c r="BC81" i="288" s="1"/>
  <c r="BC64" i="280"/>
  <c r="BC65" i="280" s="1"/>
  <c r="BC89" i="280"/>
  <c r="BC90" i="280" s="1"/>
  <c r="BC92" i="280" s="1"/>
  <c r="BC152" i="273"/>
  <c r="AY3" i="275"/>
  <c r="AY3" i="288"/>
  <c r="AY3" i="282"/>
  <c r="AY3" i="278"/>
  <c r="AY3" i="273"/>
  <c r="AY3" i="285"/>
  <c r="AY3" i="286"/>
  <c r="AY3" i="280"/>
  <c r="AY3" i="265"/>
  <c r="AY50" i="273"/>
  <c r="AY30" i="265"/>
  <c r="AY9" i="265"/>
  <c r="AY11" i="265" s="1"/>
  <c r="BC76" i="273"/>
  <c r="BC18" i="280" s="1"/>
  <c r="BB31" i="265"/>
  <c r="BB10" i="265"/>
  <c r="BC42" i="273"/>
  <c r="BC52" i="273"/>
  <c r="AZ59" i="265"/>
  <c r="AZ60" i="265" s="1"/>
  <c r="BA20" i="285"/>
  <c r="BA23" i="285" s="1"/>
  <c r="BB136" i="273"/>
  <c r="BA19" i="278"/>
  <c r="BA21" i="278" s="1"/>
  <c r="BA26" i="278" s="1"/>
  <c r="AZ50" i="288" l="1"/>
  <c r="AZ51" i="288" s="1"/>
  <c r="AZ54" i="288" s="1"/>
  <c r="AZ57" i="288" s="1"/>
  <c r="AZ64" i="288" s="1"/>
  <c r="BA153" i="273"/>
  <c r="BC68" i="280"/>
  <c r="BC19" i="280"/>
  <c r="BC20" i="280" s="1"/>
  <c r="BC23" i="280" s="1"/>
  <c r="BA59" i="265"/>
  <c r="BA60" i="265" s="1"/>
  <c r="BB20" i="285"/>
  <c r="BB23" i="285" s="1"/>
  <c r="BC121" i="280"/>
  <c r="BC50" i="280"/>
  <c r="BC55" i="288"/>
  <c r="BC43" i="286"/>
  <c r="BC79" i="273"/>
  <c r="BD80" i="273" s="1"/>
  <c r="BD58" i="273" s="1"/>
  <c r="BC20" i="286"/>
  <c r="BC84" i="282"/>
  <c r="BC18" i="285"/>
  <c r="BC26" i="282"/>
  <c r="BC38" i="288"/>
  <c r="BC32" i="286"/>
  <c r="BC57" i="273"/>
  <c r="BC61" i="288"/>
  <c r="BC73" i="282"/>
  <c r="BC13" i="288"/>
  <c r="BC15" i="275"/>
  <c r="BC20" i="275" s="1"/>
  <c r="BD17" i="275" s="1"/>
  <c r="AY42" i="282"/>
  <c r="AY14" i="265"/>
  <c r="BH5" i="275"/>
  <c r="BH5" i="265"/>
  <c r="BH5" i="285"/>
  <c r="BH5" i="282"/>
  <c r="BH5" i="286"/>
  <c r="BH13" i="273"/>
  <c r="BH14" i="273" s="1"/>
  <c r="BH5" i="273"/>
  <c r="BH5" i="288"/>
  <c r="BH5" i="278"/>
  <c r="BI10" i="273"/>
  <c r="BH5" i="280"/>
  <c r="BG12" i="288"/>
  <c r="BG19" i="273"/>
  <c r="BG20" i="273" s="1"/>
  <c r="BG47" i="273"/>
  <c r="BG48" i="273" s="1"/>
  <c r="BG51" i="273" s="1"/>
  <c r="BG56" i="273"/>
  <c r="BG37" i="288"/>
  <c r="BG37" i="273"/>
  <c r="AZ14" i="265"/>
  <c r="AZ42" i="282"/>
  <c r="BD42" i="280"/>
  <c r="BD78" i="288"/>
  <c r="BD79" i="288" s="1"/>
  <c r="BD81" i="288" s="1"/>
  <c r="BD64" i="280"/>
  <c r="BD65" i="280" s="1"/>
  <c r="BD89" i="280"/>
  <c r="BD90" i="280" s="1"/>
  <c r="BD92" i="280" s="1"/>
  <c r="BD152" i="273"/>
  <c r="BD12" i="278"/>
  <c r="BD130" i="273"/>
  <c r="BD56" i="288"/>
  <c r="BD141" i="273"/>
  <c r="BD20" i="278"/>
  <c r="BD135" i="273"/>
  <c r="BD151" i="273"/>
  <c r="BD33" i="278"/>
  <c r="BD41" i="278"/>
  <c r="BD42" i="278" s="1"/>
  <c r="BD43" i="278" s="1"/>
  <c r="AZ3" i="273"/>
  <c r="AZ3" i="275"/>
  <c r="AZ3" i="282"/>
  <c r="AZ3" i="286"/>
  <c r="AZ50" i="273"/>
  <c r="AZ3" i="280"/>
  <c r="AZ3" i="288"/>
  <c r="AZ3" i="265"/>
  <c r="AZ3" i="285"/>
  <c r="AZ3" i="278"/>
  <c r="BD76" i="273"/>
  <c r="BD18" i="280" s="1"/>
  <c r="AI19" i="282"/>
  <c r="AI21" i="282" s="1"/>
  <c r="BC142" i="273"/>
  <c r="BB11" i="278"/>
  <c r="BB13" i="278" s="1"/>
  <c r="BB25" i="278" s="1"/>
  <c r="BE75" i="273"/>
  <c r="BE2" i="278"/>
  <c r="BE2" i="275"/>
  <c r="BE111" i="273"/>
  <c r="BE112" i="273" s="1"/>
  <c r="BE11" i="285" s="1"/>
  <c r="BE12" i="285" s="1"/>
  <c r="BE32" i="273"/>
  <c r="BE33" i="273" s="1"/>
  <c r="BE96" i="273"/>
  <c r="BE97" i="273" s="1"/>
  <c r="BE2" i="265"/>
  <c r="BE2" i="286"/>
  <c r="BE2" i="285"/>
  <c r="BE122" i="273"/>
  <c r="BE123" i="273" s="1"/>
  <c r="BE11" i="280" s="1"/>
  <c r="BE42" i="288"/>
  <c r="BE90" i="273"/>
  <c r="BE91" i="273" s="1"/>
  <c r="BE2" i="282"/>
  <c r="BE2" i="273"/>
  <c r="BE148" i="273"/>
  <c r="BE149" i="273" s="1"/>
  <c r="BE18" i="288"/>
  <c r="BE2" i="280"/>
  <c r="BE2" i="288"/>
  <c r="BC136" i="273"/>
  <c r="BB19" i="278"/>
  <c r="BB21" i="278" s="1"/>
  <c r="BB26" i="278" s="1"/>
  <c r="BC4" i="265"/>
  <c r="BC4" i="288"/>
  <c r="BC4" i="285"/>
  <c r="BC4" i="278"/>
  <c r="BC4" i="275"/>
  <c r="BC4" i="280"/>
  <c r="BC4" i="273"/>
  <c r="BC4" i="282"/>
  <c r="BC4" i="286"/>
  <c r="BD52" i="273"/>
  <c r="BD42" i="273"/>
  <c r="BF24" i="273"/>
  <c r="BF25" i="273" s="1"/>
  <c r="BF147" i="273"/>
  <c r="BB134" i="273"/>
  <c r="BC131" i="273"/>
  <c r="BD20" i="282"/>
  <c r="BD100" i="273"/>
  <c r="BE101" i="273" s="1"/>
  <c r="BE59" i="273" s="1"/>
  <c r="BD15" i="286"/>
  <c r="BD38" i="273"/>
  <c r="BE39" i="273" s="1"/>
  <c r="BE41" i="273" s="1"/>
  <c r="BD140" i="273"/>
  <c r="BD13" i="285"/>
  <c r="BD13" i="265" s="1"/>
  <c r="BD22" i="285"/>
  <c r="AA15" i="288"/>
  <c r="AA24" i="286"/>
  <c r="AA25" i="286" s="1"/>
  <c r="AA31" i="288"/>
  <c r="AA17" i="286"/>
  <c r="AA49" i="265" s="1"/>
  <c r="BA66" i="273"/>
  <c r="BA67" i="273" s="1"/>
  <c r="BB60" i="273"/>
  <c r="BC31" i="265"/>
  <c r="BC10" i="265"/>
  <c r="BA27" i="278"/>
  <c r="BA32" i="278" s="1"/>
  <c r="BA34" i="278" s="1"/>
  <c r="BA50" i="288" l="1"/>
  <c r="BA51" i="288" s="1"/>
  <c r="BA54" i="288" s="1"/>
  <c r="BA57" i="288" s="1"/>
  <c r="BA64" i="288" s="1"/>
  <c r="BB153" i="273"/>
  <c r="BD68" i="280"/>
  <c r="BD19" i="280"/>
  <c r="BD20" i="280" s="1"/>
  <c r="BD23" i="280" s="1"/>
  <c r="BA9" i="265"/>
  <c r="BA11" i="265" s="1"/>
  <c r="BA30" i="265"/>
  <c r="BC60" i="273"/>
  <c r="BB66" i="273"/>
  <c r="BB67" i="273" s="1"/>
  <c r="AA74" i="265"/>
  <c r="AB22" i="286"/>
  <c r="BE42" i="273"/>
  <c r="BE52" i="273"/>
  <c r="BE15" i="286"/>
  <c r="BE20" i="282"/>
  <c r="BE100" i="273"/>
  <c r="BF101" i="273" s="1"/>
  <c r="BF59" i="273" s="1"/>
  <c r="BE42" i="280"/>
  <c r="BE78" i="288"/>
  <c r="BE79" i="288" s="1"/>
  <c r="BE81" i="288" s="1"/>
  <c r="BE12" i="278"/>
  <c r="BE130" i="273"/>
  <c r="BE56" i="288"/>
  <c r="BE141" i="273"/>
  <c r="BE20" i="278"/>
  <c r="BE135" i="273"/>
  <c r="BE151" i="273"/>
  <c r="BE33" i="278"/>
  <c r="BE41" i="278"/>
  <c r="BE42" i="278" s="1"/>
  <c r="BE43" i="278" s="1"/>
  <c r="BE22" i="285"/>
  <c r="BE13" i="285"/>
  <c r="BE13" i="265" s="1"/>
  <c r="BC11" i="278"/>
  <c r="BC13" i="278" s="1"/>
  <c r="BC25" i="278" s="1"/>
  <c r="BD142" i="273"/>
  <c r="BD10" i="265"/>
  <c r="BD31" i="265"/>
  <c r="BI5" i="288"/>
  <c r="BI5" i="273"/>
  <c r="BI5" i="285"/>
  <c r="BI5" i="280"/>
  <c r="BI5" i="286"/>
  <c r="BI13" i="273"/>
  <c r="BI14" i="273" s="1"/>
  <c r="BI5" i="275"/>
  <c r="BI5" i="265"/>
  <c r="BI5" i="278"/>
  <c r="BJ10" i="273"/>
  <c r="BI5" i="282"/>
  <c r="BH19" i="273"/>
  <c r="BH20" i="273" s="1"/>
  <c r="BH37" i="288"/>
  <c r="BH12" i="288"/>
  <c r="BH37" i="273"/>
  <c r="BH47" i="273"/>
  <c r="BH48" i="273" s="1"/>
  <c r="BH51" i="273" s="1"/>
  <c r="BH56" i="273"/>
  <c r="BA3" i="273"/>
  <c r="BA3" i="288"/>
  <c r="BA3" i="280"/>
  <c r="BA3" i="265"/>
  <c r="BA3" i="285"/>
  <c r="BA3" i="282"/>
  <c r="BA3" i="278"/>
  <c r="BA50" i="273"/>
  <c r="BA3" i="275"/>
  <c r="BA3" i="286"/>
  <c r="BD131" i="273"/>
  <c r="BC134" i="273"/>
  <c r="BF18" i="288"/>
  <c r="BF2" i="280"/>
  <c r="BF2" i="285"/>
  <c r="BF122" i="273"/>
  <c r="BF123" i="273" s="1"/>
  <c r="BF11" i="280" s="1"/>
  <c r="BF148" i="273"/>
  <c r="BF149" i="273" s="1"/>
  <c r="BF75" i="273"/>
  <c r="BF76" i="273" s="1"/>
  <c r="BF18" i="280" s="1"/>
  <c r="BF2" i="278"/>
  <c r="BF2" i="286"/>
  <c r="BF42" i="288"/>
  <c r="BF111" i="273"/>
  <c r="BF112" i="273" s="1"/>
  <c r="BF11" i="285" s="1"/>
  <c r="BF12" i="285" s="1"/>
  <c r="BF32" i="273"/>
  <c r="BF33" i="273" s="1"/>
  <c r="BF96" i="273"/>
  <c r="BF97" i="273" s="1"/>
  <c r="BF2" i="265"/>
  <c r="BF2" i="288"/>
  <c r="BF2" i="273"/>
  <c r="BF90" i="273"/>
  <c r="BF91" i="273" s="1"/>
  <c r="BF2" i="282"/>
  <c r="BF2" i="275"/>
  <c r="BD4" i="286"/>
  <c r="BD4" i="282"/>
  <c r="BD4" i="275"/>
  <c r="BD4" i="280"/>
  <c r="BD4" i="288"/>
  <c r="BD4" i="273"/>
  <c r="BD4" i="265"/>
  <c r="BD4" i="285"/>
  <c r="BD4" i="278"/>
  <c r="BD136" i="273"/>
  <c r="BC19" i="278"/>
  <c r="BC21" i="278" s="1"/>
  <c r="BC26" i="278" s="1"/>
  <c r="BE64" i="280"/>
  <c r="BE65" i="280" s="1"/>
  <c r="BE89" i="280"/>
  <c r="BE90" i="280" s="1"/>
  <c r="BE92" i="280" s="1"/>
  <c r="BE152" i="273"/>
  <c r="BE38" i="273"/>
  <c r="BF39" i="273" s="1"/>
  <c r="BF41" i="273" s="1"/>
  <c r="BE140" i="273"/>
  <c r="BB27" i="278"/>
  <c r="BB32" i="278" s="1"/>
  <c r="BB34" i="278" s="1"/>
  <c r="AI43" i="282"/>
  <c r="AI30" i="282"/>
  <c r="AI31" i="282" s="1"/>
  <c r="AJ28" i="282" s="1"/>
  <c r="BD121" i="280"/>
  <c r="BD50" i="280"/>
  <c r="BD84" i="282"/>
  <c r="BD43" i="286"/>
  <c r="BD15" i="275"/>
  <c r="BD20" i="275" s="1"/>
  <c r="BE17" i="275" s="1"/>
  <c r="BD55" i="288"/>
  <c r="BD13" i="288"/>
  <c r="BD18" i="285"/>
  <c r="BD73" i="282"/>
  <c r="BD61" i="288"/>
  <c r="BD32" i="286"/>
  <c r="BD57" i="273"/>
  <c r="BD26" i="282"/>
  <c r="BD38" i="288"/>
  <c r="BD20" i="286"/>
  <c r="BD79" i="273"/>
  <c r="BE80" i="273" s="1"/>
  <c r="BE58" i="273" s="1"/>
  <c r="BE76" i="273"/>
  <c r="BE18" i="280" s="1"/>
  <c r="BG24" i="273"/>
  <c r="BG25" i="273" s="1"/>
  <c r="BG147" i="273"/>
  <c r="BB59" i="265"/>
  <c r="BB60" i="265" s="1"/>
  <c r="BC20" i="285"/>
  <c r="BC23" i="285" s="1"/>
  <c r="BB50" i="288" l="1"/>
  <c r="BB51" i="288" s="1"/>
  <c r="BB54" i="288" s="1"/>
  <c r="BB57" i="288" s="1"/>
  <c r="BB64" i="288" s="1"/>
  <c r="BC153" i="273"/>
  <c r="BE68" i="280"/>
  <c r="BE19" i="280"/>
  <c r="BE20" i="280" s="1"/>
  <c r="BC59" i="265"/>
  <c r="BC60" i="265" s="1"/>
  <c r="BD20" i="285"/>
  <c r="BD23" i="285" s="1"/>
  <c r="BG122" i="273"/>
  <c r="BG123" i="273" s="1"/>
  <c r="BG11" i="280" s="1"/>
  <c r="BG42" i="288"/>
  <c r="BG111" i="273"/>
  <c r="BG112" i="273" s="1"/>
  <c r="BG11" i="285" s="1"/>
  <c r="BG12" i="285" s="1"/>
  <c r="BG32" i="273"/>
  <c r="BG33" i="273" s="1"/>
  <c r="BG96" i="273"/>
  <c r="BG97" i="273" s="1"/>
  <c r="BG2" i="265"/>
  <c r="BG2" i="280"/>
  <c r="BG2" i="273"/>
  <c r="BG90" i="273"/>
  <c r="BG91" i="273" s="1"/>
  <c r="BG2" i="288"/>
  <c r="BG2" i="275"/>
  <c r="BG18" i="288"/>
  <c r="BG2" i="282"/>
  <c r="BG2" i="278"/>
  <c r="BG148" i="273"/>
  <c r="BG149" i="273" s="1"/>
  <c r="BG75" i="273"/>
  <c r="BG76" i="273" s="1"/>
  <c r="BG18" i="280" s="1"/>
  <c r="BG2" i="285"/>
  <c r="BG2" i="286"/>
  <c r="BB30" i="265"/>
  <c r="BB9" i="265"/>
  <c r="BB11" i="265" s="1"/>
  <c r="BF50" i="280"/>
  <c r="BF121" i="280"/>
  <c r="BF84" i="282"/>
  <c r="BF43" i="286"/>
  <c r="BF15" i="275"/>
  <c r="BF73" i="282"/>
  <c r="BF55" i="288"/>
  <c r="BF13" i="288"/>
  <c r="BF18" i="285"/>
  <c r="BF61" i="288"/>
  <c r="BF32" i="286"/>
  <c r="BF57" i="273"/>
  <c r="BF26" i="282"/>
  <c r="BF38" i="288"/>
  <c r="BF20" i="286"/>
  <c r="BF79" i="273"/>
  <c r="BG80" i="273" s="1"/>
  <c r="BG58" i="273" s="1"/>
  <c r="BF42" i="273"/>
  <c r="BF52" i="273"/>
  <c r="BF20" i="282"/>
  <c r="BF100" i="273"/>
  <c r="BG101" i="273" s="1"/>
  <c r="BG59" i="273" s="1"/>
  <c r="BF15" i="286"/>
  <c r="BF151" i="273"/>
  <c r="BF33" i="278"/>
  <c r="BF41" i="278"/>
  <c r="BF42" i="278" s="1"/>
  <c r="BF43" i="278" s="1"/>
  <c r="BF12" i="278"/>
  <c r="BF130" i="273"/>
  <c r="BF56" i="288"/>
  <c r="BF141" i="273"/>
  <c r="BF20" i="278"/>
  <c r="BF135" i="273"/>
  <c r="BF13" i="285"/>
  <c r="BF13" i="265" s="1"/>
  <c r="BF22" i="285"/>
  <c r="BF42" i="280"/>
  <c r="BF78" i="288"/>
  <c r="BF79" i="288" s="1"/>
  <c r="BF81" i="288" s="1"/>
  <c r="BH147" i="273"/>
  <c r="BH24" i="273"/>
  <c r="BH25" i="273" s="1"/>
  <c r="BJ5" i="278"/>
  <c r="BJ5" i="282"/>
  <c r="BJ5" i="265"/>
  <c r="BJ5" i="275"/>
  <c r="BJ5" i="280"/>
  <c r="BJ5" i="288"/>
  <c r="BJ5" i="273"/>
  <c r="BK10" i="273"/>
  <c r="BJ5" i="285"/>
  <c r="BJ13" i="273"/>
  <c r="BJ14" i="273" s="1"/>
  <c r="BJ5" i="286"/>
  <c r="BI37" i="288"/>
  <c r="BI56" i="273"/>
  <c r="BI37" i="273"/>
  <c r="BI47" i="273"/>
  <c r="BI48" i="273" s="1"/>
  <c r="BI51" i="273" s="1"/>
  <c r="BI12" i="288"/>
  <c r="BI19" i="273"/>
  <c r="BI20" i="273" s="1"/>
  <c r="BC27" i="278"/>
  <c r="BC32" i="278" s="1"/>
  <c r="BC34" i="278" s="1"/>
  <c r="BE4" i="280"/>
  <c r="BE4" i="288"/>
  <c r="BE4" i="282"/>
  <c r="BE4" i="273"/>
  <c r="BE4" i="265"/>
  <c r="BE4" i="286"/>
  <c r="BE4" i="285"/>
  <c r="BE4" i="278"/>
  <c r="BE4" i="275"/>
  <c r="BB3" i="285"/>
  <c r="BB50" i="273"/>
  <c r="BB3" i="265"/>
  <c r="BB3" i="278"/>
  <c r="BB3" i="275"/>
  <c r="BB3" i="282"/>
  <c r="BB3" i="280"/>
  <c r="BB3" i="286"/>
  <c r="BB3" i="273"/>
  <c r="BB3" i="288"/>
  <c r="BE121" i="280"/>
  <c r="BE50" i="280"/>
  <c r="BE73" i="282"/>
  <c r="BE55" i="288"/>
  <c r="BE43" i="286"/>
  <c r="BE79" i="273"/>
  <c r="BF80" i="273" s="1"/>
  <c r="BF58" i="273" s="1"/>
  <c r="BE84" i="282"/>
  <c r="BE13" i="288"/>
  <c r="BE18" i="285"/>
  <c r="BE26" i="282"/>
  <c r="BE38" i="288"/>
  <c r="BE32" i="286"/>
  <c r="BE57" i="273"/>
  <c r="BE61" i="288"/>
  <c r="BE20" i="286"/>
  <c r="BE15" i="275"/>
  <c r="BE20" i="275" s="1"/>
  <c r="BF17" i="275" s="1"/>
  <c r="AJ19" i="282"/>
  <c r="AJ21" i="282" s="1"/>
  <c r="BE136" i="273"/>
  <c r="BD19" i="278"/>
  <c r="BD21" i="278" s="1"/>
  <c r="BD26" i="278" s="1"/>
  <c r="BF140" i="273"/>
  <c r="BF38" i="273"/>
  <c r="BG39" i="273" s="1"/>
  <c r="BG41" i="273" s="1"/>
  <c r="BF64" i="280"/>
  <c r="BF65" i="280" s="1"/>
  <c r="BF89" i="280"/>
  <c r="BF90" i="280" s="1"/>
  <c r="BF92" i="280" s="1"/>
  <c r="BF152" i="273"/>
  <c r="BD134" i="273"/>
  <c r="BE131" i="273"/>
  <c r="BD11" i="278"/>
  <c r="BD13" i="278" s="1"/>
  <c r="BD25" i="278" s="1"/>
  <c r="BD27" i="278" s="1"/>
  <c r="BD32" i="278" s="1"/>
  <c r="BD34" i="278" s="1"/>
  <c r="BE142" i="273"/>
  <c r="BE31" i="265"/>
  <c r="BE10" i="265"/>
  <c r="AB14" i="286"/>
  <c r="AB16" i="286" s="1"/>
  <c r="BD60" i="273"/>
  <c r="BC66" i="273"/>
  <c r="BC67" i="273" s="1"/>
  <c r="BA42" i="282"/>
  <c r="BA14" i="265"/>
  <c r="BD153" i="273" l="1"/>
  <c r="BC50" i="288"/>
  <c r="BC51" i="288" s="1"/>
  <c r="BC54" i="288" s="1"/>
  <c r="BC57" i="288" s="1"/>
  <c r="BC64" i="288" s="1"/>
  <c r="BE23" i="280"/>
  <c r="BF68" i="280"/>
  <c r="BF19" i="280"/>
  <c r="BF20" i="280" s="1"/>
  <c r="BD66" i="273"/>
  <c r="BD67" i="273" s="1"/>
  <c r="BE60" i="273"/>
  <c r="AB24" i="286"/>
  <c r="AB25" i="286" s="1"/>
  <c r="AB31" i="288"/>
  <c r="AB17" i="286"/>
  <c r="AB49" i="265" s="1"/>
  <c r="AB15" i="288"/>
  <c r="BC3" i="288"/>
  <c r="BC3" i="286"/>
  <c r="BC50" i="273"/>
  <c r="BC3" i="280"/>
  <c r="BC3" i="275"/>
  <c r="BC3" i="265"/>
  <c r="BC3" i="282"/>
  <c r="BC3" i="278"/>
  <c r="BC3" i="285"/>
  <c r="BC3" i="273"/>
  <c r="BE11" i="278"/>
  <c r="BE13" i="278" s="1"/>
  <c r="BE25" i="278" s="1"/>
  <c r="BF142" i="273"/>
  <c r="BF131" i="273"/>
  <c r="BE134" i="273"/>
  <c r="BF136" i="273"/>
  <c r="BE19" i="278"/>
  <c r="BE21" i="278" s="1"/>
  <c r="BE26" i="278" s="1"/>
  <c r="BD59" i="265"/>
  <c r="BD60" i="265" s="1"/>
  <c r="BE20" i="285"/>
  <c r="BE23" i="285" s="1"/>
  <c r="BJ37" i="288"/>
  <c r="BJ19" i="273"/>
  <c r="BJ20" i="273" s="1"/>
  <c r="BJ37" i="273"/>
  <c r="BJ12" i="288"/>
  <c r="BJ56" i="273"/>
  <c r="BJ47" i="273"/>
  <c r="BJ48" i="273" s="1"/>
  <c r="BJ51" i="273" s="1"/>
  <c r="BK5" i="282"/>
  <c r="BK5" i="278"/>
  <c r="BK5" i="286"/>
  <c r="BK5" i="280"/>
  <c r="BK5" i="285"/>
  <c r="BK5" i="273"/>
  <c r="BK13" i="273"/>
  <c r="BK14" i="273" s="1"/>
  <c r="BK5" i="265"/>
  <c r="BK5" i="275"/>
  <c r="BK5" i="288"/>
  <c r="BL10" i="273"/>
  <c r="BH122" i="273"/>
  <c r="BH123" i="273" s="1"/>
  <c r="BH11" i="280" s="1"/>
  <c r="BH148" i="273"/>
  <c r="BH149" i="273" s="1"/>
  <c r="BH75" i="273"/>
  <c r="BH2" i="286"/>
  <c r="BH2" i="278"/>
  <c r="BH18" i="288"/>
  <c r="BH2" i="275"/>
  <c r="BH2" i="282"/>
  <c r="BH90" i="273"/>
  <c r="BH91" i="273" s="1"/>
  <c r="BH2" i="288"/>
  <c r="BH2" i="273"/>
  <c r="BH42" i="288"/>
  <c r="BH111" i="273"/>
  <c r="BH112" i="273" s="1"/>
  <c r="BH11" i="285" s="1"/>
  <c r="BH12" i="285" s="1"/>
  <c r="BH32" i="273"/>
  <c r="BH33" i="273" s="1"/>
  <c r="BH96" i="273"/>
  <c r="BH97" i="273" s="1"/>
  <c r="BH2" i="265"/>
  <c r="BH2" i="285"/>
  <c r="BH2" i="280"/>
  <c r="BF10" i="265"/>
  <c r="BF31" i="265"/>
  <c r="BF4" i="282"/>
  <c r="BF4" i="286"/>
  <c r="BF4" i="265"/>
  <c r="BF4" i="288"/>
  <c r="BF4" i="285"/>
  <c r="BF4" i="278"/>
  <c r="BF4" i="275"/>
  <c r="BF4" i="280"/>
  <c r="BF4" i="273"/>
  <c r="BF20" i="275"/>
  <c r="BG17" i="275" s="1"/>
  <c r="BH76" i="273"/>
  <c r="BH18" i="280" s="1"/>
  <c r="BG140" i="273"/>
  <c r="BG38" i="273"/>
  <c r="BH39" i="273" s="1"/>
  <c r="BH41" i="273" s="1"/>
  <c r="BD30" i="265"/>
  <c r="BD9" i="265"/>
  <c r="BD11" i="265" s="1"/>
  <c r="BG52" i="273"/>
  <c r="BG42" i="273"/>
  <c r="AJ43" i="282"/>
  <c r="AJ30" i="282"/>
  <c r="AJ31" i="282" s="1"/>
  <c r="AK28" i="282" s="1"/>
  <c r="BC30" i="265"/>
  <c r="BC9" i="265"/>
  <c r="BC11" i="265" s="1"/>
  <c r="BI147" i="273"/>
  <c r="BI24" i="273"/>
  <c r="BI25" i="273" s="1"/>
  <c r="BG121" i="280"/>
  <c r="BG50" i="280"/>
  <c r="BG84" i="282"/>
  <c r="BG38" i="288"/>
  <c r="BG20" i="286"/>
  <c r="BG15" i="275"/>
  <c r="BG26" i="282"/>
  <c r="BG43" i="286"/>
  <c r="BG79" i="273"/>
  <c r="BH80" i="273" s="1"/>
  <c r="BH58" i="273" s="1"/>
  <c r="BG55" i="288"/>
  <c r="BG13" i="288"/>
  <c r="BG18" i="285"/>
  <c r="BG73" i="282"/>
  <c r="BG61" i="288"/>
  <c r="BG32" i="286"/>
  <c r="BG57" i="273"/>
  <c r="BB42" i="282"/>
  <c r="BB14" i="265"/>
  <c r="BG64" i="280"/>
  <c r="BG65" i="280" s="1"/>
  <c r="BG89" i="280"/>
  <c r="BG90" i="280" s="1"/>
  <c r="BG92" i="280" s="1"/>
  <c r="BG152" i="273"/>
  <c r="BG20" i="282"/>
  <c r="BG100" i="273"/>
  <c r="BH101" i="273" s="1"/>
  <c r="BH59" i="273" s="1"/>
  <c r="BG15" i="286"/>
  <c r="BG56" i="288"/>
  <c r="BG141" i="273"/>
  <c r="BG20" i="278"/>
  <c r="BG135" i="273"/>
  <c r="BG151" i="273"/>
  <c r="BG33" i="278"/>
  <c r="BG41" i="278"/>
  <c r="BG42" i="278" s="1"/>
  <c r="BG43" i="278" s="1"/>
  <c r="BG12" i="278"/>
  <c r="BG130" i="273"/>
  <c r="BG22" i="285"/>
  <c r="BG13" i="285"/>
  <c r="BG13" i="265" s="1"/>
  <c r="BG42" i="280"/>
  <c r="BG78" i="288"/>
  <c r="BG79" i="288" s="1"/>
  <c r="BG81" i="288" s="1"/>
  <c r="BD50" i="288" l="1"/>
  <c r="BD51" i="288" s="1"/>
  <c r="BD54" i="288" s="1"/>
  <c r="BD57" i="288" s="1"/>
  <c r="BD64" i="288" s="1"/>
  <c r="BE153" i="273"/>
  <c r="BG20" i="275"/>
  <c r="BH17" i="275" s="1"/>
  <c r="BF23" i="280"/>
  <c r="BG68" i="280"/>
  <c r="BG19" i="280"/>
  <c r="BG20" i="280" s="1"/>
  <c r="BG31" i="265"/>
  <c r="BG10" i="265"/>
  <c r="BC42" i="282"/>
  <c r="BC14" i="265"/>
  <c r="BI122" i="273"/>
  <c r="BI123" i="273" s="1"/>
  <c r="BI11" i="280" s="1"/>
  <c r="BI42" i="288"/>
  <c r="BI111" i="273"/>
  <c r="BI112" i="273" s="1"/>
  <c r="BI11" i="285" s="1"/>
  <c r="BI12" i="285" s="1"/>
  <c r="BI32" i="273"/>
  <c r="BI33" i="273" s="1"/>
  <c r="BI96" i="273"/>
  <c r="BI97" i="273" s="1"/>
  <c r="BI2" i="265"/>
  <c r="BI2" i="278"/>
  <c r="BI2" i="273"/>
  <c r="BI90" i="273"/>
  <c r="BI91" i="273" s="1"/>
  <c r="BI2" i="288"/>
  <c r="BI2" i="275"/>
  <c r="BI18" i="288"/>
  <c r="BI2" i="282"/>
  <c r="BI2" i="285"/>
  <c r="BI148" i="273"/>
  <c r="BI149" i="273" s="1"/>
  <c r="BI75" i="273"/>
  <c r="BI2" i="280"/>
  <c r="BI2" i="286"/>
  <c r="BG4" i="288"/>
  <c r="BG4" i="275"/>
  <c r="BG4" i="265"/>
  <c r="BG4" i="278"/>
  <c r="BG4" i="273"/>
  <c r="BG4" i="280"/>
  <c r="BG4" i="286"/>
  <c r="BG4" i="282"/>
  <c r="BG4" i="285"/>
  <c r="BH56" i="288"/>
  <c r="BH12" i="278"/>
  <c r="BH130" i="273"/>
  <c r="BH33" i="278"/>
  <c r="BH41" i="278"/>
  <c r="BH42" i="278" s="1"/>
  <c r="BH43" i="278" s="1"/>
  <c r="BH20" i="278"/>
  <c r="BH135" i="273"/>
  <c r="BH151" i="273"/>
  <c r="BH141" i="273"/>
  <c r="BH13" i="285"/>
  <c r="BH13" i="265" s="1"/>
  <c r="BH22" i="285"/>
  <c r="BH20" i="282"/>
  <c r="BH15" i="286"/>
  <c r="BH100" i="273"/>
  <c r="BI101" i="273" s="1"/>
  <c r="BI59" i="273" s="1"/>
  <c r="BI76" i="273"/>
  <c r="BI18" i="280" s="1"/>
  <c r="BH42" i="280"/>
  <c r="BH78" i="288"/>
  <c r="BH79" i="288" s="1"/>
  <c r="BH81" i="288" s="1"/>
  <c r="BJ147" i="273"/>
  <c r="BJ24" i="273"/>
  <c r="BJ25" i="273" s="1"/>
  <c r="BG136" i="273"/>
  <c r="BF19" i="278"/>
  <c r="BF21" i="278" s="1"/>
  <c r="BF26" i="278" s="1"/>
  <c r="BF11" i="278"/>
  <c r="BF13" i="278" s="1"/>
  <c r="BF25" i="278" s="1"/>
  <c r="BG142" i="273"/>
  <c r="BE66" i="273"/>
  <c r="BE67" i="273" s="1"/>
  <c r="BF60" i="273"/>
  <c r="AK19" i="282"/>
  <c r="AK21" i="282" s="1"/>
  <c r="BD42" i="282"/>
  <c r="BD14" i="265"/>
  <c r="BH52" i="273"/>
  <c r="BH42" i="273"/>
  <c r="BH121" i="280"/>
  <c r="BH50" i="280"/>
  <c r="BH61" i="288"/>
  <c r="BH20" i="286"/>
  <c r="BH79" i="273"/>
  <c r="BI80" i="273" s="1"/>
  <c r="BI58" i="273" s="1"/>
  <c r="BH26" i="282"/>
  <c r="BH38" i="288"/>
  <c r="BH32" i="286"/>
  <c r="BH57" i="273"/>
  <c r="BH84" i="282"/>
  <c r="BH13" i="288"/>
  <c r="BH18" i="285"/>
  <c r="BH73" i="282"/>
  <c r="BH55" i="288"/>
  <c r="BH43" i="286"/>
  <c r="BH15" i="275"/>
  <c r="BH20" i="275" s="1"/>
  <c r="BI17" i="275" s="1"/>
  <c r="BH38" i="273"/>
  <c r="BI39" i="273" s="1"/>
  <c r="BI41" i="273" s="1"/>
  <c r="BH140" i="273"/>
  <c r="BH64" i="280"/>
  <c r="BH65" i="280" s="1"/>
  <c r="BH89" i="280"/>
  <c r="BH90" i="280" s="1"/>
  <c r="BH92" i="280" s="1"/>
  <c r="BH152" i="273"/>
  <c r="BL5" i="280"/>
  <c r="BL5" i="265"/>
  <c r="BL5" i="282"/>
  <c r="BL5" i="278"/>
  <c r="BL5" i="285"/>
  <c r="BM10" i="273"/>
  <c r="BL5" i="273"/>
  <c r="BL13" i="273"/>
  <c r="BL14" i="273" s="1"/>
  <c r="BL5" i="288"/>
  <c r="BL5" i="275"/>
  <c r="BL5" i="286"/>
  <c r="BK37" i="273"/>
  <c r="BK47" i="273"/>
  <c r="BK48" i="273" s="1"/>
  <c r="BK51" i="273" s="1"/>
  <c r="BK37" i="288"/>
  <c r="BK19" i="273"/>
  <c r="BK20" i="273" s="1"/>
  <c r="BK56" i="273"/>
  <c r="BK12" i="288"/>
  <c r="BE59" i="265"/>
  <c r="BE60" i="265" s="1"/>
  <c r="BF20" i="285"/>
  <c r="BF23" i="285" s="1"/>
  <c r="BF134" i="273"/>
  <c r="BG131" i="273"/>
  <c r="BE27" i="278"/>
  <c r="BE32" i="278" s="1"/>
  <c r="BE34" i="278" s="1"/>
  <c r="AC22" i="286"/>
  <c r="AB74" i="265"/>
  <c r="BD3" i="285"/>
  <c r="BD3" i="275"/>
  <c r="BD3" i="280"/>
  <c r="BD3" i="265"/>
  <c r="BD3" i="288"/>
  <c r="BD3" i="273"/>
  <c r="BD3" i="286"/>
  <c r="BD3" i="278"/>
  <c r="BD3" i="282"/>
  <c r="BD50" i="273"/>
  <c r="BF153" i="273" l="1"/>
  <c r="BE50" i="288"/>
  <c r="BE51" i="288" s="1"/>
  <c r="BE54" i="288" s="1"/>
  <c r="BE57" i="288" s="1"/>
  <c r="BE64" i="288" s="1"/>
  <c r="BG23" i="280"/>
  <c r="BH68" i="280"/>
  <c r="BH19" i="280"/>
  <c r="BH20" i="280" s="1"/>
  <c r="AC14" i="286"/>
  <c r="AC16" i="286" s="1"/>
  <c r="BH131" i="273"/>
  <c r="BG134" i="273"/>
  <c r="BF59" i="265"/>
  <c r="BF60" i="265" s="1"/>
  <c r="BG20" i="285"/>
  <c r="BG23" i="285" s="1"/>
  <c r="BK24" i="273"/>
  <c r="BK25" i="273" s="1"/>
  <c r="BK147" i="273"/>
  <c r="AK43" i="282"/>
  <c r="AK30" i="282"/>
  <c r="AK31" i="282" s="1"/>
  <c r="AL28" i="282" s="1"/>
  <c r="BE3" i="265"/>
  <c r="BE50" i="273"/>
  <c r="BE3" i="282"/>
  <c r="BE3" i="278"/>
  <c r="BE3" i="280"/>
  <c r="BE3" i="273"/>
  <c r="BE3" i="286"/>
  <c r="BE3" i="275"/>
  <c r="BE3" i="285"/>
  <c r="BE3" i="288"/>
  <c r="BF27" i="278"/>
  <c r="BF32" i="278" s="1"/>
  <c r="BF34" i="278" s="1"/>
  <c r="BG19" i="278"/>
  <c r="BG21" i="278" s="1"/>
  <c r="BG26" i="278" s="1"/>
  <c r="BH136" i="273"/>
  <c r="BI121" i="280"/>
  <c r="BI50" i="280"/>
  <c r="BI84" i="282"/>
  <c r="BI43" i="286"/>
  <c r="BI79" i="273"/>
  <c r="BJ80" i="273" s="1"/>
  <c r="BJ58" i="273" s="1"/>
  <c r="BI61" i="288"/>
  <c r="BI32" i="286"/>
  <c r="BI57" i="273"/>
  <c r="BI73" i="282"/>
  <c r="BI55" i="288"/>
  <c r="BI13" i="288"/>
  <c r="BI18" i="285"/>
  <c r="BI26" i="282"/>
  <c r="BI20" i="286"/>
  <c r="BI38" i="288"/>
  <c r="BI15" i="275"/>
  <c r="BI20" i="275" s="1"/>
  <c r="BJ17" i="275" s="1"/>
  <c r="BH31" i="265"/>
  <c r="BH10" i="265"/>
  <c r="BI140" i="273"/>
  <c r="BI38" i="273"/>
  <c r="BJ39" i="273" s="1"/>
  <c r="BJ41" i="273" s="1"/>
  <c r="BE30" i="265"/>
  <c r="BE9" i="265"/>
  <c r="BE11" i="265" s="1"/>
  <c r="BL37" i="288"/>
  <c r="BL12" i="288"/>
  <c r="BL47" i="273"/>
  <c r="BL48" i="273" s="1"/>
  <c r="BL51" i="273" s="1"/>
  <c r="BL19" i="273"/>
  <c r="BL20" i="273" s="1"/>
  <c r="BL56" i="273"/>
  <c r="BL37" i="273"/>
  <c r="BN10" i="273"/>
  <c r="BM5" i="282"/>
  <c r="BM13" i="273"/>
  <c r="BM14" i="273" s="1"/>
  <c r="BM5" i="275"/>
  <c r="BM5" i="265"/>
  <c r="BM5" i="278"/>
  <c r="BM5" i="285"/>
  <c r="BM5" i="280"/>
  <c r="BM5" i="286"/>
  <c r="BM5" i="288"/>
  <c r="BM5" i="273"/>
  <c r="BI42" i="273"/>
  <c r="BI52" i="273"/>
  <c r="BH4" i="265"/>
  <c r="BH4" i="285"/>
  <c r="BH4" i="280"/>
  <c r="BH4" i="286"/>
  <c r="BH4" i="278"/>
  <c r="BH4" i="275"/>
  <c r="BH4" i="282"/>
  <c r="BH4" i="288"/>
  <c r="BH4" i="273"/>
  <c r="BF66" i="273"/>
  <c r="BF67" i="273" s="1"/>
  <c r="BG60" i="273"/>
  <c r="BG11" i="278"/>
  <c r="BG13" i="278" s="1"/>
  <c r="BG25" i="278" s="1"/>
  <c r="BG27" i="278" s="1"/>
  <c r="BG32" i="278" s="1"/>
  <c r="BG34" i="278" s="1"/>
  <c r="BH142" i="273"/>
  <c r="BJ122" i="273"/>
  <c r="BJ123" i="273" s="1"/>
  <c r="BJ11" i="280" s="1"/>
  <c r="BJ148" i="273"/>
  <c r="BJ149" i="273" s="1"/>
  <c r="BJ75" i="273"/>
  <c r="BJ2" i="278"/>
  <c r="BJ2" i="275"/>
  <c r="BJ18" i="288"/>
  <c r="BJ2" i="280"/>
  <c r="BJ2" i="273"/>
  <c r="BJ90" i="273"/>
  <c r="BJ91" i="273" s="1"/>
  <c r="BJ2" i="282"/>
  <c r="BJ2" i="286"/>
  <c r="BJ42" i="288"/>
  <c r="BJ111" i="273"/>
  <c r="BJ112" i="273" s="1"/>
  <c r="BJ11" i="285" s="1"/>
  <c r="BJ12" i="285" s="1"/>
  <c r="BJ32" i="273"/>
  <c r="BJ33" i="273" s="1"/>
  <c r="BJ96" i="273"/>
  <c r="BJ97" i="273" s="1"/>
  <c r="BJ2" i="265"/>
  <c r="BJ2" i="288"/>
  <c r="BJ2" i="285"/>
  <c r="BI64" i="280"/>
  <c r="BI65" i="280" s="1"/>
  <c r="BI89" i="280"/>
  <c r="BI90" i="280" s="1"/>
  <c r="BI92" i="280" s="1"/>
  <c r="BI152" i="273"/>
  <c r="BI15" i="286"/>
  <c r="BI100" i="273"/>
  <c r="BJ101" i="273" s="1"/>
  <c r="BJ59" i="273" s="1"/>
  <c r="BI20" i="282"/>
  <c r="BI151" i="273"/>
  <c r="BI12" i="278"/>
  <c r="BI130" i="273"/>
  <c r="BI33" i="278"/>
  <c r="BI41" i="278"/>
  <c r="BI42" i="278" s="1"/>
  <c r="BI43" i="278" s="1"/>
  <c r="BI20" i="278"/>
  <c r="BI135" i="273"/>
  <c r="BI56" i="288"/>
  <c r="BI141" i="273"/>
  <c r="BI13" i="285"/>
  <c r="BI13" i="265" s="1"/>
  <c r="BI22" i="285"/>
  <c r="BI42" i="280"/>
  <c r="BI78" i="288"/>
  <c r="BI79" i="288" s="1"/>
  <c r="BI81" i="288" s="1"/>
  <c r="BF50" i="288" l="1"/>
  <c r="BF51" i="288" s="1"/>
  <c r="BF54" i="288" s="1"/>
  <c r="BF57" i="288" s="1"/>
  <c r="BF64" i="288" s="1"/>
  <c r="BG153" i="273"/>
  <c r="BH23" i="280"/>
  <c r="BI68" i="280"/>
  <c r="BI19" i="280"/>
  <c r="BI20" i="280" s="1"/>
  <c r="BI23" i="280" s="1"/>
  <c r="BJ56" i="288"/>
  <c r="BJ141" i="273"/>
  <c r="BJ151" i="273"/>
  <c r="BJ12" i="278"/>
  <c r="BJ130" i="273"/>
  <c r="BJ33" i="278"/>
  <c r="BJ135" i="273"/>
  <c r="BJ41" i="278"/>
  <c r="BJ42" i="278" s="1"/>
  <c r="BJ43" i="278" s="1"/>
  <c r="BJ20" i="278"/>
  <c r="BJ22" i="285"/>
  <c r="BJ13" i="285"/>
  <c r="BJ13" i="265" s="1"/>
  <c r="BJ15" i="286"/>
  <c r="BJ20" i="282"/>
  <c r="BJ100" i="273"/>
  <c r="BK101" i="273" s="1"/>
  <c r="BK59" i="273" s="1"/>
  <c r="BJ42" i="280"/>
  <c r="BJ78" i="288"/>
  <c r="BJ79" i="288" s="1"/>
  <c r="BJ81" i="288" s="1"/>
  <c r="BG9" i="265"/>
  <c r="BG11" i="265" s="1"/>
  <c r="BG30" i="265"/>
  <c r="BF3" i="285"/>
  <c r="BF3" i="265"/>
  <c r="BF50" i="273"/>
  <c r="BF3" i="280"/>
  <c r="BF3" i="275"/>
  <c r="BF3" i="286"/>
  <c r="BF3" i="282"/>
  <c r="BF3" i="288"/>
  <c r="BF3" i="273"/>
  <c r="BF3" i="278"/>
  <c r="BI4" i="280"/>
  <c r="BI4" i="288"/>
  <c r="BI4" i="282"/>
  <c r="BI4" i="273"/>
  <c r="BI4" i="265"/>
  <c r="BI4" i="285"/>
  <c r="BI4" i="275"/>
  <c r="BI4" i="286"/>
  <c r="BI4" i="278"/>
  <c r="BL24" i="273"/>
  <c r="BL25" i="273" s="1"/>
  <c r="BL147" i="273"/>
  <c r="BE42" i="282"/>
  <c r="BE14" i="265"/>
  <c r="BH19" i="278"/>
  <c r="BH21" i="278" s="1"/>
  <c r="BH26" i="278" s="1"/>
  <c r="BI136" i="273"/>
  <c r="BF30" i="265"/>
  <c r="BF9" i="265"/>
  <c r="BF11" i="265" s="1"/>
  <c r="BI131" i="273"/>
  <c r="BH134" i="273"/>
  <c r="AC15" i="288"/>
  <c r="AC24" i="286"/>
  <c r="AC25" i="286" s="1"/>
  <c r="AC17" i="286"/>
  <c r="AC49" i="265" s="1"/>
  <c r="AC31" i="288"/>
  <c r="BI31" i="265"/>
  <c r="BI10" i="265"/>
  <c r="BJ38" i="273"/>
  <c r="BK39" i="273" s="1"/>
  <c r="BK41" i="273" s="1"/>
  <c r="BJ140" i="273"/>
  <c r="BJ64" i="280"/>
  <c r="BJ65" i="280" s="1"/>
  <c r="BJ89" i="280"/>
  <c r="BJ90" i="280" s="1"/>
  <c r="BJ92" i="280" s="1"/>
  <c r="BJ152" i="273"/>
  <c r="BI142" i="273"/>
  <c r="BH11" i="278"/>
  <c r="BH13" i="278" s="1"/>
  <c r="BH25" i="278" s="1"/>
  <c r="BG66" i="273"/>
  <c r="BG67" i="273" s="1"/>
  <c r="BH60" i="273"/>
  <c r="BM56" i="273"/>
  <c r="BM37" i="273"/>
  <c r="BM19" i="273"/>
  <c r="BM20" i="273" s="1"/>
  <c r="BM37" i="288"/>
  <c r="BM12" i="288"/>
  <c r="BM47" i="273"/>
  <c r="BM48" i="273" s="1"/>
  <c r="BM51" i="273" s="1"/>
  <c r="BN5" i="286"/>
  <c r="BN5" i="275"/>
  <c r="BN13" i="273"/>
  <c r="BN14" i="273" s="1"/>
  <c r="BN5" i="273"/>
  <c r="BN5" i="288"/>
  <c r="BN5" i="280"/>
  <c r="BO10" i="273"/>
  <c r="BN5" i="265"/>
  <c r="BN5" i="278"/>
  <c r="BN5" i="285"/>
  <c r="BN5" i="282"/>
  <c r="BJ42" i="273"/>
  <c r="BJ52" i="273"/>
  <c r="BJ76" i="273"/>
  <c r="BJ18" i="280" s="1"/>
  <c r="AL19" i="282"/>
  <c r="AL21" i="282" s="1"/>
  <c r="BK18" i="288"/>
  <c r="BK2" i="282"/>
  <c r="BK2" i="278"/>
  <c r="BK148" i="273"/>
  <c r="BK149" i="273" s="1"/>
  <c r="BK75" i="273"/>
  <c r="BK2" i="285"/>
  <c r="BK2" i="286"/>
  <c r="BK122" i="273"/>
  <c r="BK123" i="273" s="1"/>
  <c r="BK11" i="280" s="1"/>
  <c r="BK111" i="273"/>
  <c r="BK112" i="273" s="1"/>
  <c r="BK11" i="285" s="1"/>
  <c r="BK12" i="285" s="1"/>
  <c r="BK32" i="273"/>
  <c r="BK33" i="273" s="1"/>
  <c r="BK2" i="265"/>
  <c r="BK2" i="273"/>
  <c r="BK90" i="273"/>
  <c r="BK91" i="273" s="1"/>
  <c r="BK2" i="275"/>
  <c r="BK42" i="288"/>
  <c r="BK96" i="273"/>
  <c r="BK97" i="273" s="1"/>
  <c r="BK2" i="280"/>
  <c r="BK2" i="288"/>
  <c r="BG59" i="265"/>
  <c r="BG60" i="265" s="1"/>
  <c r="BH20" i="285"/>
  <c r="BH23" i="285" s="1"/>
  <c r="BG50" i="288" l="1"/>
  <c r="BG51" i="288" s="1"/>
  <c r="BG54" i="288" s="1"/>
  <c r="BG57" i="288" s="1"/>
  <c r="BG64" i="288" s="1"/>
  <c r="BH153" i="273"/>
  <c r="BH27" i="278"/>
  <c r="BH32" i="278" s="1"/>
  <c r="BH34" i="278" s="1"/>
  <c r="BH30" i="265" s="1"/>
  <c r="BJ68" i="280"/>
  <c r="BJ19" i="280"/>
  <c r="BJ20" i="280" s="1"/>
  <c r="BJ23" i="280" s="1"/>
  <c r="BH59" i="265"/>
  <c r="BH60" i="265" s="1"/>
  <c r="BI20" i="285"/>
  <c r="BI23" i="285" s="1"/>
  <c r="BK42" i="280"/>
  <c r="BK78" i="288"/>
  <c r="BK79" i="288" s="1"/>
  <c r="BK81" i="288" s="1"/>
  <c r="BK64" i="280"/>
  <c r="BK65" i="280" s="1"/>
  <c r="BK89" i="280"/>
  <c r="BK90" i="280" s="1"/>
  <c r="BK92" i="280" s="1"/>
  <c r="BK152" i="273"/>
  <c r="AL30" i="282"/>
  <c r="AL31" i="282" s="1"/>
  <c r="AM28" i="282" s="1"/>
  <c r="AL43" i="282"/>
  <c r="BK100" i="273"/>
  <c r="BL101" i="273" s="1"/>
  <c r="BL59" i="273" s="1"/>
  <c r="BK15" i="286"/>
  <c r="BK20" i="282"/>
  <c r="BK22" i="285"/>
  <c r="BK13" i="285"/>
  <c r="BK13" i="265" s="1"/>
  <c r="BH66" i="273"/>
  <c r="BH67" i="273" s="1"/>
  <c r="BI60" i="273"/>
  <c r="BK52" i="273"/>
  <c r="BK42" i="273"/>
  <c r="BI134" i="273"/>
  <c r="BJ131" i="273"/>
  <c r="BF14" i="265"/>
  <c r="BF42" i="282"/>
  <c r="BJ136" i="273"/>
  <c r="BI19" i="278"/>
  <c r="BI21" i="278" s="1"/>
  <c r="BI26" i="278" s="1"/>
  <c r="BL111" i="273"/>
  <c r="BL112" i="273" s="1"/>
  <c r="BL11" i="285" s="1"/>
  <c r="BL12" i="285" s="1"/>
  <c r="BL32" i="273"/>
  <c r="BL33" i="273" s="1"/>
  <c r="BL96" i="273"/>
  <c r="BL97" i="273" s="1"/>
  <c r="BL2" i="265"/>
  <c r="BL2" i="288"/>
  <c r="BL2" i="285"/>
  <c r="BL75" i="273"/>
  <c r="BL2" i="278"/>
  <c r="BL2" i="275"/>
  <c r="BL148" i="273"/>
  <c r="BL149" i="273" s="1"/>
  <c r="BL2" i="280"/>
  <c r="BL42" i="288"/>
  <c r="BL2" i="282"/>
  <c r="BL122" i="273"/>
  <c r="BL123" i="273" s="1"/>
  <c r="BL11" i="280" s="1"/>
  <c r="BL18" i="288"/>
  <c r="BL2" i="273"/>
  <c r="BL90" i="273"/>
  <c r="BL91" i="273" s="1"/>
  <c r="BL2" i="286"/>
  <c r="BK76" i="273"/>
  <c r="BK18" i="280" s="1"/>
  <c r="BK151" i="273"/>
  <c r="BK141" i="273"/>
  <c r="BK56" i="288"/>
  <c r="BK12" i="278"/>
  <c r="BK130" i="273"/>
  <c r="BK41" i="278"/>
  <c r="BK42" i="278" s="1"/>
  <c r="BK43" i="278" s="1"/>
  <c r="BK20" i="278"/>
  <c r="BK33" i="278"/>
  <c r="BK135" i="273"/>
  <c r="BK38" i="273"/>
  <c r="BL39" i="273" s="1"/>
  <c r="BL41" i="273" s="1"/>
  <c r="BK140" i="273"/>
  <c r="BJ50" i="280"/>
  <c r="BJ121" i="280"/>
  <c r="BJ55" i="288"/>
  <c r="BJ20" i="286"/>
  <c r="BJ79" i="273"/>
  <c r="BK80" i="273" s="1"/>
  <c r="BK58" i="273" s="1"/>
  <c r="BJ26" i="282"/>
  <c r="BJ38" i="288"/>
  <c r="BJ32" i="286"/>
  <c r="BJ57" i="273"/>
  <c r="BJ84" i="282"/>
  <c r="BJ18" i="285"/>
  <c r="BJ73" i="282"/>
  <c r="BJ43" i="286"/>
  <c r="BJ13" i="288"/>
  <c r="BJ61" i="288"/>
  <c r="BJ15" i="275"/>
  <c r="BJ20" i="275" s="1"/>
  <c r="BK17" i="275" s="1"/>
  <c r="BJ4" i="273"/>
  <c r="BJ4" i="288"/>
  <c r="BJ4" i="286"/>
  <c r="BJ4" i="275"/>
  <c r="BJ4" i="265"/>
  <c r="BJ4" i="280"/>
  <c r="BJ4" i="285"/>
  <c r="BJ4" i="278"/>
  <c r="BJ4" i="282"/>
  <c r="BO5" i="286"/>
  <c r="BO5" i="282"/>
  <c r="BO5" i="285"/>
  <c r="BO5" i="275"/>
  <c r="BO5" i="280"/>
  <c r="BO5" i="288"/>
  <c r="BO5" i="273"/>
  <c r="BP10" i="273"/>
  <c r="BO5" i="278"/>
  <c r="BO13" i="273"/>
  <c r="BO14" i="273" s="1"/>
  <c r="BO5" i="265"/>
  <c r="BN47" i="273"/>
  <c r="BN48" i="273" s="1"/>
  <c r="BN51" i="273" s="1"/>
  <c r="BN37" i="288"/>
  <c r="BN37" i="273"/>
  <c r="BN19" i="273"/>
  <c r="BN20" i="273" s="1"/>
  <c r="BN56" i="273"/>
  <c r="BN12" i="288"/>
  <c r="BM147" i="273"/>
  <c r="BM24" i="273"/>
  <c r="BM25" i="273" s="1"/>
  <c r="BG3" i="280"/>
  <c r="BG3" i="282"/>
  <c r="BG50" i="273"/>
  <c r="BG3" i="286"/>
  <c r="BG3" i="278"/>
  <c r="BG3" i="275"/>
  <c r="BG3" i="285"/>
  <c r="BG3" i="273"/>
  <c r="BG3" i="265"/>
  <c r="BG3" i="288"/>
  <c r="BJ142" i="273"/>
  <c r="BI11" i="278"/>
  <c r="BI13" i="278" s="1"/>
  <c r="BI25" i="278" s="1"/>
  <c r="AD22" i="286"/>
  <c r="AC74" i="265"/>
  <c r="BG42" i="282"/>
  <c r="BG14" i="265"/>
  <c r="BJ10" i="265"/>
  <c r="BJ31" i="265"/>
  <c r="BI153" i="273" l="1"/>
  <c r="BH50" i="288"/>
  <c r="BH51" i="288" s="1"/>
  <c r="BH54" i="288" s="1"/>
  <c r="BH57" i="288" s="1"/>
  <c r="BH64" i="288" s="1"/>
  <c r="BH9" i="265"/>
  <c r="BH11" i="265" s="1"/>
  <c r="BH14" i="265" s="1"/>
  <c r="BK68" i="280"/>
  <c r="BK19" i="280"/>
  <c r="BK20" i="280" s="1"/>
  <c r="BK23" i="280" s="1"/>
  <c r="BI27" i="278"/>
  <c r="BI32" i="278" s="1"/>
  <c r="BI34" i="278" s="1"/>
  <c r="BI30" i="265" s="1"/>
  <c r="BM122" i="273"/>
  <c r="BM123" i="273" s="1"/>
  <c r="BM11" i="280" s="1"/>
  <c r="BM42" i="288"/>
  <c r="BM2" i="285"/>
  <c r="BM2" i="282"/>
  <c r="BM111" i="273"/>
  <c r="BM112" i="273" s="1"/>
  <c r="BM11" i="285" s="1"/>
  <c r="BM12" i="285" s="1"/>
  <c r="BM32" i="273"/>
  <c r="BM33" i="273" s="1"/>
  <c r="BM96" i="273"/>
  <c r="BM97" i="273" s="1"/>
  <c r="BM2" i="265"/>
  <c r="BM2" i="273"/>
  <c r="BM2" i="278"/>
  <c r="BM75" i="273"/>
  <c r="BM90" i="273"/>
  <c r="BM91" i="273" s="1"/>
  <c r="BM2" i="275"/>
  <c r="BM2" i="280"/>
  <c r="BM148" i="273"/>
  <c r="BM149" i="273" s="1"/>
  <c r="BM18" i="288"/>
  <c r="BM2" i="286"/>
  <c r="BM2" i="288"/>
  <c r="BO37" i="288"/>
  <c r="BO19" i="273"/>
  <c r="BO20" i="273" s="1"/>
  <c r="BO56" i="273"/>
  <c r="BO47" i="273"/>
  <c r="BO48" i="273" s="1"/>
  <c r="BO51" i="273" s="1"/>
  <c r="BO37" i="273"/>
  <c r="BO12" i="288"/>
  <c r="BP5" i="265"/>
  <c r="BP5" i="282"/>
  <c r="BP5" i="278"/>
  <c r="BP5" i="285"/>
  <c r="BP5" i="280"/>
  <c r="BQ10" i="273"/>
  <c r="BP13" i="273"/>
  <c r="BP14" i="273" s="1"/>
  <c r="BP5" i="275"/>
  <c r="BP5" i="273"/>
  <c r="BP5" i="288"/>
  <c r="BP5" i="286"/>
  <c r="BL20" i="282"/>
  <c r="BL15" i="286"/>
  <c r="BL100" i="273"/>
  <c r="BM101" i="273" s="1"/>
  <c r="BM59" i="273" s="1"/>
  <c r="BM76" i="273"/>
  <c r="BM18" i="280" s="1"/>
  <c r="BL151" i="273"/>
  <c r="BL20" i="278"/>
  <c r="BL135" i="273"/>
  <c r="BL33" i="278"/>
  <c r="BL41" i="278"/>
  <c r="BL42" i="278" s="1"/>
  <c r="BL43" i="278" s="1"/>
  <c r="BL56" i="288"/>
  <c r="BL12" i="278"/>
  <c r="BL130" i="273"/>
  <c r="BL141" i="273"/>
  <c r="BL13" i="285"/>
  <c r="BL13" i="265" s="1"/>
  <c r="BL22" i="285"/>
  <c r="BK131" i="273"/>
  <c r="BJ134" i="273"/>
  <c r="BK4" i="278"/>
  <c r="BK4" i="275"/>
  <c r="BK4" i="282"/>
  <c r="BK4" i="273"/>
  <c r="BK4" i="288"/>
  <c r="BK4" i="280"/>
  <c r="BK4" i="265"/>
  <c r="BK4" i="285"/>
  <c r="BK4" i="286"/>
  <c r="BI66" i="273"/>
  <c r="BI67" i="273" s="1"/>
  <c r="BJ60" i="273"/>
  <c r="BL76" i="273"/>
  <c r="BL18" i="280" s="1"/>
  <c r="AM19" i="282"/>
  <c r="AM21" i="282" s="1"/>
  <c r="BI59" i="265"/>
  <c r="BI60" i="265" s="1"/>
  <c r="BJ20" i="285"/>
  <c r="BJ23" i="285" s="1"/>
  <c r="AD14" i="286"/>
  <c r="AD16" i="286" s="1"/>
  <c r="BJ11" i="278"/>
  <c r="BJ13" i="278" s="1"/>
  <c r="BJ25" i="278" s="1"/>
  <c r="BK142" i="273"/>
  <c r="BN147" i="273"/>
  <c r="BN24" i="273"/>
  <c r="BN25" i="273" s="1"/>
  <c r="BL42" i="273"/>
  <c r="BL52" i="273"/>
  <c r="BK31" i="265"/>
  <c r="BK10" i="265"/>
  <c r="BK121" i="280"/>
  <c r="BK50" i="280"/>
  <c r="BK61" i="288"/>
  <c r="BK20" i="286"/>
  <c r="BK15" i="275"/>
  <c r="BK20" i="275" s="1"/>
  <c r="BL17" i="275" s="1"/>
  <c r="BK26" i="282"/>
  <c r="BK38" i="288"/>
  <c r="BK32" i="286"/>
  <c r="BK57" i="273"/>
  <c r="BK84" i="282"/>
  <c r="BK13" i="288"/>
  <c r="BK18" i="285"/>
  <c r="BK73" i="282"/>
  <c r="BK55" i="288"/>
  <c r="BK43" i="286"/>
  <c r="BK79" i="273"/>
  <c r="BL80" i="273" s="1"/>
  <c r="BL58" i="273" s="1"/>
  <c r="BL42" i="280"/>
  <c r="BL78" i="288"/>
  <c r="BL79" i="288" s="1"/>
  <c r="BL81" i="288" s="1"/>
  <c r="BL64" i="280"/>
  <c r="BL65" i="280" s="1"/>
  <c r="BL89" i="280"/>
  <c r="BL90" i="280" s="1"/>
  <c r="BL92" i="280" s="1"/>
  <c r="BL152" i="273"/>
  <c r="BL140" i="273"/>
  <c r="BL38" i="273"/>
  <c r="BM39" i="273" s="1"/>
  <c r="BM41" i="273" s="1"/>
  <c r="BJ19" i="278"/>
  <c r="BJ21" i="278" s="1"/>
  <c r="BJ26" i="278" s="1"/>
  <c r="BK136" i="273"/>
  <c r="BH3" i="273"/>
  <c r="BH3" i="265"/>
  <c r="BH3" i="285"/>
  <c r="BH3" i="278"/>
  <c r="BH3" i="286"/>
  <c r="BH3" i="280"/>
  <c r="BH3" i="282"/>
  <c r="BH50" i="273"/>
  <c r="BH3" i="275"/>
  <c r="BH3" i="288"/>
  <c r="BJ153" i="273" l="1"/>
  <c r="BI50" i="288"/>
  <c r="BI51" i="288" s="1"/>
  <c r="BI54" i="288" s="1"/>
  <c r="BI57" i="288" s="1"/>
  <c r="BI64" i="288" s="1"/>
  <c r="BH42" i="282"/>
  <c r="BI9" i="265"/>
  <c r="BI11" i="265" s="1"/>
  <c r="BL68" i="280"/>
  <c r="BL19" i="280"/>
  <c r="BL20" i="280" s="1"/>
  <c r="BJ59" i="265"/>
  <c r="BJ60" i="265" s="1"/>
  <c r="BK20" i="285"/>
  <c r="BK23" i="285" s="1"/>
  <c r="BK19" i="278"/>
  <c r="BK21" i="278" s="1"/>
  <c r="BK26" i="278" s="1"/>
  <c r="BL136" i="273"/>
  <c r="BM52" i="273"/>
  <c r="BM42" i="273"/>
  <c r="BN75" i="273"/>
  <c r="BN76" i="273" s="1"/>
  <c r="BN18" i="280" s="1"/>
  <c r="BN2" i="285"/>
  <c r="BN2" i="278"/>
  <c r="BN111" i="273"/>
  <c r="BN112" i="273" s="1"/>
  <c r="BN11" i="285" s="1"/>
  <c r="BN12" i="285" s="1"/>
  <c r="BN32" i="273"/>
  <c r="BN33" i="273" s="1"/>
  <c r="BN96" i="273"/>
  <c r="BN97" i="273" s="1"/>
  <c r="BN2" i="265"/>
  <c r="BN2" i="273"/>
  <c r="BN2" i="280"/>
  <c r="BN42" i="288"/>
  <c r="BN90" i="273"/>
  <c r="BN91" i="273" s="1"/>
  <c r="BN2" i="275"/>
  <c r="BN2" i="288"/>
  <c r="BN122" i="273"/>
  <c r="BN123" i="273" s="1"/>
  <c r="BN11" i="280" s="1"/>
  <c r="BN148" i="273"/>
  <c r="BN149" i="273" s="1"/>
  <c r="BN18" i="288"/>
  <c r="BN2" i="286"/>
  <c r="BN2" i="282"/>
  <c r="BJ27" i="278"/>
  <c r="BJ32" i="278" s="1"/>
  <c r="BJ34" i="278" s="1"/>
  <c r="AD17" i="286"/>
  <c r="AD49" i="265" s="1"/>
  <c r="AD15" i="288"/>
  <c r="AD24" i="286"/>
  <c r="AD25" i="286" s="1"/>
  <c r="AD31" i="288"/>
  <c r="BL121" i="280"/>
  <c r="BL50" i="280"/>
  <c r="BL84" i="282"/>
  <c r="BL38" i="288"/>
  <c r="BL20" i="286"/>
  <c r="BL79" i="273"/>
  <c r="BM80" i="273" s="1"/>
  <c r="BM58" i="273" s="1"/>
  <c r="BL61" i="288"/>
  <c r="BL32" i="286"/>
  <c r="BL57" i="273"/>
  <c r="BL73" i="282"/>
  <c r="BL55" i="288"/>
  <c r="BL13" i="288"/>
  <c r="BL18" i="285"/>
  <c r="BL26" i="282"/>
  <c r="BL43" i="286"/>
  <c r="BL15" i="275"/>
  <c r="BL20" i="275" s="1"/>
  <c r="BM17" i="275" s="1"/>
  <c r="BJ66" i="273"/>
  <c r="BJ67" i="273" s="1"/>
  <c r="BK60" i="273"/>
  <c r="BK134" i="273"/>
  <c r="BL131" i="273"/>
  <c r="BM121" i="280"/>
  <c r="BM50" i="280"/>
  <c r="BM73" i="282"/>
  <c r="BM55" i="288"/>
  <c r="BM13" i="288"/>
  <c r="BM18" i="285"/>
  <c r="BM26" i="282"/>
  <c r="BM43" i="286"/>
  <c r="BM79" i="273"/>
  <c r="BN80" i="273" s="1"/>
  <c r="BN58" i="273" s="1"/>
  <c r="BM84" i="282"/>
  <c r="BM38" i="288"/>
  <c r="BM20" i="286"/>
  <c r="BM15" i="275"/>
  <c r="BM61" i="288"/>
  <c r="BM32" i="286"/>
  <c r="BM57" i="273"/>
  <c r="BQ5" i="273"/>
  <c r="BQ5" i="285"/>
  <c r="BQ5" i="280"/>
  <c r="BQ5" i="286"/>
  <c r="BQ5" i="288"/>
  <c r="BQ5" i="265"/>
  <c r="BQ5" i="278"/>
  <c r="BR10" i="273"/>
  <c r="BQ5" i="282"/>
  <c r="BQ13" i="273"/>
  <c r="BQ14" i="273" s="1"/>
  <c r="BQ5" i="275"/>
  <c r="BO24" i="273"/>
  <c r="BO25" i="273" s="1"/>
  <c r="BO147" i="273"/>
  <c r="BM64" i="280"/>
  <c r="BM65" i="280" s="1"/>
  <c r="BM89" i="280"/>
  <c r="BM90" i="280" s="1"/>
  <c r="BM92" i="280" s="1"/>
  <c r="BM152" i="273"/>
  <c r="BM12" i="278"/>
  <c r="BM130" i="273"/>
  <c r="BM56" i="288"/>
  <c r="BM141" i="273"/>
  <c r="BM20" i="278"/>
  <c r="BM135" i="273"/>
  <c r="BM151" i="273"/>
  <c r="BM33" i="278"/>
  <c r="BM41" i="278"/>
  <c r="BM42" i="278" s="1"/>
  <c r="BM43" i="278" s="1"/>
  <c r="BM22" i="285"/>
  <c r="BM13" i="285"/>
  <c r="BM13" i="265" s="1"/>
  <c r="BM42" i="280"/>
  <c r="BM78" i="288"/>
  <c r="BM79" i="288" s="1"/>
  <c r="BM81" i="288" s="1"/>
  <c r="BL4" i="265"/>
  <c r="BL4" i="278"/>
  <c r="BL4" i="286"/>
  <c r="BL4" i="282"/>
  <c r="BL4" i="275"/>
  <c r="BL4" i="273"/>
  <c r="BL4" i="280"/>
  <c r="BL4" i="288"/>
  <c r="BL4" i="285"/>
  <c r="BK11" i="278"/>
  <c r="BK13" i="278" s="1"/>
  <c r="BK25" i="278" s="1"/>
  <c r="BL142" i="273"/>
  <c r="AM43" i="282"/>
  <c r="AM30" i="282"/>
  <c r="AM31" i="282" s="1"/>
  <c r="AN28" i="282" s="1"/>
  <c r="BI3" i="273"/>
  <c r="BI3" i="278"/>
  <c r="BI3" i="275"/>
  <c r="BI3" i="285"/>
  <c r="BI3" i="286"/>
  <c r="BI50" i="273"/>
  <c r="BI3" i="265"/>
  <c r="BI3" i="282"/>
  <c r="BI3" i="280"/>
  <c r="BI3" i="288"/>
  <c r="BL31" i="265"/>
  <c r="BL10" i="265"/>
  <c r="BP47" i="273"/>
  <c r="BP48" i="273" s="1"/>
  <c r="BP51" i="273" s="1"/>
  <c r="BP12" i="288"/>
  <c r="BP56" i="273"/>
  <c r="BP19" i="273"/>
  <c r="BP20" i="273" s="1"/>
  <c r="BP37" i="273"/>
  <c r="BP37" i="288"/>
  <c r="BM20" i="282"/>
  <c r="BM15" i="286"/>
  <c r="BM100" i="273"/>
  <c r="BN101" i="273" s="1"/>
  <c r="BN59" i="273" s="1"/>
  <c r="BM38" i="273"/>
  <c r="BN39" i="273" s="1"/>
  <c r="BN41" i="273" s="1"/>
  <c r="BM140" i="273"/>
  <c r="BI42" i="282"/>
  <c r="BI14" i="265"/>
  <c r="BK153" i="273" l="1"/>
  <c r="BJ50" i="288"/>
  <c r="BJ51" i="288" s="1"/>
  <c r="BJ54" i="288" s="1"/>
  <c r="BJ57" i="288" s="1"/>
  <c r="BJ64" i="288" s="1"/>
  <c r="BK27" i="278"/>
  <c r="BK32" i="278" s="1"/>
  <c r="BK34" i="278" s="1"/>
  <c r="BL23" i="280"/>
  <c r="BM68" i="280"/>
  <c r="BM19" i="280"/>
  <c r="BM20" i="280" s="1"/>
  <c r="BM20" i="275"/>
  <c r="BN17" i="275" s="1"/>
  <c r="AN19" i="282"/>
  <c r="AN21" i="282" s="1"/>
  <c r="BL11" i="278"/>
  <c r="BL13" i="278" s="1"/>
  <c r="BL25" i="278" s="1"/>
  <c r="BM142" i="273"/>
  <c r="BK59" i="265"/>
  <c r="BK60" i="265" s="1"/>
  <c r="BL20" i="285"/>
  <c r="BL23" i="285" s="1"/>
  <c r="BM31" i="265"/>
  <c r="BM10" i="265"/>
  <c r="BO111" i="273"/>
  <c r="BO112" i="273" s="1"/>
  <c r="BO11" i="285" s="1"/>
  <c r="BO12" i="285" s="1"/>
  <c r="BO32" i="273"/>
  <c r="BO33" i="273" s="1"/>
  <c r="BO96" i="273"/>
  <c r="BO97" i="273" s="1"/>
  <c r="BO2" i="265"/>
  <c r="BO2" i="288"/>
  <c r="BO2" i="273"/>
  <c r="BO75" i="273"/>
  <c r="BO2" i="280"/>
  <c r="BO2" i="286"/>
  <c r="BO148" i="273"/>
  <c r="BO149" i="273" s="1"/>
  <c r="BO18" i="288"/>
  <c r="BO2" i="285"/>
  <c r="BO2" i="278"/>
  <c r="BO122" i="273"/>
  <c r="BO123" i="273" s="1"/>
  <c r="BO11" i="280" s="1"/>
  <c r="BO42" i="288"/>
  <c r="BO90" i="273"/>
  <c r="BO91" i="273" s="1"/>
  <c r="BO2" i="282"/>
  <c r="BO2" i="275"/>
  <c r="BL134" i="273"/>
  <c r="BM131" i="273"/>
  <c r="BJ3" i="278"/>
  <c r="BJ50" i="273"/>
  <c r="BJ3" i="282"/>
  <c r="BJ3" i="280"/>
  <c r="BJ3" i="288"/>
  <c r="BJ3" i="273"/>
  <c r="BJ3" i="265"/>
  <c r="BJ3" i="285"/>
  <c r="BJ3" i="275"/>
  <c r="BJ3" i="286"/>
  <c r="BN42" i="280"/>
  <c r="BN78" i="288"/>
  <c r="BN79" i="288" s="1"/>
  <c r="BN81" i="288" s="1"/>
  <c r="BN20" i="278"/>
  <c r="BN135" i="273"/>
  <c r="BN151" i="273"/>
  <c r="BN141" i="273"/>
  <c r="BN56" i="288"/>
  <c r="BN12" i="278"/>
  <c r="BN130" i="273"/>
  <c r="BN33" i="278"/>
  <c r="BN41" i="278"/>
  <c r="BN42" i="278" s="1"/>
  <c r="BN43" i="278" s="1"/>
  <c r="BN22" i="285"/>
  <c r="BN13" i="285"/>
  <c r="BN13" i="265" s="1"/>
  <c r="BN52" i="273"/>
  <c r="BN42" i="273"/>
  <c r="BP24" i="273"/>
  <c r="BP25" i="273" s="1"/>
  <c r="BP147" i="273"/>
  <c r="BK9" i="265"/>
  <c r="BK11" i="265" s="1"/>
  <c r="BK30" i="265"/>
  <c r="BN50" i="280"/>
  <c r="BN121" i="280"/>
  <c r="BN26" i="282"/>
  <c r="BN43" i="286"/>
  <c r="BN15" i="275"/>
  <c r="BN84" i="282"/>
  <c r="BN38" i="288"/>
  <c r="BN20" i="286"/>
  <c r="BN79" i="273"/>
  <c r="BO80" i="273" s="1"/>
  <c r="BO58" i="273" s="1"/>
  <c r="BN73" i="282"/>
  <c r="BN61" i="288"/>
  <c r="BN32" i="286"/>
  <c r="BN57" i="273"/>
  <c r="BN55" i="288"/>
  <c r="BN13" i="288"/>
  <c r="BN18" i="285"/>
  <c r="BQ56" i="273"/>
  <c r="BQ12" i="288"/>
  <c r="BQ19" i="273"/>
  <c r="BQ20" i="273" s="1"/>
  <c r="BQ37" i="288"/>
  <c r="BQ37" i="273"/>
  <c r="BQ47" i="273"/>
  <c r="BQ48" i="273" s="1"/>
  <c r="BQ51" i="273" s="1"/>
  <c r="BR5" i="286"/>
  <c r="BR5" i="282"/>
  <c r="BR5" i="265"/>
  <c r="BR5" i="278"/>
  <c r="BR5" i="285"/>
  <c r="BS10" i="273"/>
  <c r="BR5" i="275"/>
  <c r="BR13" i="273"/>
  <c r="BR14" i="273" s="1"/>
  <c r="BR5" i="273"/>
  <c r="BR5" i="288"/>
  <c r="BR5" i="280"/>
  <c r="BK66" i="273"/>
  <c r="BK67" i="273" s="1"/>
  <c r="BL60" i="273"/>
  <c r="AD74" i="265"/>
  <c r="AE22" i="286"/>
  <c r="BJ30" i="265"/>
  <c r="BJ9" i="265"/>
  <c r="BJ11" i="265" s="1"/>
  <c r="BN64" i="280"/>
  <c r="BN65" i="280" s="1"/>
  <c r="BN89" i="280"/>
  <c r="BN90" i="280" s="1"/>
  <c r="BN92" i="280" s="1"/>
  <c r="BN152" i="273"/>
  <c r="BN100" i="273"/>
  <c r="BO101" i="273" s="1"/>
  <c r="BO59" i="273" s="1"/>
  <c r="BN20" i="282"/>
  <c r="BN15" i="286"/>
  <c r="BN38" i="273"/>
  <c r="BO39" i="273" s="1"/>
  <c r="BO41" i="273" s="1"/>
  <c r="BN140" i="273"/>
  <c r="BO76" i="273"/>
  <c r="BO18" i="280" s="1"/>
  <c r="BM4" i="275"/>
  <c r="BM4" i="286"/>
  <c r="BM4" i="285"/>
  <c r="BM4" i="278"/>
  <c r="BM4" i="288"/>
  <c r="BM4" i="273"/>
  <c r="BM4" i="265"/>
  <c r="BM4" i="280"/>
  <c r="BM4" i="282"/>
  <c r="BM136" i="273"/>
  <c r="BL19" i="278"/>
  <c r="BL21" i="278" s="1"/>
  <c r="BL26" i="278" s="1"/>
  <c r="BK50" i="288" l="1"/>
  <c r="BK51" i="288" s="1"/>
  <c r="BK54" i="288" s="1"/>
  <c r="BK57" i="288" s="1"/>
  <c r="BK64" i="288" s="1"/>
  <c r="BL153" i="273"/>
  <c r="BN20" i="275"/>
  <c r="BO17" i="275" s="1"/>
  <c r="BM23" i="280"/>
  <c r="BN68" i="280"/>
  <c r="BN19" i="280"/>
  <c r="BN20" i="280" s="1"/>
  <c r="BN23" i="280" s="1"/>
  <c r="BN136" i="273"/>
  <c r="BM19" i="278"/>
  <c r="BM21" i="278" s="1"/>
  <c r="BM26" i="278" s="1"/>
  <c r="BO52" i="273"/>
  <c r="BO42" i="273"/>
  <c r="BK3" i="273"/>
  <c r="BK3" i="286"/>
  <c r="BK3" i="280"/>
  <c r="BK3" i="288"/>
  <c r="BK3" i="275"/>
  <c r="BK50" i="273"/>
  <c r="BK3" i="278"/>
  <c r="BK3" i="265"/>
  <c r="BK3" i="282"/>
  <c r="BK3" i="285"/>
  <c r="BR37" i="288"/>
  <c r="BR37" i="273"/>
  <c r="BR47" i="273"/>
  <c r="BR48" i="273" s="1"/>
  <c r="BR51" i="273" s="1"/>
  <c r="BR12" i="288"/>
  <c r="BR19" i="273"/>
  <c r="BR20" i="273" s="1"/>
  <c r="BR56" i="273"/>
  <c r="BJ14" i="265"/>
  <c r="BJ42" i="282"/>
  <c r="AE14" i="286"/>
  <c r="AE16" i="286" s="1"/>
  <c r="BL59" i="265"/>
  <c r="BL60" i="265" s="1"/>
  <c r="BM20" i="285"/>
  <c r="BM23" i="285" s="1"/>
  <c r="BL66" i="273"/>
  <c r="BL67" i="273" s="1"/>
  <c r="BM60" i="273"/>
  <c r="BQ24" i="273"/>
  <c r="BQ25" i="273" s="1"/>
  <c r="BQ147" i="273"/>
  <c r="BK42" i="282"/>
  <c r="BK14" i="265"/>
  <c r="BP122" i="273"/>
  <c r="BP123" i="273" s="1"/>
  <c r="BP11" i="280" s="1"/>
  <c r="BP148" i="273"/>
  <c r="BP149" i="273" s="1"/>
  <c r="BP75" i="273"/>
  <c r="BP76" i="273" s="1"/>
  <c r="BP18" i="280" s="1"/>
  <c r="BP2" i="285"/>
  <c r="BP2" i="278"/>
  <c r="BP18" i="288"/>
  <c r="BP2" i="286"/>
  <c r="BP2" i="282"/>
  <c r="BP90" i="273"/>
  <c r="BP91" i="273" s="1"/>
  <c r="BP2" i="275"/>
  <c r="BP2" i="288"/>
  <c r="BP42" i="288"/>
  <c r="BP111" i="273"/>
  <c r="BP112" i="273" s="1"/>
  <c r="BP11" i="285" s="1"/>
  <c r="BP12" i="285" s="1"/>
  <c r="BP32" i="273"/>
  <c r="BP33" i="273" s="1"/>
  <c r="BP96" i="273"/>
  <c r="BP97" i="273" s="1"/>
  <c r="BP2" i="265"/>
  <c r="BP2" i="273"/>
  <c r="BP2" i="280"/>
  <c r="BM134" i="273"/>
  <c r="BN131" i="273"/>
  <c r="BO20" i="282"/>
  <c r="BO15" i="286"/>
  <c r="BO100" i="273"/>
  <c r="BP101" i="273" s="1"/>
  <c r="BP59" i="273" s="1"/>
  <c r="BO42" i="280"/>
  <c r="BO78" i="288"/>
  <c r="BO79" i="288" s="1"/>
  <c r="BO81" i="288" s="1"/>
  <c r="BO64" i="280"/>
  <c r="BO65" i="280" s="1"/>
  <c r="BO89" i="280"/>
  <c r="BO90" i="280" s="1"/>
  <c r="BO92" i="280" s="1"/>
  <c r="BO152" i="273"/>
  <c r="BO140" i="273"/>
  <c r="BO38" i="273"/>
  <c r="BP39" i="273" s="1"/>
  <c r="BP41" i="273" s="1"/>
  <c r="BL27" i="278"/>
  <c r="BL32" i="278" s="1"/>
  <c r="BL34" i="278" s="1"/>
  <c r="BO121" i="280"/>
  <c r="BO50" i="280"/>
  <c r="BO73" i="282"/>
  <c r="BO55" i="288"/>
  <c r="BO13" i="288"/>
  <c r="BO18" i="285"/>
  <c r="BO26" i="282"/>
  <c r="BO43" i="286"/>
  <c r="BO79" i="273"/>
  <c r="BP80" i="273" s="1"/>
  <c r="BP58" i="273" s="1"/>
  <c r="BO84" i="282"/>
  <c r="BO38" i="288"/>
  <c r="BO20" i="286"/>
  <c r="BO15" i="275"/>
  <c r="BO20" i="275" s="1"/>
  <c r="BP17" i="275" s="1"/>
  <c r="BO61" i="288"/>
  <c r="BO32" i="286"/>
  <c r="BO57" i="273"/>
  <c r="BS5" i="278"/>
  <c r="BS5" i="282"/>
  <c r="BS13" i="273"/>
  <c r="BS14" i="273" s="1"/>
  <c r="BS5" i="275"/>
  <c r="BS5" i="288"/>
  <c r="BS5" i="286"/>
  <c r="BT10" i="273"/>
  <c r="BS5" i="265"/>
  <c r="BS5" i="285"/>
  <c r="BS5" i="273"/>
  <c r="BS5" i="280"/>
  <c r="BN4" i="286"/>
  <c r="BN4" i="275"/>
  <c r="BN4" i="265"/>
  <c r="BN4" i="282"/>
  <c r="BN4" i="278"/>
  <c r="BN4" i="280"/>
  <c r="BN4" i="285"/>
  <c r="BN4" i="273"/>
  <c r="BN4" i="288"/>
  <c r="BN10" i="265"/>
  <c r="BN31" i="265"/>
  <c r="BO151" i="273"/>
  <c r="BO33" i="278"/>
  <c r="BO41" i="278"/>
  <c r="BO42" i="278" s="1"/>
  <c r="BO43" i="278" s="1"/>
  <c r="BO12" i="278"/>
  <c r="BO130" i="273"/>
  <c r="BO56" i="288"/>
  <c r="BO141" i="273"/>
  <c r="BO20" i="278"/>
  <c r="BO135" i="273"/>
  <c r="BO13" i="285"/>
  <c r="BO13" i="265" s="1"/>
  <c r="BO22" i="285"/>
  <c r="BM11" i="278"/>
  <c r="BM13" i="278" s="1"/>
  <c r="BM25" i="278" s="1"/>
  <c r="BN142" i="273"/>
  <c r="AN30" i="282"/>
  <c r="AN31" i="282" s="1"/>
  <c r="AO28" i="282" s="1"/>
  <c r="AN43" i="282"/>
  <c r="BL50" i="288" l="1"/>
  <c r="BL51" i="288" s="1"/>
  <c r="BL54" i="288" s="1"/>
  <c r="BL57" i="288" s="1"/>
  <c r="BL64" i="288" s="1"/>
  <c r="BM153" i="273"/>
  <c r="BM27" i="278"/>
  <c r="BM32" i="278" s="1"/>
  <c r="BM34" i="278" s="1"/>
  <c r="BM30" i="265" s="1"/>
  <c r="BO68" i="280"/>
  <c r="BO19" i="280"/>
  <c r="BO20" i="280" s="1"/>
  <c r="BO23" i="280" s="1"/>
  <c r="AO19" i="282"/>
  <c r="AO21" i="282" s="1"/>
  <c r="BM9" i="265"/>
  <c r="BM11" i="265" s="1"/>
  <c r="BP121" i="280"/>
  <c r="BP50" i="280"/>
  <c r="BP26" i="282"/>
  <c r="BP38" i="288"/>
  <c r="BP20" i="286"/>
  <c r="BP79" i="273"/>
  <c r="BQ80" i="273" s="1"/>
  <c r="BQ58" i="273" s="1"/>
  <c r="BP61" i="288"/>
  <c r="BP32" i="286"/>
  <c r="BP57" i="273"/>
  <c r="BP73" i="282"/>
  <c r="BP55" i="288"/>
  <c r="BP13" i="288"/>
  <c r="BP18" i="285"/>
  <c r="BP84" i="282"/>
  <c r="BP43" i="286"/>
  <c r="BP15" i="275"/>
  <c r="BP20" i="275" s="1"/>
  <c r="BQ17" i="275" s="1"/>
  <c r="BT5" i="278"/>
  <c r="BT13" i="273"/>
  <c r="BT14" i="273" s="1"/>
  <c r="BT5" i="286"/>
  <c r="BT5" i="288"/>
  <c r="BT5" i="273"/>
  <c r="BU10" i="273"/>
  <c r="BT5" i="275"/>
  <c r="BT5" i="280"/>
  <c r="BT5" i="285"/>
  <c r="BT5" i="282"/>
  <c r="BT5" i="265"/>
  <c r="BS37" i="288"/>
  <c r="BS56" i="273"/>
  <c r="BS47" i="273"/>
  <c r="BS48" i="273" s="1"/>
  <c r="BS51" i="273" s="1"/>
  <c r="BS12" i="288"/>
  <c r="BS19" i="273"/>
  <c r="BS20" i="273" s="1"/>
  <c r="BS37" i="273"/>
  <c r="BL30" i="265"/>
  <c r="BL9" i="265"/>
  <c r="BL11" i="265" s="1"/>
  <c r="BP38" i="273"/>
  <c r="BQ39" i="273" s="1"/>
  <c r="BQ41" i="273" s="1"/>
  <c r="BP140" i="273"/>
  <c r="BP89" i="280"/>
  <c r="BP90" i="280" s="1"/>
  <c r="BP92" i="280" s="1"/>
  <c r="BP64" i="280"/>
  <c r="BP65" i="280" s="1"/>
  <c r="BP152" i="273"/>
  <c r="BL3" i="278"/>
  <c r="BL3" i="273"/>
  <c r="BL3" i="265"/>
  <c r="BL50" i="273"/>
  <c r="BL3" i="285"/>
  <c r="BL3" i="286"/>
  <c r="BL3" i="288"/>
  <c r="BL3" i="282"/>
  <c r="BL3" i="280"/>
  <c r="BL3" i="275"/>
  <c r="BR24" i="273"/>
  <c r="BR25" i="273" s="1"/>
  <c r="BR147" i="273"/>
  <c r="BN19" i="278"/>
  <c r="BN21" i="278" s="1"/>
  <c r="BN26" i="278" s="1"/>
  <c r="BO136" i="273"/>
  <c r="BN11" i="278"/>
  <c r="BN13" i="278" s="1"/>
  <c r="BN25" i="278" s="1"/>
  <c r="BN27" i="278" s="1"/>
  <c r="BN32" i="278" s="1"/>
  <c r="BN34" i="278" s="1"/>
  <c r="BO142" i="273"/>
  <c r="BO31" i="265"/>
  <c r="BO10" i="265"/>
  <c r="BP42" i="273"/>
  <c r="BP52" i="273"/>
  <c r="BN134" i="273"/>
  <c r="BO131" i="273"/>
  <c r="BP33" i="278"/>
  <c r="BP41" i="278"/>
  <c r="BP42" i="278" s="1"/>
  <c r="BP43" i="278" s="1"/>
  <c r="BP20" i="278"/>
  <c r="BP135" i="273"/>
  <c r="BP56" i="288"/>
  <c r="BP141" i="273"/>
  <c r="BP151" i="273"/>
  <c r="BP12" i="278"/>
  <c r="BP130" i="273"/>
  <c r="BP13" i="285"/>
  <c r="BP13" i="265" s="1"/>
  <c r="BP22" i="285"/>
  <c r="BP15" i="286"/>
  <c r="BP20" i="282"/>
  <c r="BP100" i="273"/>
  <c r="BQ101" i="273" s="1"/>
  <c r="BQ59" i="273" s="1"/>
  <c r="BP42" i="280"/>
  <c r="BP78" i="288"/>
  <c r="BP79" i="288" s="1"/>
  <c r="BP81" i="288" s="1"/>
  <c r="BQ75" i="273"/>
  <c r="BQ2" i="280"/>
  <c r="BQ2" i="275"/>
  <c r="BQ111" i="273"/>
  <c r="BQ112" i="273" s="1"/>
  <c r="BQ11" i="285" s="1"/>
  <c r="BQ12" i="285" s="1"/>
  <c r="BQ32" i="273"/>
  <c r="BQ33" i="273" s="1"/>
  <c r="BQ96" i="273"/>
  <c r="BQ97" i="273" s="1"/>
  <c r="BQ2" i="265"/>
  <c r="BQ2" i="278"/>
  <c r="BQ2" i="285"/>
  <c r="BQ122" i="273"/>
  <c r="BQ123" i="273" s="1"/>
  <c r="BQ11" i="280" s="1"/>
  <c r="BQ42" i="288"/>
  <c r="BQ90" i="273"/>
  <c r="BQ91" i="273" s="1"/>
  <c r="BQ2" i="288"/>
  <c r="BQ2" i="286"/>
  <c r="BQ148" i="273"/>
  <c r="BQ149" i="273" s="1"/>
  <c r="BQ18" i="288"/>
  <c r="BQ2" i="282"/>
  <c r="BQ2" i="273"/>
  <c r="BM66" i="273"/>
  <c r="BM67" i="273" s="1"/>
  <c r="BN60" i="273"/>
  <c r="BM59" i="265"/>
  <c r="BM60" i="265" s="1"/>
  <c r="BN20" i="285"/>
  <c r="BN23" i="285" s="1"/>
  <c r="AE31" i="288"/>
  <c r="AE24" i="286"/>
  <c r="AE25" i="286" s="1"/>
  <c r="AE15" i="288"/>
  <c r="AE17" i="286"/>
  <c r="AE49" i="265" s="1"/>
  <c r="BO4" i="273"/>
  <c r="BO4" i="285"/>
  <c r="BO4" i="286"/>
  <c r="BO4" i="275"/>
  <c r="BO4" i="288"/>
  <c r="BO4" i="278"/>
  <c r="BO4" i="265"/>
  <c r="BO4" i="282"/>
  <c r="BO4" i="280"/>
  <c r="BN153" i="273" l="1"/>
  <c r="BM50" i="288"/>
  <c r="BM51" i="288" s="1"/>
  <c r="BM54" i="288" s="1"/>
  <c r="BM57" i="288" s="1"/>
  <c r="BM64" i="288" s="1"/>
  <c r="BP68" i="280"/>
  <c r="BP19" i="280"/>
  <c r="BP20" i="280" s="1"/>
  <c r="BP23" i="280" s="1"/>
  <c r="AF22" i="286"/>
  <c r="AE74" i="265"/>
  <c r="BM3" i="285"/>
  <c r="BM3" i="288"/>
  <c r="BM3" i="275"/>
  <c r="BM3" i="286"/>
  <c r="BM3" i="265"/>
  <c r="BM3" i="278"/>
  <c r="BM50" i="273"/>
  <c r="BM3" i="280"/>
  <c r="BM3" i="273"/>
  <c r="BM3" i="282"/>
  <c r="BQ64" i="280"/>
  <c r="BQ65" i="280" s="1"/>
  <c r="BQ89" i="280"/>
  <c r="BQ90" i="280" s="1"/>
  <c r="BQ92" i="280" s="1"/>
  <c r="BQ152" i="273"/>
  <c r="BQ140" i="273"/>
  <c r="BQ38" i="273"/>
  <c r="BR39" i="273" s="1"/>
  <c r="BR41" i="273" s="1"/>
  <c r="BQ76" i="273"/>
  <c r="BQ18" i="280" s="1"/>
  <c r="BP131" i="273"/>
  <c r="BO134" i="273"/>
  <c r="BP4" i="286"/>
  <c r="BP4" i="285"/>
  <c r="BP4" i="280"/>
  <c r="BP4" i="282"/>
  <c r="BP4" i="275"/>
  <c r="BP4" i="288"/>
  <c r="BP4" i="265"/>
  <c r="BP4" i="273"/>
  <c r="BP4" i="278"/>
  <c r="BN30" i="265"/>
  <c r="BN9" i="265"/>
  <c r="BN11" i="265" s="1"/>
  <c r="BQ52" i="273"/>
  <c r="BQ42" i="273"/>
  <c r="BM42" i="282"/>
  <c r="BM14" i="265"/>
  <c r="AO43" i="282"/>
  <c r="AO30" i="282"/>
  <c r="AO31" i="282" s="1"/>
  <c r="AP28" i="282" s="1"/>
  <c r="BN59" i="265"/>
  <c r="BN60" i="265" s="1"/>
  <c r="BO20" i="285"/>
  <c r="BO23" i="285" s="1"/>
  <c r="BN66" i="273"/>
  <c r="BN67" i="273" s="1"/>
  <c r="BO60" i="273"/>
  <c r="BQ100" i="273"/>
  <c r="BR101" i="273" s="1"/>
  <c r="BR59" i="273" s="1"/>
  <c r="BQ20" i="282"/>
  <c r="BQ15" i="286"/>
  <c r="BQ42" i="280"/>
  <c r="BQ78" i="288"/>
  <c r="BQ79" i="288" s="1"/>
  <c r="BQ81" i="288" s="1"/>
  <c r="BQ20" i="278"/>
  <c r="BQ135" i="273"/>
  <c r="BQ151" i="273"/>
  <c r="BQ33" i="278"/>
  <c r="BQ41" i="278"/>
  <c r="BQ42" i="278" s="1"/>
  <c r="BQ43" i="278" s="1"/>
  <c r="BQ12" i="278"/>
  <c r="BQ130" i="273"/>
  <c r="BQ56" i="288"/>
  <c r="BQ141" i="273"/>
  <c r="BQ22" i="285"/>
  <c r="BQ13" i="285"/>
  <c r="BQ13" i="265" s="1"/>
  <c r="BP31" i="265"/>
  <c r="BP10" i="265"/>
  <c r="BO11" i="278"/>
  <c r="BO13" i="278" s="1"/>
  <c r="BO25" i="278" s="1"/>
  <c r="BP142" i="273"/>
  <c r="BO19" i="278"/>
  <c r="BO21" i="278" s="1"/>
  <c r="BO26" i="278" s="1"/>
  <c r="BP136" i="273"/>
  <c r="BR122" i="273"/>
  <c r="BR123" i="273" s="1"/>
  <c r="BR11" i="280" s="1"/>
  <c r="BR148" i="273"/>
  <c r="BR149" i="273" s="1"/>
  <c r="BR75" i="273"/>
  <c r="BR2" i="278"/>
  <c r="BR2" i="275"/>
  <c r="BR18" i="288"/>
  <c r="BR2" i="280"/>
  <c r="BR2" i="273"/>
  <c r="BR90" i="273"/>
  <c r="BR91" i="273" s="1"/>
  <c r="BR2" i="282"/>
  <c r="BR2" i="286"/>
  <c r="BR42" i="288"/>
  <c r="BR111" i="273"/>
  <c r="BR112" i="273" s="1"/>
  <c r="BR11" i="285" s="1"/>
  <c r="BR12" i="285" s="1"/>
  <c r="BR32" i="273"/>
  <c r="BR33" i="273" s="1"/>
  <c r="BR96" i="273"/>
  <c r="BR97" i="273" s="1"/>
  <c r="BR2" i="265"/>
  <c r="BR2" i="288"/>
  <c r="BR2" i="285"/>
  <c r="BL42" i="282"/>
  <c r="BL14" i="265"/>
  <c r="BS147" i="273"/>
  <c r="BS24" i="273"/>
  <c r="BS25" i="273" s="1"/>
  <c r="BU5" i="288"/>
  <c r="BU5" i="273"/>
  <c r="BU5" i="285"/>
  <c r="BU5" i="280"/>
  <c r="BU5" i="286"/>
  <c r="BU13" i="273"/>
  <c r="BU14" i="273" s="1"/>
  <c r="BU5" i="275"/>
  <c r="BU5" i="265"/>
  <c r="BU5" i="278"/>
  <c r="BV10" i="273"/>
  <c r="BU5" i="282"/>
  <c r="BT19" i="273"/>
  <c r="BT20" i="273" s="1"/>
  <c r="BT37" i="273"/>
  <c r="BT37" i="288"/>
  <c r="BT56" i="273"/>
  <c r="BT47" i="273"/>
  <c r="BT48" i="273" s="1"/>
  <c r="BT51" i="273" s="1"/>
  <c r="BT12" i="288"/>
  <c r="BN50" i="288" l="1"/>
  <c r="BN51" i="288" s="1"/>
  <c r="BN54" i="288" s="1"/>
  <c r="BN57" i="288" s="1"/>
  <c r="BN64" i="288" s="1"/>
  <c r="BO153" i="273"/>
  <c r="BQ68" i="280"/>
  <c r="BQ19" i="280"/>
  <c r="BQ20" i="280" s="1"/>
  <c r="BQ23" i="280" s="1"/>
  <c r="BV5" i="288"/>
  <c r="BV5" i="280"/>
  <c r="BW10" i="273"/>
  <c r="BV5" i="275"/>
  <c r="BV13" i="273"/>
  <c r="BV14" i="273" s="1"/>
  <c r="BV5" i="273"/>
  <c r="BV5" i="285"/>
  <c r="BV5" i="286"/>
  <c r="BV5" i="282"/>
  <c r="BV5" i="265"/>
  <c r="BV5" i="278"/>
  <c r="BU37" i="288"/>
  <c r="BU56" i="273"/>
  <c r="BU47" i="273"/>
  <c r="BU48" i="273" s="1"/>
  <c r="BU51" i="273" s="1"/>
  <c r="BU12" i="288"/>
  <c r="BU19" i="273"/>
  <c r="BU20" i="273" s="1"/>
  <c r="BU37" i="273"/>
  <c r="BR64" i="280"/>
  <c r="BR65" i="280" s="1"/>
  <c r="BR89" i="280"/>
  <c r="BR90" i="280" s="1"/>
  <c r="BR92" i="280" s="1"/>
  <c r="BR152" i="273"/>
  <c r="BS90" i="273"/>
  <c r="BS91" i="273" s="1"/>
  <c r="BS2" i="275"/>
  <c r="BS2" i="280"/>
  <c r="BS122" i="273"/>
  <c r="BS123" i="273" s="1"/>
  <c r="BS11" i="280" s="1"/>
  <c r="BS42" i="288"/>
  <c r="BS111" i="273"/>
  <c r="BS112" i="273" s="1"/>
  <c r="BS11" i="285" s="1"/>
  <c r="BS12" i="285" s="1"/>
  <c r="BS32" i="273"/>
  <c r="BS33" i="273" s="1"/>
  <c r="BS96" i="273"/>
  <c r="BS97" i="273" s="1"/>
  <c r="BS2" i="265"/>
  <c r="BS2" i="273"/>
  <c r="BS2" i="278"/>
  <c r="BS148" i="273"/>
  <c r="BS149" i="273" s="1"/>
  <c r="BS75" i="273"/>
  <c r="BS2" i="285"/>
  <c r="BS2" i="282"/>
  <c r="BS18" i="288"/>
  <c r="BS2" i="286"/>
  <c r="BS2" i="288"/>
  <c r="BR12" i="278"/>
  <c r="BR130" i="273"/>
  <c r="BR56" i="288"/>
  <c r="BR141" i="273"/>
  <c r="BR20" i="278"/>
  <c r="BR135" i="273"/>
  <c r="BR151" i="273"/>
  <c r="BR33" i="278"/>
  <c r="BR41" i="278"/>
  <c r="BR42" i="278" s="1"/>
  <c r="BR43" i="278" s="1"/>
  <c r="BR22" i="285"/>
  <c r="BR13" i="285"/>
  <c r="BR13" i="265" s="1"/>
  <c r="BR100" i="273"/>
  <c r="BS101" i="273" s="1"/>
  <c r="BS59" i="273" s="1"/>
  <c r="BR20" i="282"/>
  <c r="BR15" i="286"/>
  <c r="BS76" i="273"/>
  <c r="BS18" i="280" s="1"/>
  <c r="BR42" i="280"/>
  <c r="BR78" i="288"/>
  <c r="BR79" i="288" s="1"/>
  <c r="BR81" i="288" s="1"/>
  <c r="BO27" i="278"/>
  <c r="BO32" i="278" s="1"/>
  <c r="BO34" i="278" s="1"/>
  <c r="BN3" i="280"/>
  <c r="BN3" i="278"/>
  <c r="BN3" i="275"/>
  <c r="BN3" i="282"/>
  <c r="BN3" i="285"/>
  <c r="BN3" i="265"/>
  <c r="BN3" i="273"/>
  <c r="BN3" i="286"/>
  <c r="BN50" i="273"/>
  <c r="BN3" i="288"/>
  <c r="BR76" i="273"/>
  <c r="BR18" i="280" s="1"/>
  <c r="BT24" i="273"/>
  <c r="BT25" i="273" s="1"/>
  <c r="BT147" i="273"/>
  <c r="BR140" i="273"/>
  <c r="BR38" i="273"/>
  <c r="BS39" i="273" s="1"/>
  <c r="BS41" i="273" s="1"/>
  <c r="BP19" i="278"/>
  <c r="BP21" i="278" s="1"/>
  <c r="BP26" i="278" s="1"/>
  <c r="BQ136" i="273"/>
  <c r="BQ142" i="273"/>
  <c r="BP11" i="278"/>
  <c r="BP13" i="278" s="1"/>
  <c r="BP25" i="278" s="1"/>
  <c r="BQ31" i="265"/>
  <c r="BQ10" i="265"/>
  <c r="BP60" i="273"/>
  <c r="BO66" i="273"/>
  <c r="BO67" i="273" s="1"/>
  <c r="BO59" i="265"/>
  <c r="BO60" i="265" s="1"/>
  <c r="BP20" i="285"/>
  <c r="BP23" i="285" s="1"/>
  <c r="AP19" i="282"/>
  <c r="AP21" i="282" s="1"/>
  <c r="BQ4" i="265"/>
  <c r="BQ4" i="273"/>
  <c r="BQ4" i="275"/>
  <c r="BQ4" i="282"/>
  <c r="BQ4" i="278"/>
  <c r="BQ4" i="288"/>
  <c r="BQ4" i="285"/>
  <c r="BQ4" i="286"/>
  <c r="BQ4" i="280"/>
  <c r="BN14" i="265"/>
  <c r="BN42" i="282"/>
  <c r="BQ131" i="273"/>
  <c r="BP134" i="273"/>
  <c r="BQ121" i="280"/>
  <c r="BQ50" i="280"/>
  <c r="BQ26" i="282"/>
  <c r="BQ38" i="288"/>
  <c r="BQ32" i="286"/>
  <c r="BQ57" i="273"/>
  <c r="BQ61" i="288"/>
  <c r="BQ20" i="286"/>
  <c r="BQ15" i="275"/>
  <c r="BQ20" i="275" s="1"/>
  <c r="BR17" i="275" s="1"/>
  <c r="BQ73" i="282"/>
  <c r="BQ55" i="288"/>
  <c r="BQ43" i="286"/>
  <c r="BQ79" i="273"/>
  <c r="BR80" i="273" s="1"/>
  <c r="BR58" i="273" s="1"/>
  <c r="BQ84" i="282"/>
  <c r="BQ13" i="288"/>
  <c r="BQ18" i="285"/>
  <c r="BR42" i="273"/>
  <c r="BR52" i="273"/>
  <c r="AF14" i="286"/>
  <c r="AF16" i="286" s="1"/>
  <c r="BO50" i="288" l="1"/>
  <c r="BO51" i="288" s="1"/>
  <c r="BO54" i="288" s="1"/>
  <c r="BO57" i="288" s="1"/>
  <c r="BO64" i="288" s="1"/>
  <c r="BP153" i="273"/>
  <c r="BP27" i="278"/>
  <c r="BP32" i="278" s="1"/>
  <c r="BP34" i="278" s="1"/>
  <c r="BR68" i="280"/>
  <c r="BR19" i="280"/>
  <c r="BR20" i="280" s="1"/>
  <c r="BR4" i="286"/>
  <c r="BR4" i="288"/>
  <c r="BR4" i="275"/>
  <c r="BR4" i="280"/>
  <c r="BR4" i="265"/>
  <c r="BR4" i="273"/>
  <c r="BR4" i="278"/>
  <c r="BR4" i="285"/>
  <c r="BR4" i="282"/>
  <c r="BP59" i="265"/>
  <c r="BP60" i="265" s="1"/>
  <c r="BQ20" i="285"/>
  <c r="BQ23" i="285" s="1"/>
  <c r="BO3" i="275"/>
  <c r="BO3" i="273"/>
  <c r="BO3" i="286"/>
  <c r="BO50" i="273"/>
  <c r="BO3" i="280"/>
  <c r="BO3" i="285"/>
  <c r="BO3" i="288"/>
  <c r="BO3" i="278"/>
  <c r="BO3" i="282"/>
  <c r="BO3" i="265"/>
  <c r="BQ11" i="278"/>
  <c r="BQ13" i="278" s="1"/>
  <c r="BQ25" i="278" s="1"/>
  <c r="BR142" i="273"/>
  <c r="BS121" i="280"/>
  <c r="BS50" i="280"/>
  <c r="BS84" i="282"/>
  <c r="BS13" i="288"/>
  <c r="BS18" i="285"/>
  <c r="BS26" i="282"/>
  <c r="BS38" i="288"/>
  <c r="BS32" i="286"/>
  <c r="BS57" i="273"/>
  <c r="BS73" i="282"/>
  <c r="BS61" i="288"/>
  <c r="BS20" i="286"/>
  <c r="BS15" i="275"/>
  <c r="BS55" i="288"/>
  <c r="BS43" i="286"/>
  <c r="BS79" i="273"/>
  <c r="BT80" i="273" s="1"/>
  <c r="BT58" i="273" s="1"/>
  <c r="BR31" i="265"/>
  <c r="BR10" i="265"/>
  <c r="BS64" i="280"/>
  <c r="BS65" i="280" s="1"/>
  <c r="BS89" i="280"/>
  <c r="BS90" i="280" s="1"/>
  <c r="BS92" i="280" s="1"/>
  <c r="BS152" i="273"/>
  <c r="BS56" i="288"/>
  <c r="BS141" i="273"/>
  <c r="BS151" i="273"/>
  <c r="BS12" i="278"/>
  <c r="BS130" i="273"/>
  <c r="BS33" i="278"/>
  <c r="BS41" i="278"/>
  <c r="BS42" i="278" s="1"/>
  <c r="BS43" i="278" s="1"/>
  <c r="BS20" i="278"/>
  <c r="BS135" i="273"/>
  <c r="BS13" i="285"/>
  <c r="BS13" i="265" s="1"/>
  <c r="BS22" i="285"/>
  <c r="BS42" i="280"/>
  <c r="BS78" i="288"/>
  <c r="BS79" i="288" s="1"/>
  <c r="BS81" i="288" s="1"/>
  <c r="BV12" i="288"/>
  <c r="BV56" i="273"/>
  <c r="BV47" i="273"/>
  <c r="BV48" i="273" s="1"/>
  <c r="BV51" i="273" s="1"/>
  <c r="BV37" i="288"/>
  <c r="BV19" i="273"/>
  <c r="BV20" i="273" s="1"/>
  <c r="BV37" i="273"/>
  <c r="BW5" i="288"/>
  <c r="BW5" i="273"/>
  <c r="BX10" i="273"/>
  <c r="BW5" i="278"/>
  <c r="BW13" i="273"/>
  <c r="BW14" i="273" s="1"/>
  <c r="BW5" i="265"/>
  <c r="BW5" i="286"/>
  <c r="BW5" i="282"/>
  <c r="BW5" i="285"/>
  <c r="BW5" i="275"/>
  <c r="BW5" i="280"/>
  <c r="AF15" i="288"/>
  <c r="AF24" i="286"/>
  <c r="AF25" i="286" s="1"/>
  <c r="AF31" i="288"/>
  <c r="AF17" i="286"/>
  <c r="AF49" i="265" s="1"/>
  <c r="BQ134" i="273"/>
  <c r="BR131" i="273"/>
  <c r="AP30" i="282"/>
  <c r="AP31" i="282" s="1"/>
  <c r="AQ28" i="282" s="1"/>
  <c r="AP43" i="282"/>
  <c r="BP66" i="273"/>
  <c r="BP67" i="273" s="1"/>
  <c r="BQ60" i="273"/>
  <c r="BP30" i="265"/>
  <c r="BP9" i="265"/>
  <c r="BP11" i="265" s="1"/>
  <c r="BR136" i="273"/>
  <c r="BQ19" i="278"/>
  <c r="BQ21" i="278" s="1"/>
  <c r="BQ26" i="278" s="1"/>
  <c r="BS42" i="273"/>
  <c r="BS52" i="273"/>
  <c r="BT122" i="273"/>
  <c r="BT123" i="273" s="1"/>
  <c r="BT11" i="280" s="1"/>
  <c r="BT148" i="273"/>
  <c r="BT149" i="273" s="1"/>
  <c r="BT75" i="273"/>
  <c r="BT2" i="285"/>
  <c r="BT2" i="282"/>
  <c r="BT18" i="288"/>
  <c r="BT2" i="286"/>
  <c r="BT2" i="280"/>
  <c r="BT90" i="273"/>
  <c r="BT91" i="273" s="1"/>
  <c r="BT2" i="275"/>
  <c r="BT2" i="288"/>
  <c r="BT42" i="288"/>
  <c r="BT111" i="273"/>
  <c r="BT112" i="273" s="1"/>
  <c r="BT11" i="285" s="1"/>
  <c r="BT12" i="285" s="1"/>
  <c r="BT32" i="273"/>
  <c r="BT33" i="273" s="1"/>
  <c r="BT96" i="273"/>
  <c r="BT97" i="273" s="1"/>
  <c r="BT2" i="265"/>
  <c r="BT2" i="273"/>
  <c r="BT2" i="278"/>
  <c r="BR121" i="280"/>
  <c r="BR50" i="280"/>
  <c r="BR61" i="288"/>
  <c r="BR20" i="286"/>
  <c r="BR79" i="273"/>
  <c r="BS80" i="273" s="1"/>
  <c r="BS58" i="273" s="1"/>
  <c r="BR26" i="282"/>
  <c r="BR38" i="288"/>
  <c r="BR32" i="286"/>
  <c r="BR57" i="273"/>
  <c r="BR84" i="282"/>
  <c r="BR13" i="288"/>
  <c r="BR18" i="285"/>
  <c r="BR73" i="282"/>
  <c r="BR55" i="288"/>
  <c r="BR43" i="286"/>
  <c r="BR15" i="275"/>
  <c r="BR20" i="275" s="1"/>
  <c r="BS17" i="275" s="1"/>
  <c r="BO9" i="265"/>
  <c r="BO11" i="265" s="1"/>
  <c r="BO30" i="265"/>
  <c r="BT76" i="273"/>
  <c r="BT18" i="280" s="1"/>
  <c r="BS38" i="273"/>
  <c r="BT39" i="273" s="1"/>
  <c r="BT41" i="273" s="1"/>
  <c r="BS140" i="273"/>
  <c r="BS15" i="286"/>
  <c r="BS20" i="282"/>
  <c r="BS100" i="273"/>
  <c r="BT101" i="273" s="1"/>
  <c r="BT59" i="273" s="1"/>
  <c r="BU147" i="273"/>
  <c r="BU24" i="273"/>
  <c r="BU25" i="273" s="1"/>
  <c r="BQ153" i="273" l="1"/>
  <c r="BP50" i="288"/>
  <c r="BP51" i="288" s="1"/>
  <c r="BP54" i="288" s="1"/>
  <c r="BP57" i="288" s="1"/>
  <c r="BP64" i="288" s="1"/>
  <c r="BR23" i="280"/>
  <c r="BS68" i="280"/>
  <c r="BS19" i="280"/>
  <c r="BS20" i="280" s="1"/>
  <c r="BQ59" i="265"/>
  <c r="BQ60" i="265" s="1"/>
  <c r="BR20" i="285"/>
  <c r="BR23" i="285" s="1"/>
  <c r="BO42" i="282"/>
  <c r="BO14" i="265"/>
  <c r="BT20" i="278"/>
  <c r="BT135" i="273"/>
  <c r="BT151" i="273"/>
  <c r="BT141" i="273"/>
  <c r="BT56" i="288"/>
  <c r="BT12" i="278"/>
  <c r="BT130" i="273"/>
  <c r="BT33" i="278"/>
  <c r="BT41" i="278"/>
  <c r="BT42" i="278" s="1"/>
  <c r="BT43" i="278" s="1"/>
  <c r="BT20" i="282"/>
  <c r="BT100" i="273"/>
  <c r="BU101" i="273" s="1"/>
  <c r="BU59" i="273" s="1"/>
  <c r="BT15" i="286"/>
  <c r="BT42" i="280"/>
  <c r="BT78" i="288"/>
  <c r="BT79" i="288" s="1"/>
  <c r="BT81" i="288" s="1"/>
  <c r="BS4" i="265"/>
  <c r="BS4" i="273"/>
  <c r="BS4" i="278"/>
  <c r="BS4" i="285"/>
  <c r="BS4" i="282"/>
  <c r="BS4" i="286"/>
  <c r="BS4" i="280"/>
  <c r="BS4" i="275"/>
  <c r="BS4" i="288"/>
  <c r="BP3" i="286"/>
  <c r="BP3" i="280"/>
  <c r="BP3" i="278"/>
  <c r="BP3" i="288"/>
  <c r="BP3" i="273"/>
  <c r="BP50" i="273"/>
  <c r="BP3" i="285"/>
  <c r="BP3" i="265"/>
  <c r="BP3" i="282"/>
  <c r="BP3" i="275"/>
  <c r="AQ19" i="282"/>
  <c r="AQ21" i="282" s="1"/>
  <c r="AF74" i="265"/>
  <c r="AG22" i="286"/>
  <c r="BW37" i="288"/>
  <c r="BW19" i="273"/>
  <c r="BW20" i="273" s="1"/>
  <c r="BW56" i="273"/>
  <c r="BW12" i="288"/>
  <c r="BW37" i="273"/>
  <c r="BW47" i="273"/>
  <c r="BW48" i="273" s="1"/>
  <c r="BW51" i="273" s="1"/>
  <c r="BX5" i="285"/>
  <c r="BX5" i="280"/>
  <c r="BX5" i="265"/>
  <c r="BX5" i="282"/>
  <c r="BX5" i="278"/>
  <c r="BX5" i="275"/>
  <c r="BX5" i="286"/>
  <c r="BY10" i="273"/>
  <c r="BX5" i="273"/>
  <c r="BX13" i="273"/>
  <c r="BX14" i="273" s="1"/>
  <c r="BX5" i="288"/>
  <c r="BV147" i="273"/>
  <c r="BV24" i="273"/>
  <c r="BV25" i="273" s="1"/>
  <c r="BS20" i="275"/>
  <c r="BT17" i="275" s="1"/>
  <c r="BS142" i="273"/>
  <c r="BR11" i="278"/>
  <c r="BR13" i="278" s="1"/>
  <c r="BR25" i="278" s="1"/>
  <c r="BT50" i="280"/>
  <c r="BT121" i="280"/>
  <c r="BT26" i="282"/>
  <c r="BT43" i="286"/>
  <c r="BT15" i="275"/>
  <c r="BT73" i="282"/>
  <c r="BT55" i="288"/>
  <c r="BT13" i="288"/>
  <c r="BT18" i="285"/>
  <c r="BT61" i="288"/>
  <c r="BT32" i="286"/>
  <c r="BT57" i="273"/>
  <c r="BT84" i="282"/>
  <c r="BT38" i="288"/>
  <c r="BT20" i="286"/>
  <c r="BT79" i="273"/>
  <c r="BU80" i="273" s="1"/>
  <c r="BU58" i="273" s="1"/>
  <c r="BT13" i="285"/>
  <c r="BT13" i="265" s="1"/>
  <c r="BT22" i="285"/>
  <c r="BR19" i="278"/>
  <c r="BR21" i="278" s="1"/>
  <c r="BR26" i="278" s="1"/>
  <c r="BS136" i="273"/>
  <c r="BU90" i="273"/>
  <c r="BU91" i="273" s="1"/>
  <c r="BU2" i="288"/>
  <c r="BU2" i="273"/>
  <c r="BU122" i="273"/>
  <c r="BU123" i="273" s="1"/>
  <c r="BU11" i="280" s="1"/>
  <c r="BU42" i="288"/>
  <c r="BU111" i="273"/>
  <c r="BU112" i="273" s="1"/>
  <c r="BU11" i="285" s="1"/>
  <c r="BU12" i="285" s="1"/>
  <c r="BU32" i="273"/>
  <c r="BU33" i="273" s="1"/>
  <c r="BU96" i="273"/>
  <c r="BU97" i="273" s="1"/>
  <c r="BU2" i="265"/>
  <c r="BU2" i="285"/>
  <c r="BU2" i="278"/>
  <c r="BU148" i="273"/>
  <c r="BU149" i="273" s="1"/>
  <c r="BU75" i="273"/>
  <c r="BU76" i="273" s="1"/>
  <c r="BU18" i="280" s="1"/>
  <c r="BU2" i="286"/>
  <c r="BU2" i="282"/>
  <c r="BU18" i="288"/>
  <c r="BU2" i="275"/>
  <c r="BU2" i="280"/>
  <c r="BT42" i="273"/>
  <c r="BT52" i="273"/>
  <c r="BT140" i="273"/>
  <c r="BT38" i="273"/>
  <c r="BU39" i="273" s="1"/>
  <c r="BU41" i="273" s="1"/>
  <c r="BT64" i="280"/>
  <c r="BT65" i="280" s="1"/>
  <c r="BT89" i="280"/>
  <c r="BT90" i="280" s="1"/>
  <c r="BT92" i="280" s="1"/>
  <c r="BT152" i="273"/>
  <c r="BP42" i="282"/>
  <c r="BP14" i="265"/>
  <c r="BR60" i="273"/>
  <c r="BQ66" i="273"/>
  <c r="BQ67" i="273" s="1"/>
  <c r="BS131" i="273"/>
  <c r="BR134" i="273"/>
  <c r="BS31" i="265"/>
  <c r="BS10" i="265"/>
  <c r="BQ27" i="278"/>
  <c r="BQ32" i="278" s="1"/>
  <c r="BQ34" i="278" s="1"/>
  <c r="BR153" i="273" l="1"/>
  <c r="BQ50" i="288"/>
  <c r="BQ51" i="288" s="1"/>
  <c r="BQ54" i="288" s="1"/>
  <c r="BQ57" i="288" s="1"/>
  <c r="BQ64" i="288" s="1"/>
  <c r="BT20" i="275"/>
  <c r="BU17" i="275" s="1"/>
  <c r="BS23" i="280"/>
  <c r="BT68" i="280"/>
  <c r="BT19" i="280"/>
  <c r="BT20" i="280" s="1"/>
  <c r="BT23" i="280" s="1"/>
  <c r="BU121" i="280"/>
  <c r="BU50" i="280"/>
  <c r="BU73" i="282"/>
  <c r="BU55" i="288"/>
  <c r="BU13" i="288"/>
  <c r="BU18" i="285"/>
  <c r="BU26" i="282"/>
  <c r="BU43" i="286"/>
  <c r="BU79" i="273"/>
  <c r="BV80" i="273" s="1"/>
  <c r="BV58" i="273" s="1"/>
  <c r="BU84" i="282"/>
  <c r="BU38" i="288"/>
  <c r="BU20" i="286"/>
  <c r="BU15" i="275"/>
  <c r="BU61" i="288"/>
  <c r="BU32" i="286"/>
  <c r="BU57" i="273"/>
  <c r="BQ9" i="265"/>
  <c r="BQ11" i="265" s="1"/>
  <c r="BQ30" i="265"/>
  <c r="BT131" i="273"/>
  <c r="BS134" i="273"/>
  <c r="BR66" i="273"/>
  <c r="BR67" i="273" s="1"/>
  <c r="BS60" i="273"/>
  <c r="BU42" i="273"/>
  <c r="BU52" i="273"/>
  <c r="BT4" i="285"/>
  <c r="BT4" i="278"/>
  <c r="BT4" i="286"/>
  <c r="BT4" i="282"/>
  <c r="BT4" i="275"/>
  <c r="BT4" i="288"/>
  <c r="BT4" i="265"/>
  <c r="BT4" i="273"/>
  <c r="BT4" i="280"/>
  <c r="BU64" i="280"/>
  <c r="BU65" i="280" s="1"/>
  <c r="BU89" i="280"/>
  <c r="BU90" i="280" s="1"/>
  <c r="BU92" i="280" s="1"/>
  <c r="BU152" i="273"/>
  <c r="BU12" i="278"/>
  <c r="BU130" i="273"/>
  <c r="BU56" i="288"/>
  <c r="BU141" i="273"/>
  <c r="BU20" i="278"/>
  <c r="BU135" i="273"/>
  <c r="BU151" i="273"/>
  <c r="BU33" i="278"/>
  <c r="BU41" i="278"/>
  <c r="BU42" i="278" s="1"/>
  <c r="BU43" i="278" s="1"/>
  <c r="BU22" i="285"/>
  <c r="BU13" i="285"/>
  <c r="BU13" i="265" s="1"/>
  <c r="BU42" i="280"/>
  <c r="BU78" i="288"/>
  <c r="BU79" i="288" s="1"/>
  <c r="BU81" i="288" s="1"/>
  <c r="BT136" i="273"/>
  <c r="BS19" i="278"/>
  <c r="BS21" i="278" s="1"/>
  <c r="BS26" i="278" s="1"/>
  <c r="BT142" i="273"/>
  <c r="BS11" i="278"/>
  <c r="BS13" i="278" s="1"/>
  <c r="BS25" i="278" s="1"/>
  <c r="BX37" i="288"/>
  <c r="BX19" i="273"/>
  <c r="BX20" i="273" s="1"/>
  <c r="BX37" i="273"/>
  <c r="BX12" i="288"/>
  <c r="BX56" i="273"/>
  <c r="BX47" i="273"/>
  <c r="BX48" i="273" s="1"/>
  <c r="BX51" i="273" s="1"/>
  <c r="BY5" i="288"/>
  <c r="BY5" i="273"/>
  <c r="BY5" i="285"/>
  <c r="BY5" i="280"/>
  <c r="BY13" i="273"/>
  <c r="BY14" i="273" s="1"/>
  <c r="BY5" i="275"/>
  <c r="BY5" i="286"/>
  <c r="BY5" i="265"/>
  <c r="BY5" i="278"/>
  <c r="BZ10" i="273"/>
  <c r="BY5" i="282"/>
  <c r="BW24" i="273"/>
  <c r="BW25" i="273" s="1"/>
  <c r="BW147" i="273"/>
  <c r="AG14" i="286"/>
  <c r="AG16" i="286" s="1"/>
  <c r="AQ43" i="282"/>
  <c r="AQ30" i="282"/>
  <c r="AQ31" i="282" s="1"/>
  <c r="AR28" i="282" s="1"/>
  <c r="BT10" i="265"/>
  <c r="BT31" i="265"/>
  <c r="BQ3" i="273"/>
  <c r="BQ3" i="286"/>
  <c r="BQ3" i="285"/>
  <c r="BQ50" i="273"/>
  <c r="BQ3" i="278"/>
  <c r="BQ3" i="265"/>
  <c r="BQ3" i="288"/>
  <c r="BQ3" i="275"/>
  <c r="BQ3" i="280"/>
  <c r="BQ3" i="282"/>
  <c r="BR59" i="265"/>
  <c r="BR60" i="265" s="1"/>
  <c r="BS20" i="285"/>
  <c r="BS23" i="285" s="1"/>
  <c r="BU38" i="273"/>
  <c r="BV39" i="273" s="1"/>
  <c r="BV41" i="273" s="1"/>
  <c r="BU140" i="273"/>
  <c r="BU20" i="282"/>
  <c r="BU15" i="286"/>
  <c r="BU100" i="273"/>
  <c r="BV101" i="273" s="1"/>
  <c r="BV59" i="273" s="1"/>
  <c r="BR27" i="278"/>
  <c r="BR32" i="278" s="1"/>
  <c r="BR34" i="278" s="1"/>
  <c r="BV18" i="288"/>
  <c r="BV2" i="280"/>
  <c r="BV2" i="273"/>
  <c r="BV122" i="273"/>
  <c r="BV123" i="273" s="1"/>
  <c r="BV11" i="280" s="1"/>
  <c r="BV148" i="273"/>
  <c r="BV149" i="273" s="1"/>
  <c r="BV75" i="273"/>
  <c r="BV76" i="273" s="1"/>
  <c r="BV18" i="280" s="1"/>
  <c r="BV2" i="278"/>
  <c r="BV2" i="275"/>
  <c r="BV42" i="288"/>
  <c r="BV111" i="273"/>
  <c r="BV112" i="273" s="1"/>
  <c r="BV11" i="285" s="1"/>
  <c r="BV12" i="285" s="1"/>
  <c r="BV32" i="273"/>
  <c r="BV33" i="273" s="1"/>
  <c r="BV96" i="273"/>
  <c r="BV97" i="273" s="1"/>
  <c r="BV2" i="265"/>
  <c r="BV2" i="288"/>
  <c r="BV2" i="285"/>
  <c r="BV90" i="273"/>
  <c r="BV91" i="273" s="1"/>
  <c r="BV2" i="282"/>
  <c r="BV2" i="286"/>
  <c r="BR50" i="288" l="1"/>
  <c r="BR51" i="288" s="1"/>
  <c r="BR54" i="288" s="1"/>
  <c r="BR57" i="288" s="1"/>
  <c r="BR64" i="288" s="1"/>
  <c r="BS153" i="273"/>
  <c r="BU20" i="275"/>
  <c r="BV17" i="275" s="1"/>
  <c r="BU68" i="280"/>
  <c r="BU19" i="280"/>
  <c r="BU20" i="280" s="1"/>
  <c r="BS27" i="278"/>
  <c r="BS32" i="278" s="1"/>
  <c r="BS34" i="278" s="1"/>
  <c r="BS9" i="265" s="1"/>
  <c r="BS11" i="265" s="1"/>
  <c r="BV38" i="273"/>
  <c r="BW39" i="273" s="1"/>
  <c r="BW41" i="273" s="1"/>
  <c r="BV140" i="273"/>
  <c r="BV64" i="280"/>
  <c r="BV65" i="280" s="1"/>
  <c r="BV89" i="280"/>
  <c r="BV90" i="280" s="1"/>
  <c r="BV92" i="280" s="1"/>
  <c r="BV152" i="273"/>
  <c r="BV121" i="280"/>
  <c r="BV50" i="280"/>
  <c r="BV26" i="282"/>
  <c r="BV13" i="288"/>
  <c r="BV18" i="285"/>
  <c r="BV84" i="282"/>
  <c r="BV38" i="288"/>
  <c r="BV32" i="286"/>
  <c r="BV57" i="273"/>
  <c r="BV73" i="282"/>
  <c r="BV61" i="288"/>
  <c r="BV20" i="286"/>
  <c r="BV79" i="273"/>
  <c r="BW80" i="273" s="1"/>
  <c r="BW58" i="273" s="1"/>
  <c r="BV55" i="288"/>
  <c r="BV43" i="286"/>
  <c r="BV15" i="275"/>
  <c r="BV20" i="275" s="1"/>
  <c r="BW17" i="275" s="1"/>
  <c r="BV100" i="273"/>
  <c r="BW101" i="273" s="1"/>
  <c r="BW59" i="273" s="1"/>
  <c r="BV15" i="286"/>
  <c r="BV20" i="282"/>
  <c r="BV151" i="273"/>
  <c r="BV33" i="278"/>
  <c r="BV41" i="278"/>
  <c r="BV42" i="278" s="1"/>
  <c r="BV43" i="278" s="1"/>
  <c r="BV12" i="278"/>
  <c r="BV130" i="273"/>
  <c r="BV56" i="288"/>
  <c r="BV141" i="273"/>
  <c r="BV20" i="278"/>
  <c r="BV135" i="273"/>
  <c r="BV13" i="285"/>
  <c r="BV13" i="265" s="1"/>
  <c r="BV22" i="285"/>
  <c r="BV42" i="280"/>
  <c r="BV78" i="288"/>
  <c r="BV79" i="288" s="1"/>
  <c r="BV81" i="288" s="1"/>
  <c r="BR30" i="265"/>
  <c r="BR9" i="265"/>
  <c r="BR11" i="265" s="1"/>
  <c r="BV42" i="273"/>
  <c r="BV52" i="273"/>
  <c r="BS59" i="265"/>
  <c r="BS60" i="265" s="1"/>
  <c r="BT20" i="285"/>
  <c r="BT23" i="285" s="1"/>
  <c r="AR19" i="282"/>
  <c r="AR21" i="282" s="1"/>
  <c r="CA10" i="273"/>
  <c r="BZ5" i="275"/>
  <c r="BZ13" i="273"/>
  <c r="BZ14" i="273" s="1"/>
  <c r="BZ5" i="273"/>
  <c r="BZ5" i="288"/>
  <c r="BZ5" i="280"/>
  <c r="BZ5" i="286"/>
  <c r="BZ5" i="282"/>
  <c r="BZ5" i="265"/>
  <c r="BZ5" i="278"/>
  <c r="BZ5" i="285"/>
  <c r="BX147" i="273"/>
  <c r="BX24" i="273"/>
  <c r="BX25" i="273" s="1"/>
  <c r="BU142" i="273"/>
  <c r="BT11" i="278"/>
  <c r="BT13" i="278" s="1"/>
  <c r="BT25" i="278" s="1"/>
  <c r="BU31" i="265"/>
  <c r="BU10" i="265"/>
  <c r="BU4" i="286"/>
  <c r="BU4" i="288"/>
  <c r="BU4" i="285"/>
  <c r="BU4" i="282"/>
  <c r="BU4" i="265"/>
  <c r="BU4" i="275"/>
  <c r="BU4" i="278"/>
  <c r="BU4" i="280"/>
  <c r="BU4" i="273"/>
  <c r="BR3" i="275"/>
  <c r="BR3" i="286"/>
  <c r="BR50" i="273"/>
  <c r="BR3" i="285"/>
  <c r="BR3" i="282"/>
  <c r="BR3" i="265"/>
  <c r="BR3" i="288"/>
  <c r="BR3" i="280"/>
  <c r="BR3" i="273"/>
  <c r="BR3" i="278"/>
  <c r="BT134" i="273"/>
  <c r="BU131" i="273"/>
  <c r="AG31" i="288"/>
  <c r="AG24" i="286"/>
  <c r="AG25" i="286" s="1"/>
  <c r="AG15" i="288"/>
  <c r="AG17" i="286"/>
  <c r="AG49" i="265" s="1"/>
  <c r="BW148" i="273"/>
  <c r="BW149" i="273" s="1"/>
  <c r="BW75" i="273"/>
  <c r="BW76" i="273" s="1"/>
  <c r="BW18" i="280" s="1"/>
  <c r="BW2" i="285"/>
  <c r="BW2" i="282"/>
  <c r="BW18" i="288"/>
  <c r="BW2" i="286"/>
  <c r="BW2" i="288"/>
  <c r="BW90" i="273"/>
  <c r="BW91" i="273" s="1"/>
  <c r="BW2" i="275"/>
  <c r="BW2" i="280"/>
  <c r="BW122" i="273"/>
  <c r="BW123" i="273" s="1"/>
  <c r="BW11" i="280" s="1"/>
  <c r="BW42" i="288"/>
  <c r="BW111" i="273"/>
  <c r="BW112" i="273" s="1"/>
  <c r="BW11" i="285" s="1"/>
  <c r="BW12" i="285" s="1"/>
  <c r="BW32" i="273"/>
  <c r="BW33" i="273" s="1"/>
  <c r="BW96" i="273"/>
  <c r="BW97" i="273" s="1"/>
  <c r="BW2" i="265"/>
  <c r="BW2" i="273"/>
  <c r="BW2" i="278"/>
  <c r="BY19" i="273"/>
  <c r="BY20" i="273" s="1"/>
  <c r="BY56" i="273"/>
  <c r="BY12" i="288"/>
  <c r="BY37" i="273"/>
  <c r="BY47" i="273"/>
  <c r="BY48" i="273" s="1"/>
  <c r="BY51" i="273" s="1"/>
  <c r="BY37" i="288"/>
  <c r="BT19" i="278"/>
  <c r="BT21" i="278" s="1"/>
  <c r="BT26" i="278" s="1"/>
  <c r="BU136" i="273"/>
  <c r="BS66" i="273"/>
  <c r="BS67" i="273" s="1"/>
  <c r="BT60" i="273"/>
  <c r="BQ42" i="282"/>
  <c r="BQ14" i="265"/>
  <c r="BT153" i="273" l="1"/>
  <c r="BS50" i="288"/>
  <c r="BS51" i="288" s="1"/>
  <c r="BS54" i="288" s="1"/>
  <c r="BS57" i="288" s="1"/>
  <c r="BS64" i="288" s="1"/>
  <c r="BS30" i="265"/>
  <c r="BU23" i="280"/>
  <c r="BV68" i="280"/>
  <c r="BV19" i="280"/>
  <c r="BV20" i="280" s="1"/>
  <c r="BW121" i="280"/>
  <c r="BW50" i="280"/>
  <c r="BW73" i="282"/>
  <c r="BW55" i="288"/>
  <c r="BW43" i="286"/>
  <c r="BW79" i="273"/>
  <c r="BX80" i="273" s="1"/>
  <c r="BX58" i="273" s="1"/>
  <c r="BW61" i="288"/>
  <c r="BW20" i="286"/>
  <c r="BW15" i="275"/>
  <c r="BW20" i="275" s="1"/>
  <c r="BX17" i="275" s="1"/>
  <c r="BW84" i="282"/>
  <c r="BW38" i="288"/>
  <c r="BW32" i="286"/>
  <c r="BW57" i="273"/>
  <c r="BW26" i="282"/>
  <c r="BW13" i="288"/>
  <c r="BW18" i="285"/>
  <c r="BS3" i="286"/>
  <c r="BS3" i="282"/>
  <c r="BS3" i="278"/>
  <c r="BS3" i="275"/>
  <c r="BS3" i="288"/>
  <c r="BS3" i="285"/>
  <c r="BS50" i="273"/>
  <c r="BS3" i="265"/>
  <c r="BS3" i="280"/>
  <c r="BS3" i="273"/>
  <c r="BT66" i="273"/>
  <c r="BT67" i="273" s="1"/>
  <c r="BU60" i="273"/>
  <c r="BS42" i="282"/>
  <c r="BS14" i="265"/>
  <c r="BY24" i="273"/>
  <c r="BY25" i="273" s="1"/>
  <c r="BY147" i="273"/>
  <c r="BW20" i="278"/>
  <c r="BW135" i="273"/>
  <c r="BW151" i="273"/>
  <c r="BW141" i="273"/>
  <c r="BW56" i="288"/>
  <c r="BW12" i="278"/>
  <c r="BW130" i="273"/>
  <c r="BW33" i="278"/>
  <c r="BW41" i="278"/>
  <c r="BW42" i="278" s="1"/>
  <c r="BW43" i="278" s="1"/>
  <c r="BW13" i="285"/>
  <c r="BW13" i="265" s="1"/>
  <c r="BW22" i="285"/>
  <c r="BW42" i="280"/>
  <c r="BW78" i="288"/>
  <c r="BW79" i="288" s="1"/>
  <c r="BW81" i="288" s="1"/>
  <c r="BW64" i="280"/>
  <c r="BW65" i="280" s="1"/>
  <c r="BW89" i="280"/>
  <c r="BW90" i="280" s="1"/>
  <c r="BW92" i="280" s="1"/>
  <c r="BW152" i="273"/>
  <c r="BU134" i="273"/>
  <c r="BV131" i="273"/>
  <c r="BT27" i="278"/>
  <c r="BT32" i="278" s="1"/>
  <c r="BT34" i="278" s="1"/>
  <c r="BX111" i="273"/>
  <c r="BX112" i="273" s="1"/>
  <c r="BX11" i="285" s="1"/>
  <c r="BX12" i="285" s="1"/>
  <c r="BX32" i="273"/>
  <c r="BX33" i="273" s="1"/>
  <c r="BX96" i="273"/>
  <c r="BX97" i="273" s="1"/>
  <c r="BX2" i="265"/>
  <c r="BX2" i="275"/>
  <c r="BX2" i="273"/>
  <c r="BX75" i="273"/>
  <c r="BX76" i="273" s="1"/>
  <c r="BX18" i="280" s="1"/>
  <c r="BX2" i="278"/>
  <c r="BX2" i="286"/>
  <c r="BX122" i="273"/>
  <c r="BX123" i="273" s="1"/>
  <c r="BX11" i="280" s="1"/>
  <c r="BX148" i="273"/>
  <c r="BX149" i="273" s="1"/>
  <c r="BX18" i="288"/>
  <c r="BX2" i="280"/>
  <c r="BX2" i="288"/>
  <c r="BX42" i="288"/>
  <c r="BX90" i="273"/>
  <c r="BX91" i="273" s="1"/>
  <c r="BX2" i="282"/>
  <c r="BX2" i="285"/>
  <c r="BT59" i="265"/>
  <c r="BT60" i="265" s="1"/>
  <c r="BU20" i="285"/>
  <c r="BU23" i="285" s="1"/>
  <c r="BR42" i="282"/>
  <c r="BR14" i="265"/>
  <c r="BW42" i="273"/>
  <c r="BW52" i="273"/>
  <c r="BV136" i="273"/>
  <c r="BU19" i="278"/>
  <c r="BU21" i="278" s="1"/>
  <c r="BU26" i="278" s="1"/>
  <c r="BW38" i="273"/>
  <c r="BX39" i="273" s="1"/>
  <c r="BX41" i="273" s="1"/>
  <c r="BW140" i="273"/>
  <c r="BW20" i="282"/>
  <c r="BW100" i="273"/>
  <c r="BX101" i="273" s="1"/>
  <c r="BX59" i="273" s="1"/>
  <c r="BW15" i="286"/>
  <c r="AG74" i="265"/>
  <c r="AH22" i="286"/>
  <c r="BV142" i="273"/>
  <c r="BU11" i="278"/>
  <c r="BU13" i="278" s="1"/>
  <c r="BU25" i="278" s="1"/>
  <c r="BZ37" i="273"/>
  <c r="BZ47" i="273"/>
  <c r="BZ48" i="273" s="1"/>
  <c r="BZ51" i="273" s="1"/>
  <c r="BZ56" i="273"/>
  <c r="BZ19" i="273"/>
  <c r="BZ20" i="273" s="1"/>
  <c r="BZ37" i="288"/>
  <c r="BZ12" i="288"/>
  <c r="CA13" i="273"/>
  <c r="CA14" i="273" s="1"/>
  <c r="CA5" i="275"/>
  <c r="CA5" i="288"/>
  <c r="CA5" i="278"/>
  <c r="CB10" i="273"/>
  <c r="CA5" i="282"/>
  <c r="CA5" i="285"/>
  <c r="CA5" i="273"/>
  <c r="CA5" i="286"/>
  <c r="CA5" i="280"/>
  <c r="CA5" i="265"/>
  <c r="AR30" i="282"/>
  <c r="AR31" i="282" s="1"/>
  <c r="AS28" i="282" s="1"/>
  <c r="AR43" i="282"/>
  <c r="BV4" i="265"/>
  <c r="BV4" i="285"/>
  <c r="BV4" i="286"/>
  <c r="BV4" i="282"/>
  <c r="BV4" i="278"/>
  <c r="BV4" i="280"/>
  <c r="BV4" i="288"/>
  <c r="BV4" i="275"/>
  <c r="BV4" i="273"/>
  <c r="BV31" i="265"/>
  <c r="BV10" i="265"/>
  <c r="BU153" i="273" l="1"/>
  <c r="BT50" i="288"/>
  <c r="BT51" i="288" s="1"/>
  <c r="BT54" i="288" s="1"/>
  <c r="BT57" i="288" s="1"/>
  <c r="BT64" i="288" s="1"/>
  <c r="BU27" i="278"/>
  <c r="BU32" i="278" s="1"/>
  <c r="BU34" i="278" s="1"/>
  <c r="BV23" i="280"/>
  <c r="BW68" i="280"/>
  <c r="BW19" i="280"/>
  <c r="BW20" i="280" s="1"/>
  <c r="CC10" i="273"/>
  <c r="CB5" i="278"/>
  <c r="CB13" i="273"/>
  <c r="CB14" i="273" s="1"/>
  <c r="CB5" i="286"/>
  <c r="CB5" i="288"/>
  <c r="CB5" i="273"/>
  <c r="CB5" i="282"/>
  <c r="CB5" i="265"/>
  <c r="CB5" i="275"/>
  <c r="CB5" i="280"/>
  <c r="CB5" i="285"/>
  <c r="CA19" i="273"/>
  <c r="CA20" i="273" s="1"/>
  <c r="CA37" i="288"/>
  <c r="CA12" i="288"/>
  <c r="CA56" i="273"/>
  <c r="CA47" i="273"/>
  <c r="CA48" i="273" s="1"/>
  <c r="CA51" i="273" s="1"/>
  <c r="CA37" i="273"/>
  <c r="BX50" i="280"/>
  <c r="BX121" i="280"/>
  <c r="BX84" i="282"/>
  <c r="BX38" i="288"/>
  <c r="BX32" i="286"/>
  <c r="BX57" i="273"/>
  <c r="BX73" i="282"/>
  <c r="BX61" i="288"/>
  <c r="BX20" i="286"/>
  <c r="BX79" i="273"/>
  <c r="BY80" i="273" s="1"/>
  <c r="BY58" i="273" s="1"/>
  <c r="BX55" i="288"/>
  <c r="BX43" i="286"/>
  <c r="BX15" i="275"/>
  <c r="BX20" i="275" s="1"/>
  <c r="BY17" i="275" s="1"/>
  <c r="BX26" i="282"/>
  <c r="BX13" i="288"/>
  <c r="BX18" i="285"/>
  <c r="AS19" i="282"/>
  <c r="AS21" i="282" s="1"/>
  <c r="BZ24" i="273"/>
  <c r="BZ25" i="273" s="1"/>
  <c r="BZ147" i="273"/>
  <c r="BW142" i="273"/>
  <c r="BV11" i="278"/>
  <c r="BV13" i="278" s="1"/>
  <c r="BV25" i="278" s="1"/>
  <c r="BX52" i="273"/>
  <c r="BX42" i="273"/>
  <c r="BW4" i="275"/>
  <c r="BW4" i="282"/>
  <c r="BW4" i="288"/>
  <c r="BW4" i="273"/>
  <c r="BW4" i="265"/>
  <c r="BW4" i="285"/>
  <c r="BW4" i="280"/>
  <c r="BW4" i="286"/>
  <c r="BW4" i="278"/>
  <c r="BU59" i="265"/>
  <c r="BU60" i="265" s="1"/>
  <c r="BV20" i="285"/>
  <c r="BV23" i="285" s="1"/>
  <c r="BX64" i="280"/>
  <c r="BX65" i="280" s="1"/>
  <c r="BX89" i="280"/>
  <c r="BX90" i="280" s="1"/>
  <c r="BX92" i="280" s="1"/>
  <c r="BX152" i="273"/>
  <c r="BX56" i="288"/>
  <c r="BX141" i="273"/>
  <c r="BX20" i="278"/>
  <c r="BX135" i="273"/>
  <c r="BX151" i="273"/>
  <c r="BX33" i="278"/>
  <c r="BX41" i="278"/>
  <c r="BX42" i="278" s="1"/>
  <c r="BX43" i="278" s="1"/>
  <c r="BX12" i="278"/>
  <c r="BX130" i="273"/>
  <c r="BX13" i="285"/>
  <c r="BX13" i="265" s="1"/>
  <c r="BX22" i="285"/>
  <c r="BV134" i="273"/>
  <c r="BW131" i="273"/>
  <c r="BT50" i="273"/>
  <c r="BT3" i="288"/>
  <c r="BT3" i="285"/>
  <c r="BT3" i="282"/>
  <c r="BT3" i="265"/>
  <c r="BT3" i="275"/>
  <c r="BT3" i="278"/>
  <c r="BT3" i="273"/>
  <c r="BT3" i="280"/>
  <c r="BT3" i="286"/>
  <c r="BU9" i="265"/>
  <c r="BU11" i="265" s="1"/>
  <c r="BU30" i="265"/>
  <c r="AH14" i="286"/>
  <c r="AH16" i="286" s="1"/>
  <c r="BV19" i="278"/>
  <c r="BV21" i="278" s="1"/>
  <c r="BV26" i="278" s="1"/>
  <c r="BW136" i="273"/>
  <c r="BX15" i="286"/>
  <c r="BX100" i="273"/>
  <c r="BY101" i="273" s="1"/>
  <c r="BY59" i="273" s="1"/>
  <c r="BX20" i="282"/>
  <c r="BX42" i="280"/>
  <c r="BX78" i="288"/>
  <c r="BX79" i="288" s="1"/>
  <c r="BX81" i="288" s="1"/>
  <c r="BX38" i="273"/>
  <c r="BY39" i="273" s="1"/>
  <c r="BY41" i="273" s="1"/>
  <c r="BX140" i="273"/>
  <c r="BT30" i="265"/>
  <c r="BT9" i="265"/>
  <c r="BT11" i="265" s="1"/>
  <c r="BW31" i="265"/>
  <c r="BW10" i="265"/>
  <c r="BY148" i="273"/>
  <c r="BY149" i="273" s="1"/>
  <c r="BY18" i="288"/>
  <c r="BY2" i="275"/>
  <c r="BY2" i="280"/>
  <c r="BY122" i="273"/>
  <c r="BY123" i="273" s="1"/>
  <c r="BY11" i="280" s="1"/>
  <c r="BY42" i="288"/>
  <c r="BY90" i="273"/>
  <c r="BY91" i="273" s="1"/>
  <c r="BY2" i="288"/>
  <c r="BY2" i="273"/>
  <c r="BY111" i="273"/>
  <c r="BY112" i="273" s="1"/>
  <c r="BY11" i="285" s="1"/>
  <c r="BY12" i="285" s="1"/>
  <c r="BY32" i="273"/>
  <c r="BY33" i="273" s="1"/>
  <c r="BY96" i="273"/>
  <c r="BY97" i="273" s="1"/>
  <c r="BY2" i="265"/>
  <c r="BY2" i="285"/>
  <c r="BY2" i="278"/>
  <c r="BY75" i="273"/>
  <c r="BY2" i="286"/>
  <c r="BY2" i="282"/>
  <c r="BU66" i="273"/>
  <c r="BU67" i="273" s="1"/>
  <c r="BV60" i="273"/>
  <c r="BV153" i="273" l="1"/>
  <c r="BU50" i="288"/>
  <c r="BU51" i="288" s="1"/>
  <c r="BU54" i="288" s="1"/>
  <c r="BU57" i="288" s="1"/>
  <c r="BU64" i="288" s="1"/>
  <c r="BW23" i="280"/>
  <c r="BX68" i="280"/>
  <c r="BX19" i="280"/>
  <c r="BX20" i="280" s="1"/>
  <c r="BX23" i="280" s="1"/>
  <c r="BY38" i="273"/>
  <c r="BZ39" i="273" s="1"/>
  <c r="BZ41" i="273" s="1"/>
  <c r="BY140" i="273"/>
  <c r="BY20" i="282"/>
  <c r="BY100" i="273"/>
  <c r="BZ101" i="273" s="1"/>
  <c r="BZ59" i="273" s="1"/>
  <c r="BY15" i="286"/>
  <c r="BT14" i="265"/>
  <c r="BT42" i="282"/>
  <c r="BW19" i="278"/>
  <c r="BW21" i="278" s="1"/>
  <c r="BW26" i="278" s="1"/>
  <c r="BX136" i="273"/>
  <c r="BX131" i="273"/>
  <c r="BW134" i="273"/>
  <c r="BX10" i="265"/>
  <c r="BX31" i="265"/>
  <c r="BV59" i="265"/>
  <c r="BV60" i="265" s="1"/>
  <c r="BW20" i="285"/>
  <c r="BW23" i="285" s="1"/>
  <c r="BW11" i="278"/>
  <c r="BW13" i="278" s="1"/>
  <c r="BW25" i="278" s="1"/>
  <c r="BW27" i="278" s="1"/>
  <c r="BW32" i="278" s="1"/>
  <c r="BW34" i="278" s="1"/>
  <c r="BX142" i="273"/>
  <c r="BZ42" i="288"/>
  <c r="BZ90" i="273"/>
  <c r="BZ91" i="273" s="1"/>
  <c r="BZ2" i="288"/>
  <c r="BZ2" i="273"/>
  <c r="BZ122" i="273"/>
  <c r="BZ123" i="273" s="1"/>
  <c r="BZ11" i="280" s="1"/>
  <c r="BZ148" i="273"/>
  <c r="BZ149" i="273" s="1"/>
  <c r="BZ18" i="288"/>
  <c r="BZ2" i="275"/>
  <c r="BZ2" i="280"/>
  <c r="BZ75" i="273"/>
  <c r="BZ2" i="286"/>
  <c r="BZ2" i="282"/>
  <c r="BZ111" i="273"/>
  <c r="BZ112" i="273" s="1"/>
  <c r="BZ11" i="285" s="1"/>
  <c r="BZ12" i="285" s="1"/>
  <c r="BZ96" i="273"/>
  <c r="BZ97" i="273" s="1"/>
  <c r="BZ32" i="273"/>
  <c r="BZ33" i="273" s="1"/>
  <c r="BZ2" i="265"/>
  <c r="BZ2" i="285"/>
  <c r="BZ2" i="278"/>
  <c r="CA147" i="273"/>
  <c r="CA24" i="273"/>
  <c r="CA25" i="273" s="1"/>
  <c r="BW60" i="273"/>
  <c r="BV66" i="273"/>
  <c r="BV67" i="273" s="1"/>
  <c r="BY42" i="280"/>
  <c r="BY78" i="288"/>
  <c r="BY79" i="288" s="1"/>
  <c r="BY81" i="288" s="1"/>
  <c r="BY64" i="280"/>
  <c r="BY65" i="280" s="1"/>
  <c r="BY89" i="280"/>
  <c r="BY90" i="280" s="1"/>
  <c r="BY92" i="280" s="1"/>
  <c r="BY152" i="273"/>
  <c r="BU3" i="286"/>
  <c r="BU50" i="273"/>
  <c r="BU3" i="282"/>
  <c r="BU3" i="278"/>
  <c r="BU3" i="280"/>
  <c r="BU3" i="265"/>
  <c r="BU3" i="288"/>
  <c r="BU3" i="275"/>
  <c r="BU3" i="285"/>
  <c r="BU3" i="273"/>
  <c r="BZ76" i="273"/>
  <c r="BZ18" i="280" s="1"/>
  <c r="BY33" i="278"/>
  <c r="BY41" i="278"/>
  <c r="BY42" i="278" s="1"/>
  <c r="BY43" i="278" s="1"/>
  <c r="BY20" i="278"/>
  <c r="BY135" i="273"/>
  <c r="BY151" i="273"/>
  <c r="BY141" i="273"/>
  <c r="BY56" i="288"/>
  <c r="BY12" i="278"/>
  <c r="BY130" i="273"/>
  <c r="BY22" i="285"/>
  <c r="BY13" i="285"/>
  <c r="BY13" i="265" s="1"/>
  <c r="BY42" i="273"/>
  <c r="BY52" i="273"/>
  <c r="AH15" i="288"/>
  <c r="AH17" i="286"/>
  <c r="AH49" i="265" s="1"/>
  <c r="AH31" i="288"/>
  <c r="AH24" i="286"/>
  <c r="AH25" i="286" s="1"/>
  <c r="BU42" i="282"/>
  <c r="BU14" i="265"/>
  <c r="BY76" i="273"/>
  <c r="BY18" i="280" s="1"/>
  <c r="BX4" i="286"/>
  <c r="BX4" i="288"/>
  <c r="BX4" i="275"/>
  <c r="BX4" i="280"/>
  <c r="BX4" i="265"/>
  <c r="BX4" i="273"/>
  <c r="BX4" i="278"/>
  <c r="BX4" i="285"/>
  <c r="BX4" i="282"/>
  <c r="BV27" i="278"/>
  <c r="BV32" i="278" s="1"/>
  <c r="BV34" i="278" s="1"/>
  <c r="AS30" i="282"/>
  <c r="AS31" i="282" s="1"/>
  <c r="AT28" i="282" s="1"/>
  <c r="AS43" i="282"/>
  <c r="CB47" i="273"/>
  <c r="CB48" i="273" s="1"/>
  <c r="CB51" i="273" s="1"/>
  <c r="CB37" i="288"/>
  <c r="CB37" i="273"/>
  <c r="CB19" i="273"/>
  <c r="CB20" i="273" s="1"/>
  <c r="CB56" i="273"/>
  <c r="CB12" i="288"/>
  <c r="CC5" i="286"/>
  <c r="CC5" i="280"/>
  <c r="CC5" i="285"/>
  <c r="CC5" i="282"/>
  <c r="CC5" i="278"/>
  <c r="CC5" i="275"/>
  <c r="CC5" i="288"/>
  <c r="CD10" i="273"/>
  <c r="CC5" i="273"/>
  <c r="CC13" i="273"/>
  <c r="CC14" i="273" s="1"/>
  <c r="CC5" i="265"/>
  <c r="BW153" i="273" l="1"/>
  <c r="BV50" i="288"/>
  <c r="BV51" i="288" s="1"/>
  <c r="BV54" i="288" s="1"/>
  <c r="BV57" i="288" s="1"/>
  <c r="BV64" i="288" s="1"/>
  <c r="BY68" i="280"/>
  <c r="BY19" i="280"/>
  <c r="BY20" i="280" s="1"/>
  <c r="AT19" i="282"/>
  <c r="AT21" i="282" s="1"/>
  <c r="BV30" i="265"/>
  <c r="BV9" i="265"/>
  <c r="BV11" i="265" s="1"/>
  <c r="BY121" i="280"/>
  <c r="BY50" i="280"/>
  <c r="BY55" i="288"/>
  <c r="BY43" i="286"/>
  <c r="BY79" i="273"/>
  <c r="BZ80" i="273" s="1"/>
  <c r="BZ58" i="273" s="1"/>
  <c r="BY84" i="282"/>
  <c r="BY13" i="288"/>
  <c r="BY18" i="285"/>
  <c r="BY26" i="282"/>
  <c r="BY38" i="288"/>
  <c r="BY32" i="286"/>
  <c r="BY57" i="273"/>
  <c r="BY73" i="282"/>
  <c r="BY61" i="288"/>
  <c r="BY20" i="286"/>
  <c r="BY15" i="275"/>
  <c r="BY20" i="275" s="1"/>
  <c r="BZ17" i="275" s="1"/>
  <c r="BW66" i="273"/>
  <c r="BW67" i="273" s="1"/>
  <c r="BX60" i="273"/>
  <c r="BZ20" i="278"/>
  <c r="BZ135" i="273"/>
  <c r="BZ151" i="273"/>
  <c r="BZ33" i="278"/>
  <c r="BZ41" i="278"/>
  <c r="BZ42" i="278" s="1"/>
  <c r="BZ43" i="278" s="1"/>
  <c r="BZ12" i="278"/>
  <c r="BZ130" i="273"/>
  <c r="BZ56" i="288"/>
  <c r="BZ141" i="273"/>
  <c r="BZ64" i="280"/>
  <c r="BZ65" i="280" s="1"/>
  <c r="BZ89" i="280"/>
  <c r="BZ90" i="280" s="1"/>
  <c r="BZ92" i="280" s="1"/>
  <c r="BZ152" i="273"/>
  <c r="BZ15" i="286"/>
  <c r="BZ20" i="282"/>
  <c r="BZ100" i="273"/>
  <c r="CA101" i="273" s="1"/>
  <c r="CA59" i="273" s="1"/>
  <c r="BY142" i="273"/>
  <c r="BX11" i="278"/>
  <c r="BX13" i="278" s="1"/>
  <c r="BX25" i="278" s="1"/>
  <c r="BX19" i="278"/>
  <c r="BX21" i="278" s="1"/>
  <c r="BX26" i="278" s="1"/>
  <c r="BY136" i="273"/>
  <c r="BZ42" i="273"/>
  <c r="BZ52" i="273"/>
  <c r="CC37" i="273"/>
  <c r="CC47" i="273"/>
  <c r="CC48" i="273" s="1"/>
  <c r="CC51" i="273" s="1"/>
  <c r="CC37" i="288"/>
  <c r="CC19" i="273"/>
  <c r="CC20" i="273" s="1"/>
  <c r="CC56" i="273"/>
  <c r="CC12" i="288"/>
  <c r="CD13" i="273"/>
  <c r="CD14" i="273" s="1"/>
  <c r="CD5" i="288"/>
  <c r="CD5" i="265"/>
  <c r="CD5" i="273"/>
  <c r="CE10" i="273"/>
  <c r="CD5" i="280"/>
  <c r="CD5" i="275"/>
  <c r="CD5" i="285"/>
  <c r="CD5" i="278"/>
  <c r="CD5" i="282"/>
  <c r="CD5" i="286"/>
  <c r="CB147" i="273"/>
  <c r="CB24" i="273"/>
  <c r="CB25" i="273" s="1"/>
  <c r="AH74" i="265"/>
  <c r="AI22" i="286"/>
  <c r="BY4" i="286"/>
  <c r="BY4" i="278"/>
  <c r="BY4" i="275"/>
  <c r="BY4" i="282"/>
  <c r="BY4" i="265"/>
  <c r="BY4" i="273"/>
  <c r="BY4" i="280"/>
  <c r="BY4" i="285"/>
  <c r="BY4" i="288"/>
  <c r="BY31" i="265"/>
  <c r="BY10" i="265"/>
  <c r="BZ121" i="280"/>
  <c r="BZ50" i="280"/>
  <c r="BZ73" i="282"/>
  <c r="BZ55" i="288"/>
  <c r="BZ43" i="286"/>
  <c r="BZ79" i="273"/>
  <c r="CA80" i="273" s="1"/>
  <c r="CA58" i="273" s="1"/>
  <c r="BZ61" i="288"/>
  <c r="BZ32" i="286"/>
  <c r="BZ15" i="275"/>
  <c r="BZ20" i="275" s="1"/>
  <c r="CA17" i="275" s="1"/>
  <c r="BZ84" i="282"/>
  <c r="BZ13" i="288"/>
  <c r="BZ18" i="285"/>
  <c r="BZ26" i="282"/>
  <c r="BZ38" i="288"/>
  <c r="BZ20" i="286"/>
  <c r="BZ57" i="273"/>
  <c r="BV3" i="285"/>
  <c r="BV3" i="275"/>
  <c r="BV3" i="273"/>
  <c r="BV50" i="273"/>
  <c r="BV3" i="288"/>
  <c r="BV3" i="280"/>
  <c r="BV3" i="286"/>
  <c r="BV3" i="282"/>
  <c r="BV3" i="265"/>
  <c r="BV3" i="278"/>
  <c r="CA122" i="273"/>
  <c r="CA123" i="273" s="1"/>
  <c r="CA11" i="280" s="1"/>
  <c r="CA42" i="288"/>
  <c r="CA111" i="273"/>
  <c r="CA112" i="273" s="1"/>
  <c r="CA11" i="285" s="1"/>
  <c r="CA12" i="285" s="1"/>
  <c r="CA32" i="273"/>
  <c r="CA33" i="273" s="1"/>
  <c r="CA90" i="273"/>
  <c r="CA91" i="273" s="1"/>
  <c r="CA2" i="288"/>
  <c r="CA2" i="286"/>
  <c r="CA148" i="273"/>
  <c r="CA149" i="273" s="1"/>
  <c r="CA18" i="288"/>
  <c r="CA2" i="282"/>
  <c r="CA2" i="273"/>
  <c r="CA75" i="273"/>
  <c r="CA2" i="280"/>
  <c r="CA2" i="275"/>
  <c r="CA96" i="273"/>
  <c r="CA97" i="273" s="1"/>
  <c r="CA2" i="265"/>
  <c r="CA2" i="278"/>
  <c r="CA2" i="285"/>
  <c r="BZ140" i="273"/>
  <c r="BZ38" i="273"/>
  <c r="CA39" i="273" s="1"/>
  <c r="CA41" i="273" s="1"/>
  <c r="BZ13" i="285"/>
  <c r="BZ13" i="265" s="1"/>
  <c r="BZ22" i="285"/>
  <c r="BZ42" i="280"/>
  <c r="BZ78" i="288"/>
  <c r="BZ79" i="288" s="1"/>
  <c r="BZ81" i="288" s="1"/>
  <c r="BW30" i="265"/>
  <c r="BW9" i="265"/>
  <c r="BW11" i="265" s="1"/>
  <c r="BW59" i="265"/>
  <c r="BW60" i="265" s="1"/>
  <c r="BX20" i="285"/>
  <c r="BX23" i="285" s="1"/>
  <c r="BX134" i="273"/>
  <c r="BY131" i="273"/>
  <c r="BX153" i="273" l="1"/>
  <c r="BW50" i="288"/>
  <c r="BW51" i="288" s="1"/>
  <c r="BW54" i="288" s="1"/>
  <c r="BW57" i="288" s="1"/>
  <c r="BW64" i="288" s="1"/>
  <c r="BY23" i="280"/>
  <c r="BZ68" i="280"/>
  <c r="BZ19" i="280"/>
  <c r="BZ20" i="280" s="1"/>
  <c r="BZ23" i="280" s="1"/>
  <c r="BX59" i="265"/>
  <c r="BX60" i="265" s="1"/>
  <c r="BY20" i="285"/>
  <c r="BW42" i="282"/>
  <c r="BW14" i="265"/>
  <c r="CA42" i="273"/>
  <c r="CA52" i="273"/>
  <c r="CA64" i="280"/>
  <c r="CA65" i="280" s="1"/>
  <c r="CA89" i="280"/>
  <c r="CA90" i="280" s="1"/>
  <c r="CA92" i="280" s="1"/>
  <c r="CA152" i="273"/>
  <c r="CA140" i="273"/>
  <c r="CA38" i="273"/>
  <c r="CB39" i="273" s="1"/>
  <c r="CB41" i="273" s="1"/>
  <c r="AI14" i="286"/>
  <c r="AI16" i="286" s="1"/>
  <c r="CE5" i="265"/>
  <c r="CE13" i="273"/>
  <c r="CE14" i="273" s="1"/>
  <c r="CE5" i="285"/>
  <c r="CE5" i="288"/>
  <c r="CE5" i="275"/>
  <c r="CE5" i="280"/>
  <c r="CE5" i="286"/>
  <c r="CE5" i="282"/>
  <c r="CE5" i="278"/>
  <c r="CF10" i="273"/>
  <c r="CE5" i="273"/>
  <c r="CD12" i="288"/>
  <c r="CD19" i="273"/>
  <c r="CD20" i="273" s="1"/>
  <c r="CD47" i="273"/>
  <c r="CD48" i="273" s="1"/>
  <c r="CD51" i="273" s="1"/>
  <c r="CD37" i="273"/>
  <c r="CD37" i="288"/>
  <c r="CD56" i="273"/>
  <c r="BZ4" i="265"/>
  <c r="BZ4" i="285"/>
  <c r="BZ4" i="278"/>
  <c r="BZ4" i="286"/>
  <c r="BZ4" i="282"/>
  <c r="BZ4" i="275"/>
  <c r="BZ4" i="280"/>
  <c r="BZ4" i="288"/>
  <c r="BZ4" i="273"/>
  <c r="BX27" i="278"/>
  <c r="BX32" i="278" s="1"/>
  <c r="BX34" i="278" s="1"/>
  <c r="CA76" i="273"/>
  <c r="CA18" i="280" s="1"/>
  <c r="BX66" i="273"/>
  <c r="BX67" i="273" s="1"/>
  <c r="BY60" i="273"/>
  <c r="BV42" i="282"/>
  <c r="BV14" i="265"/>
  <c r="BZ131" i="273"/>
  <c r="BY134" i="273"/>
  <c r="CA41" i="278"/>
  <c r="CA42" i="278" s="1"/>
  <c r="CA43" i="278" s="1"/>
  <c r="CA151" i="273"/>
  <c r="CA12" i="278"/>
  <c r="CA20" i="278"/>
  <c r="CA141" i="273"/>
  <c r="CA33" i="278"/>
  <c r="CA56" i="288"/>
  <c r="CA135" i="273"/>
  <c r="CA130" i="273"/>
  <c r="CA15" i="286"/>
  <c r="CA20" i="282"/>
  <c r="CA100" i="273"/>
  <c r="CB101" i="273" s="1"/>
  <c r="CB59" i="273" s="1"/>
  <c r="CA22" i="285"/>
  <c r="CA13" i="285"/>
  <c r="CA13" i="265" s="1"/>
  <c r="CA42" i="280"/>
  <c r="CA78" i="288"/>
  <c r="CA79" i="288" s="1"/>
  <c r="CA81" i="288" s="1"/>
  <c r="CB122" i="273"/>
  <c r="CB123" i="273" s="1"/>
  <c r="CB11" i="280" s="1"/>
  <c r="CB148" i="273"/>
  <c r="CB149" i="273" s="1"/>
  <c r="CB75" i="273"/>
  <c r="CB2" i="286"/>
  <c r="CB2" i="282"/>
  <c r="CB18" i="288"/>
  <c r="CB2" i="275"/>
  <c r="CB2" i="280"/>
  <c r="CB90" i="273"/>
  <c r="CB91" i="273" s="1"/>
  <c r="CB2" i="288"/>
  <c r="CB2" i="273"/>
  <c r="CB42" i="288"/>
  <c r="CB111" i="273"/>
  <c r="CB112" i="273" s="1"/>
  <c r="CB11" i="285" s="1"/>
  <c r="CB12" i="285" s="1"/>
  <c r="CB32" i="273"/>
  <c r="CB33" i="273" s="1"/>
  <c r="CB96" i="273"/>
  <c r="CB97" i="273" s="1"/>
  <c r="CB2" i="265"/>
  <c r="CB2" i="285"/>
  <c r="CB2" i="278"/>
  <c r="CC24" i="273"/>
  <c r="CC25" i="273" s="1"/>
  <c r="CC147" i="273"/>
  <c r="BY19" i="278"/>
  <c r="BY21" i="278" s="1"/>
  <c r="BY26" i="278" s="1"/>
  <c r="BZ136" i="273"/>
  <c r="BY11" i="278"/>
  <c r="BY13" i="278" s="1"/>
  <c r="BY25" i="278" s="1"/>
  <c r="BZ142" i="273"/>
  <c r="BZ31" i="265"/>
  <c r="BZ10" i="265"/>
  <c r="BW3" i="278"/>
  <c r="BW50" i="273"/>
  <c r="BW3" i="273"/>
  <c r="BW3" i="265"/>
  <c r="BW3" i="280"/>
  <c r="BW3" i="286"/>
  <c r="BW3" i="282"/>
  <c r="BW3" i="275"/>
  <c r="BW3" i="288"/>
  <c r="BW3" i="285"/>
  <c r="BY23" i="285"/>
  <c r="AT30" i="282"/>
  <c r="AT31" i="282" s="1"/>
  <c r="AU28" i="282" s="1"/>
  <c r="AT43" i="282"/>
  <c r="BX50" i="288" l="1"/>
  <c r="BX51" i="288" s="1"/>
  <c r="BX54" i="288" s="1"/>
  <c r="BX57" i="288" s="1"/>
  <c r="BX64" i="288" s="1"/>
  <c r="BY153" i="273"/>
  <c r="CA68" i="280"/>
  <c r="CA19" i="280"/>
  <c r="CA20" i="280" s="1"/>
  <c r="CA23" i="280" s="1"/>
  <c r="AU19" i="282"/>
  <c r="AU21" i="282" s="1"/>
  <c r="CA142" i="273"/>
  <c r="BZ11" i="278"/>
  <c r="BZ13" i="278" s="1"/>
  <c r="BZ25" i="278" s="1"/>
  <c r="CB151" i="273"/>
  <c r="CB12" i="278"/>
  <c r="CB130" i="273"/>
  <c r="CB33" i="278"/>
  <c r="CB141" i="273"/>
  <c r="CB20" i="278"/>
  <c r="CB135" i="273"/>
  <c r="CB56" i="288"/>
  <c r="CB41" i="278"/>
  <c r="CB42" i="278" s="1"/>
  <c r="CB43" i="278" s="1"/>
  <c r="CB22" i="285"/>
  <c r="CB13" i="285"/>
  <c r="CB13" i="265" s="1"/>
  <c r="CB20" i="282"/>
  <c r="CB15" i="286"/>
  <c r="CB100" i="273"/>
  <c r="CC101" i="273" s="1"/>
  <c r="CC59" i="273" s="1"/>
  <c r="CB42" i="280"/>
  <c r="CB78" i="288"/>
  <c r="CB79" i="288" s="1"/>
  <c r="CB81" i="288" s="1"/>
  <c r="CA31" i="265"/>
  <c r="CA10" i="265"/>
  <c r="BX3" i="280"/>
  <c r="BX3" i="265"/>
  <c r="BX3" i="282"/>
  <c r="BX3" i="278"/>
  <c r="BX3" i="286"/>
  <c r="BX50" i="273"/>
  <c r="BX3" i="288"/>
  <c r="BX3" i="275"/>
  <c r="BX3" i="273"/>
  <c r="BX3" i="285"/>
  <c r="CA121" i="280"/>
  <c r="CA50" i="280"/>
  <c r="CA84" i="282"/>
  <c r="CA13" i="288"/>
  <c r="CA18" i="285"/>
  <c r="CA26" i="282"/>
  <c r="CA38" i="288"/>
  <c r="CA32" i="286"/>
  <c r="CA57" i="273"/>
  <c r="CA73" i="282"/>
  <c r="CA61" i="288"/>
  <c r="CA20" i="286"/>
  <c r="CA15" i="275"/>
  <c r="CA20" i="275" s="1"/>
  <c r="CB17" i="275" s="1"/>
  <c r="CA55" i="288"/>
  <c r="CA43" i="286"/>
  <c r="CA79" i="273"/>
  <c r="CB80" i="273" s="1"/>
  <c r="CB58" i="273" s="1"/>
  <c r="BX30" i="265"/>
  <c r="BX9" i="265"/>
  <c r="BX11" i="265" s="1"/>
  <c r="CD24" i="273"/>
  <c r="CD25" i="273" s="1"/>
  <c r="CD147" i="273"/>
  <c r="CB76" i="273"/>
  <c r="CB18" i="280" s="1"/>
  <c r="CA4" i="285"/>
  <c r="CA4" i="288"/>
  <c r="CA4" i="278"/>
  <c r="CA4" i="265"/>
  <c r="CA4" i="275"/>
  <c r="CA4" i="282"/>
  <c r="CA4" i="286"/>
  <c r="CA4" i="280"/>
  <c r="CA4" i="273"/>
  <c r="BZ20" i="285"/>
  <c r="BZ23" i="285" s="1"/>
  <c r="BY59" i="265"/>
  <c r="BY60" i="265" s="1"/>
  <c r="BY27" i="278"/>
  <c r="BY32" i="278" s="1"/>
  <c r="BY34" i="278" s="1"/>
  <c r="BZ19" i="278"/>
  <c r="BZ21" i="278" s="1"/>
  <c r="BZ26" i="278" s="1"/>
  <c r="CA136" i="273"/>
  <c r="CC90" i="273"/>
  <c r="CC91" i="273" s="1"/>
  <c r="CC2" i="288"/>
  <c r="CC2" i="273"/>
  <c r="CC42" i="288"/>
  <c r="CC111" i="273"/>
  <c r="CC112" i="273" s="1"/>
  <c r="CC11" i="285" s="1"/>
  <c r="CC12" i="285" s="1"/>
  <c r="CC96" i="273"/>
  <c r="CC97" i="273" s="1"/>
  <c r="CC2" i="275"/>
  <c r="CC122" i="273"/>
  <c r="CC123" i="273" s="1"/>
  <c r="CC11" i="280" s="1"/>
  <c r="CC32" i="273"/>
  <c r="CC33" i="273" s="1"/>
  <c r="CC2" i="265"/>
  <c r="CC2" i="278"/>
  <c r="CC148" i="273"/>
  <c r="CC149" i="273" s="1"/>
  <c r="CC75" i="273"/>
  <c r="CC2" i="286"/>
  <c r="CC2" i="282"/>
  <c r="CC18" i="288"/>
  <c r="CC2" i="280"/>
  <c r="CC2" i="285"/>
  <c r="CB38" i="273"/>
  <c r="CC39" i="273" s="1"/>
  <c r="CC41" i="273" s="1"/>
  <c r="CB140" i="273"/>
  <c r="CB64" i="280"/>
  <c r="CB65" i="280" s="1"/>
  <c r="CB89" i="280"/>
  <c r="CB90" i="280" s="1"/>
  <c r="CB92" i="280" s="1"/>
  <c r="CB152" i="273"/>
  <c r="CA131" i="273"/>
  <c r="BZ134" i="273"/>
  <c r="BY66" i="273"/>
  <c r="BY67" i="273" s="1"/>
  <c r="BZ60" i="273"/>
  <c r="CG10" i="273"/>
  <c r="CF5" i="275"/>
  <c r="CF5" i="286"/>
  <c r="CF5" i="285"/>
  <c r="CF5" i="278"/>
  <c r="CF5" i="282"/>
  <c r="CF5" i="265"/>
  <c r="CF5" i="273"/>
  <c r="CF5" i="288"/>
  <c r="CF13" i="273"/>
  <c r="CF14" i="273" s="1"/>
  <c r="CF5" i="280"/>
  <c r="CE37" i="288"/>
  <c r="CE56" i="273"/>
  <c r="CE12" i="288"/>
  <c r="CE19" i="273"/>
  <c r="CE20" i="273" s="1"/>
  <c r="CE37" i="273"/>
  <c r="CE47" i="273"/>
  <c r="CE48" i="273" s="1"/>
  <c r="CE51" i="273" s="1"/>
  <c r="AI31" i="288"/>
  <c r="AI17" i="286"/>
  <c r="AI49" i="265" s="1"/>
  <c r="AI15" i="288"/>
  <c r="AI24" i="286"/>
  <c r="AI25" i="286" s="1"/>
  <c r="CB42" i="273"/>
  <c r="CB52" i="273"/>
  <c r="BZ153" i="273" l="1"/>
  <c r="BY50" i="288"/>
  <c r="BY51" i="288" s="1"/>
  <c r="BY54" i="288" s="1"/>
  <c r="BY57" i="288" s="1"/>
  <c r="BY64" i="288" s="1"/>
  <c r="CB68" i="280"/>
  <c r="CB19" i="280"/>
  <c r="CB20" i="280" s="1"/>
  <c r="CB23" i="280" s="1"/>
  <c r="CB4" i="265"/>
  <c r="CB4" i="278"/>
  <c r="CB4" i="273"/>
  <c r="CB4" i="286"/>
  <c r="CB4" i="275"/>
  <c r="CB4" i="282"/>
  <c r="CB4" i="285"/>
  <c r="CB4" i="280"/>
  <c r="CB4" i="288"/>
  <c r="CE147" i="273"/>
  <c r="CE24" i="273"/>
  <c r="CE25" i="273" s="1"/>
  <c r="CG5" i="282"/>
  <c r="CH10" i="273"/>
  <c r="CG5" i="265"/>
  <c r="CG5" i="273"/>
  <c r="CG13" i="273"/>
  <c r="CG14" i="273" s="1"/>
  <c r="CG5" i="280"/>
  <c r="CG5" i="278"/>
  <c r="CG5" i="285"/>
  <c r="CG5" i="286"/>
  <c r="CG5" i="288"/>
  <c r="CG5" i="275"/>
  <c r="CA134" i="273"/>
  <c r="CB131" i="273"/>
  <c r="AJ22" i="286"/>
  <c r="AI74" i="265"/>
  <c r="CF37" i="273"/>
  <c r="CF47" i="273"/>
  <c r="CF48" i="273" s="1"/>
  <c r="CF51" i="273" s="1"/>
  <c r="CF19" i="273"/>
  <c r="CF20" i="273" s="1"/>
  <c r="CF12" i="288"/>
  <c r="CF56" i="273"/>
  <c r="CF37" i="288"/>
  <c r="BZ66" i="273"/>
  <c r="BZ67" i="273" s="1"/>
  <c r="CA60" i="273"/>
  <c r="CC64" i="280"/>
  <c r="CC65" i="280" s="1"/>
  <c r="CC89" i="280"/>
  <c r="CC90" i="280" s="1"/>
  <c r="CC92" i="280" s="1"/>
  <c r="CC152" i="273"/>
  <c r="CC42" i="280"/>
  <c r="CC78" i="288"/>
  <c r="CC79" i="288" s="1"/>
  <c r="CC81" i="288" s="1"/>
  <c r="CC33" i="278"/>
  <c r="CC41" i="278"/>
  <c r="CC42" i="278" s="1"/>
  <c r="CC43" i="278" s="1"/>
  <c r="CC20" i="278"/>
  <c r="CC135" i="273"/>
  <c r="CC56" i="288"/>
  <c r="CC141" i="273"/>
  <c r="CC151" i="273"/>
  <c r="CC12" i="278"/>
  <c r="CC130" i="273"/>
  <c r="BZ59" i="265"/>
  <c r="BZ60" i="265" s="1"/>
  <c r="CA20" i="285"/>
  <c r="CA23" i="285" s="1"/>
  <c r="BZ27" i="278"/>
  <c r="BZ32" i="278" s="1"/>
  <c r="BZ34" i="278" s="1"/>
  <c r="BY3" i="265"/>
  <c r="BY3" i="278"/>
  <c r="BY3" i="273"/>
  <c r="BY3" i="286"/>
  <c r="BY3" i="282"/>
  <c r="BY3" i="275"/>
  <c r="BY3" i="285"/>
  <c r="BY50" i="273"/>
  <c r="BY3" i="288"/>
  <c r="BY3" i="280"/>
  <c r="CC52" i="273"/>
  <c r="CC42" i="273"/>
  <c r="CC140" i="273"/>
  <c r="CC38" i="273"/>
  <c r="CD39" i="273" s="1"/>
  <c r="CD41" i="273" s="1"/>
  <c r="CC22" i="285"/>
  <c r="CC13" i="285"/>
  <c r="CC13" i="265" s="1"/>
  <c r="CC20" i="282"/>
  <c r="CC15" i="286"/>
  <c r="CC100" i="273"/>
  <c r="CD101" i="273" s="1"/>
  <c r="CD59" i="273" s="1"/>
  <c r="CA19" i="278"/>
  <c r="CA21" i="278" s="1"/>
  <c r="CA26" i="278" s="1"/>
  <c r="CB136" i="273"/>
  <c r="BY9" i="265"/>
  <c r="BY11" i="265" s="1"/>
  <c r="BY30" i="265"/>
  <c r="CB50" i="280"/>
  <c r="CB121" i="280"/>
  <c r="CB73" i="282"/>
  <c r="CB55" i="288"/>
  <c r="CB43" i="286"/>
  <c r="CB15" i="275"/>
  <c r="CB20" i="275" s="1"/>
  <c r="CC17" i="275" s="1"/>
  <c r="CB20" i="286"/>
  <c r="CB26" i="282"/>
  <c r="CB18" i="285"/>
  <c r="CB84" i="282"/>
  <c r="CB38" i="288"/>
  <c r="CB32" i="286"/>
  <c r="CB57" i="273"/>
  <c r="CB61" i="288"/>
  <c r="CB79" i="273"/>
  <c r="CC80" i="273" s="1"/>
  <c r="CC58" i="273" s="1"/>
  <c r="CB13" i="288"/>
  <c r="CD122" i="273"/>
  <c r="CD123" i="273" s="1"/>
  <c r="CD11" i="280" s="1"/>
  <c r="CD148" i="273"/>
  <c r="CD149" i="273" s="1"/>
  <c r="CD75" i="273"/>
  <c r="CD76" i="273" s="1"/>
  <c r="CD18" i="280" s="1"/>
  <c r="CD111" i="273"/>
  <c r="CD112" i="273" s="1"/>
  <c r="CD11" i="285" s="1"/>
  <c r="CD12" i="285" s="1"/>
  <c r="CD32" i="273"/>
  <c r="CD33" i="273" s="1"/>
  <c r="CD96" i="273"/>
  <c r="CD97" i="273" s="1"/>
  <c r="CD2" i="265"/>
  <c r="CD2" i="285"/>
  <c r="CD2" i="278"/>
  <c r="CD90" i="273"/>
  <c r="CD91" i="273" s="1"/>
  <c r="CD2" i="288"/>
  <c r="CD2" i="273"/>
  <c r="CD42" i="288"/>
  <c r="CD2" i="275"/>
  <c r="CD2" i="280"/>
  <c r="CD18" i="288"/>
  <c r="CD2" i="286"/>
  <c r="CD2" i="282"/>
  <c r="BX14" i="265"/>
  <c r="BX42" i="282"/>
  <c r="CC76" i="273"/>
  <c r="CC18" i="280" s="1"/>
  <c r="CB10" i="265"/>
  <c r="CB31" i="265"/>
  <c r="CB142" i="273"/>
  <c r="CA11" i="278"/>
  <c r="CA13" i="278" s="1"/>
  <c r="CA25" i="278" s="1"/>
  <c r="AU43" i="282"/>
  <c r="AU30" i="282"/>
  <c r="AU31" i="282" s="1"/>
  <c r="AV28" i="282" s="1"/>
  <c r="CA153" i="273" l="1"/>
  <c r="BZ50" i="288"/>
  <c r="BZ51" i="288" s="1"/>
  <c r="BZ54" i="288" s="1"/>
  <c r="BZ57" i="288" s="1"/>
  <c r="BZ64" i="288" s="1"/>
  <c r="CC68" i="280"/>
  <c r="CC19" i="280"/>
  <c r="CC20" i="280" s="1"/>
  <c r="CD15" i="286"/>
  <c r="CD100" i="273"/>
  <c r="CE101" i="273" s="1"/>
  <c r="CE59" i="273" s="1"/>
  <c r="CD20" i="282"/>
  <c r="CD56" i="288"/>
  <c r="CD12" i="278"/>
  <c r="CD130" i="273"/>
  <c r="CD141" i="273"/>
  <c r="CD151" i="273"/>
  <c r="CD20" i="278"/>
  <c r="CD135" i="273"/>
  <c r="CD33" i="278"/>
  <c r="CD41" i="278"/>
  <c r="CD42" i="278" s="1"/>
  <c r="CD43" i="278" s="1"/>
  <c r="CD121" i="280"/>
  <c r="CD50" i="280"/>
  <c r="CD73" i="282"/>
  <c r="CD61" i="288"/>
  <c r="CD32" i="286"/>
  <c r="CD57" i="273"/>
  <c r="CD55" i="288"/>
  <c r="CD13" i="288"/>
  <c r="CD18" i="285"/>
  <c r="CD26" i="282"/>
  <c r="CD43" i="286"/>
  <c r="CD15" i="275"/>
  <c r="CD84" i="282"/>
  <c r="CD38" i="288"/>
  <c r="CD20" i="286"/>
  <c r="CD79" i="273"/>
  <c r="CE80" i="273" s="1"/>
  <c r="CE58" i="273" s="1"/>
  <c r="CA27" i="278"/>
  <c r="CA32" i="278" s="1"/>
  <c r="CA34" i="278" s="1"/>
  <c r="CC121" i="280"/>
  <c r="CC50" i="280"/>
  <c r="CC73" i="282"/>
  <c r="CC55" i="288"/>
  <c r="CC13" i="288"/>
  <c r="CC18" i="285"/>
  <c r="CC61" i="288"/>
  <c r="CC79" i="273"/>
  <c r="CD80" i="273" s="1"/>
  <c r="CD58" i="273" s="1"/>
  <c r="CC26" i="282"/>
  <c r="CC84" i="282"/>
  <c r="CC38" i="288"/>
  <c r="CC20" i="286"/>
  <c r="CC15" i="275"/>
  <c r="CC20" i="275" s="1"/>
  <c r="CD17" i="275" s="1"/>
  <c r="CC43" i="286"/>
  <c r="CC57" i="273"/>
  <c r="CC32" i="286"/>
  <c r="CD38" i="273"/>
  <c r="CE39" i="273" s="1"/>
  <c r="CE41" i="273" s="1"/>
  <c r="CD140" i="273"/>
  <c r="CD42" i="280"/>
  <c r="CD78" i="288"/>
  <c r="CD79" i="288" s="1"/>
  <c r="CD81" i="288" s="1"/>
  <c r="BY42" i="282"/>
  <c r="BY14" i="265"/>
  <c r="CB19" i="278"/>
  <c r="CB21" i="278" s="1"/>
  <c r="CB26" i="278" s="1"/>
  <c r="CC136" i="273"/>
  <c r="CC4" i="286"/>
  <c r="CC4" i="282"/>
  <c r="CC4" i="265"/>
  <c r="CC4" i="273"/>
  <c r="CC4" i="278"/>
  <c r="CC4" i="275"/>
  <c r="CC4" i="285"/>
  <c r="CC4" i="280"/>
  <c r="CC4" i="288"/>
  <c r="BZ3" i="273"/>
  <c r="BZ3" i="288"/>
  <c r="BZ3" i="278"/>
  <c r="BZ3" i="275"/>
  <c r="BZ3" i="265"/>
  <c r="BZ3" i="282"/>
  <c r="BZ50" i="273"/>
  <c r="BZ3" i="286"/>
  <c r="BZ3" i="280"/>
  <c r="BZ3" i="285"/>
  <c r="CF24" i="273"/>
  <c r="CF25" i="273" s="1"/>
  <c r="CF147" i="273"/>
  <c r="CB134" i="273"/>
  <c r="CC131" i="273"/>
  <c r="CH5" i="265"/>
  <c r="CH5" i="278"/>
  <c r="CH5" i="285"/>
  <c r="CH5" i="286"/>
  <c r="CH5" i="282"/>
  <c r="CH5" i="275"/>
  <c r="CH13" i="273"/>
  <c r="CH14" i="273" s="1"/>
  <c r="CH5" i="273"/>
  <c r="CH5" i="288"/>
  <c r="CH5" i="280"/>
  <c r="CI10" i="273"/>
  <c r="CE122" i="273"/>
  <c r="CE123" i="273" s="1"/>
  <c r="CE11" i="280" s="1"/>
  <c r="CE42" i="288"/>
  <c r="CE111" i="273"/>
  <c r="CE112" i="273" s="1"/>
  <c r="CE11" i="285" s="1"/>
  <c r="CE12" i="285" s="1"/>
  <c r="CE32" i="273"/>
  <c r="CE33" i="273" s="1"/>
  <c r="CE96" i="273"/>
  <c r="CE97" i="273" s="1"/>
  <c r="CE2" i="265"/>
  <c r="CE2" i="273"/>
  <c r="CE2" i="280"/>
  <c r="CE90" i="273"/>
  <c r="CE91" i="273" s="1"/>
  <c r="CE2" i="275"/>
  <c r="CE2" i="282"/>
  <c r="CE18" i="288"/>
  <c r="CE2" i="286"/>
  <c r="CE2" i="278"/>
  <c r="CE148" i="273"/>
  <c r="CE149" i="273" s="1"/>
  <c r="CE75" i="273"/>
  <c r="CE76" i="273" s="1"/>
  <c r="CE18" i="280" s="1"/>
  <c r="CE2" i="285"/>
  <c r="CE2" i="288"/>
  <c r="AV19" i="282"/>
  <c r="AV21" i="282" s="1"/>
  <c r="CB11" i="278"/>
  <c r="CB13" i="278" s="1"/>
  <c r="CB25" i="278" s="1"/>
  <c r="CC142" i="273"/>
  <c r="CD22" i="285"/>
  <c r="CD13" i="285"/>
  <c r="CD13" i="265" s="1"/>
  <c r="CD64" i="280"/>
  <c r="CD65" i="280" s="1"/>
  <c r="CD89" i="280"/>
  <c r="CD90" i="280" s="1"/>
  <c r="CD92" i="280" s="1"/>
  <c r="CD152" i="273"/>
  <c r="CD52" i="273"/>
  <c r="CD42" i="273"/>
  <c r="BZ30" i="265"/>
  <c r="BZ9" i="265"/>
  <c r="BZ11" i="265" s="1"/>
  <c r="CA59" i="265"/>
  <c r="CA60" i="265" s="1"/>
  <c r="CB20" i="285"/>
  <c r="CB23" i="285" s="1"/>
  <c r="CC31" i="265"/>
  <c r="CC10" i="265"/>
  <c r="CA66" i="273"/>
  <c r="CA67" i="273" s="1"/>
  <c r="CB60" i="273"/>
  <c r="AJ14" i="286"/>
  <c r="AJ16" i="286" s="1"/>
  <c r="CG47" i="273"/>
  <c r="CG48" i="273" s="1"/>
  <c r="CG51" i="273" s="1"/>
  <c r="CG37" i="288"/>
  <c r="CG56" i="273"/>
  <c r="CG19" i="273"/>
  <c r="CG20" i="273" s="1"/>
  <c r="CG37" i="273"/>
  <c r="CG12" i="288"/>
  <c r="CA50" i="288" l="1"/>
  <c r="CA51" i="288" s="1"/>
  <c r="CA54" i="288" s="1"/>
  <c r="CA57" i="288" s="1"/>
  <c r="CA64" i="288" s="1"/>
  <c r="CB153" i="273"/>
  <c r="CB27" i="278"/>
  <c r="CB32" i="278" s="1"/>
  <c r="CB34" i="278" s="1"/>
  <c r="CB30" i="265" s="1"/>
  <c r="CC23" i="280"/>
  <c r="CD68" i="280"/>
  <c r="CD19" i="280"/>
  <c r="CD20" i="280" s="1"/>
  <c r="CB59" i="265"/>
  <c r="CB60" i="265" s="1"/>
  <c r="CC20" i="285"/>
  <c r="CC23" i="285" s="1"/>
  <c r="CE121" i="280"/>
  <c r="CE50" i="280"/>
  <c r="CE26" i="282"/>
  <c r="CE38" i="288"/>
  <c r="CE32" i="286"/>
  <c r="CE57" i="273"/>
  <c r="CE84" i="282"/>
  <c r="CE13" i="288"/>
  <c r="CE18" i="285"/>
  <c r="CE55" i="288"/>
  <c r="CE43" i="286"/>
  <c r="CE79" i="273"/>
  <c r="CF80" i="273" s="1"/>
  <c r="CF58" i="273" s="1"/>
  <c r="CE73" i="282"/>
  <c r="CE61" i="288"/>
  <c r="CE20" i="286"/>
  <c r="CE15" i="275"/>
  <c r="CB66" i="273"/>
  <c r="CB67" i="273" s="1"/>
  <c r="CC60" i="273"/>
  <c r="BZ42" i="282"/>
  <c r="BZ14" i="265"/>
  <c r="CD4" i="275"/>
  <c r="CD4" i="280"/>
  <c r="CD4" i="288"/>
  <c r="CD4" i="273"/>
  <c r="CD4" i="265"/>
  <c r="CD4" i="285"/>
  <c r="CD4" i="278"/>
  <c r="CD4" i="286"/>
  <c r="CD4" i="282"/>
  <c r="CC11" i="278"/>
  <c r="CC13" i="278" s="1"/>
  <c r="CC25" i="278" s="1"/>
  <c r="CD142" i="273"/>
  <c r="AJ31" i="288"/>
  <c r="AJ17" i="286"/>
  <c r="AJ49" i="265" s="1"/>
  <c r="AJ15" i="288"/>
  <c r="AJ24" i="286"/>
  <c r="AJ25" i="286" s="1"/>
  <c r="CA3" i="275"/>
  <c r="CA3" i="273"/>
  <c r="CA3" i="278"/>
  <c r="CA3" i="280"/>
  <c r="CA3" i="288"/>
  <c r="CA3" i="282"/>
  <c r="CA50" i="273"/>
  <c r="CA3" i="285"/>
  <c r="CA3" i="265"/>
  <c r="CA3" i="286"/>
  <c r="AV30" i="282"/>
  <c r="AV31" i="282" s="1"/>
  <c r="AW28" i="282" s="1"/>
  <c r="AV43" i="282"/>
  <c r="CE64" i="280"/>
  <c r="CE65" i="280" s="1"/>
  <c r="CE89" i="280"/>
  <c r="CE90" i="280" s="1"/>
  <c r="CE92" i="280" s="1"/>
  <c r="CE152" i="273"/>
  <c r="CE15" i="286"/>
  <c r="CE100" i="273"/>
  <c r="CF101" i="273" s="1"/>
  <c r="CF59" i="273" s="1"/>
  <c r="CE20" i="282"/>
  <c r="CE151" i="273"/>
  <c r="CE141" i="273"/>
  <c r="CE56" i="288"/>
  <c r="CE12" i="278"/>
  <c r="CE130" i="273"/>
  <c r="CE33" i="278"/>
  <c r="CE41" i="278"/>
  <c r="CE42" i="278" s="1"/>
  <c r="CE43" i="278" s="1"/>
  <c r="CE20" i="278"/>
  <c r="CE135" i="273"/>
  <c r="CE13" i="285"/>
  <c r="CE13" i="265" s="1"/>
  <c r="CE22" i="285"/>
  <c r="CE42" i="280"/>
  <c r="CE78" i="288"/>
  <c r="CE79" i="288" s="1"/>
  <c r="CE81" i="288" s="1"/>
  <c r="CC134" i="273"/>
  <c r="CD131" i="273"/>
  <c r="CF42" i="288"/>
  <c r="CF90" i="273"/>
  <c r="CF91" i="273" s="1"/>
  <c r="CF2" i="282"/>
  <c r="CF2" i="286"/>
  <c r="CF122" i="273"/>
  <c r="CF123" i="273" s="1"/>
  <c r="CF11" i="280" s="1"/>
  <c r="CF148" i="273"/>
  <c r="CF149" i="273" s="1"/>
  <c r="CF18" i="288"/>
  <c r="CF2" i="280"/>
  <c r="CF2" i="273"/>
  <c r="CF75" i="273"/>
  <c r="CF76" i="273" s="1"/>
  <c r="CF18" i="280" s="1"/>
  <c r="CF2" i="278"/>
  <c r="CF2" i="275"/>
  <c r="CF111" i="273"/>
  <c r="CF112" i="273" s="1"/>
  <c r="CF11" i="285" s="1"/>
  <c r="CF12" i="285" s="1"/>
  <c r="CF32" i="273"/>
  <c r="CF33" i="273" s="1"/>
  <c r="CF96" i="273"/>
  <c r="CF97" i="273" s="1"/>
  <c r="CF2" i="265"/>
  <c r="CF2" i="288"/>
  <c r="CF2" i="285"/>
  <c r="CE42" i="273"/>
  <c r="CE52" i="273"/>
  <c r="CD20" i="275"/>
  <c r="CE17" i="275" s="1"/>
  <c r="CD31" i="265"/>
  <c r="CD10" i="265"/>
  <c r="CG24" i="273"/>
  <c r="CG25" i="273" s="1"/>
  <c r="CG147" i="273"/>
  <c r="CE38" i="273"/>
  <c r="CF39" i="273" s="1"/>
  <c r="CF41" i="273" s="1"/>
  <c r="CE140" i="273"/>
  <c r="CI5" i="286"/>
  <c r="CI5" i="280"/>
  <c r="CI5" i="265"/>
  <c r="CI5" i="285"/>
  <c r="CI5" i="273"/>
  <c r="CI5" i="278"/>
  <c r="CJ10" i="273"/>
  <c r="CI5" i="282"/>
  <c r="CI13" i="273"/>
  <c r="CI14" i="273" s="1"/>
  <c r="CI5" i="275"/>
  <c r="CI5" i="288"/>
  <c r="CH47" i="273"/>
  <c r="CH48" i="273" s="1"/>
  <c r="CH51" i="273" s="1"/>
  <c r="CH19" i="273"/>
  <c r="CH20" i="273" s="1"/>
  <c r="CH56" i="273"/>
  <c r="CH37" i="273"/>
  <c r="CH37" i="288"/>
  <c r="CH12" i="288"/>
  <c r="CC19" i="278"/>
  <c r="CC21" i="278" s="1"/>
  <c r="CC26" i="278" s="1"/>
  <c r="CD136" i="273"/>
  <c r="CA30" i="265"/>
  <c r="CA9" i="265"/>
  <c r="CA11" i="265" s="1"/>
  <c r="CB50" i="288" l="1"/>
  <c r="CB51" i="288" s="1"/>
  <c r="CB54" i="288" s="1"/>
  <c r="CB57" i="288" s="1"/>
  <c r="CB64" i="288" s="1"/>
  <c r="CC153" i="273"/>
  <c r="CB9" i="265"/>
  <c r="CB11" i="265" s="1"/>
  <c r="CD23" i="280"/>
  <c r="CE68" i="280"/>
  <c r="CE19" i="280"/>
  <c r="CE20" i="280" s="1"/>
  <c r="CC59" i="265"/>
  <c r="CC60" i="265" s="1"/>
  <c r="CD20" i="285"/>
  <c r="CD23" i="285" s="1"/>
  <c r="CA42" i="282"/>
  <c r="CA14" i="265"/>
  <c r="CE136" i="273"/>
  <c r="CD19" i="278"/>
  <c r="CD21" i="278" s="1"/>
  <c r="CD26" i="278" s="1"/>
  <c r="CH24" i="273"/>
  <c r="CH25" i="273" s="1"/>
  <c r="CH147" i="273"/>
  <c r="CI19" i="273"/>
  <c r="CI20" i="273" s="1"/>
  <c r="CI37" i="273"/>
  <c r="CI12" i="288"/>
  <c r="CI47" i="273"/>
  <c r="CI48" i="273" s="1"/>
  <c r="CI51" i="273" s="1"/>
  <c r="CI37" i="288"/>
  <c r="CI56" i="273"/>
  <c r="CJ5" i="278"/>
  <c r="CJ13" i="273"/>
  <c r="CJ14" i="273" s="1"/>
  <c r="CJ5" i="286"/>
  <c r="CJ5" i="288"/>
  <c r="CJ5" i="273"/>
  <c r="CK10" i="273"/>
  <c r="CJ5" i="275"/>
  <c r="CJ5" i="280"/>
  <c r="CJ5" i="285"/>
  <c r="CJ5" i="282"/>
  <c r="CJ5" i="265"/>
  <c r="CF52" i="273"/>
  <c r="CF42" i="273"/>
  <c r="CG90" i="273"/>
  <c r="CG91" i="273" s="1"/>
  <c r="CG2" i="282"/>
  <c r="CG2" i="275"/>
  <c r="CG122" i="273"/>
  <c r="CG123" i="273" s="1"/>
  <c r="CG11" i="280" s="1"/>
  <c r="CG42" i="288"/>
  <c r="CG111" i="273"/>
  <c r="CG112" i="273" s="1"/>
  <c r="CG11" i="285" s="1"/>
  <c r="CG12" i="285" s="1"/>
  <c r="CG32" i="273"/>
  <c r="CG33" i="273" s="1"/>
  <c r="CG96" i="273"/>
  <c r="CG97" i="273" s="1"/>
  <c r="CG2" i="265"/>
  <c r="CG2" i="288"/>
  <c r="CG2" i="273"/>
  <c r="CG148" i="273"/>
  <c r="CG149" i="273" s="1"/>
  <c r="CG75" i="273"/>
  <c r="CG2" i="278"/>
  <c r="CG2" i="286"/>
  <c r="CG18" i="288"/>
  <c r="CG2" i="280"/>
  <c r="CG2" i="285"/>
  <c r="CF141" i="273"/>
  <c r="CF151" i="273"/>
  <c r="CF20" i="278"/>
  <c r="CF135" i="273"/>
  <c r="CF33" i="278"/>
  <c r="CF41" i="278"/>
  <c r="CF42" i="278" s="1"/>
  <c r="CF43" i="278" s="1"/>
  <c r="CF56" i="288"/>
  <c r="CF12" i="278"/>
  <c r="CF130" i="273"/>
  <c r="CF13" i="285"/>
  <c r="CF13" i="265" s="1"/>
  <c r="CF22" i="285"/>
  <c r="CF42" i="280"/>
  <c r="CF78" i="288"/>
  <c r="CF79" i="288" s="1"/>
  <c r="CF81" i="288" s="1"/>
  <c r="CE31" i="265"/>
  <c r="CE10" i="265"/>
  <c r="CB14" i="265"/>
  <c r="CB42" i="282"/>
  <c r="CC27" i="278"/>
  <c r="CC32" i="278" s="1"/>
  <c r="CC34" i="278" s="1"/>
  <c r="CC66" i="273"/>
  <c r="CC67" i="273" s="1"/>
  <c r="CD60" i="273"/>
  <c r="CE20" i="275"/>
  <c r="CF17" i="275" s="1"/>
  <c r="CF50" i="280"/>
  <c r="CF121" i="280"/>
  <c r="CF84" i="282"/>
  <c r="CF13" i="288"/>
  <c r="CF18" i="285"/>
  <c r="CF26" i="282"/>
  <c r="CF38" i="288"/>
  <c r="CF32" i="286"/>
  <c r="CF57" i="273"/>
  <c r="CF73" i="282"/>
  <c r="CF61" i="288"/>
  <c r="CF20" i="286"/>
  <c r="CF15" i="275"/>
  <c r="CF55" i="288"/>
  <c r="CF43" i="286"/>
  <c r="CF79" i="273"/>
  <c r="CG80" i="273" s="1"/>
  <c r="CG58" i="273" s="1"/>
  <c r="CE4" i="282"/>
  <c r="CE4" i="273"/>
  <c r="CE4" i="265"/>
  <c r="CE4" i="286"/>
  <c r="CE4" i="285"/>
  <c r="CE4" i="278"/>
  <c r="CE4" i="275"/>
  <c r="CE4" i="280"/>
  <c r="CE4" i="288"/>
  <c r="CF140" i="273"/>
  <c r="CF38" i="273"/>
  <c r="CG39" i="273" s="1"/>
  <c r="CG41" i="273" s="1"/>
  <c r="CG76" i="273"/>
  <c r="CG18" i="280" s="1"/>
  <c r="CF64" i="280"/>
  <c r="CF65" i="280" s="1"/>
  <c r="CF89" i="280"/>
  <c r="CF90" i="280" s="1"/>
  <c r="CF92" i="280" s="1"/>
  <c r="CF152" i="273"/>
  <c r="CF100" i="273"/>
  <c r="CG101" i="273" s="1"/>
  <c r="CG59" i="273" s="1"/>
  <c r="CF20" i="282"/>
  <c r="CF15" i="286"/>
  <c r="CE131" i="273"/>
  <c r="CD134" i="273"/>
  <c r="AW19" i="282"/>
  <c r="AW21" i="282" s="1"/>
  <c r="AK22" i="286"/>
  <c r="AJ74" i="265"/>
  <c r="CD11" i="278"/>
  <c r="CD13" i="278" s="1"/>
  <c r="CD25" i="278" s="1"/>
  <c r="CE142" i="273"/>
  <c r="CB3" i="280"/>
  <c r="CB3" i="282"/>
  <c r="CB50" i="273"/>
  <c r="CB3" i="273"/>
  <c r="CB3" i="278"/>
  <c r="CB3" i="286"/>
  <c r="CB3" i="285"/>
  <c r="CB3" i="288"/>
  <c r="CB3" i="275"/>
  <c r="CB3" i="265"/>
  <c r="CD153" i="273" l="1"/>
  <c r="CC50" i="288"/>
  <c r="CC51" i="288" s="1"/>
  <c r="CC54" i="288" s="1"/>
  <c r="CC57" i="288" s="1"/>
  <c r="CC64" i="288" s="1"/>
  <c r="CE23" i="280"/>
  <c r="CF68" i="280"/>
  <c r="CF19" i="280"/>
  <c r="CF20" i="280" s="1"/>
  <c r="CF23" i="280" s="1"/>
  <c r="CF20" i="275"/>
  <c r="CG17" i="275" s="1"/>
  <c r="CD27" i="278"/>
  <c r="CD32" i="278" s="1"/>
  <c r="CD34" i="278" s="1"/>
  <c r="CD30" i="265" s="1"/>
  <c r="CE11" i="278"/>
  <c r="CE13" i="278" s="1"/>
  <c r="CE25" i="278" s="1"/>
  <c r="CF142" i="273"/>
  <c r="CF131" i="273"/>
  <c r="CE134" i="273"/>
  <c r="CG42" i="273"/>
  <c r="CG52" i="273"/>
  <c r="CD66" i="273"/>
  <c r="CD67" i="273" s="1"/>
  <c r="CE60" i="273"/>
  <c r="CF10" i="265"/>
  <c r="CF31" i="265"/>
  <c r="CG64" i="280"/>
  <c r="CG65" i="280" s="1"/>
  <c r="CG89" i="280"/>
  <c r="CG90" i="280" s="1"/>
  <c r="CG92" i="280" s="1"/>
  <c r="CG152" i="273"/>
  <c r="CG56" i="288"/>
  <c r="CG141" i="273"/>
  <c r="CG151" i="273"/>
  <c r="CG12" i="278"/>
  <c r="CG130" i="273"/>
  <c r="CG33" i="278"/>
  <c r="CG41" i="278"/>
  <c r="CG42" i="278" s="1"/>
  <c r="CG43" i="278" s="1"/>
  <c r="CG20" i="278"/>
  <c r="CG135" i="273"/>
  <c r="CG22" i="285"/>
  <c r="CG13" i="285"/>
  <c r="CG13" i="265" s="1"/>
  <c r="CG42" i="280"/>
  <c r="CG78" i="288"/>
  <c r="CG79" i="288" s="1"/>
  <c r="CG81" i="288" s="1"/>
  <c r="CK13" i="273"/>
  <c r="CK14" i="273" s="1"/>
  <c r="CK5" i="288"/>
  <c r="CK5" i="285"/>
  <c r="CK5" i="280"/>
  <c r="CK5" i="275"/>
  <c r="CK5" i="273"/>
  <c r="CK5" i="286"/>
  <c r="CK5" i="278"/>
  <c r="CL10" i="273"/>
  <c r="CK5" i="282"/>
  <c r="CK5" i="265"/>
  <c r="CJ37" i="273"/>
  <c r="CJ47" i="273"/>
  <c r="CJ48" i="273" s="1"/>
  <c r="CJ51" i="273" s="1"/>
  <c r="CJ19" i="273"/>
  <c r="CJ20" i="273" s="1"/>
  <c r="CJ12" i="288"/>
  <c r="CJ56" i="273"/>
  <c r="CJ37" i="288"/>
  <c r="CD59" i="265"/>
  <c r="CD60" i="265" s="1"/>
  <c r="CE20" i="285"/>
  <c r="CE23" i="285" s="1"/>
  <c r="CD9" i="265"/>
  <c r="CD11" i="265" s="1"/>
  <c r="AK14" i="286"/>
  <c r="AK16" i="286" s="1"/>
  <c r="AW30" i="282"/>
  <c r="AW31" i="282" s="1"/>
  <c r="AX28" i="282" s="1"/>
  <c r="AW43" i="282"/>
  <c r="CG121" i="280"/>
  <c r="CG50" i="280"/>
  <c r="CG26" i="282"/>
  <c r="CG38" i="288"/>
  <c r="CG32" i="286"/>
  <c r="CG57" i="273"/>
  <c r="CG61" i="288"/>
  <c r="CG20" i="286"/>
  <c r="CG15" i="275"/>
  <c r="CG73" i="282"/>
  <c r="CG55" i="288"/>
  <c r="CG43" i="286"/>
  <c r="CG18" i="285"/>
  <c r="CG84" i="282"/>
  <c r="CG13" i="288"/>
  <c r="CG79" i="273"/>
  <c r="CH80" i="273" s="1"/>
  <c r="CH58" i="273" s="1"/>
  <c r="CC3" i="286"/>
  <c r="CC3" i="288"/>
  <c r="CC3" i="275"/>
  <c r="CC3" i="273"/>
  <c r="CC3" i="265"/>
  <c r="CC3" i="285"/>
  <c r="CC50" i="273"/>
  <c r="CC3" i="280"/>
  <c r="CC3" i="278"/>
  <c r="CC3" i="282"/>
  <c r="CC9" i="265"/>
  <c r="CC11" i="265" s="1"/>
  <c r="CC30" i="265"/>
  <c r="CG140" i="273"/>
  <c r="CG38" i="273"/>
  <c r="CH39" i="273" s="1"/>
  <c r="CH41" i="273" s="1"/>
  <c r="CG100" i="273"/>
  <c r="CH101" i="273" s="1"/>
  <c r="CH59" i="273" s="1"/>
  <c r="CG20" i="282"/>
  <c r="CG15" i="286"/>
  <c r="CF4" i="282"/>
  <c r="CF4" i="273"/>
  <c r="CF4" i="288"/>
  <c r="CF4" i="286"/>
  <c r="CF4" i="265"/>
  <c r="CF4" i="278"/>
  <c r="CF4" i="285"/>
  <c r="CF4" i="280"/>
  <c r="CF4" i="275"/>
  <c r="CI147" i="273"/>
  <c r="CI24" i="273"/>
  <c r="CI25" i="273" s="1"/>
  <c r="CH42" i="288"/>
  <c r="CH111" i="273"/>
  <c r="CH112" i="273" s="1"/>
  <c r="CH11" i="285" s="1"/>
  <c r="CH12" i="285" s="1"/>
  <c r="CH32" i="273"/>
  <c r="CH33" i="273" s="1"/>
  <c r="CH96" i="273"/>
  <c r="CH97" i="273" s="1"/>
  <c r="CH2" i="265"/>
  <c r="CH2" i="273"/>
  <c r="CH2" i="278"/>
  <c r="CH90" i="273"/>
  <c r="CH91" i="273" s="1"/>
  <c r="CH2" i="275"/>
  <c r="CH2" i="280"/>
  <c r="CH18" i="288"/>
  <c r="CH2" i="286"/>
  <c r="CH2" i="288"/>
  <c r="CH122" i="273"/>
  <c r="CH123" i="273" s="1"/>
  <c r="CH11" i="280" s="1"/>
  <c r="CH148" i="273"/>
  <c r="CH149" i="273" s="1"/>
  <c r="CH75" i="273"/>
  <c r="CH2" i="285"/>
  <c r="CH2" i="282"/>
  <c r="CF136" i="273"/>
  <c r="CE19" i="278"/>
  <c r="CE21" i="278" s="1"/>
  <c r="CE26" i="278" s="1"/>
  <c r="CE153" i="273" l="1"/>
  <c r="CD50" i="288"/>
  <c r="CD51" i="288" s="1"/>
  <c r="CD54" i="288" s="1"/>
  <c r="CD57" i="288" s="1"/>
  <c r="CD64" i="288" s="1"/>
  <c r="CG20" i="275"/>
  <c r="CH17" i="275" s="1"/>
  <c r="CG68" i="280"/>
  <c r="CG19" i="280"/>
  <c r="CG20" i="280" s="1"/>
  <c r="CG23" i="280" s="1"/>
  <c r="CH20" i="282"/>
  <c r="CH100" i="273"/>
  <c r="CI101" i="273" s="1"/>
  <c r="CI59" i="273" s="1"/>
  <c r="CH15" i="286"/>
  <c r="CH13" i="285"/>
  <c r="CH13" i="265" s="1"/>
  <c r="CH22" i="285"/>
  <c r="CH42" i="273"/>
  <c r="CH52" i="273"/>
  <c r="CH76" i="273"/>
  <c r="CH18" i="280" s="1"/>
  <c r="CD42" i="282"/>
  <c r="CD14" i="265"/>
  <c r="CL5" i="288"/>
  <c r="CL5" i="273"/>
  <c r="CM10" i="273"/>
  <c r="CL5" i="285"/>
  <c r="CL13" i="273"/>
  <c r="CL14" i="273" s="1"/>
  <c r="CL5" i="286"/>
  <c r="CL5" i="280"/>
  <c r="CL5" i="278"/>
  <c r="CL5" i="282"/>
  <c r="CL5" i="265"/>
  <c r="CL5" i="275"/>
  <c r="CK12" i="288"/>
  <c r="CK37" i="288"/>
  <c r="CK47" i="273"/>
  <c r="CK48" i="273" s="1"/>
  <c r="CK51" i="273" s="1"/>
  <c r="CK37" i="273"/>
  <c r="CK56" i="273"/>
  <c r="CK19" i="273"/>
  <c r="CK20" i="273" s="1"/>
  <c r="CD3" i="288"/>
  <c r="CD3" i="285"/>
  <c r="CD3" i="265"/>
  <c r="CD3" i="286"/>
  <c r="CD50" i="273"/>
  <c r="CD3" i="275"/>
  <c r="CD3" i="273"/>
  <c r="CD3" i="280"/>
  <c r="CD3" i="278"/>
  <c r="CD3" i="282"/>
  <c r="CF134" i="273"/>
  <c r="CG131" i="273"/>
  <c r="CG142" i="273"/>
  <c r="CF11" i="278"/>
  <c r="CF13" i="278" s="1"/>
  <c r="CF25" i="278" s="1"/>
  <c r="CG136" i="273"/>
  <c r="CF19" i="278"/>
  <c r="CF21" i="278" s="1"/>
  <c r="CF26" i="278" s="1"/>
  <c r="CH42" i="280"/>
  <c r="CH78" i="288"/>
  <c r="CH79" i="288" s="1"/>
  <c r="CH81" i="288" s="1"/>
  <c r="CH151" i="273"/>
  <c r="CH141" i="273"/>
  <c r="CH56" i="288"/>
  <c r="CH12" i="278"/>
  <c r="CH130" i="273"/>
  <c r="CH33" i="278"/>
  <c r="CH41" i="278"/>
  <c r="CH42" i="278" s="1"/>
  <c r="CH43" i="278" s="1"/>
  <c r="CH20" i="278"/>
  <c r="CH135" i="273"/>
  <c r="CI148" i="273"/>
  <c r="CI149" i="273" s="1"/>
  <c r="CI18" i="288"/>
  <c r="CI2" i="282"/>
  <c r="CI2" i="273"/>
  <c r="CI122" i="273"/>
  <c r="CI123" i="273" s="1"/>
  <c r="CI11" i="280" s="1"/>
  <c r="CI42" i="288"/>
  <c r="CI90" i="273"/>
  <c r="CI91" i="273" s="1"/>
  <c r="CI2" i="288"/>
  <c r="CI2" i="286"/>
  <c r="CI111" i="273"/>
  <c r="CI112" i="273" s="1"/>
  <c r="CI11" i="285" s="1"/>
  <c r="CI12" i="285" s="1"/>
  <c r="CI32" i="273"/>
  <c r="CI33" i="273" s="1"/>
  <c r="CI96" i="273"/>
  <c r="CI97" i="273" s="1"/>
  <c r="CI2" i="265"/>
  <c r="CI2" i="278"/>
  <c r="CI2" i="285"/>
  <c r="CI75" i="273"/>
  <c r="CI76" i="273" s="1"/>
  <c r="CI18" i="280" s="1"/>
  <c r="CI2" i="280"/>
  <c r="CI2" i="275"/>
  <c r="CH64" i="280"/>
  <c r="CH65" i="280" s="1"/>
  <c r="CH89" i="280"/>
  <c r="CH90" i="280" s="1"/>
  <c r="CH92" i="280" s="1"/>
  <c r="CH152" i="273"/>
  <c r="CH140" i="273"/>
  <c r="CH38" i="273"/>
  <c r="CI39" i="273" s="1"/>
  <c r="CI41" i="273" s="1"/>
  <c r="CC42" i="282"/>
  <c r="CC14" i="265"/>
  <c r="AX19" i="282"/>
  <c r="AX21" i="282" s="1"/>
  <c r="AK31" i="288"/>
  <c r="AK17" i="286"/>
  <c r="AK49" i="265" s="1"/>
  <c r="AK15" i="288"/>
  <c r="AK24" i="286"/>
  <c r="AK25" i="286" s="1"/>
  <c r="CE59" i="265"/>
  <c r="CE60" i="265" s="1"/>
  <c r="CF20" i="285"/>
  <c r="CF23" i="285" s="1"/>
  <c r="CJ24" i="273"/>
  <c r="CJ25" i="273" s="1"/>
  <c r="CJ147" i="273"/>
  <c r="CG31" i="265"/>
  <c r="CG10" i="265"/>
  <c r="CE66" i="273"/>
  <c r="CE67" i="273" s="1"/>
  <c r="CF60" i="273"/>
  <c r="CG4" i="275"/>
  <c r="CG4" i="288"/>
  <c r="CG4" i="265"/>
  <c r="CG4" i="273"/>
  <c r="CG4" i="280"/>
  <c r="CG4" i="285"/>
  <c r="CG4" i="278"/>
  <c r="CG4" i="286"/>
  <c r="CG4" i="282"/>
  <c r="CE27" i="278"/>
  <c r="CE32" i="278" s="1"/>
  <c r="CE34" i="278" s="1"/>
  <c r="CF153" i="273" l="1"/>
  <c r="CE50" i="288"/>
  <c r="CE51" i="288" s="1"/>
  <c r="CE54" i="288" s="1"/>
  <c r="CE57" i="288" s="1"/>
  <c r="CE64" i="288" s="1"/>
  <c r="CH68" i="280"/>
  <c r="CH19" i="280"/>
  <c r="CH20" i="280" s="1"/>
  <c r="CI121" i="280"/>
  <c r="CI50" i="280"/>
  <c r="CI73" i="282"/>
  <c r="CI55" i="288"/>
  <c r="CI43" i="286"/>
  <c r="CI18" i="285"/>
  <c r="CI84" i="282"/>
  <c r="CI13" i="288"/>
  <c r="CI79" i="273"/>
  <c r="CJ80" i="273" s="1"/>
  <c r="CJ58" i="273" s="1"/>
  <c r="CI26" i="282"/>
  <c r="CI38" i="288"/>
  <c r="CI32" i="286"/>
  <c r="CI57" i="273"/>
  <c r="CI61" i="288"/>
  <c r="CI20" i="286"/>
  <c r="CI15" i="275"/>
  <c r="CE3" i="285"/>
  <c r="CE3" i="288"/>
  <c r="CE3" i="280"/>
  <c r="CE3" i="273"/>
  <c r="CE3" i="278"/>
  <c r="CE50" i="273"/>
  <c r="CE3" i="282"/>
  <c r="CE3" i="286"/>
  <c r="CE3" i="265"/>
  <c r="CE3" i="275"/>
  <c r="CI38" i="273"/>
  <c r="CJ39" i="273" s="1"/>
  <c r="CJ41" i="273" s="1"/>
  <c r="CI140" i="273"/>
  <c r="CI20" i="282"/>
  <c r="CI100" i="273"/>
  <c r="CJ101" i="273" s="1"/>
  <c r="CJ59" i="273" s="1"/>
  <c r="CI15" i="286"/>
  <c r="CI42" i="280"/>
  <c r="CI78" i="288"/>
  <c r="CI79" i="288" s="1"/>
  <c r="CI81" i="288" s="1"/>
  <c r="CI64" i="280"/>
  <c r="CI65" i="280" s="1"/>
  <c r="CI89" i="280"/>
  <c r="CI90" i="280" s="1"/>
  <c r="CI92" i="280" s="1"/>
  <c r="CI152" i="273"/>
  <c r="CF27" i="278"/>
  <c r="CF32" i="278" s="1"/>
  <c r="CF34" i="278" s="1"/>
  <c r="CG134" i="273"/>
  <c r="CH131" i="273"/>
  <c r="CH121" i="280"/>
  <c r="CH50" i="280"/>
  <c r="CH55" i="288"/>
  <c r="CH13" i="288"/>
  <c r="CH18" i="285"/>
  <c r="CH73" i="282"/>
  <c r="CH61" i="288"/>
  <c r="CH32" i="286"/>
  <c r="CH57" i="273"/>
  <c r="CH26" i="282"/>
  <c r="CH38" i="288"/>
  <c r="CH20" i="286"/>
  <c r="CH15" i="275"/>
  <c r="CH20" i="275" s="1"/>
  <c r="CI17" i="275" s="1"/>
  <c r="CH84" i="282"/>
  <c r="CH43" i="286"/>
  <c r="CH79" i="273"/>
  <c r="CI80" i="273" s="1"/>
  <c r="CI58" i="273" s="1"/>
  <c r="CH4" i="265"/>
  <c r="CH4" i="280"/>
  <c r="CH4" i="286"/>
  <c r="CH4" i="285"/>
  <c r="CH4" i="275"/>
  <c r="CH4" i="282"/>
  <c r="CH4" i="273"/>
  <c r="CH4" i="288"/>
  <c r="CH4" i="278"/>
  <c r="CE30" i="265"/>
  <c r="CE9" i="265"/>
  <c r="CE11" i="265" s="1"/>
  <c r="CF66" i="273"/>
  <c r="CF67" i="273" s="1"/>
  <c r="CG60" i="273"/>
  <c r="CJ42" i="288"/>
  <c r="CJ90" i="273"/>
  <c r="CJ91" i="273" s="1"/>
  <c r="CJ2" i="288"/>
  <c r="CJ2" i="273"/>
  <c r="CJ122" i="273"/>
  <c r="CJ123" i="273" s="1"/>
  <c r="CJ11" i="280" s="1"/>
  <c r="CJ148" i="273"/>
  <c r="CJ149" i="273" s="1"/>
  <c r="CJ18" i="288"/>
  <c r="CJ2" i="275"/>
  <c r="CJ2" i="280"/>
  <c r="CJ75" i="273"/>
  <c r="CJ2" i="286"/>
  <c r="CJ2" i="282"/>
  <c r="CJ111" i="273"/>
  <c r="CJ112" i="273" s="1"/>
  <c r="CJ11" i="285" s="1"/>
  <c r="CJ12" i="285" s="1"/>
  <c r="CJ32" i="273"/>
  <c r="CJ33" i="273" s="1"/>
  <c r="CJ96" i="273"/>
  <c r="CJ97" i="273" s="1"/>
  <c r="CJ2" i="265"/>
  <c r="CJ2" i="285"/>
  <c r="CJ2" i="278"/>
  <c r="CF59" i="265"/>
  <c r="CF60" i="265" s="1"/>
  <c r="CG20" i="285"/>
  <c r="CG23" i="285" s="1"/>
  <c r="AK74" i="265"/>
  <c r="AL22" i="286"/>
  <c r="AX43" i="282"/>
  <c r="AX30" i="282"/>
  <c r="AX31" i="282" s="1"/>
  <c r="AY28" i="282" s="1"/>
  <c r="CI52" i="273"/>
  <c r="CI42" i="273"/>
  <c r="CI151" i="273"/>
  <c r="CI12" i="278"/>
  <c r="CI130" i="273"/>
  <c r="CI33" i="278"/>
  <c r="CI41" i="278"/>
  <c r="CI42" i="278" s="1"/>
  <c r="CI43" i="278" s="1"/>
  <c r="CI20" i="278"/>
  <c r="CI135" i="273"/>
  <c r="CI56" i="288"/>
  <c r="CI141" i="273"/>
  <c r="CI13" i="285"/>
  <c r="CI13" i="265" s="1"/>
  <c r="CI22" i="285"/>
  <c r="CH31" i="265"/>
  <c r="CH10" i="265"/>
  <c r="CH136" i="273"/>
  <c r="CG19" i="278"/>
  <c r="CG21" i="278" s="1"/>
  <c r="CG26" i="278" s="1"/>
  <c r="CH142" i="273"/>
  <c r="CG11" i="278"/>
  <c r="CG13" i="278" s="1"/>
  <c r="CG25" i="278" s="1"/>
  <c r="CK147" i="273"/>
  <c r="CK24" i="273"/>
  <c r="CK25" i="273" s="1"/>
  <c r="CL37" i="273"/>
  <c r="CL47" i="273"/>
  <c r="CL48" i="273" s="1"/>
  <c r="CL51" i="273" s="1"/>
  <c r="CL19" i="273"/>
  <c r="CL20" i="273" s="1"/>
  <c r="CL12" i="288"/>
  <c r="CL56" i="273"/>
  <c r="CL37" i="288"/>
  <c r="CM13" i="273"/>
  <c r="CM14" i="273" s="1"/>
  <c r="CM5" i="265"/>
  <c r="CM5" i="275"/>
  <c r="CM5" i="288"/>
  <c r="CN10" i="273"/>
  <c r="CM5" i="273"/>
  <c r="CM5" i="282"/>
  <c r="CM5" i="278"/>
  <c r="CM5" i="286"/>
  <c r="CM5" i="280"/>
  <c r="CM5" i="285"/>
  <c r="CG153" i="273" l="1"/>
  <c r="CF50" i="288"/>
  <c r="CF51" i="288" s="1"/>
  <c r="CF54" i="288" s="1"/>
  <c r="CF57" i="288" s="1"/>
  <c r="CF64" i="288" s="1"/>
  <c r="CH23" i="280"/>
  <c r="CI68" i="280"/>
  <c r="CI19" i="280"/>
  <c r="CI20" i="280" s="1"/>
  <c r="CI23" i="280" s="1"/>
  <c r="CI142" i="273"/>
  <c r="CH11" i="278"/>
  <c r="CH13" i="278" s="1"/>
  <c r="CH25" i="278" s="1"/>
  <c r="CI31" i="265"/>
  <c r="CI10" i="265"/>
  <c r="AY19" i="282"/>
  <c r="AY21" i="282" s="1"/>
  <c r="AL14" i="286"/>
  <c r="AL16" i="286" s="1"/>
  <c r="CJ140" i="273"/>
  <c r="CJ38" i="273"/>
  <c r="CK39" i="273" s="1"/>
  <c r="CK41" i="273" s="1"/>
  <c r="CJ64" i="280"/>
  <c r="CJ65" i="280" s="1"/>
  <c r="CJ89" i="280"/>
  <c r="CJ90" i="280" s="1"/>
  <c r="CJ92" i="280" s="1"/>
  <c r="CJ152" i="273"/>
  <c r="CF3" i="273"/>
  <c r="CF50" i="273"/>
  <c r="CF3" i="280"/>
  <c r="CF3" i="286"/>
  <c r="CF3" i="265"/>
  <c r="CF3" i="282"/>
  <c r="CF3" i="288"/>
  <c r="CF3" i="275"/>
  <c r="CF3" i="278"/>
  <c r="CF3" i="285"/>
  <c r="CN5" i="275"/>
  <c r="CN5" i="286"/>
  <c r="CO10" i="273"/>
  <c r="CN5" i="273"/>
  <c r="CN13" i="273"/>
  <c r="CN14" i="273" s="1"/>
  <c r="CN5" i="288"/>
  <c r="CN5" i="278"/>
  <c r="CN5" i="285"/>
  <c r="CN5" i="280"/>
  <c r="CN5" i="265"/>
  <c r="CN5" i="282"/>
  <c r="CM12" i="288"/>
  <c r="CM37" i="288"/>
  <c r="CM47" i="273"/>
  <c r="CM48" i="273" s="1"/>
  <c r="CM51" i="273" s="1"/>
  <c r="CM37" i="273"/>
  <c r="CM56" i="273"/>
  <c r="CM19" i="273"/>
  <c r="CM20" i="273" s="1"/>
  <c r="CL24" i="273"/>
  <c r="CL25" i="273" s="1"/>
  <c r="CL147" i="273"/>
  <c r="CG27" i="278"/>
  <c r="CG32" i="278" s="1"/>
  <c r="CG34" i="278" s="1"/>
  <c r="CH19" i="278"/>
  <c r="CH21" i="278" s="1"/>
  <c r="CH26" i="278" s="1"/>
  <c r="CI136" i="273"/>
  <c r="CJ76" i="273"/>
  <c r="CJ18" i="280" s="1"/>
  <c r="CJ141" i="273"/>
  <c r="CJ151" i="273"/>
  <c r="CJ20" i="278"/>
  <c r="CJ135" i="273"/>
  <c r="CJ33" i="278"/>
  <c r="CJ41" i="278"/>
  <c r="CJ42" i="278" s="1"/>
  <c r="CJ43" i="278" s="1"/>
  <c r="CJ56" i="288"/>
  <c r="CJ12" i="278"/>
  <c r="CJ130" i="273"/>
  <c r="CJ22" i="285"/>
  <c r="CJ13" i="285"/>
  <c r="CJ13" i="265" s="1"/>
  <c r="CJ42" i="280"/>
  <c r="CJ78" i="288"/>
  <c r="CJ79" i="288" s="1"/>
  <c r="CJ81" i="288" s="1"/>
  <c r="CG66" i="273"/>
  <c r="CG67" i="273" s="1"/>
  <c r="CH60" i="273"/>
  <c r="CE42" i="282"/>
  <c r="CE14" i="265"/>
  <c r="CH134" i="273"/>
  <c r="CI131" i="273"/>
  <c r="CF30" i="265"/>
  <c r="CF9" i="265"/>
  <c r="CF11" i="265" s="1"/>
  <c r="CJ52" i="273"/>
  <c r="CJ42" i="273"/>
  <c r="CI20" i="275"/>
  <c r="CJ17" i="275" s="1"/>
  <c r="CK122" i="273"/>
  <c r="CK123" i="273" s="1"/>
  <c r="CK11" i="280" s="1"/>
  <c r="CK42" i="288"/>
  <c r="CK111" i="273"/>
  <c r="CK112" i="273" s="1"/>
  <c r="CK11" i="285" s="1"/>
  <c r="CK12" i="285" s="1"/>
  <c r="CK32" i="273"/>
  <c r="CK33" i="273" s="1"/>
  <c r="CK96" i="273"/>
  <c r="CK97" i="273" s="1"/>
  <c r="CK2" i="265"/>
  <c r="CK2" i="273"/>
  <c r="CK2" i="278"/>
  <c r="CK90" i="273"/>
  <c r="CK91" i="273" s="1"/>
  <c r="CK2" i="275"/>
  <c r="CK2" i="280"/>
  <c r="CK18" i="288"/>
  <c r="CK2" i="286"/>
  <c r="CK2" i="288"/>
  <c r="CK148" i="273"/>
  <c r="CK149" i="273" s="1"/>
  <c r="CK75" i="273"/>
  <c r="CK2" i="285"/>
  <c r="CK2" i="282"/>
  <c r="CI4" i="278"/>
  <c r="CI4" i="280"/>
  <c r="CI4" i="282"/>
  <c r="CI4" i="285"/>
  <c r="CI4" i="265"/>
  <c r="CI4" i="275"/>
  <c r="CI4" i="273"/>
  <c r="CI4" i="288"/>
  <c r="CI4" i="286"/>
  <c r="CG59" i="265"/>
  <c r="CG60" i="265" s="1"/>
  <c r="CH20" i="285"/>
  <c r="CJ100" i="273"/>
  <c r="CK101" i="273" s="1"/>
  <c r="CK59" i="273" s="1"/>
  <c r="CJ20" i="282"/>
  <c r="CJ15" i="286"/>
  <c r="CH23" i="285"/>
  <c r="CG50" i="288" l="1"/>
  <c r="CG51" i="288" s="1"/>
  <c r="CG54" i="288" s="1"/>
  <c r="CG57" i="288" s="1"/>
  <c r="CG64" i="288" s="1"/>
  <c r="CH153" i="273"/>
  <c r="CJ68" i="280"/>
  <c r="CJ19" i="280"/>
  <c r="CJ20" i="280" s="1"/>
  <c r="CJ23" i="280" s="1"/>
  <c r="CK140" i="273"/>
  <c r="CK38" i="273"/>
  <c r="CL39" i="273" s="1"/>
  <c r="CL41" i="273" s="1"/>
  <c r="CK52" i="273"/>
  <c r="CK42" i="273"/>
  <c r="CJ142" i="273"/>
  <c r="CI11" i="278"/>
  <c r="CI13" i="278" s="1"/>
  <c r="CI25" i="278" s="1"/>
  <c r="CH66" i="273"/>
  <c r="CH67" i="273" s="1"/>
  <c r="CI60" i="273"/>
  <c r="CL18" i="288"/>
  <c r="CL2" i="282"/>
  <c r="CL2" i="273"/>
  <c r="CL122" i="273"/>
  <c r="CL123" i="273" s="1"/>
  <c r="CL11" i="280" s="1"/>
  <c r="CL148" i="273"/>
  <c r="CL149" i="273" s="1"/>
  <c r="CL75" i="273"/>
  <c r="CL76" i="273" s="1"/>
  <c r="CL18" i="280" s="1"/>
  <c r="CL90" i="273"/>
  <c r="CL91" i="273" s="1"/>
  <c r="CL2" i="288"/>
  <c r="CL2" i="286"/>
  <c r="CL42" i="288"/>
  <c r="CL111" i="273"/>
  <c r="CL112" i="273" s="1"/>
  <c r="CL11" i="285" s="1"/>
  <c r="CL12" i="285" s="1"/>
  <c r="CL32" i="273"/>
  <c r="CL33" i="273" s="1"/>
  <c r="CL96" i="273"/>
  <c r="CL97" i="273" s="1"/>
  <c r="CL2" i="265"/>
  <c r="CL2" i="278"/>
  <c r="CL2" i="285"/>
  <c r="CL2" i="280"/>
  <c r="CL2" i="275"/>
  <c r="CH59" i="265"/>
  <c r="CH60" i="265" s="1"/>
  <c r="CI20" i="285"/>
  <c r="CI23" i="285" s="1"/>
  <c r="CK64" i="280"/>
  <c r="CK65" i="280" s="1"/>
  <c r="CK89" i="280"/>
  <c r="CK90" i="280" s="1"/>
  <c r="CK92" i="280" s="1"/>
  <c r="CK152" i="273"/>
  <c r="CK15" i="286"/>
  <c r="CK100" i="273"/>
  <c r="CL101" i="273" s="1"/>
  <c r="CL59" i="273" s="1"/>
  <c r="CK20" i="282"/>
  <c r="CK151" i="273"/>
  <c r="CK20" i="278"/>
  <c r="CK135" i="273"/>
  <c r="CK33" i="278"/>
  <c r="CK41" i="278"/>
  <c r="CK42" i="278" s="1"/>
  <c r="CK43" i="278" s="1"/>
  <c r="CK56" i="288"/>
  <c r="CK12" i="278"/>
  <c r="CK130" i="273"/>
  <c r="CK141" i="273"/>
  <c r="CK22" i="285"/>
  <c r="CK13" i="285"/>
  <c r="CK13" i="265" s="1"/>
  <c r="CK42" i="280"/>
  <c r="CK78" i="288"/>
  <c r="CK79" i="288" s="1"/>
  <c r="CK81" i="288" s="1"/>
  <c r="CJ4" i="285"/>
  <c r="CJ4" i="288"/>
  <c r="CJ4" i="275"/>
  <c r="CJ4" i="273"/>
  <c r="CJ4" i="282"/>
  <c r="CJ4" i="280"/>
  <c r="CJ4" i="265"/>
  <c r="CJ4" i="278"/>
  <c r="CJ4" i="286"/>
  <c r="CF14" i="265"/>
  <c r="CF42" i="282"/>
  <c r="CJ131" i="273"/>
  <c r="CI134" i="273"/>
  <c r="CG3" i="285"/>
  <c r="CG3" i="282"/>
  <c r="CG3" i="278"/>
  <c r="CG3" i="273"/>
  <c r="CG3" i="280"/>
  <c r="CG3" i="286"/>
  <c r="CG3" i="288"/>
  <c r="CG3" i="275"/>
  <c r="CG3" i="265"/>
  <c r="CG50" i="273"/>
  <c r="CJ10" i="265"/>
  <c r="CJ31" i="265"/>
  <c r="CJ50" i="280"/>
  <c r="CJ121" i="280"/>
  <c r="CJ73" i="282"/>
  <c r="CJ61" i="288"/>
  <c r="CJ20" i="286"/>
  <c r="CJ15" i="275"/>
  <c r="CJ20" i="275" s="1"/>
  <c r="CK17" i="275" s="1"/>
  <c r="CJ55" i="288"/>
  <c r="CJ43" i="286"/>
  <c r="CJ79" i="273"/>
  <c r="CK80" i="273" s="1"/>
  <c r="CK58" i="273" s="1"/>
  <c r="CJ26" i="282"/>
  <c r="CJ13" i="288"/>
  <c r="CJ18" i="285"/>
  <c r="CJ84" i="282"/>
  <c r="CJ38" i="288"/>
  <c r="CJ32" i="286"/>
  <c r="CJ57" i="273"/>
  <c r="CI19" i="278"/>
  <c r="CI21" i="278" s="1"/>
  <c r="CI26" i="278" s="1"/>
  <c r="CJ136" i="273"/>
  <c r="CG9" i="265"/>
  <c r="CG11" i="265" s="1"/>
  <c r="CG30" i="265"/>
  <c r="CM24" i="273"/>
  <c r="CM25" i="273" s="1"/>
  <c r="CM147" i="273"/>
  <c r="CN37" i="288"/>
  <c r="CN19" i="273"/>
  <c r="CN20" i="273" s="1"/>
  <c r="CN37" i="273"/>
  <c r="CN56" i="273"/>
  <c r="CN47" i="273"/>
  <c r="CN48" i="273" s="1"/>
  <c r="CN51" i="273" s="1"/>
  <c r="CN12" i="288"/>
  <c r="CO5" i="280"/>
  <c r="CO5" i="286"/>
  <c r="CO5" i="288"/>
  <c r="CO5" i="273"/>
  <c r="CO5" i="285"/>
  <c r="CP10" i="273"/>
  <c r="CO5" i="282"/>
  <c r="CO13" i="273"/>
  <c r="CO14" i="273" s="1"/>
  <c r="CO5" i="275"/>
  <c r="CO5" i="265"/>
  <c r="CO5" i="278"/>
  <c r="CK76" i="273"/>
  <c r="CK18" i="280" s="1"/>
  <c r="AL31" i="288"/>
  <c r="AL24" i="286"/>
  <c r="AL25" i="286" s="1"/>
  <c r="AL15" i="288"/>
  <c r="AL17" i="286"/>
  <c r="AL49" i="265" s="1"/>
  <c r="AY43" i="282"/>
  <c r="AY30" i="282"/>
  <c r="AY31" i="282" s="1"/>
  <c r="AZ28" i="282" s="1"/>
  <c r="CH27" i="278"/>
  <c r="CH32" i="278" s="1"/>
  <c r="CH34" i="278" s="1"/>
  <c r="CH50" i="288" l="1"/>
  <c r="CH51" i="288" s="1"/>
  <c r="CH54" i="288" s="1"/>
  <c r="CH57" i="288" s="1"/>
  <c r="CH64" i="288" s="1"/>
  <c r="CI153" i="273"/>
  <c r="CK68" i="280"/>
  <c r="CK19" i="280"/>
  <c r="CK20" i="280" s="1"/>
  <c r="CI27" i="278"/>
  <c r="CI32" i="278" s="1"/>
  <c r="CI34" i="278" s="1"/>
  <c r="CI30" i="265" s="1"/>
  <c r="CH30" i="265"/>
  <c r="CH9" i="265"/>
  <c r="CH11" i="265" s="1"/>
  <c r="CO19" i="273"/>
  <c r="CO20" i="273" s="1"/>
  <c r="CO56" i="273"/>
  <c r="CO37" i="288"/>
  <c r="CO12" i="288"/>
  <c r="CO37" i="273"/>
  <c r="CO47" i="273"/>
  <c r="CO48" i="273" s="1"/>
  <c r="CO51" i="273" s="1"/>
  <c r="CP5" i="278"/>
  <c r="CP5" i="286"/>
  <c r="CP5" i="275"/>
  <c r="CP5" i="282"/>
  <c r="CP5" i="265"/>
  <c r="CP5" i="288"/>
  <c r="CP5" i="280"/>
  <c r="CQ10" i="273"/>
  <c r="CP5" i="273"/>
  <c r="CP13" i="273"/>
  <c r="CP14" i="273" s="1"/>
  <c r="CP5" i="285"/>
  <c r="CN147" i="273"/>
  <c r="CN24" i="273"/>
  <c r="CN25" i="273" s="1"/>
  <c r="CJ19" i="278"/>
  <c r="CJ21" i="278" s="1"/>
  <c r="CJ26" i="278" s="1"/>
  <c r="CK136" i="273"/>
  <c r="CK131" i="273"/>
  <c r="CJ134" i="273"/>
  <c r="CK31" i="265"/>
  <c r="CK10" i="265"/>
  <c r="CL56" i="288"/>
  <c r="CL141" i="273"/>
  <c r="CL20" i="278"/>
  <c r="CL135" i="273"/>
  <c r="CL151" i="273"/>
  <c r="CL33" i="278"/>
  <c r="CL41" i="278"/>
  <c r="CL42" i="278" s="1"/>
  <c r="CL43" i="278" s="1"/>
  <c r="CL12" i="278"/>
  <c r="CL130" i="273"/>
  <c r="CL22" i="285"/>
  <c r="CL13" i="285"/>
  <c r="CL13" i="265" s="1"/>
  <c r="CL20" i="282"/>
  <c r="CL15" i="286"/>
  <c r="CL100" i="273"/>
  <c r="CM101" i="273" s="1"/>
  <c r="CM59" i="273" s="1"/>
  <c r="CL64" i="280"/>
  <c r="CL65" i="280" s="1"/>
  <c r="CL89" i="280"/>
  <c r="CL90" i="280" s="1"/>
  <c r="CL92" i="280" s="1"/>
  <c r="CL152" i="273"/>
  <c r="CH3" i="282"/>
  <c r="CH3" i="275"/>
  <c r="CH3" i="285"/>
  <c r="CH3" i="280"/>
  <c r="CH3" i="273"/>
  <c r="CH50" i="273"/>
  <c r="CH3" i="286"/>
  <c r="CH3" i="265"/>
  <c r="CH3" i="278"/>
  <c r="CH3" i="288"/>
  <c r="CL121" i="280"/>
  <c r="CL50" i="280"/>
  <c r="CL55" i="288"/>
  <c r="CL43" i="286"/>
  <c r="CL79" i="273"/>
  <c r="CM80" i="273" s="1"/>
  <c r="CM58" i="273" s="1"/>
  <c r="CL73" i="282"/>
  <c r="CL61" i="288"/>
  <c r="CL20" i="286"/>
  <c r="CL15" i="275"/>
  <c r="CL84" i="282"/>
  <c r="CL38" i="288"/>
  <c r="CL32" i="286"/>
  <c r="CL57" i="273"/>
  <c r="CL26" i="282"/>
  <c r="CL13" i="288"/>
  <c r="CL18" i="285"/>
  <c r="CL42" i="273"/>
  <c r="CL52" i="273"/>
  <c r="AZ19" i="282"/>
  <c r="AZ21" i="282" s="1"/>
  <c r="AL74" i="265"/>
  <c r="AM22" i="286"/>
  <c r="CK121" i="280"/>
  <c r="CK50" i="280"/>
  <c r="CK55" i="288"/>
  <c r="CK13" i="288"/>
  <c r="CK79" i="273"/>
  <c r="CL80" i="273" s="1"/>
  <c r="CL58" i="273" s="1"/>
  <c r="CK73" i="282"/>
  <c r="CK61" i="288"/>
  <c r="CK32" i="286"/>
  <c r="CK57" i="273"/>
  <c r="CK84" i="282"/>
  <c r="CK38" i="288"/>
  <c r="CK20" i="286"/>
  <c r="CK15" i="275"/>
  <c r="CK20" i="275" s="1"/>
  <c r="CL17" i="275" s="1"/>
  <c r="CK26" i="282"/>
  <c r="CK43" i="286"/>
  <c r="CK18" i="285"/>
  <c r="CM90" i="273"/>
  <c r="CM91" i="273" s="1"/>
  <c r="CM2" i="275"/>
  <c r="CM2" i="280"/>
  <c r="CM122" i="273"/>
  <c r="CM123" i="273" s="1"/>
  <c r="CM11" i="280" s="1"/>
  <c r="CM42" i="288"/>
  <c r="CM111" i="273"/>
  <c r="CM112" i="273" s="1"/>
  <c r="CM11" i="285" s="1"/>
  <c r="CM12" i="285" s="1"/>
  <c r="CM32" i="273"/>
  <c r="CM33" i="273" s="1"/>
  <c r="CM96" i="273"/>
  <c r="CM97" i="273" s="1"/>
  <c r="CM2" i="265"/>
  <c r="CM2" i="273"/>
  <c r="CM2" i="278"/>
  <c r="CM148" i="273"/>
  <c r="CM149" i="273" s="1"/>
  <c r="CM75" i="273"/>
  <c r="CM2" i="285"/>
  <c r="CM2" i="282"/>
  <c r="CM18" i="288"/>
  <c r="CM2" i="286"/>
  <c r="CM2" i="288"/>
  <c r="CG42" i="282"/>
  <c r="CG14" i="265"/>
  <c r="CI59" i="265"/>
  <c r="CI60" i="265" s="1"/>
  <c r="CJ20" i="285"/>
  <c r="CJ23" i="285" s="1"/>
  <c r="CL38" i="273"/>
  <c r="CM39" i="273" s="1"/>
  <c r="CM41" i="273" s="1"/>
  <c r="CL140" i="273"/>
  <c r="CL42" i="280"/>
  <c r="CL78" i="288"/>
  <c r="CL79" i="288" s="1"/>
  <c r="CL81" i="288" s="1"/>
  <c r="CI66" i="273"/>
  <c r="CI67" i="273" s="1"/>
  <c r="CJ60" i="273"/>
  <c r="CJ11" i="278"/>
  <c r="CJ13" i="278" s="1"/>
  <c r="CJ25" i="278" s="1"/>
  <c r="CK142" i="273"/>
  <c r="CK4" i="286"/>
  <c r="CK4" i="275"/>
  <c r="CK4" i="265"/>
  <c r="CK4" i="280"/>
  <c r="CK4" i="278"/>
  <c r="CK4" i="285"/>
  <c r="CK4" i="282"/>
  <c r="CK4" i="288"/>
  <c r="CK4" i="273"/>
  <c r="CJ153" i="273" l="1"/>
  <c r="CI50" i="288"/>
  <c r="CI51" i="288" s="1"/>
  <c r="CI54" i="288" s="1"/>
  <c r="CI57" i="288" s="1"/>
  <c r="CI64" i="288" s="1"/>
  <c r="CI9" i="265"/>
  <c r="CI11" i="265" s="1"/>
  <c r="CI42" i="282" s="1"/>
  <c r="CK23" i="280"/>
  <c r="CL68" i="280"/>
  <c r="CL19" i="280"/>
  <c r="CL20" i="280" s="1"/>
  <c r="CL23" i="280" s="1"/>
  <c r="CJ27" i="278"/>
  <c r="CJ32" i="278" s="1"/>
  <c r="CJ34" i="278" s="1"/>
  <c r="CJ30" i="265" s="1"/>
  <c r="CJ59" i="265"/>
  <c r="CJ60" i="265" s="1"/>
  <c r="CK20" i="285"/>
  <c r="CK23" i="285" s="1"/>
  <c r="CI3" i="265"/>
  <c r="CI3" i="275"/>
  <c r="CI3" i="278"/>
  <c r="CI3" i="286"/>
  <c r="CI3" i="282"/>
  <c r="CI3" i="273"/>
  <c r="CI3" i="280"/>
  <c r="CI50" i="273"/>
  <c r="CI3" i="285"/>
  <c r="CI3" i="288"/>
  <c r="CM140" i="273"/>
  <c r="CM38" i="273"/>
  <c r="CN39" i="273" s="1"/>
  <c r="CN41" i="273" s="1"/>
  <c r="CM20" i="282"/>
  <c r="CM15" i="286"/>
  <c r="CM100" i="273"/>
  <c r="CN101" i="273" s="1"/>
  <c r="CN59" i="273" s="1"/>
  <c r="AZ43" i="282"/>
  <c r="AZ30" i="282"/>
  <c r="AZ31" i="282" s="1"/>
  <c r="BA28" i="282" s="1"/>
  <c r="CI14" i="265"/>
  <c r="CL31" i="265"/>
  <c r="CL10" i="265"/>
  <c r="CL131" i="273"/>
  <c r="CK134" i="273"/>
  <c r="CL136" i="273"/>
  <c r="CK19" i="278"/>
  <c r="CK21" i="278" s="1"/>
  <c r="CK26" i="278" s="1"/>
  <c r="CO24" i="273"/>
  <c r="CO25" i="273" s="1"/>
  <c r="CO147" i="273"/>
  <c r="CH42" i="282"/>
  <c r="CH14" i="265"/>
  <c r="CK11" i="278"/>
  <c r="CK13" i="278" s="1"/>
  <c r="CK25" i="278" s="1"/>
  <c r="CL142" i="273"/>
  <c r="CJ66" i="273"/>
  <c r="CJ67" i="273" s="1"/>
  <c r="CK60" i="273"/>
  <c r="CM76" i="273"/>
  <c r="CM18" i="280" s="1"/>
  <c r="CM42" i="273"/>
  <c r="CM52" i="273"/>
  <c r="CM64" i="280"/>
  <c r="CM65" i="280" s="1"/>
  <c r="CM89" i="280"/>
  <c r="CM90" i="280" s="1"/>
  <c r="CM92" i="280" s="1"/>
  <c r="CM152" i="273"/>
  <c r="CM20" i="278"/>
  <c r="CM135" i="273"/>
  <c r="CM151" i="273"/>
  <c r="CM141" i="273"/>
  <c r="CM56" i="288"/>
  <c r="CM12" i="278"/>
  <c r="CM130" i="273"/>
  <c r="CM33" i="278"/>
  <c r="CM41" i="278"/>
  <c r="CM42" i="278" s="1"/>
  <c r="CM43" i="278" s="1"/>
  <c r="CM13" i="285"/>
  <c r="CM13" i="265" s="1"/>
  <c r="CM22" i="285"/>
  <c r="CM42" i="280"/>
  <c r="CM78" i="288"/>
  <c r="CM79" i="288" s="1"/>
  <c r="CM81" i="288" s="1"/>
  <c r="AM14" i="286"/>
  <c r="AM16" i="286" s="1"/>
  <c r="CL4" i="273"/>
  <c r="CL4" i="285"/>
  <c r="CL4" i="265"/>
  <c r="CL4" i="282"/>
  <c r="CL4" i="280"/>
  <c r="CL4" i="278"/>
  <c r="CL4" i="288"/>
  <c r="CL4" i="286"/>
  <c r="CL4" i="275"/>
  <c r="CL20" i="275"/>
  <c r="CM17" i="275" s="1"/>
  <c r="CN42" i="288"/>
  <c r="CN90" i="273"/>
  <c r="CN91" i="273" s="1"/>
  <c r="CN2" i="288"/>
  <c r="CN2" i="286"/>
  <c r="CN122" i="273"/>
  <c r="CN123" i="273" s="1"/>
  <c r="CN11" i="280" s="1"/>
  <c r="CN148" i="273"/>
  <c r="CN149" i="273" s="1"/>
  <c r="CN18" i="288"/>
  <c r="CN2" i="282"/>
  <c r="CN2" i="273"/>
  <c r="CN75" i="273"/>
  <c r="CN2" i="280"/>
  <c r="CN2" i="275"/>
  <c r="CN111" i="273"/>
  <c r="CN112" i="273" s="1"/>
  <c r="CN11" i="285" s="1"/>
  <c r="CN12" i="285" s="1"/>
  <c r="CN32" i="273"/>
  <c r="CN33" i="273" s="1"/>
  <c r="CN96" i="273"/>
  <c r="CN97" i="273" s="1"/>
  <c r="CN2" i="265"/>
  <c r="CN2" i="278"/>
  <c r="CN2" i="285"/>
  <c r="CP12" i="288"/>
  <c r="CP37" i="273"/>
  <c r="CP37" i="288"/>
  <c r="CP56" i="273"/>
  <c r="CP47" i="273"/>
  <c r="CP48" i="273" s="1"/>
  <c r="CP51" i="273" s="1"/>
  <c r="CP19" i="273"/>
  <c r="CP20" i="273" s="1"/>
  <c r="CQ5" i="265"/>
  <c r="CQ5" i="285"/>
  <c r="CQ5" i="273"/>
  <c r="CQ5" i="286"/>
  <c r="CQ5" i="280"/>
  <c r="CQ13" i="273"/>
  <c r="CQ14" i="273" s="1"/>
  <c r="CQ5" i="275"/>
  <c r="CQ5" i="288"/>
  <c r="CQ5" i="278"/>
  <c r="CR10" i="273"/>
  <c r="CQ5" i="282"/>
  <c r="CJ50" i="288" l="1"/>
  <c r="CJ51" i="288" s="1"/>
  <c r="CJ54" i="288" s="1"/>
  <c r="CJ57" i="288" s="1"/>
  <c r="CJ64" i="288" s="1"/>
  <c r="CK153" i="273"/>
  <c r="CJ9" i="265"/>
  <c r="CJ11" i="265" s="1"/>
  <c r="CJ14" i="265" s="1"/>
  <c r="CM68" i="280"/>
  <c r="CM19" i="280"/>
  <c r="CM20" i="280" s="1"/>
  <c r="CM23" i="280" s="1"/>
  <c r="CR5" i="275"/>
  <c r="CR5" i="280"/>
  <c r="CR5" i="285"/>
  <c r="CR5" i="282"/>
  <c r="CR5" i="265"/>
  <c r="CR13" i="273"/>
  <c r="CR14" i="273" s="1"/>
  <c r="CR5" i="286"/>
  <c r="CR5" i="288"/>
  <c r="CR5" i="273"/>
  <c r="CS10" i="273"/>
  <c r="CR5" i="278"/>
  <c r="CQ12" i="288"/>
  <c r="CQ19" i="273"/>
  <c r="CQ20" i="273" s="1"/>
  <c r="CQ47" i="273"/>
  <c r="CQ48" i="273" s="1"/>
  <c r="CQ51" i="273" s="1"/>
  <c r="CQ56" i="273"/>
  <c r="CQ37" i="288"/>
  <c r="CQ37" i="273"/>
  <c r="CP24" i="273"/>
  <c r="CP25" i="273" s="1"/>
  <c r="CP147" i="273"/>
  <c r="CN140" i="273"/>
  <c r="CN38" i="273"/>
  <c r="CO39" i="273" s="1"/>
  <c r="CO41" i="273" s="1"/>
  <c r="CN64" i="280"/>
  <c r="CN65" i="280" s="1"/>
  <c r="CN89" i="280"/>
  <c r="CN90" i="280" s="1"/>
  <c r="CN92" i="280" s="1"/>
  <c r="CN152" i="273"/>
  <c r="CN20" i="282"/>
  <c r="CN15" i="286"/>
  <c r="CN100" i="273"/>
  <c r="CO101" i="273" s="1"/>
  <c r="CO59" i="273" s="1"/>
  <c r="AM17" i="286"/>
  <c r="AM49" i="265" s="1"/>
  <c r="AM15" i="288"/>
  <c r="AM24" i="286"/>
  <c r="AM25" i="286" s="1"/>
  <c r="AM31" i="288"/>
  <c r="CK59" i="265"/>
  <c r="CK60" i="265" s="1"/>
  <c r="CL20" i="285"/>
  <c r="CL23" i="285" s="1"/>
  <c r="CM121" i="280"/>
  <c r="CM50" i="280"/>
  <c r="CM84" i="282"/>
  <c r="CM38" i="288"/>
  <c r="CM32" i="286"/>
  <c r="CM57" i="273"/>
  <c r="CM61" i="288"/>
  <c r="CM20" i="286"/>
  <c r="CM15" i="275"/>
  <c r="CM20" i="275" s="1"/>
  <c r="CN17" i="275" s="1"/>
  <c r="CM73" i="282"/>
  <c r="CM55" i="288"/>
  <c r="CM43" i="286"/>
  <c r="CM18" i="285"/>
  <c r="CM26" i="282"/>
  <c r="CM13" i="288"/>
  <c r="CM79" i="273"/>
  <c r="CN80" i="273" s="1"/>
  <c r="CN58" i="273" s="1"/>
  <c r="CJ3" i="278"/>
  <c r="CJ3" i="275"/>
  <c r="CJ3" i="285"/>
  <c r="CJ3" i="265"/>
  <c r="CJ3" i="280"/>
  <c r="CJ3" i="288"/>
  <c r="CJ3" i="273"/>
  <c r="CJ3" i="282"/>
  <c r="CJ3" i="286"/>
  <c r="CJ50" i="273"/>
  <c r="CL11" i="278"/>
  <c r="CL13" i="278" s="1"/>
  <c r="CL25" i="278" s="1"/>
  <c r="CM142" i="273"/>
  <c r="CN42" i="273"/>
  <c r="CN52" i="273"/>
  <c r="CN76" i="273"/>
  <c r="CN18" i="280" s="1"/>
  <c r="CJ42" i="282"/>
  <c r="CN33" i="278"/>
  <c r="CN41" i="278"/>
  <c r="CN42" i="278" s="1"/>
  <c r="CN43" i="278" s="1"/>
  <c r="CN56" i="288"/>
  <c r="CN12" i="278"/>
  <c r="CN130" i="273"/>
  <c r="CN141" i="273"/>
  <c r="CN151" i="273"/>
  <c r="CN20" i="278"/>
  <c r="CN135" i="273"/>
  <c r="CN13" i="285"/>
  <c r="CN13" i="265" s="1"/>
  <c r="CN22" i="285"/>
  <c r="CN42" i="280"/>
  <c r="CN78" i="288"/>
  <c r="CN79" i="288" s="1"/>
  <c r="CN81" i="288" s="1"/>
  <c r="CM31" i="265"/>
  <c r="CM10" i="265"/>
  <c r="CM4" i="265"/>
  <c r="CM4" i="280"/>
  <c r="CM4" i="278"/>
  <c r="CM4" i="286"/>
  <c r="CM4" i="273"/>
  <c r="CM4" i="288"/>
  <c r="CM4" i="282"/>
  <c r="CM4" i="285"/>
  <c r="CM4" i="275"/>
  <c r="CK66" i="273"/>
  <c r="CK67" i="273" s="1"/>
  <c r="CL60" i="273"/>
  <c r="CK27" i="278"/>
  <c r="CK32" i="278" s="1"/>
  <c r="CK34" i="278" s="1"/>
  <c r="CO75" i="273"/>
  <c r="CO2" i="278"/>
  <c r="CO2" i="286"/>
  <c r="CO111" i="273"/>
  <c r="CO112" i="273" s="1"/>
  <c r="CO11" i="285" s="1"/>
  <c r="CO12" i="285" s="1"/>
  <c r="CO32" i="273"/>
  <c r="CO33" i="273" s="1"/>
  <c r="CO96" i="273"/>
  <c r="CO97" i="273" s="1"/>
  <c r="CO2" i="265"/>
  <c r="CO2" i="288"/>
  <c r="CO2" i="273"/>
  <c r="CO122" i="273"/>
  <c r="CO123" i="273" s="1"/>
  <c r="CO11" i="280" s="1"/>
  <c r="CO42" i="288"/>
  <c r="CO90" i="273"/>
  <c r="CO91" i="273" s="1"/>
  <c r="CO2" i="282"/>
  <c r="CO2" i="275"/>
  <c r="CO148" i="273"/>
  <c r="CO149" i="273" s="1"/>
  <c r="CO18" i="288"/>
  <c r="CO2" i="280"/>
  <c r="CO2" i="285"/>
  <c r="CL19" i="278"/>
  <c r="CL21" i="278" s="1"/>
  <c r="CL26" i="278" s="1"/>
  <c r="CM136" i="273"/>
  <c r="CL134" i="273"/>
  <c r="CM131" i="273"/>
  <c r="BA19" i="282"/>
  <c r="BA21" i="282" s="1"/>
  <c r="CL153" i="273" l="1"/>
  <c r="CK50" i="288"/>
  <c r="CK51" i="288" s="1"/>
  <c r="CK54" i="288" s="1"/>
  <c r="CK57" i="288" s="1"/>
  <c r="CK64" i="288" s="1"/>
  <c r="CN68" i="280"/>
  <c r="CN19" i="280"/>
  <c r="CN20" i="280" s="1"/>
  <c r="CN23" i="280" s="1"/>
  <c r="BA43" i="282"/>
  <c r="BA30" i="282"/>
  <c r="BA31" i="282" s="1"/>
  <c r="BB28" i="282" s="1"/>
  <c r="CL27" i="278"/>
  <c r="CL32" i="278" s="1"/>
  <c r="CL34" i="278" s="1"/>
  <c r="CL59" i="265"/>
  <c r="CL60" i="265" s="1"/>
  <c r="CM20" i="285"/>
  <c r="CM23" i="285" s="1"/>
  <c r="CO52" i="273"/>
  <c r="CO42" i="273"/>
  <c r="CP42" i="288"/>
  <c r="CP111" i="273"/>
  <c r="CP112" i="273" s="1"/>
  <c r="CP11" i="285" s="1"/>
  <c r="CP12" i="285" s="1"/>
  <c r="CP32" i="273"/>
  <c r="CP33" i="273" s="1"/>
  <c r="CP96" i="273"/>
  <c r="CP97" i="273" s="1"/>
  <c r="CP2" i="265"/>
  <c r="CP2" i="288"/>
  <c r="CP2" i="273"/>
  <c r="CP2" i="278"/>
  <c r="CP2" i="286"/>
  <c r="CP18" i="288"/>
  <c r="CP2" i="280"/>
  <c r="CP2" i="285"/>
  <c r="CP122" i="273"/>
  <c r="CP123" i="273" s="1"/>
  <c r="CP11" i="280" s="1"/>
  <c r="CP148" i="273"/>
  <c r="CP149" i="273" s="1"/>
  <c r="CP75" i="273"/>
  <c r="CP90" i="273"/>
  <c r="CP91" i="273" s="1"/>
  <c r="CP2" i="282"/>
  <c r="CP2" i="275"/>
  <c r="CT10" i="273"/>
  <c r="CS5" i="273"/>
  <c r="CS13" i="273"/>
  <c r="CS14" i="273" s="1"/>
  <c r="CS5" i="265"/>
  <c r="CS5" i="275"/>
  <c r="CS5" i="288"/>
  <c r="CS5" i="285"/>
  <c r="CS5" i="282"/>
  <c r="CS5" i="278"/>
  <c r="CS5" i="286"/>
  <c r="CS5" i="280"/>
  <c r="CR37" i="288"/>
  <c r="CR47" i="273"/>
  <c r="CR48" i="273" s="1"/>
  <c r="CR51" i="273" s="1"/>
  <c r="CR12" i="288"/>
  <c r="CR19" i="273"/>
  <c r="CR20" i="273" s="1"/>
  <c r="CR37" i="273"/>
  <c r="CR56" i="273"/>
  <c r="CO64" i="280"/>
  <c r="CO65" i="280" s="1"/>
  <c r="CO89" i="280"/>
  <c r="CO90" i="280" s="1"/>
  <c r="CO92" i="280" s="1"/>
  <c r="CO152" i="273"/>
  <c r="CO140" i="273"/>
  <c r="CO38" i="273"/>
  <c r="CP39" i="273" s="1"/>
  <c r="CP41" i="273" s="1"/>
  <c r="CK9" i="265"/>
  <c r="CK11" i="265" s="1"/>
  <c r="CK30" i="265"/>
  <c r="CK3" i="265"/>
  <c r="CK3" i="282"/>
  <c r="CK3" i="286"/>
  <c r="CK3" i="273"/>
  <c r="CK3" i="280"/>
  <c r="CK3" i="278"/>
  <c r="CK3" i="288"/>
  <c r="CK50" i="273"/>
  <c r="CK3" i="275"/>
  <c r="CK3" i="285"/>
  <c r="CM134" i="273"/>
  <c r="CN131" i="273"/>
  <c r="CN136" i="273"/>
  <c r="CM19" i="278"/>
  <c r="CM21" i="278" s="1"/>
  <c r="CM26" i="278" s="1"/>
  <c r="CO100" i="273"/>
  <c r="CP101" i="273" s="1"/>
  <c r="CP59" i="273" s="1"/>
  <c r="CO20" i="282"/>
  <c r="CO15" i="286"/>
  <c r="CO42" i="280"/>
  <c r="CO78" i="288"/>
  <c r="CO79" i="288" s="1"/>
  <c r="CO81" i="288" s="1"/>
  <c r="CO20" i="278"/>
  <c r="CO135" i="273"/>
  <c r="CO151" i="273"/>
  <c r="CO33" i="278"/>
  <c r="CO41" i="278"/>
  <c r="CO42" i="278" s="1"/>
  <c r="CO43" i="278" s="1"/>
  <c r="CO12" i="278"/>
  <c r="CO130" i="273"/>
  <c r="CO56" i="288"/>
  <c r="CO141" i="273"/>
  <c r="CO22" i="285"/>
  <c r="CO13" i="285"/>
  <c r="CO13" i="265" s="1"/>
  <c r="CL66" i="273"/>
  <c r="CL67" i="273" s="1"/>
  <c r="CM60" i="273"/>
  <c r="CN10" i="265"/>
  <c r="CN31" i="265"/>
  <c r="CN50" i="280"/>
  <c r="CN121" i="280"/>
  <c r="CN73" i="282"/>
  <c r="CN61" i="288"/>
  <c r="CN32" i="286"/>
  <c r="CN57" i="273"/>
  <c r="CN55" i="288"/>
  <c r="CN13" i="288"/>
  <c r="CN18" i="285"/>
  <c r="CN26" i="282"/>
  <c r="CN43" i="286"/>
  <c r="CN79" i="273"/>
  <c r="CO80" i="273" s="1"/>
  <c r="CO58" i="273" s="1"/>
  <c r="CN84" i="282"/>
  <c r="CN38" i="288"/>
  <c r="CN20" i="286"/>
  <c r="CN15" i="275"/>
  <c r="CN20" i="275" s="1"/>
  <c r="CO17" i="275" s="1"/>
  <c r="CN4" i="280"/>
  <c r="CN4" i="275"/>
  <c r="CN4" i="288"/>
  <c r="CN4" i="286"/>
  <c r="CN4" i="265"/>
  <c r="CN4" i="273"/>
  <c r="CN4" i="285"/>
  <c r="CN4" i="282"/>
  <c r="CN4" i="278"/>
  <c r="CN142" i="273"/>
  <c r="CM11" i="278"/>
  <c r="CM13" i="278" s="1"/>
  <c r="CM25" i="278" s="1"/>
  <c r="AM74" i="265"/>
  <c r="AN22" i="286"/>
  <c r="CO76" i="273"/>
  <c r="CO18" i="280" s="1"/>
  <c r="CQ147" i="273"/>
  <c r="CQ24" i="273"/>
  <c r="CQ25" i="273" s="1"/>
  <c r="CM153" i="273" l="1"/>
  <c r="CL50" i="288"/>
  <c r="CL51" i="288" s="1"/>
  <c r="CL54" i="288" s="1"/>
  <c r="CL57" i="288" s="1"/>
  <c r="CL64" i="288" s="1"/>
  <c r="CM27" i="278"/>
  <c r="CM32" i="278" s="1"/>
  <c r="CM34" i="278" s="1"/>
  <c r="CM9" i="265" s="1"/>
  <c r="CM11" i="265" s="1"/>
  <c r="CO68" i="280"/>
  <c r="CO19" i="280"/>
  <c r="CO20" i="280" s="1"/>
  <c r="CO23" i="280" s="1"/>
  <c r="CM59" i="265"/>
  <c r="CM60" i="265" s="1"/>
  <c r="CN20" i="285"/>
  <c r="CN23" i="285" s="1"/>
  <c r="CQ148" i="273"/>
  <c r="CQ149" i="273" s="1"/>
  <c r="CQ18" i="288"/>
  <c r="CQ2" i="282"/>
  <c r="CQ2" i="285"/>
  <c r="CQ122" i="273"/>
  <c r="CQ123" i="273" s="1"/>
  <c r="CQ11" i="280" s="1"/>
  <c r="CQ42" i="288"/>
  <c r="CQ90" i="273"/>
  <c r="CQ91" i="273" s="1"/>
  <c r="CQ2" i="288"/>
  <c r="CQ2" i="275"/>
  <c r="CQ111" i="273"/>
  <c r="CQ112" i="273" s="1"/>
  <c r="CQ11" i="285" s="1"/>
  <c r="CQ12" i="285" s="1"/>
  <c r="CQ32" i="273"/>
  <c r="CQ33" i="273" s="1"/>
  <c r="CQ96" i="273"/>
  <c r="CQ97" i="273" s="1"/>
  <c r="CQ2" i="265"/>
  <c r="CQ2" i="278"/>
  <c r="CQ2" i="273"/>
  <c r="CQ75" i="273"/>
  <c r="CQ76" i="273" s="1"/>
  <c r="CQ18" i="280" s="1"/>
  <c r="CQ2" i="280"/>
  <c r="CQ2" i="286"/>
  <c r="AN14" i="286"/>
  <c r="AN16" i="286" s="1"/>
  <c r="CM30" i="265"/>
  <c r="CM66" i="273"/>
  <c r="CM67" i="273" s="1"/>
  <c r="CN60" i="273"/>
  <c r="CO31" i="265"/>
  <c r="CO10" i="265"/>
  <c r="CN134" i="273"/>
  <c r="CO131" i="273"/>
  <c r="CS47" i="273"/>
  <c r="CS48" i="273" s="1"/>
  <c r="CS51" i="273" s="1"/>
  <c r="CS19" i="273"/>
  <c r="CS20" i="273" s="1"/>
  <c r="CS56" i="273"/>
  <c r="CS37" i="288"/>
  <c r="CS12" i="288"/>
  <c r="CS37" i="273"/>
  <c r="CT5" i="286"/>
  <c r="CU10" i="273"/>
  <c r="CT5" i="273"/>
  <c r="CT13" i="273"/>
  <c r="CT14" i="273" s="1"/>
  <c r="CT5" i="288"/>
  <c r="CT5" i="275"/>
  <c r="CT5" i="280"/>
  <c r="CT5" i="265"/>
  <c r="CT5" i="282"/>
  <c r="CT5" i="285"/>
  <c r="CT5" i="278"/>
  <c r="CP76" i="273"/>
  <c r="CP18" i="280" s="1"/>
  <c r="CO121" i="280"/>
  <c r="CO50" i="280"/>
  <c r="CO73" i="282"/>
  <c r="CO55" i="288"/>
  <c r="CO43" i="286"/>
  <c r="CO18" i="285"/>
  <c r="CO26" i="282"/>
  <c r="CO13" i="288"/>
  <c r="CO79" i="273"/>
  <c r="CP80" i="273" s="1"/>
  <c r="CP58" i="273" s="1"/>
  <c r="CO84" i="282"/>
  <c r="CO38" i="288"/>
  <c r="CO32" i="286"/>
  <c r="CO15" i="275"/>
  <c r="CO20" i="275" s="1"/>
  <c r="CP17" i="275" s="1"/>
  <c r="CO61" i="288"/>
  <c r="CO20" i="286"/>
  <c r="CO57" i="273"/>
  <c r="CO142" i="273"/>
  <c r="CN11" i="278"/>
  <c r="CN13" i="278" s="1"/>
  <c r="CN25" i="278" s="1"/>
  <c r="CL3" i="275"/>
  <c r="CL3" i="286"/>
  <c r="CL3" i="282"/>
  <c r="CL50" i="273"/>
  <c r="CL3" i="285"/>
  <c r="CL3" i="280"/>
  <c r="CL3" i="288"/>
  <c r="CL3" i="278"/>
  <c r="CL3" i="265"/>
  <c r="CL3" i="273"/>
  <c r="CO136" i="273"/>
  <c r="CN19" i="278"/>
  <c r="CN21" i="278" s="1"/>
  <c r="CN26" i="278" s="1"/>
  <c r="CK42" i="282"/>
  <c r="CK14" i="265"/>
  <c r="CP42" i="273"/>
  <c r="CP52" i="273"/>
  <c r="CP15" i="286"/>
  <c r="CP100" i="273"/>
  <c r="CQ101" i="273" s="1"/>
  <c r="CQ59" i="273" s="1"/>
  <c r="CP20" i="282"/>
  <c r="CP64" i="280"/>
  <c r="CP65" i="280" s="1"/>
  <c r="CP89" i="280"/>
  <c r="CP90" i="280" s="1"/>
  <c r="CP92" i="280" s="1"/>
  <c r="CP152" i="273"/>
  <c r="CP56" i="288"/>
  <c r="CP12" i="278"/>
  <c r="CP130" i="273"/>
  <c r="CP141" i="273"/>
  <c r="CP151" i="273"/>
  <c r="CP20" i="278"/>
  <c r="CP135" i="273"/>
  <c r="CP33" i="278"/>
  <c r="CP41" i="278"/>
  <c r="CP42" i="278" s="1"/>
  <c r="CP43" i="278" s="1"/>
  <c r="CP22" i="285"/>
  <c r="CP13" i="285"/>
  <c r="CP13" i="265" s="1"/>
  <c r="CO4" i="265"/>
  <c r="CO4" i="282"/>
  <c r="CO4" i="275"/>
  <c r="CO4" i="278"/>
  <c r="CO4" i="286"/>
  <c r="CO4" i="273"/>
  <c r="CO4" i="280"/>
  <c r="CO4" i="288"/>
  <c r="CO4" i="285"/>
  <c r="CL30" i="265"/>
  <c r="CL9" i="265"/>
  <c r="CL11" i="265" s="1"/>
  <c r="BB19" i="282"/>
  <c r="BB21" i="282" s="1"/>
  <c r="CR147" i="273"/>
  <c r="CR24" i="273"/>
  <c r="CR25" i="273" s="1"/>
  <c r="CP42" i="280"/>
  <c r="CP78" i="288"/>
  <c r="CP79" i="288" s="1"/>
  <c r="CP81" i="288" s="1"/>
  <c r="CP140" i="273"/>
  <c r="CP38" i="273"/>
  <c r="CQ39" i="273" s="1"/>
  <c r="CQ41" i="273" s="1"/>
  <c r="CM50" i="288" l="1"/>
  <c r="CM51" i="288" s="1"/>
  <c r="CM54" i="288" s="1"/>
  <c r="CM57" i="288" s="1"/>
  <c r="CM64" i="288" s="1"/>
  <c r="CN153" i="273"/>
  <c r="CP68" i="280"/>
  <c r="CP19" i="280"/>
  <c r="CP20" i="280" s="1"/>
  <c r="CQ42" i="273"/>
  <c r="CQ52" i="273"/>
  <c r="CR42" i="288"/>
  <c r="CR111" i="273"/>
  <c r="CR112" i="273" s="1"/>
  <c r="CR11" i="285" s="1"/>
  <c r="CR12" i="285" s="1"/>
  <c r="CR32" i="273"/>
  <c r="CR33" i="273" s="1"/>
  <c r="CR96" i="273"/>
  <c r="CR97" i="273" s="1"/>
  <c r="CR2" i="265"/>
  <c r="CR2" i="278"/>
  <c r="CR2" i="285"/>
  <c r="CR90" i="273"/>
  <c r="CR91" i="273" s="1"/>
  <c r="CR2" i="288"/>
  <c r="CR2" i="286"/>
  <c r="CR18" i="288"/>
  <c r="CR2" i="282"/>
  <c r="CR2" i="273"/>
  <c r="CR122" i="273"/>
  <c r="CR123" i="273" s="1"/>
  <c r="CR11" i="280" s="1"/>
  <c r="CR148" i="273"/>
  <c r="CR149" i="273" s="1"/>
  <c r="CR75" i="273"/>
  <c r="CR2" i="280"/>
  <c r="CR2" i="275"/>
  <c r="BB43" i="282"/>
  <c r="BB30" i="282"/>
  <c r="BB31" i="282" s="1"/>
  <c r="BC28" i="282" s="1"/>
  <c r="CP31" i="265"/>
  <c r="CP10" i="265"/>
  <c r="CN59" i="265"/>
  <c r="CN60" i="265" s="1"/>
  <c r="CO20" i="285"/>
  <c r="CO23" i="285" s="1"/>
  <c r="CN27" i="278"/>
  <c r="CN32" i="278" s="1"/>
  <c r="CN34" i="278" s="1"/>
  <c r="CL42" i="282"/>
  <c r="CL14" i="265"/>
  <c r="CP4" i="275"/>
  <c r="CP4" i="280"/>
  <c r="CP4" i="265"/>
  <c r="CP4" i="273"/>
  <c r="CP4" i="278"/>
  <c r="CP4" i="285"/>
  <c r="CP4" i="282"/>
  <c r="CP4" i="286"/>
  <c r="CP4" i="288"/>
  <c r="CP136" i="273"/>
  <c r="CO19" i="278"/>
  <c r="CO21" i="278" s="1"/>
  <c r="CO26" i="278" s="1"/>
  <c r="CP142" i="273"/>
  <c r="CO11" i="278"/>
  <c r="CO13" i="278" s="1"/>
  <c r="CO25" i="278" s="1"/>
  <c r="CO27" i="278" s="1"/>
  <c r="CO32" i="278" s="1"/>
  <c r="CO34" i="278" s="1"/>
  <c r="CP121" i="280"/>
  <c r="CP50" i="280"/>
  <c r="CP61" i="288"/>
  <c r="CP13" i="288"/>
  <c r="CP18" i="285"/>
  <c r="CP73" i="282"/>
  <c r="CP55" i="288"/>
  <c r="CP32" i="286"/>
  <c r="CP57" i="273"/>
  <c r="CP84" i="282"/>
  <c r="CP38" i="288"/>
  <c r="CP20" i="286"/>
  <c r="CP15" i="275"/>
  <c r="CP20" i="275" s="1"/>
  <c r="CQ17" i="275" s="1"/>
  <c r="CP26" i="282"/>
  <c r="CP43" i="286"/>
  <c r="CP79" i="273"/>
  <c r="CQ80" i="273" s="1"/>
  <c r="CQ58" i="273" s="1"/>
  <c r="CQ121" i="280"/>
  <c r="CQ50" i="280"/>
  <c r="CQ26" i="282"/>
  <c r="CQ38" i="288"/>
  <c r="CQ20" i="286"/>
  <c r="CQ57" i="273"/>
  <c r="CQ73" i="282"/>
  <c r="CQ61" i="288"/>
  <c r="CQ32" i="286"/>
  <c r="CQ15" i="275"/>
  <c r="CQ55" i="288"/>
  <c r="CQ13" i="288"/>
  <c r="CQ79" i="273"/>
  <c r="CR80" i="273" s="1"/>
  <c r="CR58" i="273" s="1"/>
  <c r="CQ84" i="282"/>
  <c r="CQ43" i="286"/>
  <c r="CQ18" i="285"/>
  <c r="CT12" i="288"/>
  <c r="CT37" i="288"/>
  <c r="CT47" i="273"/>
  <c r="CT48" i="273" s="1"/>
  <c r="CT51" i="273" s="1"/>
  <c r="CT37" i="273"/>
  <c r="CT56" i="273"/>
  <c r="CT19" i="273"/>
  <c r="CT20" i="273" s="1"/>
  <c r="CU5" i="280"/>
  <c r="CU5" i="286"/>
  <c r="CU5" i="288"/>
  <c r="CU5" i="273"/>
  <c r="CU5" i="285"/>
  <c r="CV10" i="273"/>
  <c r="CU5" i="282"/>
  <c r="CU13" i="273"/>
  <c r="CU14" i="273" s="1"/>
  <c r="CU5" i="275"/>
  <c r="CU5" i="265"/>
  <c r="CU5" i="278"/>
  <c r="CS24" i="273"/>
  <c r="CS25" i="273" s="1"/>
  <c r="CS147" i="273"/>
  <c r="CM3" i="273"/>
  <c r="CM3" i="285"/>
  <c r="CM3" i="275"/>
  <c r="CM3" i="278"/>
  <c r="CM3" i="286"/>
  <c r="CM3" i="282"/>
  <c r="CM3" i="288"/>
  <c r="CM50" i="273"/>
  <c r="CM3" i="280"/>
  <c r="CM3" i="265"/>
  <c r="CM42" i="282"/>
  <c r="CM14" i="265"/>
  <c r="CQ151" i="273"/>
  <c r="CQ12" i="278"/>
  <c r="CQ130" i="273"/>
  <c r="CQ33" i="278"/>
  <c r="CQ41" i="278"/>
  <c r="CQ42" i="278" s="1"/>
  <c r="CQ43" i="278" s="1"/>
  <c r="CQ20" i="278"/>
  <c r="CQ135" i="273"/>
  <c r="CQ56" i="288"/>
  <c r="CQ141" i="273"/>
  <c r="CQ22" i="285"/>
  <c r="CQ13" i="285"/>
  <c r="CQ13" i="265" s="1"/>
  <c r="CO134" i="273"/>
  <c r="CP131" i="273"/>
  <c r="CN66" i="273"/>
  <c r="CN67" i="273" s="1"/>
  <c r="CO60" i="273"/>
  <c r="AN31" i="288"/>
  <c r="AN17" i="286"/>
  <c r="AN49" i="265" s="1"/>
  <c r="AN15" i="288"/>
  <c r="AN24" i="286"/>
  <c r="AN25" i="286" s="1"/>
  <c r="CQ38" i="273"/>
  <c r="CR39" i="273" s="1"/>
  <c r="CR41" i="273" s="1"/>
  <c r="CQ140" i="273"/>
  <c r="CQ20" i="282"/>
  <c r="CQ100" i="273"/>
  <c r="CR101" i="273" s="1"/>
  <c r="CR59" i="273" s="1"/>
  <c r="CQ15" i="286"/>
  <c r="CQ42" i="280"/>
  <c r="CQ78" i="288"/>
  <c r="CQ79" i="288" s="1"/>
  <c r="CQ81" i="288" s="1"/>
  <c r="CQ64" i="280"/>
  <c r="CQ65" i="280" s="1"/>
  <c r="CQ89" i="280"/>
  <c r="CQ90" i="280" s="1"/>
  <c r="CQ92" i="280" s="1"/>
  <c r="CQ152" i="273"/>
  <c r="CO153" i="273" l="1"/>
  <c r="CN50" i="288"/>
  <c r="CN51" i="288" s="1"/>
  <c r="CN54" i="288" s="1"/>
  <c r="CN57" i="288" s="1"/>
  <c r="CN64" i="288" s="1"/>
  <c r="CQ20" i="275"/>
  <c r="CR17" i="275" s="1"/>
  <c r="CP23" i="280"/>
  <c r="CQ68" i="280"/>
  <c r="CQ19" i="280"/>
  <c r="CQ20" i="280" s="1"/>
  <c r="CQ23" i="280" s="1"/>
  <c r="CR52" i="273"/>
  <c r="CR42" i="273"/>
  <c r="CO66" i="273"/>
  <c r="CO67" i="273" s="1"/>
  <c r="CP60" i="273"/>
  <c r="CP134" i="273"/>
  <c r="CQ131" i="273"/>
  <c r="CQ31" i="265"/>
  <c r="CQ10" i="265"/>
  <c r="CO9" i="265"/>
  <c r="CO11" i="265" s="1"/>
  <c r="CO30" i="265"/>
  <c r="CN30" i="265"/>
  <c r="CN9" i="265"/>
  <c r="CN11" i="265" s="1"/>
  <c r="BC19" i="282"/>
  <c r="BC21" i="282" s="1"/>
  <c r="CR42" i="280"/>
  <c r="CR78" i="288"/>
  <c r="CR79" i="288" s="1"/>
  <c r="CR81" i="288" s="1"/>
  <c r="CR20" i="282"/>
  <c r="CR100" i="273"/>
  <c r="CS101" i="273" s="1"/>
  <c r="CS59" i="273" s="1"/>
  <c r="CR15" i="286"/>
  <c r="CR56" i="288"/>
  <c r="CR12" i="278"/>
  <c r="CR130" i="273"/>
  <c r="CR141" i="273"/>
  <c r="CR151" i="273"/>
  <c r="CR20" i="278"/>
  <c r="CR135" i="273"/>
  <c r="CR33" i="278"/>
  <c r="CR41" i="278"/>
  <c r="CR42" i="278" s="1"/>
  <c r="CR43" i="278" s="1"/>
  <c r="CR22" i="285"/>
  <c r="CR13" i="285"/>
  <c r="CR13" i="265" s="1"/>
  <c r="AN74" i="265"/>
  <c r="AO22" i="286"/>
  <c r="CN3" i="280"/>
  <c r="CN3" i="278"/>
  <c r="CN3" i="265"/>
  <c r="CN3" i="285"/>
  <c r="CN3" i="275"/>
  <c r="CN3" i="282"/>
  <c r="CN3" i="273"/>
  <c r="CN50" i="273"/>
  <c r="CN3" i="286"/>
  <c r="CN3" i="288"/>
  <c r="CR76" i="273"/>
  <c r="CR18" i="280" s="1"/>
  <c r="CS75" i="273"/>
  <c r="CS2" i="280"/>
  <c r="CS2" i="286"/>
  <c r="CS111" i="273"/>
  <c r="CS112" i="273" s="1"/>
  <c r="CS11" i="285" s="1"/>
  <c r="CS12" i="285" s="1"/>
  <c r="CS32" i="273"/>
  <c r="CS33" i="273" s="1"/>
  <c r="CS96" i="273"/>
  <c r="CS97" i="273" s="1"/>
  <c r="CS2" i="265"/>
  <c r="CS2" i="278"/>
  <c r="CS2" i="273"/>
  <c r="CS122" i="273"/>
  <c r="CS123" i="273" s="1"/>
  <c r="CS11" i="280" s="1"/>
  <c r="CS42" i="288"/>
  <c r="CS90" i="273"/>
  <c r="CS91" i="273" s="1"/>
  <c r="CS2" i="288"/>
  <c r="CS2" i="275"/>
  <c r="CS148" i="273"/>
  <c r="CS149" i="273" s="1"/>
  <c r="CS18" i="288"/>
  <c r="CS2" i="282"/>
  <c r="CS2" i="285"/>
  <c r="CU19" i="273"/>
  <c r="CU20" i="273" s="1"/>
  <c r="CU56" i="273"/>
  <c r="CU47" i="273"/>
  <c r="CU48" i="273" s="1"/>
  <c r="CU51" i="273" s="1"/>
  <c r="CU37" i="288"/>
  <c r="CU12" i="288"/>
  <c r="CU37" i="273"/>
  <c r="CW10" i="273"/>
  <c r="CV5" i="275"/>
  <c r="CV5" i="280"/>
  <c r="CV5" i="285"/>
  <c r="CV5" i="265"/>
  <c r="CV5" i="273"/>
  <c r="CV5" i="278"/>
  <c r="CV13" i="273"/>
  <c r="CV14" i="273" s="1"/>
  <c r="CV5" i="286"/>
  <c r="CV5" i="288"/>
  <c r="CV5" i="282"/>
  <c r="CT24" i="273"/>
  <c r="CT25" i="273" s="1"/>
  <c r="CT147" i="273"/>
  <c r="CO59" i="265"/>
  <c r="CO60" i="265" s="1"/>
  <c r="CP20" i="285"/>
  <c r="CP23" i="285" s="1"/>
  <c r="CQ142" i="273"/>
  <c r="CP11" i="278"/>
  <c r="CP13" i="278" s="1"/>
  <c r="CP25" i="278" s="1"/>
  <c r="CP19" i="278"/>
  <c r="CP21" i="278" s="1"/>
  <c r="CP26" i="278" s="1"/>
  <c r="CQ136" i="273"/>
  <c r="CR64" i="280"/>
  <c r="CR65" i="280" s="1"/>
  <c r="CR89" i="280"/>
  <c r="CR90" i="280" s="1"/>
  <c r="CR92" i="280" s="1"/>
  <c r="CR152" i="273"/>
  <c r="CR140" i="273"/>
  <c r="CR38" i="273"/>
  <c r="CS39" i="273" s="1"/>
  <c r="CS41" i="273" s="1"/>
  <c r="CQ4" i="280"/>
  <c r="CQ4" i="285"/>
  <c r="CQ4" i="282"/>
  <c r="CQ4" i="278"/>
  <c r="CQ4" i="265"/>
  <c r="CQ4" i="286"/>
  <c r="CQ4" i="275"/>
  <c r="CQ4" i="273"/>
  <c r="CQ4" i="288"/>
  <c r="CP153" i="273" l="1"/>
  <c r="CO50" i="288"/>
  <c r="CO51" i="288" s="1"/>
  <c r="CO54" i="288" s="1"/>
  <c r="CO57" i="288" s="1"/>
  <c r="CO64" i="288" s="1"/>
  <c r="CR68" i="280"/>
  <c r="CR19" i="280"/>
  <c r="CR20" i="280" s="1"/>
  <c r="CR23" i="280" s="1"/>
  <c r="CP59" i="265"/>
  <c r="CP60" i="265" s="1"/>
  <c r="CQ20" i="285"/>
  <c r="CQ23" i="285" s="1"/>
  <c r="CS42" i="273"/>
  <c r="CS52" i="273"/>
  <c r="CR136" i="273"/>
  <c r="CQ19" i="278"/>
  <c r="CQ21" i="278" s="1"/>
  <c r="CQ26" i="278" s="1"/>
  <c r="CQ11" i="278"/>
  <c r="CQ13" i="278" s="1"/>
  <c r="CQ25" i="278" s="1"/>
  <c r="CR142" i="273"/>
  <c r="CW5" i="273"/>
  <c r="CW13" i="273"/>
  <c r="CW14" i="273" s="1"/>
  <c r="CW5" i="265"/>
  <c r="CW5" i="275"/>
  <c r="CW5" i="285"/>
  <c r="CX10" i="273"/>
  <c r="CW5" i="282"/>
  <c r="CW5" i="278"/>
  <c r="CW5" i="288"/>
  <c r="CW5" i="286"/>
  <c r="CW5" i="280"/>
  <c r="CU24" i="273"/>
  <c r="CU25" i="273" s="1"/>
  <c r="CU147" i="273"/>
  <c r="CS64" i="280"/>
  <c r="CS65" i="280" s="1"/>
  <c r="CS89" i="280"/>
  <c r="CS90" i="280" s="1"/>
  <c r="CS92" i="280" s="1"/>
  <c r="CS152" i="273"/>
  <c r="CS140" i="273"/>
  <c r="CS38" i="273"/>
  <c r="CT39" i="273" s="1"/>
  <c r="CT41" i="273" s="1"/>
  <c r="CR50" i="280"/>
  <c r="CR121" i="280"/>
  <c r="CR84" i="282"/>
  <c r="CR13" i="288"/>
  <c r="CR18" i="285"/>
  <c r="CR26" i="282"/>
  <c r="CR38" i="288"/>
  <c r="CR32" i="286"/>
  <c r="CR57" i="273"/>
  <c r="CR73" i="282"/>
  <c r="CR61" i="288"/>
  <c r="CR20" i="286"/>
  <c r="CR15" i="275"/>
  <c r="CR20" i="275" s="1"/>
  <c r="CS17" i="275" s="1"/>
  <c r="CR55" i="288"/>
  <c r="CR43" i="286"/>
  <c r="CR79" i="273"/>
  <c r="CS80" i="273" s="1"/>
  <c r="CS58" i="273" s="1"/>
  <c r="AO14" i="286"/>
  <c r="AO16" i="286" s="1"/>
  <c r="CR10" i="265"/>
  <c r="CR31" i="265"/>
  <c r="CS76" i="273"/>
  <c r="CS18" i="280" s="1"/>
  <c r="BC30" i="282"/>
  <c r="BC31" i="282" s="1"/>
  <c r="BD28" i="282" s="1"/>
  <c r="BC43" i="282"/>
  <c r="CN14" i="265"/>
  <c r="CN42" i="282"/>
  <c r="CQ134" i="273"/>
  <c r="CR131" i="273"/>
  <c r="CP66" i="273"/>
  <c r="CP67" i="273" s="1"/>
  <c r="CQ60" i="273"/>
  <c r="CR4" i="282"/>
  <c r="CR4" i="286"/>
  <c r="CR4" i="278"/>
  <c r="CR4" i="288"/>
  <c r="CR4" i="273"/>
  <c r="CR4" i="285"/>
  <c r="CR4" i="265"/>
  <c r="CR4" i="275"/>
  <c r="CR4" i="280"/>
  <c r="CP27" i="278"/>
  <c r="CP32" i="278" s="1"/>
  <c r="CP34" i="278" s="1"/>
  <c r="CT75" i="273"/>
  <c r="CT2" i="280"/>
  <c r="CT2" i="275"/>
  <c r="CT111" i="273"/>
  <c r="CT112" i="273" s="1"/>
  <c r="CT11" i="285" s="1"/>
  <c r="CT12" i="285" s="1"/>
  <c r="CT32" i="273"/>
  <c r="CT33" i="273" s="1"/>
  <c r="CT96" i="273"/>
  <c r="CT97" i="273" s="1"/>
  <c r="CT2" i="265"/>
  <c r="CT2" i="278"/>
  <c r="CT2" i="285"/>
  <c r="CT42" i="288"/>
  <c r="CT90" i="273"/>
  <c r="CT91" i="273" s="1"/>
  <c r="CT2" i="288"/>
  <c r="CT2" i="286"/>
  <c r="CT122" i="273"/>
  <c r="CT123" i="273" s="1"/>
  <c r="CT11" i="280" s="1"/>
  <c r="CT148" i="273"/>
  <c r="CT149" i="273" s="1"/>
  <c r="CT18" i="288"/>
  <c r="CT2" i="282"/>
  <c r="CT2" i="273"/>
  <c r="CV37" i="273"/>
  <c r="CV56" i="273"/>
  <c r="CV47" i="273"/>
  <c r="CV48" i="273" s="1"/>
  <c r="CV51" i="273" s="1"/>
  <c r="CV37" i="288"/>
  <c r="CV12" i="288"/>
  <c r="CV19" i="273"/>
  <c r="CV20" i="273" s="1"/>
  <c r="CS20" i="282"/>
  <c r="CS100" i="273"/>
  <c r="CT101" i="273" s="1"/>
  <c r="CT59" i="273" s="1"/>
  <c r="CS15" i="286"/>
  <c r="CS42" i="280"/>
  <c r="CS78" i="288"/>
  <c r="CS79" i="288" s="1"/>
  <c r="CS81" i="288" s="1"/>
  <c r="CS56" i="288"/>
  <c r="CS12" i="278"/>
  <c r="CS130" i="273"/>
  <c r="CS33" i="278"/>
  <c r="CS41" i="278"/>
  <c r="CS42" i="278" s="1"/>
  <c r="CS43" i="278" s="1"/>
  <c r="CS20" i="278"/>
  <c r="CS135" i="273"/>
  <c r="CS151" i="273"/>
  <c r="CS141" i="273"/>
  <c r="CS13" i="285"/>
  <c r="CS13" i="265" s="1"/>
  <c r="CS22" i="285"/>
  <c r="CO42" i="282"/>
  <c r="CO14" i="265"/>
  <c r="CO3" i="275"/>
  <c r="CO3" i="285"/>
  <c r="CO3" i="265"/>
  <c r="CO3" i="280"/>
  <c r="CO3" i="286"/>
  <c r="CO50" i="273"/>
  <c r="CO3" i="273"/>
  <c r="CO3" i="278"/>
  <c r="CO3" i="282"/>
  <c r="CO3" i="288"/>
  <c r="CP50" i="288" l="1"/>
  <c r="CP51" i="288" s="1"/>
  <c r="CP54" i="288" s="1"/>
  <c r="CP57" i="288" s="1"/>
  <c r="CP64" i="288" s="1"/>
  <c r="CQ153" i="273"/>
  <c r="CS68" i="280"/>
  <c r="CS19" i="280"/>
  <c r="CS20" i="280" s="1"/>
  <c r="CS23" i="280" s="1"/>
  <c r="CQ27" i="278"/>
  <c r="CQ32" i="278" s="1"/>
  <c r="CQ34" i="278" s="1"/>
  <c r="CQ30" i="265" s="1"/>
  <c r="CT64" i="280"/>
  <c r="CT65" i="280" s="1"/>
  <c r="CT89" i="280"/>
  <c r="CT90" i="280" s="1"/>
  <c r="CT92" i="280" s="1"/>
  <c r="CT152" i="273"/>
  <c r="CT20" i="282"/>
  <c r="CT100" i="273"/>
  <c r="CU101" i="273" s="1"/>
  <c r="CU59" i="273" s="1"/>
  <c r="CT15" i="286"/>
  <c r="CS31" i="265"/>
  <c r="CS10" i="265"/>
  <c r="CV24" i="273"/>
  <c r="CV25" i="273" s="1"/>
  <c r="CV147" i="273"/>
  <c r="CT42" i="280"/>
  <c r="CT78" i="288"/>
  <c r="CT79" i="288" s="1"/>
  <c r="CT81" i="288" s="1"/>
  <c r="CT56" i="288"/>
  <c r="CT141" i="273"/>
  <c r="CT151" i="273"/>
  <c r="CT12" i="278"/>
  <c r="CT130" i="273"/>
  <c r="CT33" i="278"/>
  <c r="CT41" i="278"/>
  <c r="CT42" i="278" s="1"/>
  <c r="CT43" i="278" s="1"/>
  <c r="CT20" i="278"/>
  <c r="CT135" i="273"/>
  <c r="CT22" i="285"/>
  <c r="CT13" i="285"/>
  <c r="CT13" i="265" s="1"/>
  <c r="CP30" i="265"/>
  <c r="CP9" i="265"/>
  <c r="CP11" i="265" s="1"/>
  <c r="CQ66" i="273"/>
  <c r="CQ67" i="273" s="1"/>
  <c r="CR60" i="273"/>
  <c r="CS131" i="273"/>
  <c r="CR134" i="273"/>
  <c r="CS121" i="280"/>
  <c r="CS50" i="280"/>
  <c r="CS84" i="282"/>
  <c r="CS38" i="288"/>
  <c r="CS20" i="286"/>
  <c r="CS57" i="273"/>
  <c r="CS15" i="275"/>
  <c r="CS20" i="275" s="1"/>
  <c r="CT17" i="275" s="1"/>
  <c r="CS61" i="288"/>
  <c r="CS32" i="286"/>
  <c r="CS73" i="282"/>
  <c r="CS55" i="288"/>
  <c r="CS13" i="288"/>
  <c r="CS79" i="273"/>
  <c r="CT80" i="273" s="1"/>
  <c r="CT58" i="273" s="1"/>
  <c r="CS26" i="282"/>
  <c r="CS43" i="286"/>
  <c r="CS18" i="285"/>
  <c r="CT76" i="273"/>
  <c r="CT18" i="280" s="1"/>
  <c r="CX5" i="282"/>
  <c r="CX5" i="286"/>
  <c r="CX5" i="275"/>
  <c r="CX5" i="285"/>
  <c r="CX5" i="278"/>
  <c r="CY10" i="273"/>
  <c r="CX5" i="280"/>
  <c r="CX13" i="273"/>
  <c r="CX14" i="273" s="1"/>
  <c r="CX5" i="288"/>
  <c r="CX5" i="265"/>
  <c r="CX5" i="273"/>
  <c r="CW37" i="288"/>
  <c r="CW19" i="273"/>
  <c r="CW20" i="273" s="1"/>
  <c r="CW56" i="273"/>
  <c r="CW37" i="273"/>
  <c r="CW47" i="273"/>
  <c r="CW48" i="273" s="1"/>
  <c r="CW51" i="273" s="1"/>
  <c r="CW12" i="288"/>
  <c r="CR11" i="278"/>
  <c r="CR13" i="278" s="1"/>
  <c r="CR25" i="278" s="1"/>
  <c r="CS142" i="273"/>
  <c r="CS4" i="265"/>
  <c r="CS4" i="282"/>
  <c r="CS4" i="275"/>
  <c r="CS4" i="278"/>
  <c r="CS4" i="286"/>
  <c r="CS4" i="273"/>
  <c r="CS4" i="285"/>
  <c r="CS4" i="288"/>
  <c r="CS4" i="280"/>
  <c r="CQ59" i="265"/>
  <c r="CQ60" i="265" s="1"/>
  <c r="CR20" i="285"/>
  <c r="CT38" i="273"/>
  <c r="CU39" i="273" s="1"/>
  <c r="CU41" i="273" s="1"/>
  <c r="CT140" i="273"/>
  <c r="CP3" i="278"/>
  <c r="CP3" i="265"/>
  <c r="CP3" i="285"/>
  <c r="CP3" i="280"/>
  <c r="CP3" i="273"/>
  <c r="CP3" i="286"/>
  <c r="CP50" i="273"/>
  <c r="CP3" i="282"/>
  <c r="CP3" i="275"/>
  <c r="CP3" i="288"/>
  <c r="BD19" i="282"/>
  <c r="BD21" i="282" s="1"/>
  <c r="AO17" i="286"/>
  <c r="AO49" i="265" s="1"/>
  <c r="AO31" i="288"/>
  <c r="AO24" i="286"/>
  <c r="AO25" i="286" s="1"/>
  <c r="AO15" i="288"/>
  <c r="CR23" i="285"/>
  <c r="CT52" i="273"/>
  <c r="CT42" i="273"/>
  <c r="CU148" i="273"/>
  <c r="CU149" i="273" s="1"/>
  <c r="CU75" i="273"/>
  <c r="CU90" i="273"/>
  <c r="CU91" i="273" s="1"/>
  <c r="CU2" i="288"/>
  <c r="CU2" i="275"/>
  <c r="CU122" i="273"/>
  <c r="CU123" i="273" s="1"/>
  <c r="CU11" i="280" s="1"/>
  <c r="CU42" i="288"/>
  <c r="CU111" i="273"/>
  <c r="CU112" i="273" s="1"/>
  <c r="CU11" i="285" s="1"/>
  <c r="CU12" i="285" s="1"/>
  <c r="CU32" i="273"/>
  <c r="CU33" i="273" s="1"/>
  <c r="CU96" i="273"/>
  <c r="CU97" i="273" s="1"/>
  <c r="CU2" i="265"/>
  <c r="CU2" i="278"/>
  <c r="CU2" i="273"/>
  <c r="CU2" i="280"/>
  <c r="CU2" i="286"/>
  <c r="CU18" i="288"/>
  <c r="CU2" i="282"/>
  <c r="CU2" i="285"/>
  <c r="CS136" i="273"/>
  <c r="CR19" i="278"/>
  <c r="CR21" i="278" s="1"/>
  <c r="CR26" i="278" s="1"/>
  <c r="CR153" i="273" l="1"/>
  <c r="CQ50" i="288"/>
  <c r="CQ51" i="288" s="1"/>
  <c r="CQ54" i="288" s="1"/>
  <c r="CQ57" i="288" s="1"/>
  <c r="CQ64" i="288" s="1"/>
  <c r="CQ9" i="265"/>
  <c r="CQ11" i="265" s="1"/>
  <c r="CQ42" i="282" s="1"/>
  <c r="CT68" i="280"/>
  <c r="CT19" i="280"/>
  <c r="CT20" i="280" s="1"/>
  <c r="CT23" i="280" s="1"/>
  <c r="CU20" i="278"/>
  <c r="CU135" i="273"/>
  <c r="CU151" i="273"/>
  <c r="CU33" i="278"/>
  <c r="CU41" i="278"/>
  <c r="CU42" i="278" s="1"/>
  <c r="CU43" i="278" s="1"/>
  <c r="CU12" i="278"/>
  <c r="CU130" i="273"/>
  <c r="CU56" i="288"/>
  <c r="CU141" i="273"/>
  <c r="CU42" i="280"/>
  <c r="CU78" i="288"/>
  <c r="CU79" i="288" s="1"/>
  <c r="CU81" i="288" s="1"/>
  <c r="CT136" i="273"/>
  <c r="CS19" i="278"/>
  <c r="CS21" i="278" s="1"/>
  <c r="CS26" i="278" s="1"/>
  <c r="CU38" i="273"/>
  <c r="CV39" i="273" s="1"/>
  <c r="CV41" i="273" s="1"/>
  <c r="CU140" i="273"/>
  <c r="CU100" i="273"/>
  <c r="CV101" i="273" s="1"/>
  <c r="CV59" i="273" s="1"/>
  <c r="CU20" i="282"/>
  <c r="CU15" i="286"/>
  <c r="CU64" i="280"/>
  <c r="CU65" i="280" s="1"/>
  <c r="CU89" i="280"/>
  <c r="CU90" i="280" s="1"/>
  <c r="CU92" i="280" s="1"/>
  <c r="CU152" i="273"/>
  <c r="CS11" i="278"/>
  <c r="CS13" i="278" s="1"/>
  <c r="CS25" i="278" s="1"/>
  <c r="CT142" i="273"/>
  <c r="CX37" i="273"/>
  <c r="CX37" i="288"/>
  <c r="CX56" i="273"/>
  <c r="CX12" i="288"/>
  <c r="CX47" i="273"/>
  <c r="CX48" i="273" s="1"/>
  <c r="CX51" i="273" s="1"/>
  <c r="CX19" i="273"/>
  <c r="CX20" i="273" s="1"/>
  <c r="CY5" i="278"/>
  <c r="CZ10" i="273"/>
  <c r="CY5" i="282"/>
  <c r="CY5" i="275"/>
  <c r="CY5" i="273"/>
  <c r="CY13" i="273"/>
  <c r="CY14" i="273" s="1"/>
  <c r="CY5" i="285"/>
  <c r="CY5" i="286"/>
  <c r="CY5" i="280"/>
  <c r="CY5" i="265"/>
  <c r="CY5" i="288"/>
  <c r="CT131" i="273"/>
  <c r="CS134" i="273"/>
  <c r="CQ3" i="285"/>
  <c r="CQ3" i="265"/>
  <c r="CQ3" i="273"/>
  <c r="CQ3" i="275"/>
  <c r="CQ3" i="282"/>
  <c r="CQ3" i="280"/>
  <c r="CQ3" i="288"/>
  <c r="CQ50" i="273"/>
  <c r="CQ3" i="286"/>
  <c r="CQ3" i="278"/>
  <c r="CT31" i="265"/>
  <c r="CT10" i="265"/>
  <c r="CU22" i="285"/>
  <c r="CU13" i="285"/>
  <c r="CU13" i="265" s="1"/>
  <c r="CT4" i="265"/>
  <c r="CT4" i="286"/>
  <c r="CT4" i="285"/>
  <c r="CT4" i="278"/>
  <c r="CT4" i="275"/>
  <c r="CT4" i="280"/>
  <c r="CT4" i="288"/>
  <c r="CT4" i="282"/>
  <c r="CT4" i="273"/>
  <c r="CR59" i="265"/>
  <c r="CR60" i="265" s="1"/>
  <c r="CS20" i="285"/>
  <c r="CS23" i="285" s="1"/>
  <c r="AP22" i="286"/>
  <c r="AO74" i="265"/>
  <c r="BD30" i="282"/>
  <c r="BD31" i="282" s="1"/>
  <c r="BE28" i="282" s="1"/>
  <c r="BD43" i="282"/>
  <c r="CU52" i="273"/>
  <c r="CU42" i="273"/>
  <c r="CR27" i="278"/>
  <c r="CR32" i="278" s="1"/>
  <c r="CR34" i="278" s="1"/>
  <c r="CW24" i="273"/>
  <c r="CW25" i="273" s="1"/>
  <c r="CW147" i="273"/>
  <c r="CT121" i="280"/>
  <c r="CT50" i="280"/>
  <c r="CT26" i="282"/>
  <c r="CT43" i="286"/>
  <c r="CT79" i="273"/>
  <c r="CU80" i="273" s="1"/>
  <c r="CU58" i="273" s="1"/>
  <c r="CT61" i="288"/>
  <c r="CT13" i="288"/>
  <c r="CT18" i="285"/>
  <c r="CT73" i="282"/>
  <c r="CT55" i="288"/>
  <c r="CT32" i="286"/>
  <c r="CT57" i="273"/>
  <c r="CT84" i="282"/>
  <c r="CT38" i="288"/>
  <c r="CT20" i="286"/>
  <c r="CT15" i="275"/>
  <c r="CT20" i="275" s="1"/>
  <c r="CU17" i="275" s="1"/>
  <c r="CR66" i="273"/>
  <c r="CR67" i="273" s="1"/>
  <c r="CS60" i="273"/>
  <c r="CP42" i="282"/>
  <c r="CP14" i="265"/>
  <c r="CV111" i="273"/>
  <c r="CV112" i="273" s="1"/>
  <c r="CV11" i="285" s="1"/>
  <c r="CV12" i="285" s="1"/>
  <c r="CV32" i="273"/>
  <c r="CV33" i="273" s="1"/>
  <c r="CV96" i="273"/>
  <c r="CV97" i="273" s="1"/>
  <c r="CV2" i="265"/>
  <c r="CV2" i="288"/>
  <c r="CV2" i="273"/>
  <c r="CV75" i="273"/>
  <c r="CV2" i="278"/>
  <c r="CV2" i="286"/>
  <c r="CV122" i="273"/>
  <c r="CV123" i="273" s="1"/>
  <c r="CV11" i="280" s="1"/>
  <c r="CV148" i="273"/>
  <c r="CV149" i="273" s="1"/>
  <c r="CV18" i="288"/>
  <c r="CV2" i="280"/>
  <c r="CV2" i="285"/>
  <c r="CV42" i="288"/>
  <c r="CV90" i="273"/>
  <c r="CV91" i="273" s="1"/>
  <c r="CV2" i="282"/>
  <c r="CV2" i="275"/>
  <c r="CU76" i="273"/>
  <c r="CU18" i="280" s="1"/>
  <c r="CQ14" i="265" l="1"/>
  <c r="CS153" i="273"/>
  <c r="CR50" i="288"/>
  <c r="CR51" i="288" s="1"/>
  <c r="CR54" i="288" s="1"/>
  <c r="CR57" i="288" s="1"/>
  <c r="CR64" i="288" s="1"/>
  <c r="CU68" i="280"/>
  <c r="CU19" i="280"/>
  <c r="CU20" i="280" s="1"/>
  <c r="CU23" i="280" s="1"/>
  <c r="CS59" i="265"/>
  <c r="CS60" i="265" s="1"/>
  <c r="CT20" i="285"/>
  <c r="CT23" i="285" s="1"/>
  <c r="CV64" i="280"/>
  <c r="CV65" i="280" s="1"/>
  <c r="CV89" i="280"/>
  <c r="CV90" i="280" s="1"/>
  <c r="CV92" i="280" s="1"/>
  <c r="CV152" i="273"/>
  <c r="CV13" i="285"/>
  <c r="CV13" i="265" s="1"/>
  <c r="CV22" i="285"/>
  <c r="CU121" i="280"/>
  <c r="CU50" i="280"/>
  <c r="CU26" i="282"/>
  <c r="CU38" i="288"/>
  <c r="CU20" i="286"/>
  <c r="CU57" i="273"/>
  <c r="CU73" i="282"/>
  <c r="CU61" i="288"/>
  <c r="CU32" i="286"/>
  <c r="CU55" i="288"/>
  <c r="CU13" i="288"/>
  <c r="CU79" i="273"/>
  <c r="CV80" i="273" s="1"/>
  <c r="CV58" i="273" s="1"/>
  <c r="CU15" i="275"/>
  <c r="CU20" i="275" s="1"/>
  <c r="CV17" i="275" s="1"/>
  <c r="CU84" i="282"/>
  <c r="CU43" i="286"/>
  <c r="CU18" i="285"/>
  <c r="CV15" i="286"/>
  <c r="CV100" i="273"/>
  <c r="CW101" i="273" s="1"/>
  <c r="CW59" i="273" s="1"/>
  <c r="CV20" i="282"/>
  <c r="CV42" i="280"/>
  <c r="CV78" i="288"/>
  <c r="CV79" i="288" s="1"/>
  <c r="CV81" i="288" s="1"/>
  <c r="CV38" i="273"/>
  <c r="CW39" i="273" s="1"/>
  <c r="CW41" i="273" s="1"/>
  <c r="CV140" i="273"/>
  <c r="CR3" i="265"/>
  <c r="CR3" i="273"/>
  <c r="CR3" i="275"/>
  <c r="CR3" i="288"/>
  <c r="CR3" i="280"/>
  <c r="CR50" i="273"/>
  <c r="CR3" i="286"/>
  <c r="CR3" i="278"/>
  <c r="CR3" i="285"/>
  <c r="CR3" i="282"/>
  <c r="CR30" i="265"/>
  <c r="CR9" i="265"/>
  <c r="CR11" i="265" s="1"/>
  <c r="BE19" i="282"/>
  <c r="BE21" i="282" s="1"/>
  <c r="AP14" i="286"/>
  <c r="AP16" i="286" s="1"/>
  <c r="CU131" i="273"/>
  <c r="CT134" i="273"/>
  <c r="CY37" i="288"/>
  <c r="CY47" i="273"/>
  <c r="CY48" i="273" s="1"/>
  <c r="CY51" i="273" s="1"/>
  <c r="CY12" i="288"/>
  <c r="CY19" i="273"/>
  <c r="CY20" i="273" s="1"/>
  <c r="CY37" i="273"/>
  <c r="CY56" i="273"/>
  <c r="CZ5" i="285"/>
  <c r="CZ5" i="278"/>
  <c r="CZ5" i="286"/>
  <c r="CZ5" i="282"/>
  <c r="CZ5" i="265"/>
  <c r="CZ5" i="288"/>
  <c r="CZ5" i="280"/>
  <c r="DA10" i="273"/>
  <c r="CZ5" i="275"/>
  <c r="CZ13" i="273"/>
  <c r="CZ14" i="273" s="1"/>
  <c r="CZ5" i="273"/>
  <c r="CX24" i="273"/>
  <c r="CX25" i="273" s="1"/>
  <c r="CX147" i="273"/>
  <c r="CS27" i="278"/>
  <c r="CS32" i="278" s="1"/>
  <c r="CS34" i="278" s="1"/>
  <c r="CU136" i="273"/>
  <c r="CT19" i="278"/>
  <c r="CT21" i="278" s="1"/>
  <c r="CT26" i="278" s="1"/>
  <c r="CV76" i="273"/>
  <c r="CV18" i="280" s="1"/>
  <c r="CV33" i="278"/>
  <c r="CV41" i="278"/>
  <c r="CV42" i="278" s="1"/>
  <c r="CV43" i="278" s="1"/>
  <c r="CV20" i="278"/>
  <c r="CV135" i="273"/>
  <c r="CV151" i="273"/>
  <c r="CV141" i="273"/>
  <c r="CV56" i="288"/>
  <c r="CV12" i="278"/>
  <c r="CV130" i="273"/>
  <c r="CS66" i="273"/>
  <c r="CS67" i="273" s="1"/>
  <c r="CT60" i="273"/>
  <c r="CW122" i="273"/>
  <c r="CW123" i="273" s="1"/>
  <c r="CW11" i="280" s="1"/>
  <c r="CW42" i="288"/>
  <c r="CW90" i="273"/>
  <c r="CW91" i="273" s="1"/>
  <c r="CW2" i="288"/>
  <c r="CW2" i="273"/>
  <c r="CW148" i="273"/>
  <c r="CW149" i="273" s="1"/>
  <c r="CW18" i="288"/>
  <c r="CW2" i="275"/>
  <c r="CW2" i="282"/>
  <c r="CW75" i="273"/>
  <c r="CW2" i="286"/>
  <c r="CW2" i="278"/>
  <c r="CW111" i="273"/>
  <c r="CW112" i="273" s="1"/>
  <c r="CW11" i="285" s="1"/>
  <c r="CW12" i="285" s="1"/>
  <c r="CW32" i="273"/>
  <c r="CW33" i="273" s="1"/>
  <c r="CW96" i="273"/>
  <c r="CW97" i="273" s="1"/>
  <c r="CW2" i="265"/>
  <c r="CW2" i="285"/>
  <c r="CW2" i="280"/>
  <c r="CU4" i="286"/>
  <c r="CU4" i="278"/>
  <c r="CU4" i="275"/>
  <c r="CU4" i="282"/>
  <c r="CU4" i="265"/>
  <c r="CU4" i="273"/>
  <c r="CU4" i="280"/>
  <c r="CU4" i="285"/>
  <c r="CU4" i="288"/>
  <c r="CU142" i="273"/>
  <c r="CT11" i="278"/>
  <c r="CT13" i="278" s="1"/>
  <c r="CT25" i="278" s="1"/>
  <c r="CV52" i="273"/>
  <c r="CV42" i="273"/>
  <c r="CU31" i="265"/>
  <c r="CU10" i="265"/>
  <c r="CS50" i="288" l="1"/>
  <c r="CS51" i="288" s="1"/>
  <c r="CS54" i="288" s="1"/>
  <c r="CS57" i="288" s="1"/>
  <c r="CS64" i="288" s="1"/>
  <c r="CT153" i="273"/>
  <c r="CT27" i="278"/>
  <c r="CT32" i="278" s="1"/>
  <c r="CT34" i="278" s="1"/>
  <c r="CT30" i="265" s="1"/>
  <c r="CV68" i="280"/>
  <c r="CV19" i="280"/>
  <c r="CV20" i="280" s="1"/>
  <c r="CV23" i="280" s="1"/>
  <c r="CV4" i="278"/>
  <c r="CV4" i="275"/>
  <c r="CV4" i="280"/>
  <c r="CV4" i="282"/>
  <c r="CV4" i="288"/>
  <c r="CV4" i="286"/>
  <c r="CV4" i="265"/>
  <c r="CV4" i="273"/>
  <c r="CV4" i="285"/>
  <c r="CU11" i="278"/>
  <c r="CU13" i="278" s="1"/>
  <c r="CU25" i="278" s="1"/>
  <c r="CV142" i="273"/>
  <c r="CW141" i="273"/>
  <c r="CW151" i="273"/>
  <c r="CW20" i="278"/>
  <c r="CW135" i="273"/>
  <c r="CW33" i="278"/>
  <c r="CW41" i="278"/>
  <c r="CW42" i="278" s="1"/>
  <c r="CW43" i="278" s="1"/>
  <c r="CW56" i="288"/>
  <c r="CW12" i="278"/>
  <c r="CW130" i="273"/>
  <c r="CW13" i="285"/>
  <c r="CW13" i="265" s="1"/>
  <c r="CW22" i="285"/>
  <c r="CW20" i="282"/>
  <c r="CW100" i="273"/>
  <c r="CX101" i="273" s="1"/>
  <c r="CX59" i="273" s="1"/>
  <c r="CW15" i="286"/>
  <c r="CW42" i="280"/>
  <c r="CW78" i="288"/>
  <c r="CW79" i="288" s="1"/>
  <c r="CW81" i="288" s="1"/>
  <c r="CS3" i="282"/>
  <c r="CS3" i="273"/>
  <c r="CS3" i="286"/>
  <c r="CS3" i="280"/>
  <c r="CS3" i="275"/>
  <c r="CS3" i="278"/>
  <c r="CS3" i="285"/>
  <c r="CS3" i="265"/>
  <c r="CS3" i="288"/>
  <c r="CS50" i="273"/>
  <c r="CS9" i="265"/>
  <c r="CS11" i="265" s="1"/>
  <c r="CS30" i="265"/>
  <c r="CV131" i="273"/>
  <c r="CU134" i="273"/>
  <c r="CT59" i="265"/>
  <c r="CT60" i="265" s="1"/>
  <c r="CU20" i="285"/>
  <c r="CU23" i="285" s="1"/>
  <c r="CW52" i="273"/>
  <c r="CW42" i="273"/>
  <c r="CW140" i="273"/>
  <c r="CW38" i="273"/>
  <c r="CX39" i="273" s="1"/>
  <c r="CX41" i="273" s="1"/>
  <c r="CW64" i="280"/>
  <c r="CW65" i="280" s="1"/>
  <c r="CW89" i="280"/>
  <c r="CW90" i="280" s="1"/>
  <c r="CW92" i="280" s="1"/>
  <c r="CW152" i="273"/>
  <c r="CT66" i="273"/>
  <c r="CT67" i="273" s="1"/>
  <c r="CU60" i="273"/>
  <c r="CV10" i="265"/>
  <c r="CV31" i="265"/>
  <c r="CV50" i="280"/>
  <c r="CV121" i="280"/>
  <c r="CV61" i="288"/>
  <c r="CV32" i="286"/>
  <c r="CV57" i="273"/>
  <c r="CV84" i="282"/>
  <c r="CV38" i="288"/>
  <c r="CV20" i="286"/>
  <c r="CV15" i="275"/>
  <c r="CV20" i="275" s="1"/>
  <c r="CW17" i="275" s="1"/>
  <c r="CV26" i="282"/>
  <c r="CV43" i="286"/>
  <c r="CV79" i="273"/>
  <c r="CW80" i="273" s="1"/>
  <c r="CW58" i="273" s="1"/>
  <c r="CV73" i="282"/>
  <c r="CV55" i="288"/>
  <c r="CV13" i="288"/>
  <c r="CV18" i="285"/>
  <c r="CV136" i="273"/>
  <c r="CU19" i="278"/>
  <c r="CU21" i="278" s="1"/>
  <c r="CU26" i="278" s="1"/>
  <c r="CX122" i="273"/>
  <c r="CX123" i="273" s="1"/>
  <c r="CX11" i="280" s="1"/>
  <c r="CX148" i="273"/>
  <c r="CX149" i="273" s="1"/>
  <c r="CX75" i="273"/>
  <c r="CX76" i="273" s="1"/>
  <c r="CX18" i="280" s="1"/>
  <c r="CX2" i="285"/>
  <c r="CX2" i="282"/>
  <c r="CX18" i="288"/>
  <c r="CX2" i="286"/>
  <c r="CX2" i="288"/>
  <c r="CX90" i="273"/>
  <c r="CX91" i="273" s="1"/>
  <c r="CX2" i="275"/>
  <c r="CX2" i="280"/>
  <c r="CX42" i="288"/>
  <c r="CX111" i="273"/>
  <c r="CX112" i="273" s="1"/>
  <c r="CX11" i="285" s="1"/>
  <c r="CX12" i="285" s="1"/>
  <c r="CX32" i="273"/>
  <c r="CX33" i="273" s="1"/>
  <c r="CX96" i="273"/>
  <c r="CX97" i="273" s="1"/>
  <c r="CX2" i="265"/>
  <c r="CX2" i="273"/>
  <c r="CX2" i="278"/>
  <c r="CZ56" i="273"/>
  <c r="CZ47" i="273"/>
  <c r="CZ48" i="273" s="1"/>
  <c r="CZ51" i="273" s="1"/>
  <c r="CZ19" i="273"/>
  <c r="CZ20" i="273" s="1"/>
  <c r="CZ12" i="288"/>
  <c r="CZ37" i="273"/>
  <c r="CZ37" i="288"/>
  <c r="DA13" i="273"/>
  <c r="DA14" i="273" s="1"/>
  <c r="DA5" i="265"/>
  <c r="DA5" i="288"/>
  <c r="DA5" i="273"/>
  <c r="DB10" i="273"/>
  <c r="DA5" i="278"/>
  <c r="DA5" i="275"/>
  <c r="DA5" i="280"/>
  <c r="DA5" i="286"/>
  <c r="DA5" i="282"/>
  <c r="DA5" i="285"/>
  <c r="CY24" i="273"/>
  <c r="CY25" i="273" s="1"/>
  <c r="CY147" i="273"/>
  <c r="AP15" i="288"/>
  <c r="AP17" i="286"/>
  <c r="AP49" i="265" s="1"/>
  <c r="AP31" i="288"/>
  <c r="AP24" i="286"/>
  <c r="AP25" i="286" s="1"/>
  <c r="BE30" i="282"/>
  <c r="BE31" i="282" s="1"/>
  <c r="BF28" i="282" s="1"/>
  <c r="BE43" i="282"/>
  <c r="CR14" i="265"/>
  <c r="CR42" i="282"/>
  <c r="CW76" i="273"/>
  <c r="CW18" i="280" s="1"/>
  <c r="CU153" i="273" l="1"/>
  <c r="CT50" i="288"/>
  <c r="CT51" i="288" s="1"/>
  <c r="CT54" i="288" s="1"/>
  <c r="CT57" i="288" s="1"/>
  <c r="CT64" i="288" s="1"/>
  <c r="CT9" i="265"/>
  <c r="CT11" i="265" s="1"/>
  <c r="CT42" i="282" s="1"/>
  <c r="CW68" i="280"/>
  <c r="CW19" i="280"/>
  <c r="CW20" i="280" s="1"/>
  <c r="AP74" i="265"/>
  <c r="AQ22" i="286"/>
  <c r="CY18" i="288"/>
  <c r="CY2" i="280"/>
  <c r="CY2" i="285"/>
  <c r="CY148" i="273"/>
  <c r="CY149" i="273" s="1"/>
  <c r="CY75" i="273"/>
  <c r="CY2" i="278"/>
  <c r="CY2" i="286"/>
  <c r="CY122" i="273"/>
  <c r="CY123" i="273" s="1"/>
  <c r="CY11" i="280" s="1"/>
  <c r="CY42" i="288"/>
  <c r="CY111" i="273"/>
  <c r="CY112" i="273" s="1"/>
  <c r="CY11" i="285" s="1"/>
  <c r="CY12" i="285" s="1"/>
  <c r="CY32" i="273"/>
  <c r="CY33" i="273" s="1"/>
  <c r="CY96" i="273"/>
  <c r="CY97" i="273" s="1"/>
  <c r="CY2" i="265"/>
  <c r="CY2" i="288"/>
  <c r="CY2" i="273"/>
  <c r="CY90" i="273"/>
  <c r="CY91" i="273" s="1"/>
  <c r="CY2" i="282"/>
  <c r="CY2" i="275"/>
  <c r="CX38" i="273"/>
  <c r="CY39" i="273" s="1"/>
  <c r="CY41" i="273" s="1"/>
  <c r="CX140" i="273"/>
  <c r="CW121" i="280"/>
  <c r="CW50" i="280"/>
  <c r="CW26" i="282"/>
  <c r="CW38" i="288"/>
  <c r="CW32" i="286"/>
  <c r="CW15" i="275"/>
  <c r="CW20" i="275" s="1"/>
  <c r="CX17" i="275" s="1"/>
  <c r="CW61" i="288"/>
  <c r="CW20" i="286"/>
  <c r="CW57" i="273"/>
  <c r="CW73" i="282"/>
  <c r="CW55" i="288"/>
  <c r="CW43" i="286"/>
  <c r="CW18" i="285"/>
  <c r="CW84" i="282"/>
  <c r="CW13" i="288"/>
  <c r="CW79" i="273"/>
  <c r="CX80" i="273" s="1"/>
  <c r="CX58" i="273" s="1"/>
  <c r="CU59" i="265"/>
  <c r="CU60" i="265" s="1"/>
  <c r="CV20" i="285"/>
  <c r="CV23" i="285" s="1"/>
  <c r="BF19" i="282"/>
  <c r="BF21" i="282" s="1"/>
  <c r="DB5" i="285"/>
  <c r="DB5" i="278"/>
  <c r="DB5" i="280"/>
  <c r="DB5" i="265"/>
  <c r="DB5" i="282"/>
  <c r="DB5" i="288"/>
  <c r="DB5" i="275"/>
  <c r="DB5" i="286"/>
  <c r="DC10" i="273"/>
  <c r="DB5" i="273"/>
  <c r="DB13" i="273"/>
  <c r="DB14" i="273" s="1"/>
  <c r="DA12" i="288"/>
  <c r="DA37" i="288"/>
  <c r="DA47" i="273"/>
  <c r="DA48" i="273" s="1"/>
  <c r="DA51" i="273" s="1"/>
  <c r="DA37" i="273"/>
  <c r="DA56" i="273"/>
  <c r="DA19" i="273"/>
  <c r="DA20" i="273" s="1"/>
  <c r="CZ24" i="273"/>
  <c r="CZ25" i="273" s="1"/>
  <c r="CZ147" i="273"/>
  <c r="CX56" i="288"/>
  <c r="CX12" i="278"/>
  <c r="CX130" i="273"/>
  <c r="CX33" i="278"/>
  <c r="CX41" i="278"/>
  <c r="CX42" i="278" s="1"/>
  <c r="CX43" i="278" s="1"/>
  <c r="CX20" i="278"/>
  <c r="CX135" i="273"/>
  <c r="CX151" i="273"/>
  <c r="CX141" i="273"/>
  <c r="CX13" i="285"/>
  <c r="CX13" i="265" s="1"/>
  <c r="CX22" i="285"/>
  <c r="CX20" i="282"/>
  <c r="CX15" i="286"/>
  <c r="CX100" i="273"/>
  <c r="CY101" i="273" s="1"/>
  <c r="CY59" i="273" s="1"/>
  <c r="CY76" i="273"/>
  <c r="CY18" i="280" s="1"/>
  <c r="CX42" i="280"/>
  <c r="CX78" i="288"/>
  <c r="CX79" i="288" s="1"/>
  <c r="CX81" i="288" s="1"/>
  <c r="CV19" i="278"/>
  <c r="CV21" i="278" s="1"/>
  <c r="CV26" i="278" s="1"/>
  <c r="CW136" i="273"/>
  <c r="CV60" i="273"/>
  <c r="CU66" i="273"/>
  <c r="CU67" i="273" s="1"/>
  <c r="CX42" i="273"/>
  <c r="CX52" i="273"/>
  <c r="CW4" i="285"/>
  <c r="CW4" i="282"/>
  <c r="CW4" i="286"/>
  <c r="CW4" i="280"/>
  <c r="CW4" i="275"/>
  <c r="CW4" i="288"/>
  <c r="CW4" i="265"/>
  <c r="CW4" i="273"/>
  <c r="CW4" i="278"/>
  <c r="CW142" i="273"/>
  <c r="CV11" i="278"/>
  <c r="CV13" i="278" s="1"/>
  <c r="CV25" i="278" s="1"/>
  <c r="CX64" i="280"/>
  <c r="CX65" i="280" s="1"/>
  <c r="CX89" i="280"/>
  <c r="CX90" i="280" s="1"/>
  <c r="CX92" i="280" s="1"/>
  <c r="CX152" i="273"/>
  <c r="CT3" i="273"/>
  <c r="CT3" i="285"/>
  <c r="CT3" i="278"/>
  <c r="CT3" i="288"/>
  <c r="CT3" i="286"/>
  <c r="CT3" i="275"/>
  <c r="CT3" i="280"/>
  <c r="CT3" i="282"/>
  <c r="CT3" i="265"/>
  <c r="CT50" i="273"/>
  <c r="CX121" i="280"/>
  <c r="CX50" i="280"/>
  <c r="CX73" i="282"/>
  <c r="CX55" i="288"/>
  <c r="CX20" i="286"/>
  <c r="CX15" i="275"/>
  <c r="CX61" i="288"/>
  <c r="CX43" i="286"/>
  <c r="CX79" i="273"/>
  <c r="CY80" i="273" s="1"/>
  <c r="CY58" i="273" s="1"/>
  <c r="CX84" i="282"/>
  <c r="CX13" i="288"/>
  <c r="CX18" i="285"/>
  <c r="CX26" i="282"/>
  <c r="CX38" i="288"/>
  <c r="CX32" i="286"/>
  <c r="CX57" i="273"/>
  <c r="CW131" i="273"/>
  <c r="CV134" i="273"/>
  <c r="CS42" i="282"/>
  <c r="CS14" i="265"/>
  <c r="CW31" i="265"/>
  <c r="CW10" i="265"/>
  <c r="CU27" i="278"/>
  <c r="CU32" i="278" s="1"/>
  <c r="CU34" i="278" s="1"/>
  <c r="CX20" i="275" l="1"/>
  <c r="CY17" i="275" s="1"/>
  <c r="CT14" i="265"/>
  <c r="CU50" i="288"/>
  <c r="CU51" i="288" s="1"/>
  <c r="CU54" i="288" s="1"/>
  <c r="CU57" i="288" s="1"/>
  <c r="CU64" i="288" s="1"/>
  <c r="CV153" i="273"/>
  <c r="CW23" i="280"/>
  <c r="CX68" i="280"/>
  <c r="CX19" i="280"/>
  <c r="CX20" i="280" s="1"/>
  <c r="CX23" i="280" s="1"/>
  <c r="CV27" i="278"/>
  <c r="CV32" i="278" s="1"/>
  <c r="CV34" i="278" s="1"/>
  <c r="CV30" i="265" s="1"/>
  <c r="CU30" i="265"/>
  <c r="CU9" i="265"/>
  <c r="CU11" i="265" s="1"/>
  <c r="CV59" i="265"/>
  <c r="CV60" i="265" s="1"/>
  <c r="CW20" i="285"/>
  <c r="CW23" i="285" s="1"/>
  <c r="CW134" i="273"/>
  <c r="CX131" i="273"/>
  <c r="CW11" i="278"/>
  <c r="CW13" i="278" s="1"/>
  <c r="CW25" i="278" s="1"/>
  <c r="CX142" i="273"/>
  <c r="CX4" i="286"/>
  <c r="CX4" i="288"/>
  <c r="CX4" i="265"/>
  <c r="CX4" i="275"/>
  <c r="CX4" i="282"/>
  <c r="CX4" i="280"/>
  <c r="CX4" i="278"/>
  <c r="CX4" i="285"/>
  <c r="CX4" i="273"/>
  <c r="CW60" i="273"/>
  <c r="CV66" i="273"/>
  <c r="CV67" i="273" s="1"/>
  <c r="CY121" i="280"/>
  <c r="CY50" i="280"/>
  <c r="CY73" i="282"/>
  <c r="CY55" i="288"/>
  <c r="CY43" i="286"/>
  <c r="CY18" i="285"/>
  <c r="CY61" i="288"/>
  <c r="CY20" i="286"/>
  <c r="CY57" i="273"/>
  <c r="CY84" i="282"/>
  <c r="CY38" i="288"/>
  <c r="CY32" i="286"/>
  <c r="CY26" i="282"/>
  <c r="CY13" i="288"/>
  <c r="CY79" i="273"/>
  <c r="CZ80" i="273" s="1"/>
  <c r="CZ58" i="273" s="1"/>
  <c r="CY15" i="275"/>
  <c r="CY20" i="275" s="1"/>
  <c r="CZ17" i="275" s="1"/>
  <c r="CX31" i="265"/>
  <c r="CX10" i="265"/>
  <c r="CZ42" i="288"/>
  <c r="CZ90" i="273"/>
  <c r="CZ91" i="273" s="1"/>
  <c r="CZ2" i="282"/>
  <c r="CZ2" i="275"/>
  <c r="CZ122" i="273"/>
  <c r="CZ123" i="273" s="1"/>
  <c r="CZ11" i="280" s="1"/>
  <c r="CZ148" i="273"/>
  <c r="CZ149" i="273" s="1"/>
  <c r="CZ18" i="288"/>
  <c r="CZ2" i="280"/>
  <c r="CZ2" i="285"/>
  <c r="CZ75" i="273"/>
  <c r="CZ76" i="273" s="1"/>
  <c r="CZ18" i="280" s="1"/>
  <c r="CZ2" i="278"/>
  <c r="CZ2" i="286"/>
  <c r="CZ111" i="273"/>
  <c r="CZ112" i="273" s="1"/>
  <c r="CZ11" i="285" s="1"/>
  <c r="CZ12" i="285" s="1"/>
  <c r="CZ32" i="273"/>
  <c r="CZ33" i="273" s="1"/>
  <c r="CZ96" i="273"/>
  <c r="CZ97" i="273" s="1"/>
  <c r="CZ2" i="265"/>
  <c r="CZ2" i="288"/>
  <c r="CZ2" i="273"/>
  <c r="DA147" i="273"/>
  <c r="DA24" i="273"/>
  <c r="DA25" i="273" s="1"/>
  <c r="DB12" i="288"/>
  <c r="DB37" i="273"/>
  <c r="DB37" i="288"/>
  <c r="DB19" i="273"/>
  <c r="DB20" i="273" s="1"/>
  <c r="DB56" i="273"/>
  <c r="DB47" i="273"/>
  <c r="DB48" i="273" s="1"/>
  <c r="DB51" i="273" s="1"/>
  <c r="DC5" i="286"/>
  <c r="DC5" i="288"/>
  <c r="DC5" i="273"/>
  <c r="DC5" i="285"/>
  <c r="DC5" i="282"/>
  <c r="DC5" i="280"/>
  <c r="DC13" i="273"/>
  <c r="DC14" i="273" s="1"/>
  <c r="DC5" i="275"/>
  <c r="DC5" i="265"/>
  <c r="DC5" i="278"/>
  <c r="DD10" i="273"/>
  <c r="CY52" i="273"/>
  <c r="CY42" i="273"/>
  <c r="CY140" i="273"/>
  <c r="CY38" i="273"/>
  <c r="CZ39" i="273" s="1"/>
  <c r="CZ41" i="273" s="1"/>
  <c r="AQ14" i="286"/>
  <c r="AQ16" i="286" s="1"/>
  <c r="CV9" i="265"/>
  <c r="CV11" i="265" s="1"/>
  <c r="CU3" i="273"/>
  <c r="CU50" i="273"/>
  <c r="CU3" i="280"/>
  <c r="CU3" i="288"/>
  <c r="CU3" i="265"/>
  <c r="CU3" i="278"/>
  <c r="CU3" i="286"/>
  <c r="CU3" i="275"/>
  <c r="CU3" i="282"/>
  <c r="CU3" i="285"/>
  <c r="CW19" i="278"/>
  <c r="CW21" i="278" s="1"/>
  <c r="CW26" i="278" s="1"/>
  <c r="CX136" i="273"/>
  <c r="BF43" i="282"/>
  <c r="BF30" i="282"/>
  <c r="BF31" i="282" s="1"/>
  <c r="BG28" i="282" s="1"/>
  <c r="CY20" i="282"/>
  <c r="CY15" i="286"/>
  <c r="CY100" i="273"/>
  <c r="CZ101" i="273" s="1"/>
  <c r="CZ59" i="273" s="1"/>
  <c r="CY56" i="288"/>
  <c r="CY12" i="278"/>
  <c r="CY130" i="273"/>
  <c r="CY141" i="273"/>
  <c r="CY151" i="273"/>
  <c r="CY20" i="278"/>
  <c r="CY135" i="273"/>
  <c r="CY33" i="278"/>
  <c r="CY41" i="278"/>
  <c r="CY42" i="278" s="1"/>
  <c r="CY43" i="278" s="1"/>
  <c r="CY22" i="285"/>
  <c r="CY13" i="285"/>
  <c r="CY13" i="265" s="1"/>
  <c r="CY42" i="280"/>
  <c r="CY78" i="288"/>
  <c r="CY79" i="288" s="1"/>
  <c r="CY81" i="288" s="1"/>
  <c r="CY64" i="280"/>
  <c r="CY65" i="280" s="1"/>
  <c r="CY89" i="280"/>
  <c r="CY90" i="280" s="1"/>
  <c r="CY92" i="280" s="1"/>
  <c r="CY152" i="273"/>
  <c r="CV50" i="288" l="1"/>
  <c r="CV51" i="288" s="1"/>
  <c r="CV54" i="288" s="1"/>
  <c r="CV57" i="288" s="1"/>
  <c r="CV64" i="288" s="1"/>
  <c r="CW153" i="273"/>
  <c r="CY68" i="280"/>
  <c r="CY19" i="280"/>
  <c r="CY20" i="280" s="1"/>
  <c r="CY31" i="265"/>
  <c r="CY10" i="265"/>
  <c r="BG19" i="282"/>
  <c r="BG21" i="282" s="1"/>
  <c r="CX19" i="278"/>
  <c r="CX21" i="278" s="1"/>
  <c r="CX26" i="278" s="1"/>
  <c r="CY136" i="273"/>
  <c r="CZ50" i="280"/>
  <c r="CZ121" i="280"/>
  <c r="CZ84" i="282"/>
  <c r="CZ38" i="288"/>
  <c r="CZ20" i="286"/>
  <c r="CZ15" i="275"/>
  <c r="CZ20" i="275" s="1"/>
  <c r="DA17" i="275" s="1"/>
  <c r="CZ26" i="282"/>
  <c r="CZ43" i="286"/>
  <c r="CZ79" i="273"/>
  <c r="DA80" i="273" s="1"/>
  <c r="DA58" i="273" s="1"/>
  <c r="CZ55" i="288"/>
  <c r="CZ13" i="288"/>
  <c r="CZ18" i="285"/>
  <c r="CZ73" i="282"/>
  <c r="CZ61" i="288"/>
  <c r="CZ32" i="286"/>
  <c r="CZ57" i="273"/>
  <c r="DD5" i="278"/>
  <c r="DD13" i="273"/>
  <c r="DD14" i="273" s="1"/>
  <c r="DD5" i="286"/>
  <c r="DD5" i="288"/>
  <c r="DD5" i="273"/>
  <c r="DE10" i="273"/>
  <c r="DD5" i="275"/>
  <c r="DD5" i="280"/>
  <c r="DD5" i="285"/>
  <c r="DD5" i="282"/>
  <c r="DD5" i="265"/>
  <c r="DC19" i="273"/>
  <c r="DC20" i="273" s="1"/>
  <c r="DC37" i="273"/>
  <c r="DC12" i="288"/>
  <c r="DC47" i="273"/>
  <c r="DC48" i="273" s="1"/>
  <c r="DC51" i="273" s="1"/>
  <c r="DC37" i="288"/>
  <c r="DC56" i="273"/>
  <c r="CZ20" i="278"/>
  <c r="CZ135" i="273"/>
  <c r="CZ151" i="273"/>
  <c r="CZ141" i="273"/>
  <c r="CZ56" i="288"/>
  <c r="CZ12" i="278"/>
  <c r="CZ130" i="273"/>
  <c r="CZ33" i="278"/>
  <c r="CZ41" i="278"/>
  <c r="CZ42" i="278" s="1"/>
  <c r="CZ43" i="278" s="1"/>
  <c r="CZ22" i="285"/>
  <c r="CZ13" i="285"/>
  <c r="CZ13" i="265" s="1"/>
  <c r="CZ42" i="280"/>
  <c r="CZ78" i="288"/>
  <c r="CZ79" i="288" s="1"/>
  <c r="CZ81" i="288" s="1"/>
  <c r="CV3" i="273"/>
  <c r="CV3" i="288"/>
  <c r="CV3" i="282"/>
  <c r="CV3" i="278"/>
  <c r="CV50" i="273"/>
  <c r="CV3" i="265"/>
  <c r="CV3" i="286"/>
  <c r="CV3" i="275"/>
  <c r="CV3" i="285"/>
  <c r="CV3" i="280"/>
  <c r="CX11" i="278"/>
  <c r="CX13" i="278" s="1"/>
  <c r="CX25" i="278" s="1"/>
  <c r="CY142" i="273"/>
  <c r="CY131" i="273"/>
  <c r="CX134" i="273"/>
  <c r="CU42" i="282"/>
  <c r="CU14" i="265"/>
  <c r="CV14" i="265"/>
  <c r="CV42" i="282"/>
  <c r="AQ31" i="288"/>
  <c r="AQ24" i="286"/>
  <c r="AQ25" i="286" s="1"/>
  <c r="AQ15" i="288"/>
  <c r="AQ17" i="286"/>
  <c r="AQ49" i="265" s="1"/>
  <c r="CZ42" i="273"/>
  <c r="CZ52" i="273"/>
  <c r="CY4" i="286"/>
  <c r="CY4" i="278"/>
  <c r="CY4" i="275"/>
  <c r="CY4" i="282"/>
  <c r="CY4" i="288"/>
  <c r="CY4" i="273"/>
  <c r="CY4" i="265"/>
  <c r="CY4" i="285"/>
  <c r="CY4" i="280"/>
  <c r="CW59" i="265"/>
  <c r="CW60" i="265" s="1"/>
  <c r="CX20" i="285"/>
  <c r="CX23" i="285" s="1"/>
  <c r="DB24" i="273"/>
  <c r="DB25" i="273" s="1"/>
  <c r="DB147" i="273"/>
  <c r="DA148" i="273"/>
  <c r="DA149" i="273" s="1"/>
  <c r="DA75" i="273"/>
  <c r="DA76" i="273" s="1"/>
  <c r="DA18" i="280" s="1"/>
  <c r="DA90" i="273"/>
  <c r="DA91" i="273" s="1"/>
  <c r="DA2" i="288"/>
  <c r="DA2" i="273"/>
  <c r="DA122" i="273"/>
  <c r="DA123" i="273" s="1"/>
  <c r="DA11" i="280" s="1"/>
  <c r="DA42" i="288"/>
  <c r="DA111" i="273"/>
  <c r="DA112" i="273" s="1"/>
  <c r="DA11" i="285" s="1"/>
  <c r="DA12" i="285" s="1"/>
  <c r="DA32" i="273"/>
  <c r="DA33" i="273" s="1"/>
  <c r="DA96" i="273"/>
  <c r="DA97" i="273" s="1"/>
  <c r="DA2" i="265"/>
  <c r="DA2" i="285"/>
  <c r="DA2" i="280"/>
  <c r="DA2" i="286"/>
  <c r="DA2" i="278"/>
  <c r="DA18" i="288"/>
  <c r="DA2" i="275"/>
  <c r="DA2" i="282"/>
  <c r="CZ38" i="273"/>
  <c r="DA39" i="273" s="1"/>
  <c r="DA41" i="273" s="1"/>
  <c r="CZ140" i="273"/>
  <c r="CZ64" i="280"/>
  <c r="CZ65" i="280" s="1"/>
  <c r="CZ89" i="280"/>
  <c r="CZ90" i="280" s="1"/>
  <c r="CZ92" i="280" s="1"/>
  <c r="CZ152" i="273"/>
  <c r="CZ100" i="273"/>
  <c r="DA101" i="273" s="1"/>
  <c r="DA59" i="273" s="1"/>
  <c r="CZ20" i="282"/>
  <c r="CZ15" i="286"/>
  <c r="CW66" i="273"/>
  <c r="CW67" i="273" s="1"/>
  <c r="CX60" i="273"/>
  <c r="CW27" i="278"/>
  <c r="CW32" i="278" s="1"/>
  <c r="CW34" i="278" s="1"/>
  <c r="CW50" i="288" l="1"/>
  <c r="CW51" i="288" s="1"/>
  <c r="CW54" i="288" s="1"/>
  <c r="CW57" i="288" s="1"/>
  <c r="CW64" i="288" s="1"/>
  <c r="CX153" i="273"/>
  <c r="CY23" i="280"/>
  <c r="CZ68" i="280"/>
  <c r="CZ19" i="280"/>
  <c r="CZ20" i="280" s="1"/>
  <c r="CX27" i="278"/>
  <c r="CX32" i="278" s="1"/>
  <c r="CX34" i="278" s="1"/>
  <c r="CX9" i="265" s="1"/>
  <c r="CX11" i="265" s="1"/>
  <c r="CW9" i="265"/>
  <c r="CW11" i="265" s="1"/>
  <c r="CW30" i="265"/>
  <c r="DA42" i="273"/>
  <c r="DA52" i="273"/>
  <c r="DA100" i="273"/>
  <c r="DB101" i="273" s="1"/>
  <c r="DB59" i="273" s="1"/>
  <c r="DA20" i="282"/>
  <c r="DA15" i="286"/>
  <c r="DA64" i="280"/>
  <c r="DA65" i="280" s="1"/>
  <c r="DA89" i="280"/>
  <c r="DA90" i="280" s="1"/>
  <c r="DA92" i="280" s="1"/>
  <c r="DA152" i="273"/>
  <c r="CW3" i="285"/>
  <c r="CW3" i="288"/>
  <c r="CW3" i="282"/>
  <c r="CW50" i="273"/>
  <c r="CW3" i="286"/>
  <c r="CW3" i="275"/>
  <c r="CW3" i="278"/>
  <c r="CW3" i="273"/>
  <c r="CW3" i="265"/>
  <c r="CW3" i="280"/>
  <c r="DA20" i="278"/>
  <c r="DA135" i="273"/>
  <c r="DA151" i="273"/>
  <c r="DA33" i="278"/>
  <c r="DA41" i="278"/>
  <c r="DA42" i="278" s="1"/>
  <c r="DA43" i="278" s="1"/>
  <c r="DA12" i="278"/>
  <c r="DA130" i="273"/>
  <c r="DA56" i="288"/>
  <c r="DA141" i="273"/>
  <c r="DA13" i="285"/>
  <c r="DA13" i="265" s="1"/>
  <c r="DA22" i="285"/>
  <c r="DA42" i="280"/>
  <c r="DA78" i="288"/>
  <c r="DA79" i="288" s="1"/>
  <c r="DA81" i="288" s="1"/>
  <c r="DB42" i="288"/>
  <c r="DB90" i="273"/>
  <c r="DB91" i="273" s="1"/>
  <c r="DB2" i="288"/>
  <c r="DB2" i="286"/>
  <c r="DB122" i="273"/>
  <c r="DB123" i="273" s="1"/>
  <c r="DB11" i="280" s="1"/>
  <c r="DB148" i="273"/>
  <c r="DB149" i="273" s="1"/>
  <c r="DB18" i="288"/>
  <c r="DB2" i="282"/>
  <c r="DB2" i="273"/>
  <c r="DB75" i="273"/>
  <c r="DB2" i="280"/>
  <c r="DB2" i="275"/>
  <c r="DB111" i="273"/>
  <c r="DB112" i="273" s="1"/>
  <c r="DB11" i="285" s="1"/>
  <c r="DB12" i="285" s="1"/>
  <c r="DB32" i="273"/>
  <c r="DB33" i="273" s="1"/>
  <c r="DB96" i="273"/>
  <c r="DB97" i="273" s="1"/>
  <c r="DB2" i="265"/>
  <c r="DB2" i="278"/>
  <c r="DB2" i="285"/>
  <c r="CX59" i="265"/>
  <c r="CX60" i="265" s="1"/>
  <c r="CY20" i="285"/>
  <c r="CY23" i="285" s="1"/>
  <c r="CZ4" i="282"/>
  <c r="CZ4" i="285"/>
  <c r="CZ4" i="288"/>
  <c r="CZ4" i="275"/>
  <c r="CZ4" i="265"/>
  <c r="CZ4" i="278"/>
  <c r="CZ4" i="273"/>
  <c r="CZ4" i="280"/>
  <c r="CZ4" i="286"/>
  <c r="CZ131" i="273"/>
  <c r="CY134" i="273"/>
  <c r="CY11" i="278"/>
  <c r="CY13" i="278" s="1"/>
  <c r="CY25" i="278" s="1"/>
  <c r="CZ142" i="273"/>
  <c r="CY60" i="273"/>
  <c r="CX66" i="273"/>
  <c r="CX67" i="273" s="1"/>
  <c r="DA121" i="280"/>
  <c r="DA50" i="280"/>
  <c r="DA73" i="282"/>
  <c r="DA61" i="288"/>
  <c r="DA20" i="286"/>
  <c r="DA57" i="273"/>
  <c r="DA55" i="288"/>
  <c r="DA43" i="286"/>
  <c r="DA18" i="285"/>
  <c r="DA84" i="282"/>
  <c r="DA13" i="288"/>
  <c r="DA79" i="273"/>
  <c r="DB80" i="273" s="1"/>
  <c r="DB58" i="273" s="1"/>
  <c r="DA26" i="282"/>
  <c r="DA38" i="288"/>
  <c r="DA32" i="286"/>
  <c r="DA15" i="275"/>
  <c r="DA20" i="275" s="1"/>
  <c r="DB17" i="275" s="1"/>
  <c r="DA38" i="273"/>
  <c r="DB39" i="273" s="1"/>
  <c r="DB41" i="273" s="1"/>
  <c r="DA140" i="273"/>
  <c r="AQ74" i="265"/>
  <c r="AR22" i="286"/>
  <c r="CZ10" i="265"/>
  <c r="CZ31" i="265"/>
  <c r="DC147" i="273"/>
  <c r="DC24" i="273"/>
  <c r="DC25" i="273" s="1"/>
  <c r="DE5" i="275"/>
  <c r="DE5" i="288"/>
  <c r="DF10" i="273"/>
  <c r="DE5" i="273"/>
  <c r="DE13" i="273"/>
  <c r="DE14" i="273" s="1"/>
  <c r="DE5" i="265"/>
  <c r="DE5" i="286"/>
  <c r="DE5" i="280"/>
  <c r="DE5" i="285"/>
  <c r="DE5" i="282"/>
  <c r="DE5" i="278"/>
  <c r="DD12" i="288"/>
  <c r="DD37" i="273"/>
  <c r="DD47" i="273"/>
  <c r="DD48" i="273" s="1"/>
  <c r="DD51" i="273" s="1"/>
  <c r="DD37" i="288"/>
  <c r="DD19" i="273"/>
  <c r="DD20" i="273" s="1"/>
  <c r="DD56" i="273"/>
  <c r="CY19" i="278"/>
  <c r="CY21" i="278" s="1"/>
  <c r="CY26" i="278" s="1"/>
  <c r="CZ136" i="273"/>
  <c r="BG43" i="282"/>
  <c r="BG30" i="282"/>
  <c r="BG31" i="282" s="1"/>
  <c r="BH28" i="282" s="1"/>
  <c r="CY153" i="273" l="1"/>
  <c r="CX50" i="288"/>
  <c r="CX51" i="288" s="1"/>
  <c r="CX54" i="288" s="1"/>
  <c r="CX57" i="288" s="1"/>
  <c r="CX64" i="288" s="1"/>
  <c r="CX30" i="265"/>
  <c r="CZ23" i="280"/>
  <c r="DA68" i="280"/>
  <c r="DA19" i="280"/>
  <c r="DA20" i="280" s="1"/>
  <c r="DA23" i="280" s="1"/>
  <c r="CY27" i="278"/>
  <c r="CY32" i="278" s="1"/>
  <c r="CY34" i="278" s="1"/>
  <c r="CY9" i="265" s="1"/>
  <c r="CY11" i="265" s="1"/>
  <c r="BH19" i="282"/>
  <c r="BH21" i="282" s="1"/>
  <c r="DC148" i="273"/>
  <c r="DC149" i="273" s="1"/>
  <c r="DC18" i="288"/>
  <c r="DC2" i="286"/>
  <c r="DC2" i="280"/>
  <c r="DC122" i="273"/>
  <c r="DC123" i="273" s="1"/>
  <c r="DC11" i="280" s="1"/>
  <c r="DC42" i="288"/>
  <c r="DC90" i="273"/>
  <c r="DC91" i="273" s="1"/>
  <c r="DC2" i="275"/>
  <c r="DC2" i="288"/>
  <c r="DC111" i="273"/>
  <c r="DC112" i="273" s="1"/>
  <c r="DC11" i="285" s="1"/>
  <c r="DC12" i="285" s="1"/>
  <c r="DC32" i="273"/>
  <c r="DC33" i="273" s="1"/>
  <c r="DC96" i="273"/>
  <c r="DC97" i="273" s="1"/>
  <c r="DC2" i="265"/>
  <c r="DC2" i="273"/>
  <c r="DC2" i="278"/>
  <c r="DC75" i="273"/>
  <c r="DC2" i="285"/>
  <c r="DC2" i="282"/>
  <c r="CX42" i="282"/>
  <c r="CX14" i="265"/>
  <c r="DB52" i="273"/>
  <c r="DB42" i="273"/>
  <c r="CZ134" i="273"/>
  <c r="DA131" i="273"/>
  <c r="DE12" i="288"/>
  <c r="DE37" i="273"/>
  <c r="DE47" i="273"/>
  <c r="DE48" i="273" s="1"/>
  <c r="DE51" i="273" s="1"/>
  <c r="DE37" i="288"/>
  <c r="DE19" i="273"/>
  <c r="DE20" i="273" s="1"/>
  <c r="DE56" i="273"/>
  <c r="DG10" i="273"/>
  <c r="DF5" i="286"/>
  <c r="DF5" i="275"/>
  <c r="DF5" i="285"/>
  <c r="DF5" i="278"/>
  <c r="DF5" i="280"/>
  <c r="DF13" i="273"/>
  <c r="DF14" i="273" s="1"/>
  <c r="DF5" i="288"/>
  <c r="DF5" i="265"/>
  <c r="DF5" i="273"/>
  <c r="DF5" i="282"/>
  <c r="AR14" i="286"/>
  <c r="AR16" i="286" s="1"/>
  <c r="CX3" i="278"/>
  <c r="CX3" i="288"/>
  <c r="CX50" i="273"/>
  <c r="CX3" i="280"/>
  <c r="CX3" i="282"/>
  <c r="CX3" i="285"/>
  <c r="CX3" i="286"/>
  <c r="CX3" i="275"/>
  <c r="CX3" i="265"/>
  <c r="CX3" i="273"/>
  <c r="DA142" i="273"/>
  <c r="CZ11" i="278"/>
  <c r="CZ13" i="278" s="1"/>
  <c r="CZ25" i="278" s="1"/>
  <c r="DB33" i="278"/>
  <c r="DB41" i="278"/>
  <c r="DB42" i="278" s="1"/>
  <c r="DB43" i="278" s="1"/>
  <c r="DB20" i="278"/>
  <c r="DB135" i="273"/>
  <c r="DB56" i="288"/>
  <c r="DB141" i="273"/>
  <c r="DB151" i="273"/>
  <c r="DB12" i="278"/>
  <c r="DB130" i="273"/>
  <c r="DB22" i="285"/>
  <c r="DB13" i="285"/>
  <c r="DB13" i="265" s="1"/>
  <c r="DB42" i="280"/>
  <c r="DB78" i="288"/>
  <c r="DB79" i="288" s="1"/>
  <c r="DB81" i="288" s="1"/>
  <c r="DA10" i="265"/>
  <c r="DA31" i="265"/>
  <c r="CW42" i="282"/>
  <c r="CW14" i="265"/>
  <c r="DA136" i="273"/>
  <c r="CZ19" i="278"/>
  <c r="CZ21" i="278" s="1"/>
  <c r="CZ26" i="278" s="1"/>
  <c r="DD147" i="273"/>
  <c r="DD24" i="273"/>
  <c r="DD25" i="273" s="1"/>
  <c r="CZ60" i="273"/>
  <c r="CY66" i="273"/>
  <c r="CY67" i="273" s="1"/>
  <c r="CY59" i="265"/>
  <c r="CY60" i="265" s="1"/>
  <c r="CZ20" i="285"/>
  <c r="CZ23" i="285" s="1"/>
  <c r="DB38" i="273"/>
  <c r="DC39" i="273" s="1"/>
  <c r="DC41" i="273" s="1"/>
  <c r="DB140" i="273"/>
  <c r="DC76" i="273"/>
  <c r="DC18" i="280" s="1"/>
  <c r="DB64" i="280"/>
  <c r="DB65" i="280" s="1"/>
  <c r="DB89" i="280"/>
  <c r="DB90" i="280" s="1"/>
  <c r="DB92" i="280" s="1"/>
  <c r="DB152" i="273"/>
  <c r="DB15" i="286"/>
  <c r="DB20" i="282"/>
  <c r="DB100" i="273"/>
  <c r="DC101" i="273" s="1"/>
  <c r="DC59" i="273" s="1"/>
  <c r="DB76" i="273"/>
  <c r="DB18" i="280" s="1"/>
  <c r="DA4" i="285"/>
  <c r="DA4" i="286"/>
  <c r="DA4" i="273"/>
  <c r="DA4" i="288"/>
  <c r="DA4" i="265"/>
  <c r="DA4" i="275"/>
  <c r="DA4" i="282"/>
  <c r="DA4" i="280"/>
  <c r="DA4" i="278"/>
  <c r="CY50" i="288" l="1"/>
  <c r="CY51" i="288" s="1"/>
  <c r="CY54" i="288" s="1"/>
  <c r="CY57" i="288" s="1"/>
  <c r="CY64" i="288" s="1"/>
  <c r="CZ153" i="273"/>
  <c r="DB68" i="280"/>
  <c r="DB19" i="280"/>
  <c r="DB20" i="280" s="1"/>
  <c r="CY30" i="265"/>
  <c r="DC42" i="273"/>
  <c r="DC52" i="273"/>
  <c r="CY3" i="273"/>
  <c r="CY3" i="275"/>
  <c r="CY3" i="280"/>
  <c r="CY3" i="286"/>
  <c r="CY3" i="282"/>
  <c r="CY50" i="273"/>
  <c r="CY3" i="285"/>
  <c r="CY3" i="265"/>
  <c r="CY3" i="278"/>
  <c r="CY3" i="288"/>
  <c r="DB121" i="280"/>
  <c r="DB50" i="280"/>
  <c r="DB61" i="288"/>
  <c r="DB73" i="282"/>
  <c r="DB55" i="288"/>
  <c r="DB32" i="286"/>
  <c r="DB20" i="286"/>
  <c r="DB13" i="288"/>
  <c r="DB57" i="273"/>
  <c r="DB26" i="282"/>
  <c r="DB38" i="288"/>
  <c r="DB84" i="282"/>
  <c r="DB43" i="286"/>
  <c r="DB15" i="275"/>
  <c r="DB20" i="275" s="1"/>
  <c r="DC17" i="275" s="1"/>
  <c r="DB79" i="273"/>
  <c r="DC80" i="273" s="1"/>
  <c r="DC58" i="273" s="1"/>
  <c r="DB18" i="285"/>
  <c r="CZ59" i="265"/>
  <c r="CZ60" i="265" s="1"/>
  <c r="DA20" i="285"/>
  <c r="DA23" i="285" s="1"/>
  <c r="CY42" i="282"/>
  <c r="CY14" i="265"/>
  <c r="CZ66" i="273"/>
  <c r="CZ67" i="273" s="1"/>
  <c r="DA60" i="273"/>
  <c r="DD122" i="273"/>
  <c r="DD123" i="273" s="1"/>
  <c r="DD11" i="280" s="1"/>
  <c r="DD148" i="273"/>
  <c r="DD149" i="273" s="1"/>
  <c r="DD18" i="288"/>
  <c r="DD2" i="275"/>
  <c r="DD2" i="282"/>
  <c r="DD75" i="273"/>
  <c r="DD2" i="278"/>
  <c r="DD2" i="273"/>
  <c r="DD42" i="288"/>
  <c r="DD111" i="273"/>
  <c r="DD112" i="273" s="1"/>
  <c r="DD11" i="285" s="1"/>
  <c r="DD12" i="285" s="1"/>
  <c r="DD32" i="273"/>
  <c r="DD33" i="273" s="1"/>
  <c r="DD96" i="273"/>
  <c r="DD97" i="273" s="1"/>
  <c r="DD2" i="265"/>
  <c r="DD2" i="285"/>
  <c r="DD2" i="280"/>
  <c r="DD2" i="286"/>
  <c r="DD90" i="273"/>
  <c r="DD91" i="273" s="1"/>
  <c r="DD2" i="288"/>
  <c r="DB136" i="273"/>
  <c r="DA19" i="278"/>
  <c r="DA21" i="278" s="1"/>
  <c r="DA26" i="278" s="1"/>
  <c r="DB31" i="265"/>
  <c r="DB10" i="265"/>
  <c r="CZ27" i="278"/>
  <c r="CZ32" i="278" s="1"/>
  <c r="CZ34" i="278" s="1"/>
  <c r="AR24" i="286"/>
  <c r="AR25" i="286" s="1"/>
  <c r="AR31" i="288"/>
  <c r="AR17" i="286"/>
  <c r="AR49" i="265" s="1"/>
  <c r="AR15" i="288"/>
  <c r="DA134" i="273"/>
  <c r="DB131" i="273"/>
  <c r="DD76" i="273"/>
  <c r="DD18" i="280" s="1"/>
  <c r="DC56" i="288"/>
  <c r="DC141" i="273"/>
  <c r="DC20" i="278"/>
  <c r="DC130" i="273"/>
  <c r="DC151" i="273"/>
  <c r="DC33" i="278"/>
  <c r="DC41" i="278"/>
  <c r="DC42" i="278" s="1"/>
  <c r="DC43" i="278" s="1"/>
  <c r="DC135" i="273"/>
  <c r="DC12" i="278"/>
  <c r="DC22" i="285"/>
  <c r="DC13" i="285"/>
  <c r="DC13" i="265" s="1"/>
  <c r="DC121" i="280"/>
  <c r="DC50" i="280"/>
  <c r="DC55" i="288"/>
  <c r="DC73" i="282"/>
  <c r="DC61" i="288"/>
  <c r="DC20" i="286"/>
  <c r="DC79" i="273"/>
  <c r="DD80" i="273" s="1"/>
  <c r="DD58" i="273" s="1"/>
  <c r="DC57" i="273"/>
  <c r="DC32" i="286"/>
  <c r="DC26" i="282"/>
  <c r="DC38" i="288"/>
  <c r="DC84" i="282"/>
  <c r="DC13" i="288"/>
  <c r="DC18" i="285"/>
  <c r="DC43" i="286"/>
  <c r="DC15" i="275"/>
  <c r="DB142" i="273"/>
  <c r="DA11" i="278"/>
  <c r="DA13" i="278" s="1"/>
  <c r="DA25" i="278" s="1"/>
  <c r="DF12" i="288"/>
  <c r="DF37" i="273"/>
  <c r="DF47" i="273"/>
  <c r="DF48" i="273" s="1"/>
  <c r="DF51" i="273" s="1"/>
  <c r="DF37" i="288"/>
  <c r="DF19" i="273"/>
  <c r="DF20" i="273" s="1"/>
  <c r="DF56" i="273"/>
  <c r="DG5" i="278"/>
  <c r="DG13" i="273"/>
  <c r="DG14" i="273" s="1"/>
  <c r="DG5" i="265"/>
  <c r="DG5" i="288"/>
  <c r="DG5" i="273"/>
  <c r="DH10" i="273"/>
  <c r="DG5" i="275"/>
  <c r="DG5" i="280"/>
  <c r="DG5" i="286"/>
  <c r="DG5" i="282"/>
  <c r="DG5" i="285"/>
  <c r="DE147" i="273"/>
  <c r="DE24" i="273"/>
  <c r="DE25" i="273" s="1"/>
  <c r="DB4" i="285"/>
  <c r="DB4" i="282"/>
  <c r="DB4" i="286"/>
  <c r="DB4" i="275"/>
  <c r="DB4" i="265"/>
  <c r="DB4" i="280"/>
  <c r="DB4" i="278"/>
  <c r="DB4" i="288"/>
  <c r="DB4" i="273"/>
  <c r="DC38" i="273"/>
  <c r="DD39" i="273" s="1"/>
  <c r="DD41" i="273" s="1"/>
  <c r="DC140" i="273"/>
  <c r="DC20" i="282"/>
  <c r="DC15" i="286"/>
  <c r="DC100" i="273"/>
  <c r="DD101" i="273" s="1"/>
  <c r="DD59" i="273" s="1"/>
  <c r="DC42" i="280"/>
  <c r="DC78" i="288"/>
  <c r="DC79" i="288" s="1"/>
  <c r="DC81" i="288" s="1"/>
  <c r="DC64" i="280"/>
  <c r="DC65" i="280" s="1"/>
  <c r="DC89" i="280"/>
  <c r="DC90" i="280" s="1"/>
  <c r="DC92" i="280" s="1"/>
  <c r="DC152" i="273"/>
  <c r="BH30" i="282"/>
  <c r="BH31" i="282" s="1"/>
  <c r="BI28" i="282" s="1"/>
  <c r="BH43" i="282"/>
  <c r="CZ50" i="288" l="1"/>
  <c r="CZ51" i="288" s="1"/>
  <c r="CZ54" i="288" s="1"/>
  <c r="CZ57" i="288" s="1"/>
  <c r="CZ64" i="288" s="1"/>
  <c r="DA153" i="273"/>
  <c r="DC20" i="275"/>
  <c r="DD17" i="275" s="1"/>
  <c r="DA27" i="278"/>
  <c r="DA32" i="278" s="1"/>
  <c r="DA34" i="278" s="1"/>
  <c r="DA9" i="265" s="1"/>
  <c r="DA11" i="265" s="1"/>
  <c r="DB23" i="280"/>
  <c r="DC68" i="280"/>
  <c r="DC19" i="280"/>
  <c r="DC20" i="280" s="1"/>
  <c r="DC23" i="280" s="1"/>
  <c r="DE122" i="273"/>
  <c r="DE123" i="273" s="1"/>
  <c r="DE11" i="280" s="1"/>
  <c r="DE42" i="288"/>
  <c r="DE111" i="273"/>
  <c r="DE112" i="273" s="1"/>
  <c r="DE11" i="285" s="1"/>
  <c r="DE12" i="285" s="1"/>
  <c r="DE32" i="273"/>
  <c r="DE33" i="273" s="1"/>
  <c r="DE96" i="273"/>
  <c r="DE97" i="273" s="1"/>
  <c r="DE2" i="265"/>
  <c r="DE2" i="285"/>
  <c r="DE2" i="278"/>
  <c r="DE2" i="282"/>
  <c r="DE90" i="273"/>
  <c r="DE91" i="273" s="1"/>
  <c r="DE2" i="288"/>
  <c r="DE18" i="288"/>
  <c r="DE2" i="275"/>
  <c r="DE2" i="280"/>
  <c r="DE2" i="286"/>
  <c r="DE148" i="273"/>
  <c r="DE149" i="273" s="1"/>
  <c r="DE75" i="273"/>
  <c r="DE76" i="273" s="1"/>
  <c r="DE18" i="280" s="1"/>
  <c r="DE2" i="273"/>
  <c r="DF24" i="273"/>
  <c r="DF25" i="273" s="1"/>
  <c r="DF147" i="273"/>
  <c r="DA30" i="265"/>
  <c r="DD121" i="280"/>
  <c r="DD50" i="280"/>
  <c r="DD61" i="288"/>
  <c r="DD20" i="286"/>
  <c r="DD57" i="273"/>
  <c r="DD26" i="282"/>
  <c r="DD32" i="286"/>
  <c r="DD73" i="282"/>
  <c r="DD43" i="286"/>
  <c r="DD84" i="282"/>
  <c r="DD13" i="288"/>
  <c r="DD18" i="285"/>
  <c r="DD38" i="288"/>
  <c r="DD79" i="273"/>
  <c r="DE80" i="273" s="1"/>
  <c r="DE58" i="273" s="1"/>
  <c r="DD55" i="288"/>
  <c r="DD15" i="275"/>
  <c r="AR74" i="265"/>
  <c r="AS22" i="286"/>
  <c r="DD56" i="288"/>
  <c r="DD141" i="273"/>
  <c r="DD20" i="278"/>
  <c r="DD130" i="273"/>
  <c r="DD151" i="273"/>
  <c r="DD33" i="278"/>
  <c r="DD41" i="278"/>
  <c r="DD42" i="278" s="1"/>
  <c r="DD43" i="278" s="1"/>
  <c r="DD135" i="273"/>
  <c r="DD12" i="278"/>
  <c r="DD22" i="285"/>
  <c r="DD13" i="285"/>
  <c r="DD13" i="265" s="1"/>
  <c r="DD64" i="280"/>
  <c r="DD65" i="280" s="1"/>
  <c r="DD89" i="280"/>
  <c r="DD90" i="280" s="1"/>
  <c r="DD92" i="280" s="1"/>
  <c r="DD152" i="273"/>
  <c r="CZ3" i="275"/>
  <c r="CZ3" i="280"/>
  <c r="CZ3" i="278"/>
  <c r="CZ3" i="288"/>
  <c r="CZ50" i="273"/>
  <c r="CZ3" i="285"/>
  <c r="CZ3" i="265"/>
  <c r="CZ3" i="273"/>
  <c r="CZ3" i="286"/>
  <c r="CZ3" i="282"/>
  <c r="BI19" i="282"/>
  <c r="BI21" i="282" s="1"/>
  <c r="DD42" i="273"/>
  <c r="DD52" i="273"/>
  <c r="DH5" i="285"/>
  <c r="DH5" i="286"/>
  <c r="DH13" i="273"/>
  <c r="DH14" i="273" s="1"/>
  <c r="DI10" i="273"/>
  <c r="DH5" i="273"/>
  <c r="DH5" i="282"/>
  <c r="DH5" i="265"/>
  <c r="DH5" i="280"/>
  <c r="DH5" i="288"/>
  <c r="DH5" i="278"/>
  <c r="DH5" i="275"/>
  <c r="DG37" i="288"/>
  <c r="DG56" i="273"/>
  <c r="DG47" i="273"/>
  <c r="DG48" i="273" s="1"/>
  <c r="DG51" i="273" s="1"/>
  <c r="DG37" i="273"/>
  <c r="DG12" i="288"/>
  <c r="DG19" i="273"/>
  <c r="DG20" i="273" s="1"/>
  <c r="DC142" i="273"/>
  <c r="DB11" i="278"/>
  <c r="DB13" i="278" s="1"/>
  <c r="DB25" i="278" s="1"/>
  <c r="DC31" i="265"/>
  <c r="DC10" i="265"/>
  <c r="DB134" i="273"/>
  <c r="DC131" i="273"/>
  <c r="CZ30" i="265"/>
  <c r="CZ9" i="265"/>
  <c r="CZ11" i="265" s="1"/>
  <c r="DB19" i="278"/>
  <c r="DB21" i="278" s="1"/>
  <c r="DB26" i="278" s="1"/>
  <c r="DC136" i="273"/>
  <c r="DD15" i="286"/>
  <c r="DD100" i="273"/>
  <c r="DE101" i="273" s="1"/>
  <c r="DE59" i="273" s="1"/>
  <c r="DD20" i="282"/>
  <c r="DD38" i="273"/>
  <c r="DE39" i="273" s="1"/>
  <c r="DE41" i="273" s="1"/>
  <c r="DD140" i="273"/>
  <c r="DD42" i="280"/>
  <c r="DD78" i="288"/>
  <c r="DD79" i="288" s="1"/>
  <c r="DD81" i="288" s="1"/>
  <c r="DA66" i="273"/>
  <c r="DA67" i="273" s="1"/>
  <c r="DB60" i="273"/>
  <c r="DA59" i="265"/>
  <c r="DA60" i="265" s="1"/>
  <c r="DB20" i="285"/>
  <c r="DB23" i="285" s="1"/>
  <c r="DC4" i="285"/>
  <c r="DC4" i="286"/>
  <c r="DC4" i="288"/>
  <c r="DC4" i="282"/>
  <c r="DC4" i="275"/>
  <c r="DC4" i="280"/>
  <c r="DC4" i="265"/>
  <c r="DC4" i="273"/>
  <c r="DC4" i="278"/>
  <c r="DA50" i="288" l="1"/>
  <c r="DA51" i="288" s="1"/>
  <c r="DA54" i="288" s="1"/>
  <c r="DA57" i="288" s="1"/>
  <c r="DA64" i="288" s="1"/>
  <c r="DB153" i="273"/>
  <c r="DD20" i="275"/>
  <c r="DE17" i="275" s="1"/>
  <c r="DD68" i="280"/>
  <c r="DD19" i="280"/>
  <c r="DD20" i="280" s="1"/>
  <c r="DC20" i="285"/>
  <c r="DC23" i="285" s="1"/>
  <c r="DB59" i="265"/>
  <c r="DB60" i="265" s="1"/>
  <c r="DE42" i="273"/>
  <c r="DE52" i="273"/>
  <c r="DC11" i="278"/>
  <c r="DC13" i="278" s="1"/>
  <c r="DC25" i="278" s="1"/>
  <c r="DD142" i="273"/>
  <c r="DB66" i="273"/>
  <c r="DB67" i="273" s="1"/>
  <c r="DC60" i="273"/>
  <c r="DB27" i="278"/>
  <c r="DB32" i="278" s="1"/>
  <c r="DB34" i="278" s="1"/>
  <c r="DG24" i="273"/>
  <c r="DG25" i="273" s="1"/>
  <c r="DG147" i="273"/>
  <c r="DH12" i="288"/>
  <c r="DH56" i="273"/>
  <c r="DH47" i="273"/>
  <c r="DH48" i="273" s="1"/>
  <c r="DH51" i="273" s="1"/>
  <c r="DH37" i="288"/>
  <c r="DH19" i="273"/>
  <c r="DH20" i="273" s="1"/>
  <c r="DH37" i="273"/>
  <c r="DD4" i="280"/>
  <c r="DD4" i="286"/>
  <c r="DD4" i="285"/>
  <c r="DD4" i="278"/>
  <c r="DD4" i="288"/>
  <c r="DD4" i="275"/>
  <c r="DD4" i="282"/>
  <c r="DD4" i="265"/>
  <c r="DD4" i="273"/>
  <c r="DD31" i="265"/>
  <c r="DD10" i="265"/>
  <c r="AS14" i="286"/>
  <c r="AS16" i="286" s="1"/>
  <c r="DA14" i="265"/>
  <c r="DA42" i="282"/>
  <c r="DF111" i="273"/>
  <c r="DF112" i="273" s="1"/>
  <c r="DF11" i="285" s="1"/>
  <c r="DF12" i="285" s="1"/>
  <c r="DF32" i="273"/>
  <c r="DF33" i="273" s="1"/>
  <c r="DF96" i="273"/>
  <c r="DF97" i="273" s="1"/>
  <c r="DF2" i="265"/>
  <c r="DF2" i="273"/>
  <c r="DF2" i="280"/>
  <c r="DF75" i="273"/>
  <c r="DF2" i="288"/>
  <c r="DF2" i="282"/>
  <c r="DF122" i="273"/>
  <c r="DF123" i="273" s="1"/>
  <c r="DF11" i="280" s="1"/>
  <c r="DF148" i="273"/>
  <c r="DF149" i="273" s="1"/>
  <c r="DF18" i="288"/>
  <c r="DF2" i="286"/>
  <c r="DF2" i="278"/>
  <c r="DF42" i="288"/>
  <c r="DF2" i="285"/>
  <c r="DF90" i="273"/>
  <c r="DF91" i="273" s="1"/>
  <c r="DF2" i="275"/>
  <c r="DF76" i="273"/>
  <c r="DF18" i="280" s="1"/>
  <c r="DE151" i="273"/>
  <c r="DE33" i="278"/>
  <c r="DE41" i="278"/>
  <c r="DE42" i="278" s="1"/>
  <c r="DE43" i="278" s="1"/>
  <c r="DE135" i="273"/>
  <c r="DE12" i="278"/>
  <c r="DE56" i="288"/>
  <c r="DE141" i="273"/>
  <c r="DE20" i="278"/>
  <c r="DE130" i="273"/>
  <c r="DE13" i="285"/>
  <c r="DE13" i="265" s="1"/>
  <c r="DE22" i="285"/>
  <c r="DE42" i="280"/>
  <c r="DE78" i="288"/>
  <c r="DE79" i="288" s="1"/>
  <c r="DE81" i="288" s="1"/>
  <c r="DA3" i="285"/>
  <c r="DA3" i="288"/>
  <c r="DA3" i="286"/>
  <c r="DA3" i="282"/>
  <c r="DA50" i="273"/>
  <c r="DA3" i="280"/>
  <c r="DA3" i="265"/>
  <c r="DA3" i="275"/>
  <c r="DA3" i="273"/>
  <c r="DA3" i="278"/>
  <c r="DD136" i="273"/>
  <c r="DC19" i="278"/>
  <c r="DC21" i="278" s="1"/>
  <c r="DC26" i="278" s="1"/>
  <c r="CZ14" i="265"/>
  <c r="CZ42" i="282"/>
  <c r="DD131" i="273"/>
  <c r="DC134" i="273"/>
  <c r="DI5" i="288"/>
  <c r="DI5" i="273"/>
  <c r="DI5" i="282"/>
  <c r="DI5" i="278"/>
  <c r="DI5" i="265"/>
  <c r="DI5" i="286"/>
  <c r="DI5" i="280"/>
  <c r="DI5" i="285"/>
  <c r="DI5" i="275"/>
  <c r="DI13" i="273"/>
  <c r="DI14" i="273" s="1"/>
  <c r="DJ10" i="273"/>
  <c r="BI43" i="282"/>
  <c r="BI30" i="282"/>
  <c r="BI31" i="282" s="1"/>
  <c r="BJ28" i="282" s="1"/>
  <c r="DE50" i="280"/>
  <c r="DE121" i="280"/>
  <c r="DE84" i="282"/>
  <c r="DE26" i="282"/>
  <c r="DE13" i="288"/>
  <c r="DE18" i="285"/>
  <c r="DE38" i="288"/>
  <c r="DE32" i="286"/>
  <c r="DE79" i="273"/>
  <c r="DF80" i="273" s="1"/>
  <c r="DF58" i="273" s="1"/>
  <c r="DE73" i="282"/>
  <c r="DE61" i="288"/>
  <c r="DE55" i="288"/>
  <c r="DE20" i="286"/>
  <c r="DE15" i="275"/>
  <c r="DE20" i="275" s="1"/>
  <c r="DF17" i="275" s="1"/>
  <c r="DE43" i="286"/>
  <c r="DE57" i="273"/>
  <c r="DE64" i="280"/>
  <c r="DE65" i="280" s="1"/>
  <c r="DE89" i="280"/>
  <c r="DE90" i="280" s="1"/>
  <c r="DE92" i="280" s="1"/>
  <c r="DE152" i="273"/>
  <c r="DE100" i="273"/>
  <c r="DF101" i="273" s="1"/>
  <c r="DF59" i="273" s="1"/>
  <c r="DE15" i="286"/>
  <c r="DE20" i="282"/>
  <c r="DE140" i="273"/>
  <c r="DE38" i="273"/>
  <c r="DF39" i="273" s="1"/>
  <c r="DF41" i="273" s="1"/>
  <c r="DB50" i="288" l="1"/>
  <c r="DB51" i="288" s="1"/>
  <c r="DB54" i="288" s="1"/>
  <c r="DB57" i="288" s="1"/>
  <c r="DB64" i="288" s="1"/>
  <c r="DC153" i="273"/>
  <c r="DD23" i="280"/>
  <c r="DE68" i="280"/>
  <c r="DE19" i="280"/>
  <c r="DE20" i="280" s="1"/>
  <c r="DF42" i="273"/>
  <c r="DF52" i="273"/>
  <c r="DE131" i="273"/>
  <c r="DD134" i="273"/>
  <c r="BJ19" i="282"/>
  <c r="BJ21" i="282" s="1"/>
  <c r="DJ5" i="275"/>
  <c r="DJ5" i="286"/>
  <c r="DJ5" i="280"/>
  <c r="DJ5" i="273"/>
  <c r="DJ5" i="288"/>
  <c r="DJ5" i="278"/>
  <c r="DJ5" i="285"/>
  <c r="DJ5" i="265"/>
  <c r="DJ5" i="282"/>
  <c r="DJ13" i="273"/>
  <c r="DJ14" i="273" s="1"/>
  <c r="DK10" i="273"/>
  <c r="DD19" i="278"/>
  <c r="DD21" i="278" s="1"/>
  <c r="DD26" i="278" s="1"/>
  <c r="DE136" i="273"/>
  <c r="DE10" i="265"/>
  <c r="DE31" i="265"/>
  <c r="DF42" i="280"/>
  <c r="DF78" i="288"/>
  <c r="DF79" i="288" s="1"/>
  <c r="DF81" i="288" s="1"/>
  <c r="DF140" i="273"/>
  <c r="DF38" i="273"/>
  <c r="DG39" i="273" s="1"/>
  <c r="DG41" i="273" s="1"/>
  <c r="DG75" i="273"/>
  <c r="DG76" i="273" s="1"/>
  <c r="DG18" i="280" s="1"/>
  <c r="DG90" i="273"/>
  <c r="DG91" i="273" s="1"/>
  <c r="DG2" i="288"/>
  <c r="DG2" i="286"/>
  <c r="DG148" i="273"/>
  <c r="DG149" i="273" s="1"/>
  <c r="DG18" i="288"/>
  <c r="DG2" i="282"/>
  <c r="DG2" i="273"/>
  <c r="DG122" i="273"/>
  <c r="DG123" i="273" s="1"/>
  <c r="DG11" i="280" s="1"/>
  <c r="DG42" i="288"/>
  <c r="DG2" i="280"/>
  <c r="DG2" i="275"/>
  <c r="DG111" i="273"/>
  <c r="DG112" i="273" s="1"/>
  <c r="DG11" i="285" s="1"/>
  <c r="DG12" i="285" s="1"/>
  <c r="DG32" i="273"/>
  <c r="DG33" i="273" s="1"/>
  <c r="DG96" i="273"/>
  <c r="DG97" i="273" s="1"/>
  <c r="DG2" i="265"/>
  <c r="DG2" i="278"/>
  <c r="DG2" i="285"/>
  <c r="DD60" i="273"/>
  <c r="DC66" i="273"/>
  <c r="DC67" i="273" s="1"/>
  <c r="DC27" i="278"/>
  <c r="DC32" i="278" s="1"/>
  <c r="DC34" i="278" s="1"/>
  <c r="DI12" i="288"/>
  <c r="DI56" i="273"/>
  <c r="DI47" i="273"/>
  <c r="DI48" i="273" s="1"/>
  <c r="DI51" i="273" s="1"/>
  <c r="DI37" i="288"/>
  <c r="DI19" i="273"/>
  <c r="DI20" i="273" s="1"/>
  <c r="DI37" i="273"/>
  <c r="DF121" i="280"/>
  <c r="DF50" i="280"/>
  <c r="DF55" i="288"/>
  <c r="DF32" i="286"/>
  <c r="DF20" i="286"/>
  <c r="DF79" i="273"/>
  <c r="DG80" i="273" s="1"/>
  <c r="DG58" i="273" s="1"/>
  <c r="DF26" i="282"/>
  <c r="DF13" i="288"/>
  <c r="DF57" i="273"/>
  <c r="DF84" i="282"/>
  <c r="DF43" i="286"/>
  <c r="DF61" i="288"/>
  <c r="DF15" i="275"/>
  <c r="DF20" i="275" s="1"/>
  <c r="DG17" i="275" s="1"/>
  <c r="DF73" i="282"/>
  <c r="DF38" i="288"/>
  <c r="DF18" i="285"/>
  <c r="DF20" i="282"/>
  <c r="DF15" i="286"/>
  <c r="DF100" i="273"/>
  <c r="DG101" i="273" s="1"/>
  <c r="DG59" i="273" s="1"/>
  <c r="DF64" i="280"/>
  <c r="DF65" i="280" s="1"/>
  <c r="DF89" i="280"/>
  <c r="DF90" i="280" s="1"/>
  <c r="DF92" i="280" s="1"/>
  <c r="DF152" i="273"/>
  <c r="DF56" i="288"/>
  <c r="DF12" i="278"/>
  <c r="DF130" i="273"/>
  <c r="DF33" i="278"/>
  <c r="DF151" i="273"/>
  <c r="DF20" i="278"/>
  <c r="DF135" i="273"/>
  <c r="DF141" i="273"/>
  <c r="DF41" i="278"/>
  <c r="DF42" i="278" s="1"/>
  <c r="DF43" i="278" s="1"/>
  <c r="DF13" i="285"/>
  <c r="DF13" i="265" s="1"/>
  <c r="DF22" i="285"/>
  <c r="AS17" i="286"/>
  <c r="AS49" i="265" s="1"/>
  <c r="AS31" i="288"/>
  <c r="AS24" i="286"/>
  <c r="AS25" i="286" s="1"/>
  <c r="AS15" i="288"/>
  <c r="DH24" i="273"/>
  <c r="DH25" i="273" s="1"/>
  <c r="DH147" i="273"/>
  <c r="DB9" i="265"/>
  <c r="DB11" i="265" s="1"/>
  <c r="DB30" i="265"/>
  <c r="DB3" i="285"/>
  <c r="DB50" i="273"/>
  <c r="DB3" i="273"/>
  <c r="DB3" i="275"/>
  <c r="DB3" i="265"/>
  <c r="DB3" i="286"/>
  <c r="DB3" i="278"/>
  <c r="DB3" i="280"/>
  <c r="DB3" i="288"/>
  <c r="DB3" i="282"/>
  <c r="DE142" i="273"/>
  <c r="DD11" i="278"/>
  <c r="DD13" i="278" s="1"/>
  <c r="DD25" i="278" s="1"/>
  <c r="DE4" i="282"/>
  <c r="DE4" i="286"/>
  <c r="DE4" i="265"/>
  <c r="DE4" i="288"/>
  <c r="DE4" i="285"/>
  <c r="DE4" i="278"/>
  <c r="DE4" i="275"/>
  <c r="DE4" i="280"/>
  <c r="DE4" i="273"/>
  <c r="DC59" i="265"/>
  <c r="DC60" i="265" s="1"/>
  <c r="DD20" i="285"/>
  <c r="DD23" i="285" s="1"/>
  <c r="DC50" i="288" l="1"/>
  <c r="DC51" i="288" s="1"/>
  <c r="DC54" i="288" s="1"/>
  <c r="DC57" i="288" s="1"/>
  <c r="DC64" i="288" s="1"/>
  <c r="DD153" i="273"/>
  <c r="DD27" i="278"/>
  <c r="DD32" i="278" s="1"/>
  <c r="DD34" i="278" s="1"/>
  <c r="DE23" i="280"/>
  <c r="DF68" i="280"/>
  <c r="DF19" i="280"/>
  <c r="DF20" i="280" s="1"/>
  <c r="DD59" i="265"/>
  <c r="DD60" i="265" s="1"/>
  <c r="DE20" i="285"/>
  <c r="DE23" i="285" s="1"/>
  <c r="DF142" i="273"/>
  <c r="DE11" i="278"/>
  <c r="DE13" i="278" s="1"/>
  <c r="DE25" i="278" s="1"/>
  <c r="DH18" i="288"/>
  <c r="DH2" i="280"/>
  <c r="DH2" i="288"/>
  <c r="DH122" i="273"/>
  <c r="DH123" i="273" s="1"/>
  <c r="DH11" i="280" s="1"/>
  <c r="DH148" i="273"/>
  <c r="DH149" i="273" s="1"/>
  <c r="DH75" i="273"/>
  <c r="DH76" i="273" s="1"/>
  <c r="DH18" i="280" s="1"/>
  <c r="DH2" i="278"/>
  <c r="DH2" i="275"/>
  <c r="DH42" i="288"/>
  <c r="DH111" i="273"/>
  <c r="DH112" i="273" s="1"/>
  <c r="DH11" i="285" s="1"/>
  <c r="DH12" i="285" s="1"/>
  <c r="DH96" i="273"/>
  <c r="DH97" i="273" s="1"/>
  <c r="DH32" i="273"/>
  <c r="DH33" i="273" s="1"/>
  <c r="DH2" i="265"/>
  <c r="DH2" i="286"/>
  <c r="DH2" i="285"/>
  <c r="DH90" i="273"/>
  <c r="DH91" i="273" s="1"/>
  <c r="DH2" i="282"/>
  <c r="DH2" i="273"/>
  <c r="AT22" i="286"/>
  <c r="AS74" i="265"/>
  <c r="DF31" i="265"/>
  <c r="DF10" i="265"/>
  <c r="DI147" i="273"/>
  <c r="DI24" i="273"/>
  <c r="DI25" i="273" s="1"/>
  <c r="DC30" i="265"/>
  <c r="DC9" i="265"/>
  <c r="DC11" i="265" s="1"/>
  <c r="DE60" i="273"/>
  <c r="DD66" i="273"/>
  <c r="DD67" i="273" s="1"/>
  <c r="DG33" i="278"/>
  <c r="DG41" i="278"/>
  <c r="DG42" i="278" s="1"/>
  <c r="DG43" i="278" s="1"/>
  <c r="DG56" i="288"/>
  <c r="DG12" i="278"/>
  <c r="DG130" i="273"/>
  <c r="DG141" i="273"/>
  <c r="DG151" i="273"/>
  <c r="DG20" i="278"/>
  <c r="DG135" i="273"/>
  <c r="DG22" i="285"/>
  <c r="DG13" i="285"/>
  <c r="DG13" i="265" s="1"/>
  <c r="DG42" i="280"/>
  <c r="DG78" i="288"/>
  <c r="DG79" i="288" s="1"/>
  <c r="DG81" i="288" s="1"/>
  <c r="DG64" i="280"/>
  <c r="DG65" i="280" s="1"/>
  <c r="DG89" i="280"/>
  <c r="DG90" i="280" s="1"/>
  <c r="DG92" i="280" s="1"/>
  <c r="DG152" i="273"/>
  <c r="DG52" i="273"/>
  <c r="DG42" i="273"/>
  <c r="DF136" i="273"/>
  <c r="DE19" i="278"/>
  <c r="DE21" i="278" s="1"/>
  <c r="DE26" i="278" s="1"/>
  <c r="DJ56" i="273"/>
  <c r="DJ47" i="273"/>
  <c r="DJ48" i="273" s="1"/>
  <c r="DJ51" i="273" s="1"/>
  <c r="DJ37" i="273"/>
  <c r="DJ19" i="273"/>
  <c r="DJ20" i="273" s="1"/>
  <c r="DJ37" i="288"/>
  <c r="DJ12" i="288"/>
  <c r="BJ30" i="282"/>
  <c r="BJ31" i="282" s="1"/>
  <c r="BK28" i="282" s="1"/>
  <c r="BJ43" i="282"/>
  <c r="DF4" i="282"/>
  <c r="DF4" i="288"/>
  <c r="DF4" i="278"/>
  <c r="DF4" i="273"/>
  <c r="DF4" i="285"/>
  <c r="DF4" i="286"/>
  <c r="DF4" i="265"/>
  <c r="DF4" i="280"/>
  <c r="DF4" i="275"/>
  <c r="DD30" i="265"/>
  <c r="DD9" i="265"/>
  <c r="DD11" i="265" s="1"/>
  <c r="DB42" i="282"/>
  <c r="DB14" i="265"/>
  <c r="DG121" i="280"/>
  <c r="DG50" i="280"/>
  <c r="DG84" i="282"/>
  <c r="DG13" i="288"/>
  <c r="DG18" i="285"/>
  <c r="DG26" i="282"/>
  <c r="DG38" i="288"/>
  <c r="DG32" i="286"/>
  <c r="DG15" i="275"/>
  <c r="DG20" i="275" s="1"/>
  <c r="DH17" i="275" s="1"/>
  <c r="DG73" i="282"/>
  <c r="DG61" i="288"/>
  <c r="DG20" i="286"/>
  <c r="DG79" i="273"/>
  <c r="DH80" i="273" s="1"/>
  <c r="DH58" i="273" s="1"/>
  <c r="DG55" i="288"/>
  <c r="DG43" i="286"/>
  <c r="DG57" i="273"/>
  <c r="DC3" i="285"/>
  <c r="DC3" i="288"/>
  <c r="DC3" i="282"/>
  <c r="DC3" i="273"/>
  <c r="DC50" i="273"/>
  <c r="DC3" i="278"/>
  <c r="DC3" i="275"/>
  <c r="DC3" i="280"/>
  <c r="DC3" i="286"/>
  <c r="DC3" i="265"/>
  <c r="DG38" i="273"/>
  <c r="DH39" i="273" s="1"/>
  <c r="DH41" i="273" s="1"/>
  <c r="DG140" i="273"/>
  <c r="DG20" i="282"/>
  <c r="DG15" i="286"/>
  <c r="DG100" i="273"/>
  <c r="DH101" i="273" s="1"/>
  <c r="DH59" i="273" s="1"/>
  <c r="DK13" i="273"/>
  <c r="DK14" i="273" s="1"/>
  <c r="DK5" i="275"/>
  <c r="DK5" i="265"/>
  <c r="DK5" i="278"/>
  <c r="DL10" i="273"/>
  <c r="DK5" i="282"/>
  <c r="DK5" i="288"/>
  <c r="DK5" i="273"/>
  <c r="DK5" i="285"/>
  <c r="DK5" i="280"/>
  <c r="DK5" i="286"/>
  <c r="DF131" i="273"/>
  <c r="DE134" i="273"/>
  <c r="DE153" i="273" l="1"/>
  <c r="DD50" i="288"/>
  <c r="DD51" i="288" s="1"/>
  <c r="DD54" i="288" s="1"/>
  <c r="DD57" i="288" s="1"/>
  <c r="DD64" i="288" s="1"/>
  <c r="DF23" i="280"/>
  <c r="DG68" i="280"/>
  <c r="DG19" i="280"/>
  <c r="DG20" i="280" s="1"/>
  <c r="DG23" i="280" s="1"/>
  <c r="DF134" i="273"/>
  <c r="DG131" i="273"/>
  <c r="DL5" i="273"/>
  <c r="DM10" i="273"/>
  <c r="DL5" i="278"/>
  <c r="DL13" i="273"/>
  <c r="DL14" i="273" s="1"/>
  <c r="DL5" i="286"/>
  <c r="DL5" i="288"/>
  <c r="DL5" i="282"/>
  <c r="DL5" i="265"/>
  <c r="DL5" i="275"/>
  <c r="DL5" i="280"/>
  <c r="DL5" i="285"/>
  <c r="DK12" i="288"/>
  <c r="DK19" i="273"/>
  <c r="DK20" i="273" s="1"/>
  <c r="DK47" i="273"/>
  <c r="DK48" i="273" s="1"/>
  <c r="DK51" i="273" s="1"/>
  <c r="DK56" i="273"/>
  <c r="DK37" i="288"/>
  <c r="DK37" i="273"/>
  <c r="DH52" i="273"/>
  <c r="DH42" i="273"/>
  <c r="DD42" i="282"/>
  <c r="DD14" i="265"/>
  <c r="BK19" i="282"/>
  <c r="BK21" i="282" s="1"/>
  <c r="DG4" i="282"/>
  <c r="DG4" i="285"/>
  <c r="DG4" i="288"/>
  <c r="DG4" i="275"/>
  <c r="DG4" i="265"/>
  <c r="DG4" i="278"/>
  <c r="DG4" i="273"/>
  <c r="DG4" i="280"/>
  <c r="DG4" i="286"/>
  <c r="DH121" i="280"/>
  <c r="DH50" i="280"/>
  <c r="DH84" i="282"/>
  <c r="DH38" i="288"/>
  <c r="DH20" i="286"/>
  <c r="DH79" i="273"/>
  <c r="DI80" i="273" s="1"/>
  <c r="DI58" i="273" s="1"/>
  <c r="DH26" i="282"/>
  <c r="DH13" i="288"/>
  <c r="DH18" i="285"/>
  <c r="DH55" i="288"/>
  <c r="DH32" i="286"/>
  <c r="DH15" i="275"/>
  <c r="DH20" i="275" s="1"/>
  <c r="DI17" i="275" s="1"/>
  <c r="DH73" i="282"/>
  <c r="DH61" i="288"/>
  <c r="DH43" i="286"/>
  <c r="DH57" i="273"/>
  <c r="DD3" i="280"/>
  <c r="DD3" i="282"/>
  <c r="DD3" i="275"/>
  <c r="DD3" i="288"/>
  <c r="DD3" i="286"/>
  <c r="DD50" i="273"/>
  <c r="DD3" i="265"/>
  <c r="DD3" i="273"/>
  <c r="DD3" i="285"/>
  <c r="DD3" i="278"/>
  <c r="DC42" i="282"/>
  <c r="DC14" i="265"/>
  <c r="DI122" i="273"/>
  <c r="DI123" i="273" s="1"/>
  <c r="DI11" i="280" s="1"/>
  <c r="DI42" i="288"/>
  <c r="DI96" i="273"/>
  <c r="DI97" i="273" s="1"/>
  <c r="DI32" i="273"/>
  <c r="DI33" i="273" s="1"/>
  <c r="DI2" i="265"/>
  <c r="DI2" i="278"/>
  <c r="DI2" i="285"/>
  <c r="DI111" i="273"/>
  <c r="DI112" i="273" s="1"/>
  <c r="DI11" i="285" s="1"/>
  <c r="DI12" i="285" s="1"/>
  <c r="DI90" i="273"/>
  <c r="DI91" i="273" s="1"/>
  <c r="DI2" i="288"/>
  <c r="DI2" i="286"/>
  <c r="DI18" i="288"/>
  <c r="DI2" i="282"/>
  <c r="DI2" i="273"/>
  <c r="DI148" i="273"/>
  <c r="DI149" i="273" s="1"/>
  <c r="DI75" i="273"/>
  <c r="DI76" i="273" s="1"/>
  <c r="DI18" i="280" s="1"/>
  <c r="DI2" i="280"/>
  <c r="DI2" i="275"/>
  <c r="AT14" i="286"/>
  <c r="AT16" i="286" s="1"/>
  <c r="DH100" i="273"/>
  <c r="DI101" i="273" s="1"/>
  <c r="DI59" i="273" s="1"/>
  <c r="DH15" i="286"/>
  <c r="DH20" i="282"/>
  <c r="DH140" i="273"/>
  <c r="DH38" i="273"/>
  <c r="DI39" i="273" s="1"/>
  <c r="DI41" i="273" s="1"/>
  <c r="DH22" i="285"/>
  <c r="DH13" i="285"/>
  <c r="DH13" i="265" s="1"/>
  <c r="DH42" i="280"/>
  <c r="DH78" i="288"/>
  <c r="DH79" i="288" s="1"/>
  <c r="DH81" i="288" s="1"/>
  <c r="DG142" i="273"/>
  <c r="DF11" i="278"/>
  <c r="DF13" i="278" s="1"/>
  <c r="DF25" i="278" s="1"/>
  <c r="DE59" i="265"/>
  <c r="DE60" i="265" s="1"/>
  <c r="DF20" i="285"/>
  <c r="DF23" i="285" s="1"/>
  <c r="DJ24" i="273"/>
  <c r="DJ25" i="273" s="1"/>
  <c r="DJ147" i="273"/>
  <c r="DF19" i="278"/>
  <c r="DF21" i="278" s="1"/>
  <c r="DF26" i="278" s="1"/>
  <c r="DG136" i="273"/>
  <c r="DG31" i="265"/>
  <c r="DG10" i="265"/>
  <c r="DE66" i="273"/>
  <c r="DE67" i="273" s="1"/>
  <c r="DF60" i="273"/>
  <c r="DH151" i="273"/>
  <c r="DH33" i="278"/>
  <c r="DH41" i="278"/>
  <c r="DH42" i="278" s="1"/>
  <c r="DH43" i="278" s="1"/>
  <c r="DH12" i="278"/>
  <c r="DH130" i="273"/>
  <c r="DH56" i="288"/>
  <c r="DH141" i="273"/>
  <c r="DH20" i="278"/>
  <c r="DH135" i="273"/>
  <c r="DH64" i="280"/>
  <c r="DH65" i="280" s="1"/>
  <c r="DH89" i="280"/>
  <c r="DH90" i="280" s="1"/>
  <c r="DH92" i="280" s="1"/>
  <c r="DH152" i="273"/>
  <c r="DE27" i="278"/>
  <c r="DE32" i="278" s="1"/>
  <c r="DE34" i="278" s="1"/>
  <c r="DE50" i="288" l="1"/>
  <c r="DE51" i="288" s="1"/>
  <c r="DE54" i="288" s="1"/>
  <c r="DE57" i="288" s="1"/>
  <c r="DE64" i="288" s="1"/>
  <c r="DF153" i="273"/>
  <c r="DH68" i="280"/>
  <c r="DH19" i="280"/>
  <c r="DH20" i="280" s="1"/>
  <c r="DI50" i="280"/>
  <c r="DI121" i="280"/>
  <c r="DI26" i="282"/>
  <c r="DI13" i="288"/>
  <c r="DI18" i="285"/>
  <c r="DI73" i="282"/>
  <c r="DI55" i="288"/>
  <c r="DI32" i="286"/>
  <c r="DI57" i="273"/>
  <c r="DI61" i="288"/>
  <c r="DI43" i="286"/>
  <c r="DI15" i="275"/>
  <c r="DI20" i="275" s="1"/>
  <c r="DJ17" i="275" s="1"/>
  <c r="DI84" i="282"/>
  <c r="DI38" i="288"/>
  <c r="DI20" i="286"/>
  <c r="DI79" i="273"/>
  <c r="DJ80" i="273" s="1"/>
  <c r="DJ58" i="273" s="1"/>
  <c r="DH31" i="265"/>
  <c r="DH10" i="265"/>
  <c r="DE3" i="282"/>
  <c r="DE3" i="278"/>
  <c r="DE50" i="273"/>
  <c r="DE3" i="273"/>
  <c r="DE3" i="265"/>
  <c r="DE3" i="285"/>
  <c r="DE3" i="275"/>
  <c r="DE3" i="288"/>
  <c r="DE3" i="280"/>
  <c r="DE3" i="286"/>
  <c r="DJ122" i="273"/>
  <c r="DJ123" i="273" s="1"/>
  <c r="DJ11" i="280" s="1"/>
  <c r="DJ148" i="273"/>
  <c r="DJ149" i="273" s="1"/>
  <c r="DJ18" i="288"/>
  <c r="DJ2" i="275"/>
  <c r="DJ2" i="282"/>
  <c r="DJ42" i="288"/>
  <c r="DJ2" i="286"/>
  <c r="DJ2" i="278"/>
  <c r="DJ96" i="273"/>
  <c r="DJ97" i="273" s="1"/>
  <c r="DJ111" i="273"/>
  <c r="DJ112" i="273" s="1"/>
  <c r="DJ11" i="285" s="1"/>
  <c r="DJ12" i="285" s="1"/>
  <c r="DJ32" i="273"/>
  <c r="DJ33" i="273" s="1"/>
  <c r="DJ2" i="265"/>
  <c r="DJ2" i="285"/>
  <c r="DJ2" i="280"/>
  <c r="DJ75" i="273"/>
  <c r="DJ90" i="273"/>
  <c r="DJ91" i="273" s="1"/>
  <c r="DJ2" i="288"/>
  <c r="DJ2" i="273"/>
  <c r="DF59" i="265"/>
  <c r="DF60" i="265" s="1"/>
  <c r="DG20" i="285"/>
  <c r="DG23" i="285" s="1"/>
  <c r="DF27" i="278"/>
  <c r="DF32" i="278" s="1"/>
  <c r="DF34" i="278" s="1"/>
  <c r="DI64" i="280"/>
  <c r="DI65" i="280" s="1"/>
  <c r="DI89" i="280"/>
  <c r="DI90" i="280" s="1"/>
  <c r="DI92" i="280" s="1"/>
  <c r="DI152" i="273"/>
  <c r="DI20" i="282"/>
  <c r="DI100" i="273"/>
  <c r="DJ101" i="273" s="1"/>
  <c r="DJ59" i="273" s="1"/>
  <c r="DI15" i="286"/>
  <c r="DI151" i="273"/>
  <c r="DI33" i="278"/>
  <c r="DI56" i="288"/>
  <c r="DI12" i="278"/>
  <c r="DI130" i="273"/>
  <c r="DI41" i="278"/>
  <c r="DI42" i="278" s="1"/>
  <c r="DI43" i="278" s="1"/>
  <c r="DI141" i="273"/>
  <c r="DI20" i="278"/>
  <c r="DI135" i="273"/>
  <c r="DI42" i="280"/>
  <c r="DI78" i="288"/>
  <c r="DI79" i="288" s="1"/>
  <c r="DI81" i="288" s="1"/>
  <c r="BK30" i="282"/>
  <c r="BK31" i="282" s="1"/>
  <c r="BL28" i="282" s="1"/>
  <c r="BK43" i="282"/>
  <c r="DK24" i="273"/>
  <c r="DK25" i="273" s="1"/>
  <c r="DK147" i="273"/>
  <c r="DE30" i="265"/>
  <c r="DE9" i="265"/>
  <c r="DE11" i="265" s="1"/>
  <c r="DF66" i="273"/>
  <c r="DF67" i="273" s="1"/>
  <c r="DG60" i="273"/>
  <c r="DG19" i="278"/>
  <c r="DG21" i="278" s="1"/>
  <c r="DG26" i="278" s="1"/>
  <c r="DH136" i="273"/>
  <c r="DG11" i="278"/>
  <c r="DG13" i="278" s="1"/>
  <c r="DG25" i="278" s="1"/>
  <c r="DH142" i="273"/>
  <c r="DI42" i="273"/>
  <c r="DI52" i="273"/>
  <c r="AT15" i="288"/>
  <c r="AT24" i="286"/>
  <c r="AT25" i="286" s="1"/>
  <c r="AT31" i="288"/>
  <c r="AT17" i="286"/>
  <c r="AT49" i="265" s="1"/>
  <c r="DJ76" i="273"/>
  <c r="DJ18" i="280" s="1"/>
  <c r="DI13" i="285"/>
  <c r="DI13" i="265" s="1"/>
  <c r="DI22" i="285"/>
  <c r="DI38" i="273"/>
  <c r="DJ39" i="273" s="1"/>
  <c r="DJ41" i="273" s="1"/>
  <c r="DI140" i="273"/>
  <c r="DH4" i="282"/>
  <c r="DH4" i="286"/>
  <c r="DH4" i="265"/>
  <c r="DH4" i="288"/>
  <c r="DH4" i="285"/>
  <c r="DH4" i="278"/>
  <c r="DH4" i="275"/>
  <c r="DH4" i="280"/>
  <c r="DH4" i="273"/>
  <c r="DL37" i="273"/>
  <c r="DL56" i="273"/>
  <c r="DL19" i="273"/>
  <c r="DL20" i="273" s="1"/>
  <c r="DL47" i="273"/>
  <c r="DL48" i="273" s="1"/>
  <c r="DL51" i="273" s="1"/>
  <c r="DL12" i="288"/>
  <c r="DL37" i="288"/>
  <c r="DM5" i="265"/>
  <c r="DM5" i="278"/>
  <c r="DN10" i="273"/>
  <c r="DM5" i="282"/>
  <c r="DM13" i="273"/>
  <c r="DM14" i="273" s="1"/>
  <c r="DM5" i="275"/>
  <c r="DM5" i="288"/>
  <c r="DM5" i="273"/>
  <c r="DM5" i="285"/>
  <c r="DM5" i="280"/>
  <c r="DM5" i="286"/>
  <c r="DH131" i="273"/>
  <c r="DG134" i="273"/>
  <c r="DG27" i="278" l="1"/>
  <c r="DG32" i="278" s="1"/>
  <c r="DG34" i="278" s="1"/>
  <c r="DG153" i="273"/>
  <c r="DF50" i="288"/>
  <c r="DF51" i="288" s="1"/>
  <c r="DF54" i="288" s="1"/>
  <c r="DF57" i="288" s="1"/>
  <c r="DF64" i="288" s="1"/>
  <c r="DH23" i="280"/>
  <c r="DI68" i="280"/>
  <c r="DI19" i="280"/>
  <c r="DI20" i="280" s="1"/>
  <c r="DH134" i="273"/>
  <c r="DI131" i="273"/>
  <c r="DM56" i="273"/>
  <c r="DM12" i="288"/>
  <c r="DM47" i="273"/>
  <c r="DM48" i="273" s="1"/>
  <c r="DM51" i="273" s="1"/>
  <c r="DM19" i="273"/>
  <c r="DM20" i="273" s="1"/>
  <c r="DM37" i="288"/>
  <c r="DM37" i="273"/>
  <c r="DN13" i="273"/>
  <c r="DN14" i="273" s="1"/>
  <c r="DN5" i="286"/>
  <c r="DN5" i="288"/>
  <c r="DN5" i="273"/>
  <c r="DO10" i="273"/>
  <c r="DN5" i="275"/>
  <c r="DN5" i="265"/>
  <c r="DN5" i="280"/>
  <c r="DN5" i="278"/>
  <c r="DN5" i="282"/>
  <c r="DN5" i="285"/>
  <c r="DL24" i="273"/>
  <c r="DL25" i="273" s="1"/>
  <c r="DL147" i="273"/>
  <c r="DJ42" i="273"/>
  <c r="DJ52" i="273"/>
  <c r="AU22" i="286"/>
  <c r="AT74" i="265"/>
  <c r="DI4" i="265"/>
  <c r="DI4" i="288"/>
  <c r="DI4" i="285"/>
  <c r="DI4" i="278"/>
  <c r="DI4" i="275"/>
  <c r="DI4" i="280"/>
  <c r="DI4" i="273"/>
  <c r="DI4" i="282"/>
  <c r="DI4" i="286"/>
  <c r="DI142" i="273"/>
  <c r="DH11" i="278"/>
  <c r="DH13" i="278" s="1"/>
  <c r="DH25" i="278" s="1"/>
  <c r="DI136" i="273"/>
  <c r="DH19" i="278"/>
  <c r="DH21" i="278" s="1"/>
  <c r="DH26" i="278" s="1"/>
  <c r="DG66" i="273"/>
  <c r="DG67" i="273" s="1"/>
  <c r="DH60" i="273"/>
  <c r="DE14" i="265"/>
  <c r="DE42" i="282"/>
  <c r="DK96" i="273"/>
  <c r="DK97" i="273" s="1"/>
  <c r="DK90" i="273"/>
  <c r="DK91" i="273" s="1"/>
  <c r="DK2" i="288"/>
  <c r="DK2" i="275"/>
  <c r="DK148" i="273"/>
  <c r="DK149" i="273" s="1"/>
  <c r="DK18" i="288"/>
  <c r="DK2" i="282"/>
  <c r="DK2" i="285"/>
  <c r="DK122" i="273"/>
  <c r="DK123" i="273" s="1"/>
  <c r="DK11" i="280" s="1"/>
  <c r="DK42" i="288"/>
  <c r="DK2" i="280"/>
  <c r="DK2" i="286"/>
  <c r="DK111" i="273"/>
  <c r="DK112" i="273" s="1"/>
  <c r="DK11" i="285" s="1"/>
  <c r="DK12" i="285" s="1"/>
  <c r="DK75" i="273"/>
  <c r="DK32" i="273"/>
  <c r="DK33" i="273" s="1"/>
  <c r="DK2" i="265"/>
  <c r="DK2" i="278"/>
  <c r="DK2" i="273"/>
  <c r="BL19" i="282"/>
  <c r="BL21" i="282" s="1"/>
  <c r="DF9" i="265"/>
  <c r="DF11" i="265" s="1"/>
  <c r="DF30" i="265"/>
  <c r="DK76" i="273"/>
  <c r="DK18" i="280" s="1"/>
  <c r="DJ140" i="273"/>
  <c r="DJ38" i="273"/>
  <c r="DK39" i="273" s="1"/>
  <c r="DK41" i="273" s="1"/>
  <c r="DJ41" i="278"/>
  <c r="DJ42" i="278" s="1"/>
  <c r="DJ43" i="278" s="1"/>
  <c r="DJ135" i="273"/>
  <c r="DJ20" i="278"/>
  <c r="DJ141" i="273"/>
  <c r="DJ151" i="273"/>
  <c r="DJ33" i="278"/>
  <c r="DJ56" i="288"/>
  <c r="DJ12" i="278"/>
  <c r="DJ130" i="273"/>
  <c r="DJ42" i="280"/>
  <c r="DJ78" i="288"/>
  <c r="DJ79" i="288" s="1"/>
  <c r="DJ81" i="288" s="1"/>
  <c r="DJ121" i="280"/>
  <c r="DJ50" i="280"/>
  <c r="DJ26" i="282"/>
  <c r="DJ38" i="288"/>
  <c r="DJ43" i="286"/>
  <c r="DJ57" i="273"/>
  <c r="DJ73" i="282"/>
  <c r="DJ55" i="288"/>
  <c r="DJ20" i="286"/>
  <c r="DJ61" i="288"/>
  <c r="DJ13" i="288"/>
  <c r="DJ18" i="285"/>
  <c r="DJ79" i="273"/>
  <c r="DK80" i="273" s="1"/>
  <c r="DK58" i="273" s="1"/>
  <c r="DJ84" i="282"/>
  <c r="DJ32" i="286"/>
  <c r="DJ15" i="275"/>
  <c r="DJ20" i="275" s="1"/>
  <c r="DK17" i="275" s="1"/>
  <c r="DG30" i="265"/>
  <c r="DG9" i="265"/>
  <c r="DG11" i="265" s="1"/>
  <c r="DF3" i="265"/>
  <c r="DF50" i="273"/>
  <c r="DF3" i="285"/>
  <c r="DF3" i="278"/>
  <c r="DF3" i="288"/>
  <c r="DF3" i="273"/>
  <c r="DF3" i="282"/>
  <c r="DF3" i="286"/>
  <c r="DF3" i="275"/>
  <c r="DF3" i="280"/>
  <c r="DI10" i="265"/>
  <c r="DI31" i="265"/>
  <c r="DG59" i="265"/>
  <c r="DG60" i="265" s="1"/>
  <c r="DH20" i="285"/>
  <c r="DH23" i="285" s="1"/>
  <c r="DJ15" i="286"/>
  <c r="DJ100" i="273"/>
  <c r="DK101" i="273" s="1"/>
  <c r="DK59" i="273" s="1"/>
  <c r="DJ20" i="282"/>
  <c r="DJ22" i="285"/>
  <c r="DJ13" i="285"/>
  <c r="DJ13" i="265" s="1"/>
  <c r="DJ64" i="280"/>
  <c r="DJ65" i="280" s="1"/>
  <c r="DJ89" i="280"/>
  <c r="DJ90" i="280" s="1"/>
  <c r="DJ92" i="280" s="1"/>
  <c r="DJ152" i="273"/>
  <c r="DG50" i="288" l="1"/>
  <c r="DG51" i="288" s="1"/>
  <c r="DG54" i="288" s="1"/>
  <c r="DG57" i="288" s="1"/>
  <c r="DG64" i="288" s="1"/>
  <c r="DH153" i="273"/>
  <c r="DI23" i="280"/>
  <c r="DJ68" i="280"/>
  <c r="DJ19" i="280"/>
  <c r="DJ20" i="280" s="1"/>
  <c r="DG42" i="282"/>
  <c r="DG14" i="265"/>
  <c r="DJ31" i="265"/>
  <c r="DJ10" i="265"/>
  <c r="DK140" i="273"/>
  <c r="DK38" i="273"/>
  <c r="DL39" i="273" s="1"/>
  <c r="DL41" i="273" s="1"/>
  <c r="DH59" i="265"/>
  <c r="DH60" i="265" s="1"/>
  <c r="DI20" i="285"/>
  <c r="DI23" i="285" s="1"/>
  <c r="DK52" i="273"/>
  <c r="DK42" i="273"/>
  <c r="DK121" i="280"/>
  <c r="DK50" i="280"/>
  <c r="DK26" i="282"/>
  <c r="DK32" i="286"/>
  <c r="DK57" i="273"/>
  <c r="DK73" i="282"/>
  <c r="DK55" i="288"/>
  <c r="DK13" i="288"/>
  <c r="DK18" i="285"/>
  <c r="DK61" i="288"/>
  <c r="DK20" i="286"/>
  <c r="DK15" i="275"/>
  <c r="DK20" i="275" s="1"/>
  <c r="DL17" i="275" s="1"/>
  <c r="DK84" i="282"/>
  <c r="DK38" i="288"/>
  <c r="DK43" i="286"/>
  <c r="DK79" i="273"/>
  <c r="DL80" i="273" s="1"/>
  <c r="DL58" i="273" s="1"/>
  <c r="DF42" i="282"/>
  <c r="DF14" i="265"/>
  <c r="BL43" i="282"/>
  <c r="BL30" i="282"/>
  <c r="BL31" i="282" s="1"/>
  <c r="BM28" i="282" s="1"/>
  <c r="DK100" i="273"/>
  <c r="DL101" i="273" s="1"/>
  <c r="DL59" i="273" s="1"/>
  <c r="DK20" i="282"/>
  <c r="DK15" i="286"/>
  <c r="DI60" i="273"/>
  <c r="DH66" i="273"/>
  <c r="DH67" i="273" s="1"/>
  <c r="DH27" i="278"/>
  <c r="DH32" i="278" s="1"/>
  <c r="DH34" i="278" s="1"/>
  <c r="AU14" i="286"/>
  <c r="AU16" i="286" s="1"/>
  <c r="DM147" i="273"/>
  <c r="DM24" i="273"/>
  <c r="DM25" i="273" s="1"/>
  <c r="DJ131" i="273"/>
  <c r="DI134" i="273"/>
  <c r="DK22" i="285"/>
  <c r="DK13" i="285"/>
  <c r="DK13" i="265" s="1"/>
  <c r="DK42" i="280"/>
  <c r="DK78" i="288"/>
  <c r="DK79" i="288" s="1"/>
  <c r="DK81" i="288" s="1"/>
  <c r="DK64" i="280"/>
  <c r="DK65" i="280" s="1"/>
  <c r="DK89" i="280"/>
  <c r="DK90" i="280" s="1"/>
  <c r="DK92" i="280" s="1"/>
  <c r="DK152" i="273"/>
  <c r="DK151" i="273"/>
  <c r="DK12" i="278"/>
  <c r="DK135" i="273"/>
  <c r="DK33" i="278"/>
  <c r="DK141" i="273"/>
  <c r="DK56" i="288"/>
  <c r="DK20" i="278"/>
  <c r="DK130" i="273"/>
  <c r="DK41" i="278"/>
  <c r="DK42" i="278" s="1"/>
  <c r="DK43" i="278" s="1"/>
  <c r="DG3" i="288"/>
  <c r="DG3" i="280"/>
  <c r="DG3" i="265"/>
  <c r="DG3" i="273"/>
  <c r="DG3" i="275"/>
  <c r="DG3" i="285"/>
  <c r="DG3" i="286"/>
  <c r="DG3" i="278"/>
  <c r="DG50" i="273"/>
  <c r="DG3" i="282"/>
  <c r="DJ136" i="273"/>
  <c r="DI19" i="278"/>
  <c r="DI21" i="278" s="1"/>
  <c r="DI26" i="278" s="1"/>
  <c r="DJ142" i="273"/>
  <c r="DI11" i="278"/>
  <c r="DI13" i="278" s="1"/>
  <c r="DI25" i="278" s="1"/>
  <c r="DI27" i="278" s="1"/>
  <c r="DI32" i="278" s="1"/>
  <c r="DI34" i="278" s="1"/>
  <c r="DJ4" i="280"/>
  <c r="DJ4" i="288"/>
  <c r="DJ4" i="282"/>
  <c r="DJ4" i="273"/>
  <c r="DJ4" i="265"/>
  <c r="DJ4" i="286"/>
  <c r="DJ4" i="285"/>
  <c r="DJ4" i="278"/>
  <c r="DJ4" i="275"/>
  <c r="DL122" i="273"/>
  <c r="DL123" i="273" s="1"/>
  <c r="DL11" i="280" s="1"/>
  <c r="DL148" i="273"/>
  <c r="DL149" i="273" s="1"/>
  <c r="DL75" i="273"/>
  <c r="DL76" i="273" s="1"/>
  <c r="DL18" i="280" s="1"/>
  <c r="DL2" i="278"/>
  <c r="DL2" i="275"/>
  <c r="DL18" i="288"/>
  <c r="DL2" i="280"/>
  <c r="DL2" i="288"/>
  <c r="DL96" i="273"/>
  <c r="DL97" i="273" s="1"/>
  <c r="DL2" i="282"/>
  <c r="DL2" i="273"/>
  <c r="DL42" i="288"/>
  <c r="DL90" i="273"/>
  <c r="DL91" i="273" s="1"/>
  <c r="DL111" i="273"/>
  <c r="DL112" i="273" s="1"/>
  <c r="DL11" i="285" s="1"/>
  <c r="DL12" i="285" s="1"/>
  <c r="DL32" i="273"/>
  <c r="DL33" i="273" s="1"/>
  <c r="DL2" i="265"/>
  <c r="DL2" i="286"/>
  <c r="DL2" i="285"/>
  <c r="DO5" i="275"/>
  <c r="DO13" i="273"/>
  <c r="DO14" i="273" s="1"/>
  <c r="DO5" i="280"/>
  <c r="DO5" i="288"/>
  <c r="DO5" i="282"/>
  <c r="DP10" i="273"/>
  <c r="DO5" i="265"/>
  <c r="DO5" i="285"/>
  <c r="DO5" i="273"/>
  <c r="DO5" i="286"/>
  <c r="DO5" i="278"/>
  <c r="DN37" i="288"/>
  <c r="DN56" i="273"/>
  <c r="DN47" i="273"/>
  <c r="DN48" i="273" s="1"/>
  <c r="DN51" i="273" s="1"/>
  <c r="DN12" i="288"/>
  <c r="DN19" i="273"/>
  <c r="DN20" i="273" s="1"/>
  <c r="DN37" i="273"/>
  <c r="DH50" i="288" l="1"/>
  <c r="DH51" i="288" s="1"/>
  <c r="DH54" i="288" s="1"/>
  <c r="DH57" i="288" s="1"/>
  <c r="DH64" i="288" s="1"/>
  <c r="DI153" i="273"/>
  <c r="DJ23" i="280"/>
  <c r="DK68" i="280"/>
  <c r="DK19" i="280"/>
  <c r="DK20" i="280" s="1"/>
  <c r="DK23" i="280" s="1"/>
  <c r="DL121" i="280"/>
  <c r="DL50" i="280"/>
  <c r="DL26" i="282"/>
  <c r="DL13" i="288"/>
  <c r="DL18" i="285"/>
  <c r="DL73" i="282"/>
  <c r="DL55" i="288"/>
  <c r="DL32" i="286"/>
  <c r="DL15" i="275"/>
  <c r="DL20" i="275" s="1"/>
  <c r="DM17" i="275" s="1"/>
  <c r="DL61" i="288"/>
  <c r="DL43" i="286"/>
  <c r="DL57" i="273"/>
  <c r="DL84" i="282"/>
  <c r="DL38" i="288"/>
  <c r="DL20" i="286"/>
  <c r="DL79" i="273"/>
  <c r="DM80" i="273" s="1"/>
  <c r="DM58" i="273" s="1"/>
  <c r="DL38" i="273"/>
  <c r="DM39" i="273" s="1"/>
  <c r="DM41" i="273" s="1"/>
  <c r="DL140" i="273"/>
  <c r="DL20" i="282"/>
  <c r="DL100" i="273"/>
  <c r="DM101" i="273" s="1"/>
  <c r="DM59" i="273" s="1"/>
  <c r="DL15" i="286"/>
  <c r="DL42" i="280"/>
  <c r="DL78" i="288"/>
  <c r="DL79" i="288" s="1"/>
  <c r="DL81" i="288" s="1"/>
  <c r="DJ11" i="278"/>
  <c r="DJ13" i="278" s="1"/>
  <c r="DJ25" i="278" s="1"/>
  <c r="DK142" i="273"/>
  <c r="DJ19" i="278"/>
  <c r="DJ21" i="278" s="1"/>
  <c r="DJ26" i="278" s="1"/>
  <c r="DK136" i="273"/>
  <c r="DN24" i="273"/>
  <c r="DN25" i="273" s="1"/>
  <c r="DN147" i="273"/>
  <c r="DP5" i="282"/>
  <c r="DP5" i="286"/>
  <c r="DP5" i="275"/>
  <c r="DP5" i="280"/>
  <c r="DP5" i="285"/>
  <c r="DQ10" i="273"/>
  <c r="DP5" i="278"/>
  <c r="DP13" i="273"/>
  <c r="DP14" i="273" s="1"/>
  <c r="DP5" i="265"/>
  <c r="DP5" i="288"/>
  <c r="DP5" i="273"/>
  <c r="DO37" i="288"/>
  <c r="DO19" i="273"/>
  <c r="DO20" i="273" s="1"/>
  <c r="DO56" i="273"/>
  <c r="DO37" i="273"/>
  <c r="DO47" i="273"/>
  <c r="DO48" i="273" s="1"/>
  <c r="DO51" i="273" s="1"/>
  <c r="DO12" i="288"/>
  <c r="DL22" i="285"/>
  <c r="DL13" i="285"/>
  <c r="DL13" i="265" s="1"/>
  <c r="DL64" i="280"/>
  <c r="DL65" i="280" s="1"/>
  <c r="DL89" i="280"/>
  <c r="DL90" i="280" s="1"/>
  <c r="DL92" i="280" s="1"/>
  <c r="DL152" i="273"/>
  <c r="DI30" i="265"/>
  <c r="DI9" i="265"/>
  <c r="DI11" i="265" s="1"/>
  <c r="AU17" i="286"/>
  <c r="AU49" i="265" s="1"/>
  <c r="AU15" i="288"/>
  <c r="AU24" i="286"/>
  <c r="AU25" i="286" s="1"/>
  <c r="AU31" i="288"/>
  <c r="DH3" i="278"/>
  <c r="DH3" i="285"/>
  <c r="DH3" i="280"/>
  <c r="DH3" i="265"/>
  <c r="DH3" i="273"/>
  <c r="DH3" i="282"/>
  <c r="DH50" i="273"/>
  <c r="DH3" i="286"/>
  <c r="DH3" i="288"/>
  <c r="DH3" i="275"/>
  <c r="DL56" i="288"/>
  <c r="DL33" i="278"/>
  <c r="DL20" i="278"/>
  <c r="DL141" i="273"/>
  <c r="DL151" i="273"/>
  <c r="DL41" i="278"/>
  <c r="DL42" i="278" s="1"/>
  <c r="DL43" i="278" s="1"/>
  <c r="DL135" i="273"/>
  <c r="DL12" i="278"/>
  <c r="DL130" i="273"/>
  <c r="DK31" i="265"/>
  <c r="DK10" i="265"/>
  <c r="DK131" i="273"/>
  <c r="DJ134" i="273"/>
  <c r="DM122" i="273"/>
  <c r="DM123" i="273" s="1"/>
  <c r="DM11" i="280" s="1"/>
  <c r="DM42" i="288"/>
  <c r="DM111" i="273"/>
  <c r="DM112" i="273" s="1"/>
  <c r="DM11" i="285" s="1"/>
  <c r="DM12" i="285" s="1"/>
  <c r="DM75" i="273"/>
  <c r="DM2" i="280"/>
  <c r="DM2" i="288"/>
  <c r="DM148" i="273"/>
  <c r="DM149" i="273" s="1"/>
  <c r="DM96" i="273"/>
  <c r="DM97" i="273" s="1"/>
  <c r="DM90" i="273"/>
  <c r="DM91" i="273" s="1"/>
  <c r="DM2" i="282"/>
  <c r="DM2" i="285"/>
  <c r="DM18" i="288"/>
  <c r="DM32" i="273"/>
  <c r="DM33" i="273" s="1"/>
  <c r="DM2" i="265"/>
  <c r="DM2" i="275"/>
  <c r="DM2" i="273"/>
  <c r="DM2" i="278"/>
  <c r="DM2" i="286"/>
  <c r="DH30" i="265"/>
  <c r="DH9" i="265"/>
  <c r="DH11" i="265" s="1"/>
  <c r="DI66" i="273"/>
  <c r="DI67" i="273" s="1"/>
  <c r="DJ60" i="273"/>
  <c r="BM19" i="282"/>
  <c r="BM21" i="282" s="1"/>
  <c r="DK4" i="286"/>
  <c r="DK4" i="280"/>
  <c r="DK4" i="275"/>
  <c r="DK4" i="288"/>
  <c r="DK4" i="265"/>
  <c r="DK4" i="273"/>
  <c r="DK4" i="278"/>
  <c r="DK4" i="285"/>
  <c r="DK4" i="282"/>
  <c r="DI59" i="265"/>
  <c r="DI60" i="265" s="1"/>
  <c r="DJ20" i="285"/>
  <c r="DJ23" i="285" s="1"/>
  <c r="DL52" i="273"/>
  <c r="DL42" i="273"/>
  <c r="DJ153" i="273" l="1"/>
  <c r="DI50" i="288"/>
  <c r="DI51" i="288" s="1"/>
  <c r="DI54" i="288" s="1"/>
  <c r="DI57" i="288" s="1"/>
  <c r="DI64" i="288" s="1"/>
  <c r="DL68" i="280"/>
  <c r="DL19" i="280"/>
  <c r="DL20" i="280" s="1"/>
  <c r="DL23" i="280" s="1"/>
  <c r="DL4" i="280"/>
  <c r="DL4" i="278"/>
  <c r="DL4" i="265"/>
  <c r="DL4" i="285"/>
  <c r="DL4" i="286"/>
  <c r="DL4" i="282"/>
  <c r="DL4" i="288"/>
  <c r="DL4" i="275"/>
  <c r="DL4" i="273"/>
  <c r="DJ66" i="273"/>
  <c r="DJ67" i="273" s="1"/>
  <c r="DK60" i="273"/>
  <c r="BM30" i="282"/>
  <c r="BM31" i="282" s="1"/>
  <c r="BN28" i="282" s="1"/>
  <c r="BM43" i="282"/>
  <c r="DI3" i="275"/>
  <c r="DI3" i="273"/>
  <c r="DI3" i="282"/>
  <c r="DI3" i="286"/>
  <c r="DI3" i="280"/>
  <c r="DI3" i="278"/>
  <c r="DI3" i="265"/>
  <c r="DI3" i="285"/>
  <c r="DI50" i="273"/>
  <c r="DI3" i="288"/>
  <c r="DH42" i="282"/>
  <c r="DH14" i="265"/>
  <c r="DM38" i="273"/>
  <c r="DN39" i="273" s="1"/>
  <c r="DN41" i="273" s="1"/>
  <c r="DM140" i="273"/>
  <c r="DM15" i="286"/>
  <c r="DM100" i="273"/>
  <c r="DN101" i="273" s="1"/>
  <c r="DN59" i="273" s="1"/>
  <c r="DM20" i="282"/>
  <c r="DM64" i="280"/>
  <c r="DM65" i="280" s="1"/>
  <c r="DM89" i="280"/>
  <c r="DM90" i="280" s="1"/>
  <c r="DM92" i="280" s="1"/>
  <c r="DM152" i="273"/>
  <c r="DM22" i="285"/>
  <c r="DM13" i="285"/>
  <c r="DM13" i="265" s="1"/>
  <c r="DM42" i="280"/>
  <c r="DM78" i="288"/>
  <c r="DM79" i="288" s="1"/>
  <c r="DM81" i="288" s="1"/>
  <c r="DL131" i="273"/>
  <c r="DK134" i="273"/>
  <c r="AU74" i="265"/>
  <c r="AV22" i="286"/>
  <c r="DI14" i="265"/>
  <c r="DI42" i="282"/>
  <c r="DP19" i="273"/>
  <c r="DP20" i="273" s="1"/>
  <c r="DP37" i="273"/>
  <c r="DP12" i="288"/>
  <c r="DP47" i="273"/>
  <c r="DP48" i="273" s="1"/>
  <c r="DP51" i="273" s="1"/>
  <c r="DP37" i="288"/>
  <c r="DP56" i="273"/>
  <c r="DQ5" i="275"/>
  <c r="DQ13" i="273"/>
  <c r="DQ14" i="273" s="1"/>
  <c r="DQ5" i="280"/>
  <c r="DQ5" i="265"/>
  <c r="DQ5" i="282"/>
  <c r="DR10" i="273"/>
  <c r="DQ5" i="286"/>
  <c r="DQ5" i="288"/>
  <c r="DQ5" i="273"/>
  <c r="DQ5" i="285"/>
  <c r="DQ5" i="278"/>
  <c r="DN18" i="288"/>
  <c r="DN2" i="275"/>
  <c r="DN2" i="280"/>
  <c r="DN122" i="273"/>
  <c r="DN123" i="273" s="1"/>
  <c r="DN11" i="280" s="1"/>
  <c r="DN148" i="273"/>
  <c r="DN149" i="273" s="1"/>
  <c r="DN75" i="273"/>
  <c r="DN96" i="273"/>
  <c r="DN97" i="273" s="1"/>
  <c r="DN2" i="288"/>
  <c r="DN2" i="273"/>
  <c r="DN42" i="288"/>
  <c r="DN90" i="273"/>
  <c r="DN91" i="273" s="1"/>
  <c r="DN111" i="273"/>
  <c r="DN112" i="273" s="1"/>
  <c r="DN11" i="285" s="1"/>
  <c r="DN12" i="285" s="1"/>
  <c r="DN32" i="273"/>
  <c r="DN33" i="273" s="1"/>
  <c r="DN2" i="265"/>
  <c r="DN2" i="285"/>
  <c r="DN2" i="278"/>
  <c r="DN2" i="286"/>
  <c r="DN2" i="282"/>
  <c r="DK19" i="278"/>
  <c r="DK21" i="278" s="1"/>
  <c r="DK26" i="278" s="1"/>
  <c r="DL136" i="273"/>
  <c r="DL142" i="273"/>
  <c r="DK11" i="278"/>
  <c r="DK13" i="278" s="1"/>
  <c r="DK25" i="278" s="1"/>
  <c r="DM52" i="273"/>
  <c r="DM42" i="273"/>
  <c r="DJ59" i="265"/>
  <c r="DJ60" i="265" s="1"/>
  <c r="DK20" i="285"/>
  <c r="DK23" i="285" s="1"/>
  <c r="DM33" i="278"/>
  <c r="DM141" i="273"/>
  <c r="DM56" i="288"/>
  <c r="DM20" i="278"/>
  <c r="DM130" i="273"/>
  <c r="DM41" i="278"/>
  <c r="DM42" i="278" s="1"/>
  <c r="DM43" i="278" s="1"/>
  <c r="DM151" i="273"/>
  <c r="DM12" i="278"/>
  <c r="DM135" i="273"/>
  <c r="DN76" i="273"/>
  <c r="DN18" i="280" s="1"/>
  <c r="DM76" i="273"/>
  <c r="DM18" i="280" s="1"/>
  <c r="DL31" i="265"/>
  <c r="DL10" i="265"/>
  <c r="DO24" i="273"/>
  <c r="DO25" i="273" s="1"/>
  <c r="DO147" i="273"/>
  <c r="DJ27" i="278"/>
  <c r="DJ32" i="278" s="1"/>
  <c r="DJ34" i="278" s="1"/>
  <c r="DK153" i="273" l="1"/>
  <c r="DJ50" i="288"/>
  <c r="DJ51" i="288" s="1"/>
  <c r="DJ54" i="288" s="1"/>
  <c r="DJ57" i="288" s="1"/>
  <c r="DJ64" i="288" s="1"/>
  <c r="DM68" i="280"/>
  <c r="DM19" i="280"/>
  <c r="DM20" i="280" s="1"/>
  <c r="DN121" i="280"/>
  <c r="DN50" i="280"/>
  <c r="DN73" i="282"/>
  <c r="DN55" i="288"/>
  <c r="DN20" i="286"/>
  <c r="DN79" i="273"/>
  <c r="DO80" i="273" s="1"/>
  <c r="DO58" i="273" s="1"/>
  <c r="DN61" i="288"/>
  <c r="DN13" i="288"/>
  <c r="DN18" i="285"/>
  <c r="DN84" i="282"/>
  <c r="DN32" i="286"/>
  <c r="DN15" i="275"/>
  <c r="DN26" i="282"/>
  <c r="DN38" i="288"/>
  <c r="DN43" i="286"/>
  <c r="DN57" i="273"/>
  <c r="DJ9" i="265"/>
  <c r="DJ11" i="265" s="1"/>
  <c r="DJ30" i="265"/>
  <c r="DO111" i="273"/>
  <c r="DO112" i="273" s="1"/>
  <c r="DO11" i="285" s="1"/>
  <c r="DO12" i="285" s="1"/>
  <c r="DO75" i="273"/>
  <c r="DO32" i="273"/>
  <c r="DO33" i="273" s="1"/>
  <c r="DO2" i="265"/>
  <c r="DO2" i="285"/>
  <c r="DO2" i="280"/>
  <c r="DO96" i="273"/>
  <c r="DO97" i="273" s="1"/>
  <c r="DO90" i="273"/>
  <c r="DO91" i="273" s="1"/>
  <c r="DO2" i="288"/>
  <c r="DO2" i="273"/>
  <c r="DO148" i="273"/>
  <c r="DO149" i="273" s="1"/>
  <c r="DO18" i="288"/>
  <c r="DO2" i="275"/>
  <c r="DO2" i="282"/>
  <c r="DO122" i="273"/>
  <c r="DO123" i="273" s="1"/>
  <c r="DO11" i="280" s="1"/>
  <c r="DO42" i="288"/>
  <c r="DO2" i="286"/>
  <c r="DO2" i="278"/>
  <c r="DM50" i="280"/>
  <c r="DM121" i="280"/>
  <c r="DM26" i="282"/>
  <c r="DM38" i="288"/>
  <c r="DM43" i="286"/>
  <c r="DM79" i="273"/>
  <c r="DN80" i="273" s="1"/>
  <c r="DN58" i="273" s="1"/>
  <c r="DM61" i="288"/>
  <c r="DM20" i="286"/>
  <c r="DM73" i="282"/>
  <c r="DM55" i="288"/>
  <c r="DM13" i="288"/>
  <c r="DM18" i="285"/>
  <c r="DM84" i="282"/>
  <c r="DM32" i="286"/>
  <c r="DM57" i="273"/>
  <c r="DM15" i="275"/>
  <c r="DM20" i="275" s="1"/>
  <c r="DN17" i="275" s="1"/>
  <c r="DK59" i="265"/>
  <c r="DK60" i="265" s="1"/>
  <c r="DL20" i="285"/>
  <c r="DL23" i="285" s="1"/>
  <c r="DK27" i="278"/>
  <c r="DK32" i="278" s="1"/>
  <c r="DK34" i="278" s="1"/>
  <c r="DM136" i="273"/>
  <c r="DL19" i="278"/>
  <c r="DL21" i="278" s="1"/>
  <c r="DL26" i="278" s="1"/>
  <c r="DN13" i="285"/>
  <c r="DN13" i="265" s="1"/>
  <c r="DN22" i="285"/>
  <c r="DO76" i="273"/>
  <c r="DO18" i="280" s="1"/>
  <c r="DN42" i="280"/>
  <c r="DN78" i="288"/>
  <c r="DN79" i="288" s="1"/>
  <c r="DN81" i="288" s="1"/>
  <c r="DP24" i="273"/>
  <c r="DP25" i="273" s="1"/>
  <c r="DP147" i="273"/>
  <c r="DL134" i="273"/>
  <c r="DM131" i="273"/>
  <c r="DN42" i="273"/>
  <c r="DN52" i="273"/>
  <c r="BN19" i="282"/>
  <c r="BN21" i="282" s="1"/>
  <c r="DJ3" i="280"/>
  <c r="DJ3" i="282"/>
  <c r="DJ3" i="288"/>
  <c r="DJ50" i="273"/>
  <c r="DJ3" i="286"/>
  <c r="DJ3" i="273"/>
  <c r="DJ3" i="275"/>
  <c r="DJ3" i="285"/>
  <c r="DJ3" i="278"/>
  <c r="DJ3" i="265"/>
  <c r="DM10" i="265"/>
  <c r="DM31" i="265"/>
  <c r="DM4" i="282"/>
  <c r="DM4" i="286"/>
  <c r="DM4" i="275"/>
  <c r="DM4" i="278"/>
  <c r="DM4" i="265"/>
  <c r="DM4" i="280"/>
  <c r="DM4" i="273"/>
  <c r="DM4" i="285"/>
  <c r="DM4" i="288"/>
  <c r="DL11" i="278"/>
  <c r="DL13" i="278" s="1"/>
  <c r="DL25" i="278" s="1"/>
  <c r="DL27" i="278" s="1"/>
  <c r="DL32" i="278" s="1"/>
  <c r="DL34" i="278" s="1"/>
  <c r="DM142" i="273"/>
  <c r="DN38" i="273"/>
  <c r="DO39" i="273" s="1"/>
  <c r="DO41" i="273" s="1"/>
  <c r="DN140" i="273"/>
  <c r="DN15" i="286"/>
  <c r="DN20" i="282"/>
  <c r="DN100" i="273"/>
  <c r="DO101" i="273" s="1"/>
  <c r="DO59" i="273" s="1"/>
  <c r="DN56" i="288"/>
  <c r="DN33" i="278"/>
  <c r="DN151" i="273"/>
  <c r="DN12" i="278"/>
  <c r="DN130" i="273"/>
  <c r="DN41" i="278"/>
  <c r="DN42" i="278" s="1"/>
  <c r="DN43" i="278" s="1"/>
  <c r="DN135" i="273"/>
  <c r="DN20" i="278"/>
  <c r="DN141" i="273"/>
  <c r="DN64" i="280"/>
  <c r="DN65" i="280" s="1"/>
  <c r="DN89" i="280"/>
  <c r="DN90" i="280" s="1"/>
  <c r="DN92" i="280" s="1"/>
  <c r="DN152" i="273"/>
  <c r="DR5" i="288"/>
  <c r="DR5" i="282"/>
  <c r="DS10" i="273"/>
  <c r="DR5" i="275"/>
  <c r="DR13" i="273"/>
  <c r="DR14" i="273" s="1"/>
  <c r="DR5" i="280"/>
  <c r="DR5" i="273"/>
  <c r="DR5" i="286"/>
  <c r="DR5" i="285"/>
  <c r="DR5" i="265"/>
  <c r="DR5" i="278"/>
  <c r="DQ19" i="273"/>
  <c r="DQ20" i="273" s="1"/>
  <c r="DQ56" i="273"/>
  <c r="DQ37" i="288"/>
  <c r="DQ47" i="273"/>
  <c r="DQ48" i="273" s="1"/>
  <c r="DQ51" i="273" s="1"/>
  <c r="DQ12" i="288"/>
  <c r="DQ37" i="273"/>
  <c r="AV14" i="286"/>
  <c r="AV16" i="286" s="1"/>
  <c r="DL60" i="273"/>
  <c r="DK66" i="273"/>
  <c r="DK67" i="273" s="1"/>
  <c r="DK50" i="288" l="1"/>
  <c r="DK51" i="288" s="1"/>
  <c r="DK54" i="288" s="1"/>
  <c r="DK57" i="288" s="1"/>
  <c r="DK64" i="288" s="1"/>
  <c r="DL153" i="273"/>
  <c r="DM23" i="280"/>
  <c r="DN68" i="280"/>
  <c r="DN19" i="280"/>
  <c r="DN20" i="280" s="1"/>
  <c r="AV15" i="288"/>
  <c r="AV17" i="286"/>
  <c r="AV49" i="265" s="1"/>
  <c r="AV31" i="288"/>
  <c r="AV24" i="286"/>
  <c r="AV25" i="286" s="1"/>
  <c r="DK3" i="286"/>
  <c r="DK3" i="278"/>
  <c r="DK3" i="273"/>
  <c r="DK3" i="275"/>
  <c r="DK3" i="265"/>
  <c r="DK3" i="285"/>
  <c r="DK3" i="282"/>
  <c r="DK50" i="273"/>
  <c r="DK3" i="280"/>
  <c r="DK3" i="288"/>
  <c r="DQ147" i="273"/>
  <c r="DQ24" i="273"/>
  <c r="DQ25" i="273" s="1"/>
  <c r="DN31" i="265"/>
  <c r="DN10" i="265"/>
  <c r="DO52" i="273"/>
  <c r="DO42" i="273"/>
  <c r="DN142" i="273"/>
  <c r="DM11" i="278"/>
  <c r="DM13" i="278" s="1"/>
  <c r="DM25" i="278" s="1"/>
  <c r="DO121" i="280"/>
  <c r="DO50" i="280"/>
  <c r="DO73" i="282"/>
  <c r="DO55" i="288"/>
  <c r="DO32" i="286"/>
  <c r="DO57" i="273"/>
  <c r="DO84" i="282"/>
  <c r="DO13" i="288"/>
  <c r="DO18" i="285"/>
  <c r="DO26" i="282"/>
  <c r="DO38" i="288"/>
  <c r="DO20" i="286"/>
  <c r="DO15" i="275"/>
  <c r="DO61" i="288"/>
  <c r="DO43" i="286"/>
  <c r="DO79" i="273"/>
  <c r="DP80" i="273" s="1"/>
  <c r="DP58" i="273" s="1"/>
  <c r="DM19" i="278"/>
  <c r="DM21" i="278" s="1"/>
  <c r="DM26" i="278" s="1"/>
  <c r="DN136" i="273"/>
  <c r="DL59" i="265"/>
  <c r="DL60" i="265" s="1"/>
  <c r="DM20" i="285"/>
  <c r="DM23" i="285" s="1"/>
  <c r="DO42" i="280"/>
  <c r="DO78" i="288"/>
  <c r="DO79" i="288" s="1"/>
  <c r="DO81" i="288" s="1"/>
  <c r="DO64" i="280"/>
  <c r="DO65" i="280" s="1"/>
  <c r="DO89" i="280"/>
  <c r="DO90" i="280" s="1"/>
  <c r="DO92" i="280" s="1"/>
  <c r="DO152" i="273"/>
  <c r="DO33" i="278"/>
  <c r="DO141" i="273"/>
  <c r="DO56" i="288"/>
  <c r="DO20" i="278"/>
  <c r="DO130" i="273"/>
  <c r="DO41" i="278"/>
  <c r="DO42" i="278" s="1"/>
  <c r="DO43" i="278" s="1"/>
  <c r="DO151" i="273"/>
  <c r="DO12" i="278"/>
  <c r="DO135" i="273"/>
  <c r="DO140" i="273"/>
  <c r="DO38" i="273"/>
  <c r="DP39" i="273" s="1"/>
  <c r="DP41" i="273" s="1"/>
  <c r="DO22" i="285"/>
  <c r="DO13" i="285"/>
  <c r="DO13" i="265" s="1"/>
  <c r="DJ42" i="282"/>
  <c r="DJ14" i="265"/>
  <c r="DL66" i="273"/>
  <c r="DL67" i="273" s="1"/>
  <c r="DM60" i="273"/>
  <c r="DR37" i="288"/>
  <c r="DR19" i="273"/>
  <c r="DR20" i="273" s="1"/>
  <c r="DR56" i="273"/>
  <c r="DR12" i="288"/>
  <c r="DR37" i="273"/>
  <c r="DR47" i="273"/>
  <c r="DR48" i="273" s="1"/>
  <c r="DR51" i="273" s="1"/>
  <c r="DS5" i="273"/>
  <c r="DS5" i="286"/>
  <c r="DS5" i="275"/>
  <c r="DS13" i="273"/>
  <c r="DS14" i="273" s="1"/>
  <c r="DS5" i="280"/>
  <c r="DS5" i="278"/>
  <c r="DS5" i="288"/>
  <c r="DS5" i="282"/>
  <c r="DT10" i="273"/>
  <c r="DS5" i="265"/>
  <c r="DS5" i="285"/>
  <c r="DL30" i="265"/>
  <c r="DL9" i="265"/>
  <c r="DL11" i="265" s="1"/>
  <c r="BN30" i="282"/>
  <c r="BN31" i="282" s="1"/>
  <c r="BO28" i="282" s="1"/>
  <c r="BN43" i="282"/>
  <c r="DN4" i="278"/>
  <c r="DN4" i="286"/>
  <c r="DN4" i="280"/>
  <c r="DN4" i="288"/>
  <c r="DN4" i="282"/>
  <c r="DN4" i="285"/>
  <c r="DN4" i="265"/>
  <c r="DN4" i="275"/>
  <c r="DN4" i="273"/>
  <c r="DN131" i="273"/>
  <c r="DM134" i="273"/>
  <c r="DP75" i="273"/>
  <c r="DP76" i="273" s="1"/>
  <c r="DP18" i="280" s="1"/>
  <c r="DP2" i="286"/>
  <c r="DP2" i="282"/>
  <c r="DP90" i="273"/>
  <c r="DP91" i="273" s="1"/>
  <c r="DP111" i="273"/>
  <c r="DP112" i="273" s="1"/>
  <c r="DP11" i="285" s="1"/>
  <c r="DP12" i="285" s="1"/>
  <c r="DP32" i="273"/>
  <c r="DP33" i="273" s="1"/>
  <c r="DP2" i="265"/>
  <c r="DP2" i="285"/>
  <c r="DP2" i="278"/>
  <c r="DP42" i="288"/>
  <c r="DP96" i="273"/>
  <c r="DP97" i="273" s="1"/>
  <c r="DP2" i="288"/>
  <c r="DP2" i="273"/>
  <c r="DP122" i="273"/>
  <c r="DP123" i="273" s="1"/>
  <c r="DP11" i="280" s="1"/>
  <c r="DP148" i="273"/>
  <c r="DP149" i="273" s="1"/>
  <c r="DP18" i="288"/>
  <c r="DP2" i="275"/>
  <c r="DP2" i="280"/>
  <c r="DK30" i="265"/>
  <c r="DK9" i="265"/>
  <c r="DK11" i="265" s="1"/>
  <c r="DO100" i="273"/>
  <c r="DP101" i="273" s="1"/>
  <c r="DP59" i="273" s="1"/>
  <c r="DO15" i="286"/>
  <c r="DO20" i="282"/>
  <c r="DN20" i="275"/>
  <c r="DO17" i="275" s="1"/>
  <c r="DM153" i="273" l="1"/>
  <c r="DL50" i="288"/>
  <c r="DL51" i="288" s="1"/>
  <c r="DL54" i="288" s="1"/>
  <c r="DL57" i="288" s="1"/>
  <c r="DL64" i="288" s="1"/>
  <c r="DN23" i="280"/>
  <c r="DO68" i="280"/>
  <c r="DO19" i="280"/>
  <c r="DO20" i="280" s="1"/>
  <c r="DO23" i="280" s="1"/>
  <c r="DP121" i="280"/>
  <c r="DP50" i="280"/>
  <c r="DP73" i="282"/>
  <c r="DP55" i="288"/>
  <c r="DP32" i="286"/>
  <c r="DP15" i="275"/>
  <c r="DP26" i="282"/>
  <c r="DP13" i="288"/>
  <c r="DP18" i="285"/>
  <c r="DP84" i="282"/>
  <c r="DP38" i="288"/>
  <c r="DP20" i="286"/>
  <c r="DP79" i="273"/>
  <c r="DQ80" i="273" s="1"/>
  <c r="DQ58" i="273" s="1"/>
  <c r="DP61" i="288"/>
  <c r="DP43" i="286"/>
  <c r="DP57" i="273"/>
  <c r="DP64" i="280"/>
  <c r="DP65" i="280" s="1"/>
  <c r="DP89" i="280"/>
  <c r="DP90" i="280" s="1"/>
  <c r="DP92" i="280" s="1"/>
  <c r="DP152" i="273"/>
  <c r="DP22" i="285"/>
  <c r="DP13" i="285"/>
  <c r="DP13" i="265" s="1"/>
  <c r="DL3" i="265"/>
  <c r="DL3" i="273"/>
  <c r="DL3" i="286"/>
  <c r="DL3" i="288"/>
  <c r="DL3" i="275"/>
  <c r="DL3" i="278"/>
  <c r="DL50" i="273"/>
  <c r="DL3" i="282"/>
  <c r="DL3" i="280"/>
  <c r="DL3" i="285"/>
  <c r="DM59" i="265"/>
  <c r="DM60" i="265" s="1"/>
  <c r="DN20" i="285"/>
  <c r="DN23" i="285" s="1"/>
  <c r="DK42" i="282"/>
  <c r="DK14" i="265"/>
  <c r="DP42" i="280"/>
  <c r="DP78" i="288"/>
  <c r="DP79" i="288" s="1"/>
  <c r="DP81" i="288" s="1"/>
  <c r="DP140" i="273"/>
  <c r="DP38" i="273"/>
  <c r="DQ39" i="273" s="1"/>
  <c r="DQ41" i="273" s="1"/>
  <c r="DP100" i="273"/>
  <c r="DQ101" i="273" s="1"/>
  <c r="DQ59" i="273" s="1"/>
  <c r="DP15" i="286"/>
  <c r="DP20" i="282"/>
  <c r="DN134" i="273"/>
  <c r="DO131" i="273"/>
  <c r="DL42" i="282"/>
  <c r="DL14" i="265"/>
  <c r="DT5" i="285"/>
  <c r="DT5" i="282"/>
  <c r="DT5" i="286"/>
  <c r="DT5" i="275"/>
  <c r="DT5" i="280"/>
  <c r="DT5" i="288"/>
  <c r="DT5" i="273"/>
  <c r="DU10" i="273"/>
  <c r="DT5" i="278"/>
  <c r="DT13" i="273"/>
  <c r="DT14" i="273" s="1"/>
  <c r="DT5" i="265"/>
  <c r="DN60" i="273"/>
  <c r="DM66" i="273"/>
  <c r="DM67" i="273" s="1"/>
  <c r="DP52" i="273"/>
  <c r="DP42" i="273"/>
  <c r="DN19" i="278"/>
  <c r="DN21" i="278" s="1"/>
  <c r="DN26" i="278" s="1"/>
  <c r="DO136" i="273"/>
  <c r="DO20" i="275"/>
  <c r="DP17" i="275" s="1"/>
  <c r="DM27" i="278"/>
  <c r="DM32" i="278" s="1"/>
  <c r="DM34" i="278" s="1"/>
  <c r="AV74" i="265"/>
  <c r="AW22" i="286"/>
  <c r="DP151" i="273"/>
  <c r="DP41" i="278"/>
  <c r="DP42" i="278" s="1"/>
  <c r="DP43" i="278" s="1"/>
  <c r="DP135" i="273"/>
  <c r="DP12" i="278"/>
  <c r="DP130" i="273"/>
  <c r="DP56" i="288"/>
  <c r="DP33" i="278"/>
  <c r="DP20" i="278"/>
  <c r="DP141" i="273"/>
  <c r="BO19" i="282"/>
  <c r="BO21" i="282" s="1"/>
  <c r="DS37" i="288"/>
  <c r="DS19" i="273"/>
  <c r="DS20" i="273" s="1"/>
  <c r="DS56" i="273"/>
  <c r="DS12" i="288"/>
  <c r="DS37" i="273"/>
  <c r="DS47" i="273"/>
  <c r="DS48" i="273" s="1"/>
  <c r="DS51" i="273" s="1"/>
  <c r="DR147" i="273"/>
  <c r="DR24" i="273"/>
  <c r="DR25" i="273" s="1"/>
  <c r="DO31" i="265"/>
  <c r="DO10" i="265"/>
  <c r="DN11" i="278"/>
  <c r="DN13" i="278" s="1"/>
  <c r="DN25" i="278" s="1"/>
  <c r="DO142" i="273"/>
  <c r="DO4" i="273"/>
  <c r="DO4" i="286"/>
  <c r="DO4" i="288"/>
  <c r="DO4" i="275"/>
  <c r="DO4" i="265"/>
  <c r="DO4" i="280"/>
  <c r="DO4" i="278"/>
  <c r="DO4" i="285"/>
  <c r="DO4" i="282"/>
  <c r="DQ148" i="273"/>
  <c r="DQ149" i="273" s="1"/>
  <c r="DQ96" i="273"/>
  <c r="DQ97" i="273" s="1"/>
  <c r="DQ90" i="273"/>
  <c r="DQ91" i="273" s="1"/>
  <c r="DQ2" i="275"/>
  <c r="DQ2" i="280"/>
  <c r="DQ122" i="273"/>
  <c r="DQ123" i="273" s="1"/>
  <c r="DQ11" i="280" s="1"/>
  <c r="DQ42" i="288"/>
  <c r="DQ111" i="273"/>
  <c r="DQ112" i="273" s="1"/>
  <c r="DQ11" i="285" s="1"/>
  <c r="DQ12" i="285" s="1"/>
  <c r="DQ75" i="273"/>
  <c r="DQ76" i="273" s="1"/>
  <c r="DQ18" i="280" s="1"/>
  <c r="DQ2" i="286"/>
  <c r="DQ2" i="288"/>
  <c r="DQ2" i="285"/>
  <c r="DQ2" i="282"/>
  <c r="DQ18" i="288"/>
  <c r="DQ32" i="273"/>
  <c r="DQ33" i="273" s="1"/>
  <c r="DQ2" i="265"/>
  <c r="DQ2" i="273"/>
  <c r="DQ2" i="278"/>
  <c r="DM50" i="288" l="1"/>
  <c r="DM51" i="288" s="1"/>
  <c r="DM54" i="288" s="1"/>
  <c r="DM57" i="288" s="1"/>
  <c r="DM64" i="288" s="1"/>
  <c r="DN153" i="273"/>
  <c r="DN27" i="278"/>
  <c r="DN32" i="278" s="1"/>
  <c r="DN34" i="278" s="1"/>
  <c r="DN9" i="265" s="1"/>
  <c r="DN11" i="265" s="1"/>
  <c r="DP68" i="280"/>
  <c r="DP19" i="280"/>
  <c r="DP20" i="280" s="1"/>
  <c r="DP23" i="280" s="1"/>
  <c r="DQ13" i="285"/>
  <c r="DQ13" i="265" s="1"/>
  <c r="DQ22" i="285"/>
  <c r="DQ42" i="280"/>
  <c r="DQ78" i="288"/>
  <c r="DQ79" i="288" s="1"/>
  <c r="DQ81" i="288" s="1"/>
  <c r="DQ151" i="273"/>
  <c r="DQ20" i="278"/>
  <c r="DQ130" i="273"/>
  <c r="DQ33" i="278"/>
  <c r="DQ141" i="273"/>
  <c r="DQ12" i="278"/>
  <c r="DQ135" i="273"/>
  <c r="DQ56" i="288"/>
  <c r="DQ41" i="278"/>
  <c r="DQ42" i="278" s="1"/>
  <c r="DQ43" i="278" s="1"/>
  <c r="DQ50" i="280"/>
  <c r="DQ121" i="280"/>
  <c r="DQ55" i="288"/>
  <c r="DQ32" i="286"/>
  <c r="DQ57" i="273"/>
  <c r="DQ73" i="282"/>
  <c r="DQ61" i="288"/>
  <c r="DQ43" i="286"/>
  <c r="DQ79" i="273"/>
  <c r="DR80" i="273" s="1"/>
  <c r="DR58" i="273" s="1"/>
  <c r="DQ84" i="282"/>
  <c r="DQ38" i="288"/>
  <c r="DQ20" i="286"/>
  <c r="DQ15" i="275"/>
  <c r="DQ26" i="282"/>
  <c r="DQ13" i="288"/>
  <c r="DQ18" i="285"/>
  <c r="DQ140" i="273"/>
  <c r="DQ38" i="273"/>
  <c r="DR39" i="273" s="1"/>
  <c r="DR41" i="273" s="1"/>
  <c r="DQ15" i="286"/>
  <c r="DQ20" i="282"/>
  <c r="DQ100" i="273"/>
  <c r="DR101" i="273" s="1"/>
  <c r="DR59" i="273" s="1"/>
  <c r="DQ64" i="280"/>
  <c r="DQ65" i="280" s="1"/>
  <c r="DQ89" i="280"/>
  <c r="DQ90" i="280" s="1"/>
  <c r="DQ92" i="280" s="1"/>
  <c r="DQ152" i="273"/>
  <c r="DO11" i="278"/>
  <c r="DO13" i="278" s="1"/>
  <c r="DO25" i="278" s="1"/>
  <c r="DP142" i="273"/>
  <c r="DR42" i="288"/>
  <c r="DR90" i="273"/>
  <c r="DR91" i="273" s="1"/>
  <c r="DR111" i="273"/>
  <c r="DR112" i="273" s="1"/>
  <c r="DR11" i="285" s="1"/>
  <c r="DR12" i="285" s="1"/>
  <c r="DR32" i="273"/>
  <c r="DR33" i="273" s="1"/>
  <c r="DR2" i="265"/>
  <c r="DR2" i="288"/>
  <c r="DR2" i="273"/>
  <c r="DR96" i="273"/>
  <c r="DR97" i="273" s="1"/>
  <c r="DR2" i="282"/>
  <c r="DR2" i="275"/>
  <c r="DR18" i="288"/>
  <c r="DR2" i="280"/>
  <c r="DR2" i="285"/>
  <c r="DR122" i="273"/>
  <c r="DR123" i="273" s="1"/>
  <c r="DR11" i="280" s="1"/>
  <c r="DR148" i="273"/>
  <c r="DR149" i="273" s="1"/>
  <c r="DR75" i="273"/>
  <c r="DR76" i="273" s="1"/>
  <c r="DR18" i="280" s="1"/>
  <c r="DR2" i="278"/>
  <c r="DR2" i="286"/>
  <c r="DS24" i="273"/>
  <c r="DS25" i="273" s="1"/>
  <c r="DS147" i="273"/>
  <c r="BO30" i="282"/>
  <c r="BO31" i="282" s="1"/>
  <c r="BP28" i="282" s="1"/>
  <c r="BO43" i="282"/>
  <c r="AW14" i="286"/>
  <c r="AW16" i="286" s="1"/>
  <c r="DM30" i="265"/>
  <c r="DM9" i="265"/>
  <c r="DM11" i="265" s="1"/>
  <c r="DO19" i="278"/>
  <c r="DO21" i="278" s="1"/>
  <c r="DO26" i="278" s="1"/>
  <c r="DP136" i="273"/>
  <c r="DM3" i="286"/>
  <c r="DM50" i="273"/>
  <c r="DM3" i="273"/>
  <c r="DM3" i="265"/>
  <c r="DM3" i="285"/>
  <c r="DM3" i="282"/>
  <c r="DM3" i="288"/>
  <c r="DM3" i="278"/>
  <c r="DM3" i="275"/>
  <c r="DM3" i="280"/>
  <c r="DO134" i="273"/>
  <c r="DP131" i="273"/>
  <c r="DQ52" i="273"/>
  <c r="DQ42" i="273"/>
  <c r="DN59" i="265"/>
  <c r="DN60" i="265" s="1"/>
  <c r="DO20" i="285"/>
  <c r="DO23" i="285" s="1"/>
  <c r="DP20" i="275"/>
  <c r="DQ17" i="275" s="1"/>
  <c r="DN30" i="265"/>
  <c r="DP31" i="265"/>
  <c r="DP10" i="265"/>
  <c r="DP4" i="286"/>
  <c r="DP4" i="285"/>
  <c r="DP4" i="265"/>
  <c r="DP4" i="275"/>
  <c r="DP4" i="282"/>
  <c r="DP4" i="280"/>
  <c r="DP4" i="273"/>
  <c r="DP4" i="288"/>
  <c r="DP4" i="278"/>
  <c r="DN66" i="273"/>
  <c r="DN67" i="273" s="1"/>
  <c r="DO60" i="273"/>
  <c r="DT37" i="288"/>
  <c r="DT19" i="273"/>
  <c r="DT20" i="273" s="1"/>
  <c r="DT56" i="273"/>
  <c r="DT12" i="288"/>
  <c r="DT37" i="273"/>
  <c r="DT47" i="273"/>
  <c r="DT48" i="273" s="1"/>
  <c r="DT51" i="273" s="1"/>
  <c r="DU5" i="282"/>
  <c r="DU5" i="278"/>
  <c r="DU5" i="285"/>
  <c r="DU5" i="280"/>
  <c r="DU5" i="286"/>
  <c r="DU5" i="273"/>
  <c r="DU13" i="273"/>
  <c r="DU14" i="273" s="1"/>
  <c r="DU5" i="265"/>
  <c r="DU5" i="275"/>
  <c r="DU5" i="288"/>
  <c r="DV10" i="273"/>
  <c r="DN50" i="288" l="1"/>
  <c r="DN51" i="288" s="1"/>
  <c r="DN54" i="288" s="1"/>
  <c r="DN57" i="288" s="1"/>
  <c r="DN64" i="288" s="1"/>
  <c r="DO153" i="273"/>
  <c r="DQ68" i="280"/>
  <c r="DQ19" i="280"/>
  <c r="DQ20" i="280" s="1"/>
  <c r="DQ23" i="280" s="1"/>
  <c r="DT147" i="273"/>
  <c r="DT24" i="273"/>
  <c r="DT25" i="273" s="1"/>
  <c r="DO66" i="273"/>
  <c r="DO67" i="273" s="1"/>
  <c r="DP60" i="273"/>
  <c r="DQ4" i="280"/>
  <c r="DQ4" i="273"/>
  <c r="DQ4" i="282"/>
  <c r="DQ4" i="286"/>
  <c r="DQ4" i="265"/>
  <c r="DQ4" i="288"/>
  <c r="DQ4" i="285"/>
  <c r="DQ4" i="278"/>
  <c r="DQ4" i="275"/>
  <c r="AW15" i="288"/>
  <c r="AW24" i="286"/>
  <c r="AW25" i="286" s="1"/>
  <c r="AW31" i="288"/>
  <c r="AW17" i="286"/>
  <c r="AW49" i="265" s="1"/>
  <c r="BP19" i="282"/>
  <c r="BP21" i="282" s="1"/>
  <c r="DS122" i="273"/>
  <c r="DS123" i="273" s="1"/>
  <c r="DS11" i="280" s="1"/>
  <c r="DS42" i="288"/>
  <c r="DS111" i="273"/>
  <c r="DS112" i="273" s="1"/>
  <c r="DS11" i="285" s="1"/>
  <c r="DS12" i="285" s="1"/>
  <c r="DS75" i="273"/>
  <c r="DS76" i="273" s="1"/>
  <c r="DS18" i="280" s="1"/>
  <c r="DS2" i="280"/>
  <c r="DS2" i="273"/>
  <c r="DS148" i="273"/>
  <c r="DS149" i="273" s="1"/>
  <c r="DS96" i="273"/>
  <c r="DS97" i="273" s="1"/>
  <c r="DS90" i="273"/>
  <c r="DS91" i="273" s="1"/>
  <c r="DS2" i="282"/>
  <c r="DS2" i="286"/>
  <c r="DS18" i="288"/>
  <c r="DS32" i="273"/>
  <c r="DS33" i="273" s="1"/>
  <c r="DS2" i="265"/>
  <c r="DS2" i="288"/>
  <c r="DS2" i="285"/>
  <c r="DS2" i="278"/>
  <c r="DS2" i="275"/>
  <c r="DR42" i="280"/>
  <c r="DR78" i="288"/>
  <c r="DR79" i="288" s="1"/>
  <c r="DR81" i="288" s="1"/>
  <c r="DR41" i="278"/>
  <c r="DR42" i="278" s="1"/>
  <c r="DR43" i="278" s="1"/>
  <c r="DR135" i="273"/>
  <c r="DR56" i="288"/>
  <c r="DR12" i="278"/>
  <c r="DR130" i="273"/>
  <c r="DR33" i="278"/>
  <c r="DR151" i="273"/>
  <c r="DR20" i="278"/>
  <c r="DR141" i="273"/>
  <c r="DR38" i="273"/>
  <c r="DS39" i="273" s="1"/>
  <c r="DS41" i="273" s="1"/>
  <c r="DR140" i="273"/>
  <c r="DR15" i="286"/>
  <c r="DR20" i="282"/>
  <c r="DR100" i="273"/>
  <c r="DS101" i="273" s="1"/>
  <c r="DS59" i="273" s="1"/>
  <c r="DO27" i="278"/>
  <c r="DO32" i="278" s="1"/>
  <c r="DO34" i="278" s="1"/>
  <c r="DR42" i="273"/>
  <c r="DR52" i="273"/>
  <c r="DQ20" i="275"/>
  <c r="DR17" i="275" s="1"/>
  <c r="DQ10" i="265"/>
  <c r="DQ31" i="265"/>
  <c r="DW10" i="273"/>
  <c r="DV5" i="282"/>
  <c r="DV5" i="285"/>
  <c r="DV5" i="278"/>
  <c r="DV5" i="280"/>
  <c r="DV5" i="286"/>
  <c r="DV13" i="273"/>
  <c r="DV14" i="273" s="1"/>
  <c r="DV5" i="265"/>
  <c r="DV5" i="275"/>
  <c r="DV5" i="288"/>
  <c r="DV5" i="273"/>
  <c r="DU19" i="273"/>
  <c r="DU20" i="273" s="1"/>
  <c r="DU56" i="273"/>
  <c r="DU37" i="288"/>
  <c r="DU12" i="288"/>
  <c r="DU37" i="273"/>
  <c r="DU47" i="273"/>
  <c r="DU48" i="273" s="1"/>
  <c r="DU51" i="273" s="1"/>
  <c r="DN3" i="273"/>
  <c r="DN3" i="278"/>
  <c r="DN3" i="275"/>
  <c r="DN3" i="286"/>
  <c r="DN50" i="273"/>
  <c r="DN3" i="288"/>
  <c r="DN3" i="282"/>
  <c r="DN3" i="285"/>
  <c r="DN3" i="265"/>
  <c r="DN3" i="280"/>
  <c r="DN42" i="282"/>
  <c r="DN14" i="265"/>
  <c r="DO59" i="265"/>
  <c r="DO60" i="265" s="1"/>
  <c r="DP20" i="285"/>
  <c r="DP23" i="285" s="1"/>
  <c r="DQ131" i="273"/>
  <c r="DP134" i="273"/>
  <c r="DP19" i="278"/>
  <c r="DP21" i="278" s="1"/>
  <c r="DP26" i="278" s="1"/>
  <c r="DQ136" i="273"/>
  <c r="DM14" i="265"/>
  <c r="DM42" i="282"/>
  <c r="DR64" i="280"/>
  <c r="DR65" i="280" s="1"/>
  <c r="DR89" i="280"/>
  <c r="DR90" i="280" s="1"/>
  <c r="DR92" i="280" s="1"/>
  <c r="DR152" i="273"/>
  <c r="DR22" i="285"/>
  <c r="DR13" i="285"/>
  <c r="DR13" i="265" s="1"/>
  <c r="DQ142" i="273"/>
  <c r="DP11" i="278"/>
  <c r="DP13" i="278" s="1"/>
  <c r="DP25" i="278" s="1"/>
  <c r="DP27" i="278" s="1"/>
  <c r="DP32" i="278" s="1"/>
  <c r="DP34" i="278" s="1"/>
  <c r="DR121" i="280"/>
  <c r="DR50" i="280"/>
  <c r="DR26" i="282"/>
  <c r="DR13" i="288"/>
  <c r="DR18" i="285"/>
  <c r="DR73" i="282"/>
  <c r="DR55" i="288"/>
  <c r="DR32" i="286"/>
  <c r="DR15" i="275"/>
  <c r="DR61" i="288"/>
  <c r="DR43" i="286"/>
  <c r="DR57" i="273"/>
  <c r="DR84" i="282"/>
  <c r="DR38" i="288"/>
  <c r="DR20" i="286"/>
  <c r="DR79" i="273"/>
  <c r="DS80" i="273" s="1"/>
  <c r="DS58" i="273" s="1"/>
  <c r="DP153" i="273" l="1"/>
  <c r="DO50" i="288"/>
  <c r="DO51" i="288" s="1"/>
  <c r="DO54" i="288" s="1"/>
  <c r="DO57" i="288" s="1"/>
  <c r="DO64" i="288" s="1"/>
  <c r="DR20" i="275"/>
  <c r="DS17" i="275" s="1"/>
  <c r="DR68" i="280"/>
  <c r="DR19" i="280"/>
  <c r="DR20" i="280" s="1"/>
  <c r="DR23" i="280" s="1"/>
  <c r="DS121" i="280"/>
  <c r="DS50" i="280"/>
  <c r="DS84" i="282"/>
  <c r="DS38" i="288"/>
  <c r="DS20" i="286"/>
  <c r="DS73" i="282"/>
  <c r="DS61" i="288"/>
  <c r="DS43" i="286"/>
  <c r="DS79" i="273"/>
  <c r="DT80" i="273" s="1"/>
  <c r="DT58" i="273" s="1"/>
  <c r="DS55" i="288"/>
  <c r="DS32" i="286"/>
  <c r="DS57" i="273"/>
  <c r="DS15" i="275"/>
  <c r="DS26" i="282"/>
  <c r="DS13" i="288"/>
  <c r="DS18" i="285"/>
  <c r="DR142" i="273"/>
  <c r="DQ11" i="278"/>
  <c r="DQ13" i="278" s="1"/>
  <c r="DQ25" i="278" s="1"/>
  <c r="DR136" i="273"/>
  <c r="DQ19" i="278"/>
  <c r="DQ21" i="278" s="1"/>
  <c r="DQ26" i="278" s="1"/>
  <c r="DP59" i="265"/>
  <c r="DP60" i="265" s="1"/>
  <c r="DQ20" i="285"/>
  <c r="DQ23" i="285" s="1"/>
  <c r="DP30" i="265"/>
  <c r="DP9" i="265"/>
  <c r="DP11" i="265" s="1"/>
  <c r="DR131" i="273"/>
  <c r="DQ134" i="273"/>
  <c r="DU24" i="273"/>
  <c r="DU25" i="273" s="1"/>
  <c r="DU147" i="273"/>
  <c r="DS52" i="273"/>
  <c r="DS42" i="273"/>
  <c r="DS140" i="273"/>
  <c r="DS38" i="273"/>
  <c r="DT39" i="273" s="1"/>
  <c r="DT41" i="273" s="1"/>
  <c r="DS100" i="273"/>
  <c r="DT101" i="273" s="1"/>
  <c r="DT59" i="273" s="1"/>
  <c r="DS15" i="286"/>
  <c r="DS20" i="282"/>
  <c r="DS64" i="280"/>
  <c r="DS65" i="280" s="1"/>
  <c r="DS89" i="280"/>
  <c r="DS90" i="280" s="1"/>
  <c r="DS92" i="280" s="1"/>
  <c r="DS152" i="273"/>
  <c r="DS22" i="285"/>
  <c r="DS13" i="285"/>
  <c r="DS13" i="265" s="1"/>
  <c r="DS42" i="280"/>
  <c r="DS78" i="288"/>
  <c r="DS79" i="288" s="1"/>
  <c r="DS81" i="288" s="1"/>
  <c r="BP43" i="282"/>
  <c r="BP30" i="282"/>
  <c r="BP31" i="282" s="1"/>
  <c r="BQ28" i="282" s="1"/>
  <c r="AW74" i="265"/>
  <c r="AX22" i="286"/>
  <c r="DO3" i="285"/>
  <c r="DO3" i="280"/>
  <c r="DO3" i="273"/>
  <c r="DO3" i="265"/>
  <c r="DO3" i="288"/>
  <c r="DO3" i="286"/>
  <c r="DO50" i="273"/>
  <c r="DO3" i="275"/>
  <c r="DO3" i="282"/>
  <c r="DO3" i="278"/>
  <c r="DV37" i="273"/>
  <c r="DV56" i="273"/>
  <c r="DV12" i="288"/>
  <c r="DV47" i="273"/>
  <c r="DV48" i="273" s="1"/>
  <c r="DV51" i="273" s="1"/>
  <c r="DV37" i="288"/>
  <c r="DV19" i="273"/>
  <c r="DV20" i="273" s="1"/>
  <c r="DX10" i="273"/>
  <c r="DW13" i="273"/>
  <c r="DW14" i="273" s="1"/>
  <c r="DW5" i="280"/>
  <c r="DW5" i="265"/>
  <c r="DW5" i="282"/>
  <c r="DW5" i="278"/>
  <c r="DW5" i="275"/>
  <c r="DW5" i="288"/>
  <c r="DW5" i="273"/>
  <c r="DW5" i="285"/>
  <c r="DW5" i="286"/>
  <c r="DR4" i="288"/>
  <c r="DR4" i="273"/>
  <c r="DR4" i="265"/>
  <c r="DR4" i="285"/>
  <c r="DR4" i="278"/>
  <c r="DR4" i="286"/>
  <c r="DR4" i="282"/>
  <c r="DR4" i="275"/>
  <c r="DR4" i="280"/>
  <c r="DO30" i="265"/>
  <c r="DO9" i="265"/>
  <c r="DO11" i="265" s="1"/>
  <c r="DR31" i="265"/>
  <c r="DR10" i="265"/>
  <c r="DS33" i="278"/>
  <c r="DS141" i="273"/>
  <c r="DS56" i="288"/>
  <c r="DS20" i="278"/>
  <c r="DS130" i="273"/>
  <c r="DS41" i="278"/>
  <c r="DS42" i="278" s="1"/>
  <c r="DS43" i="278" s="1"/>
  <c r="DS151" i="273"/>
  <c r="DS12" i="278"/>
  <c r="DS135" i="273"/>
  <c r="DP66" i="273"/>
  <c r="DP67" i="273" s="1"/>
  <c r="DQ60" i="273"/>
  <c r="DT42" i="288"/>
  <c r="DT90" i="273"/>
  <c r="DT91" i="273" s="1"/>
  <c r="DT111" i="273"/>
  <c r="DT112" i="273" s="1"/>
  <c r="DT11" i="285" s="1"/>
  <c r="DT12" i="285" s="1"/>
  <c r="DT32" i="273"/>
  <c r="DT33" i="273" s="1"/>
  <c r="DT2" i="265"/>
  <c r="DT2" i="278"/>
  <c r="DT2" i="273"/>
  <c r="DT96" i="273"/>
  <c r="DT97" i="273" s="1"/>
  <c r="DT2" i="288"/>
  <c r="DT2" i="275"/>
  <c r="DT18" i="288"/>
  <c r="DT2" i="282"/>
  <c r="DT2" i="285"/>
  <c r="DT122" i="273"/>
  <c r="DT123" i="273" s="1"/>
  <c r="DT11" i="280" s="1"/>
  <c r="DT148" i="273"/>
  <c r="DT149" i="273" s="1"/>
  <c r="DT75" i="273"/>
  <c r="DT2" i="280"/>
  <c r="DT2" i="286"/>
  <c r="DP50" i="288" l="1"/>
  <c r="DP51" i="288" s="1"/>
  <c r="DP54" i="288" s="1"/>
  <c r="DP57" i="288" s="1"/>
  <c r="DP64" i="288" s="1"/>
  <c r="DQ153" i="273"/>
  <c r="DS20" i="275"/>
  <c r="DT17" i="275" s="1"/>
  <c r="DS68" i="280"/>
  <c r="DS19" i="280"/>
  <c r="DS20" i="280" s="1"/>
  <c r="DS23" i="280" s="1"/>
  <c r="DT64" i="280"/>
  <c r="DT65" i="280" s="1"/>
  <c r="DT89" i="280"/>
  <c r="DT90" i="280" s="1"/>
  <c r="DT92" i="280" s="1"/>
  <c r="DT152" i="273"/>
  <c r="DT13" i="285"/>
  <c r="DT13" i="265" s="1"/>
  <c r="DT22" i="285"/>
  <c r="DT42" i="280"/>
  <c r="DT78" i="288"/>
  <c r="DT79" i="288" s="1"/>
  <c r="DT81" i="288" s="1"/>
  <c r="DT20" i="278"/>
  <c r="DT141" i="273"/>
  <c r="DT151" i="273"/>
  <c r="DT41" i="278"/>
  <c r="DT42" i="278" s="1"/>
  <c r="DT43" i="278" s="1"/>
  <c r="DT135" i="273"/>
  <c r="DT12" i="278"/>
  <c r="DT130" i="273"/>
  <c r="DT56" i="288"/>
  <c r="DT33" i="278"/>
  <c r="DT38" i="273"/>
  <c r="DU39" i="273" s="1"/>
  <c r="DU41" i="273" s="1"/>
  <c r="DT140" i="273"/>
  <c r="DT20" i="282"/>
  <c r="DT100" i="273"/>
  <c r="DU101" i="273" s="1"/>
  <c r="DU59" i="273" s="1"/>
  <c r="DT15" i="286"/>
  <c r="DR60" i="273"/>
  <c r="DQ66" i="273"/>
  <c r="DQ67" i="273" s="1"/>
  <c r="DX5" i="286"/>
  <c r="DX5" i="278"/>
  <c r="DX5" i="265"/>
  <c r="DX5" i="285"/>
  <c r="DX5" i="273"/>
  <c r="DY10" i="273"/>
  <c r="DX5" i="275"/>
  <c r="DX13" i="273"/>
  <c r="DX14" i="273" s="1"/>
  <c r="DX5" i="280"/>
  <c r="DX5" i="288"/>
  <c r="DX5" i="282"/>
  <c r="BQ19" i="282"/>
  <c r="BQ21" i="282" s="1"/>
  <c r="DT52" i="273"/>
  <c r="DT42" i="273"/>
  <c r="DS4" i="275"/>
  <c r="DS4" i="282"/>
  <c r="DS4" i="265"/>
  <c r="DS4" i="273"/>
  <c r="DS4" i="280"/>
  <c r="DS4" i="285"/>
  <c r="DS4" i="288"/>
  <c r="DS4" i="286"/>
  <c r="DS4" i="278"/>
  <c r="DU122" i="273"/>
  <c r="DU123" i="273" s="1"/>
  <c r="DU11" i="280" s="1"/>
  <c r="DU42" i="288"/>
  <c r="DU111" i="273"/>
  <c r="DU112" i="273" s="1"/>
  <c r="DU11" i="285" s="1"/>
  <c r="DU12" i="285" s="1"/>
  <c r="DU75" i="273"/>
  <c r="DU2" i="275"/>
  <c r="DU2" i="282"/>
  <c r="DU148" i="273"/>
  <c r="DU149" i="273" s="1"/>
  <c r="DU96" i="273"/>
  <c r="DU97" i="273" s="1"/>
  <c r="DU90" i="273"/>
  <c r="DU91" i="273" s="1"/>
  <c r="DU2" i="288"/>
  <c r="DU2" i="273"/>
  <c r="DU18" i="288"/>
  <c r="DU32" i="273"/>
  <c r="DU33" i="273" s="1"/>
  <c r="DU2" i="265"/>
  <c r="DU2" i="285"/>
  <c r="DU2" i="280"/>
  <c r="DU2" i="286"/>
  <c r="DU2" i="278"/>
  <c r="DP42" i="282"/>
  <c r="DP14" i="265"/>
  <c r="DQ59" i="265"/>
  <c r="DQ60" i="265" s="1"/>
  <c r="DR20" i="285"/>
  <c r="DR23" i="285" s="1"/>
  <c r="DQ27" i="278"/>
  <c r="DQ32" i="278" s="1"/>
  <c r="DQ34" i="278" s="1"/>
  <c r="DP3" i="278"/>
  <c r="DP3" i="275"/>
  <c r="DP3" i="288"/>
  <c r="DP3" i="280"/>
  <c r="DP3" i="286"/>
  <c r="DP3" i="282"/>
  <c r="DP3" i="285"/>
  <c r="DP50" i="273"/>
  <c r="DP3" i="273"/>
  <c r="DP3" i="265"/>
  <c r="DT76" i="273"/>
  <c r="DT18" i="280" s="1"/>
  <c r="DS31" i="265"/>
  <c r="DS10" i="265"/>
  <c r="DO42" i="282"/>
  <c r="DO14" i="265"/>
  <c r="DW56" i="273"/>
  <c r="DW47" i="273"/>
  <c r="DW48" i="273" s="1"/>
  <c r="DW51" i="273" s="1"/>
  <c r="DW37" i="273"/>
  <c r="DW19" i="273"/>
  <c r="DW20" i="273" s="1"/>
  <c r="DW37" i="288"/>
  <c r="DW12" i="288"/>
  <c r="DV147" i="273"/>
  <c r="DV24" i="273"/>
  <c r="DV25" i="273" s="1"/>
  <c r="AX14" i="286"/>
  <c r="AX16" i="286" s="1"/>
  <c r="DR134" i="273"/>
  <c r="DS131" i="273"/>
  <c r="DS136" i="273"/>
  <c r="DR19" i="278"/>
  <c r="DR21" i="278" s="1"/>
  <c r="DR26" i="278" s="1"/>
  <c r="DR11" i="278"/>
  <c r="DR13" i="278" s="1"/>
  <c r="DR25" i="278" s="1"/>
  <c r="DS142" i="273"/>
  <c r="DR153" i="273" l="1"/>
  <c r="DQ50" i="288"/>
  <c r="DQ51" i="288" s="1"/>
  <c r="DQ54" i="288" s="1"/>
  <c r="DQ57" i="288" s="1"/>
  <c r="DQ64" i="288" s="1"/>
  <c r="DR27" i="278"/>
  <c r="DR32" i="278" s="1"/>
  <c r="DR34" i="278" s="1"/>
  <c r="DR9" i="265" s="1"/>
  <c r="DR11" i="265" s="1"/>
  <c r="DT68" i="280"/>
  <c r="DT19" i="280"/>
  <c r="DT20" i="280" s="1"/>
  <c r="DT23" i="280" s="1"/>
  <c r="DT131" i="273"/>
  <c r="DS134" i="273"/>
  <c r="DT121" i="280"/>
  <c r="DT50" i="280"/>
  <c r="DT61" i="288"/>
  <c r="DT43" i="286"/>
  <c r="DT57" i="273"/>
  <c r="DT84" i="282"/>
  <c r="DT38" i="288"/>
  <c r="DT20" i="286"/>
  <c r="DT79" i="273"/>
  <c r="DU80" i="273" s="1"/>
  <c r="DU58" i="273" s="1"/>
  <c r="DT26" i="282"/>
  <c r="DT13" i="288"/>
  <c r="DT18" i="285"/>
  <c r="DT73" i="282"/>
  <c r="DT55" i="288"/>
  <c r="DT32" i="286"/>
  <c r="DT15" i="275"/>
  <c r="DT20" i="275" s="1"/>
  <c r="DU17" i="275" s="1"/>
  <c r="DS11" i="278"/>
  <c r="DS13" i="278" s="1"/>
  <c r="DS25" i="278" s="1"/>
  <c r="DT142" i="273"/>
  <c r="AX31" i="288"/>
  <c r="AX17" i="286"/>
  <c r="AX49" i="265" s="1"/>
  <c r="AX15" i="288"/>
  <c r="AX24" i="286"/>
  <c r="AX25" i="286" s="1"/>
  <c r="DV90" i="273"/>
  <c r="DV91" i="273" s="1"/>
  <c r="DV111" i="273"/>
  <c r="DV112" i="273" s="1"/>
  <c r="DV11" i="285" s="1"/>
  <c r="DV12" i="285" s="1"/>
  <c r="DV32" i="273"/>
  <c r="DV33" i="273" s="1"/>
  <c r="DV2" i="265"/>
  <c r="DV2" i="285"/>
  <c r="DV2" i="280"/>
  <c r="DV75" i="273"/>
  <c r="DV76" i="273" s="1"/>
  <c r="DV18" i="280" s="1"/>
  <c r="DV96" i="273"/>
  <c r="DV97" i="273" s="1"/>
  <c r="DV2" i="288"/>
  <c r="DV2" i="273"/>
  <c r="DV122" i="273"/>
  <c r="DV123" i="273" s="1"/>
  <c r="DV11" i="280" s="1"/>
  <c r="DV148" i="273"/>
  <c r="DV149" i="273" s="1"/>
  <c r="DV18" i="288"/>
  <c r="DV2" i="275"/>
  <c r="DV2" i="282"/>
  <c r="DV42" i="288"/>
  <c r="DV2" i="286"/>
  <c r="DV2" i="278"/>
  <c r="DW24" i="273"/>
  <c r="DW25" i="273" s="1"/>
  <c r="DW147" i="273"/>
  <c r="DQ30" i="265"/>
  <c r="DQ9" i="265"/>
  <c r="DQ11" i="265" s="1"/>
  <c r="DU38" i="273"/>
  <c r="DV39" i="273" s="1"/>
  <c r="DV41" i="273" s="1"/>
  <c r="DU140" i="273"/>
  <c r="DU20" i="282"/>
  <c r="DU100" i="273"/>
  <c r="DV101" i="273" s="1"/>
  <c r="DV59" i="273" s="1"/>
  <c r="DU15" i="286"/>
  <c r="DU64" i="280"/>
  <c r="DU65" i="280" s="1"/>
  <c r="DU89" i="280"/>
  <c r="DU90" i="280" s="1"/>
  <c r="DU92" i="280" s="1"/>
  <c r="DU152" i="273"/>
  <c r="DU22" i="285"/>
  <c r="DU13" i="285"/>
  <c r="DU13" i="265" s="1"/>
  <c r="DU42" i="280"/>
  <c r="DU78" i="288"/>
  <c r="DU79" i="288" s="1"/>
  <c r="DU81" i="288" s="1"/>
  <c r="DT4" i="280"/>
  <c r="DT4" i="273"/>
  <c r="DT4" i="282"/>
  <c r="DT4" i="286"/>
  <c r="DT4" i="265"/>
  <c r="DT4" i="288"/>
  <c r="DT4" i="285"/>
  <c r="DT4" i="278"/>
  <c r="DT4" i="275"/>
  <c r="DX12" i="288"/>
  <c r="DX19" i="273"/>
  <c r="DX20" i="273" s="1"/>
  <c r="DX37" i="273"/>
  <c r="DX37" i="288"/>
  <c r="DX56" i="273"/>
  <c r="DX47" i="273"/>
  <c r="DX48" i="273" s="1"/>
  <c r="DX51" i="273" s="1"/>
  <c r="DY5" i="288"/>
  <c r="DY5" i="282"/>
  <c r="DZ10" i="273"/>
  <c r="DY5" i="265"/>
  <c r="DY5" i="285"/>
  <c r="DY5" i="275"/>
  <c r="DY5" i="273"/>
  <c r="DY5" i="286"/>
  <c r="DY5" i="278"/>
  <c r="DY13" i="273"/>
  <c r="DY14" i="273" s="1"/>
  <c r="DY5" i="280"/>
  <c r="DR66" i="273"/>
  <c r="DR67" i="273" s="1"/>
  <c r="DS60" i="273"/>
  <c r="DT136" i="273"/>
  <c r="DS19" i="278"/>
  <c r="DS21" i="278" s="1"/>
  <c r="DS26" i="278" s="1"/>
  <c r="DR59" i="265"/>
  <c r="DR60" i="265" s="1"/>
  <c r="DS20" i="285"/>
  <c r="DS23" i="285" s="1"/>
  <c r="DU33" i="278"/>
  <c r="DU141" i="273"/>
  <c r="DU12" i="278"/>
  <c r="DU135" i="273"/>
  <c r="DU56" i="288"/>
  <c r="DU41" i="278"/>
  <c r="DU42" i="278" s="1"/>
  <c r="DU43" i="278" s="1"/>
  <c r="DU151" i="273"/>
  <c r="DU20" i="278"/>
  <c r="DU130" i="273"/>
  <c r="BQ30" i="282"/>
  <c r="BQ31" i="282" s="1"/>
  <c r="BR28" i="282" s="1"/>
  <c r="BQ43" i="282"/>
  <c r="DQ50" i="273"/>
  <c r="DQ3" i="285"/>
  <c r="DQ3" i="286"/>
  <c r="DQ3" i="265"/>
  <c r="DQ3" i="288"/>
  <c r="DQ3" i="282"/>
  <c r="DQ3" i="275"/>
  <c r="DQ3" i="273"/>
  <c r="DQ3" i="278"/>
  <c r="DQ3" i="280"/>
  <c r="DU52" i="273"/>
  <c r="DU42" i="273"/>
  <c r="DT31" i="265"/>
  <c r="DT10" i="265"/>
  <c r="DU76" i="273"/>
  <c r="DU18" i="280" s="1"/>
  <c r="DR50" i="288" l="1"/>
  <c r="DR51" i="288" s="1"/>
  <c r="DR54" i="288" s="1"/>
  <c r="DR57" i="288" s="1"/>
  <c r="DR64" i="288" s="1"/>
  <c r="DS153" i="273"/>
  <c r="DR30" i="265"/>
  <c r="DU68" i="280"/>
  <c r="DU19" i="280"/>
  <c r="DU20" i="280" s="1"/>
  <c r="DU50" i="280"/>
  <c r="DU121" i="280"/>
  <c r="DU26" i="282"/>
  <c r="DU13" i="288"/>
  <c r="DU18" i="285"/>
  <c r="DU84" i="282"/>
  <c r="DU38" i="288"/>
  <c r="DU20" i="286"/>
  <c r="DU15" i="275"/>
  <c r="DU20" i="275" s="1"/>
  <c r="DV17" i="275" s="1"/>
  <c r="DU73" i="282"/>
  <c r="DU61" i="288"/>
  <c r="DU43" i="286"/>
  <c r="DU79" i="273"/>
  <c r="DV80" i="273" s="1"/>
  <c r="DV58" i="273" s="1"/>
  <c r="DU55" i="288"/>
  <c r="DU32" i="286"/>
  <c r="DU57" i="273"/>
  <c r="BR19" i="282"/>
  <c r="BR21" i="282" s="1"/>
  <c r="DR3" i="265"/>
  <c r="DR3" i="273"/>
  <c r="DR3" i="280"/>
  <c r="DR3" i="285"/>
  <c r="DR3" i="278"/>
  <c r="DR3" i="286"/>
  <c r="DR3" i="275"/>
  <c r="DR3" i="288"/>
  <c r="DR50" i="273"/>
  <c r="DR3" i="282"/>
  <c r="DY19" i="273"/>
  <c r="DY20" i="273" s="1"/>
  <c r="DY56" i="273"/>
  <c r="DY37" i="288"/>
  <c r="DY47" i="273"/>
  <c r="DY48" i="273" s="1"/>
  <c r="DY51" i="273" s="1"/>
  <c r="DY12" i="288"/>
  <c r="DY37" i="273"/>
  <c r="DX24" i="273"/>
  <c r="DX25" i="273" s="1"/>
  <c r="DX147" i="273"/>
  <c r="DV42" i="273"/>
  <c r="DV52" i="273"/>
  <c r="DV42" i="280"/>
  <c r="DV78" i="288"/>
  <c r="DV79" i="288" s="1"/>
  <c r="DV81" i="288" s="1"/>
  <c r="DV38" i="273"/>
  <c r="DW39" i="273" s="1"/>
  <c r="DW41" i="273" s="1"/>
  <c r="DV140" i="273"/>
  <c r="DV20" i="282"/>
  <c r="DV15" i="286"/>
  <c r="DV100" i="273"/>
  <c r="DW101" i="273" s="1"/>
  <c r="DW59" i="273" s="1"/>
  <c r="AY22" i="286"/>
  <c r="AX74" i="265"/>
  <c r="DT11" i="278"/>
  <c r="DT13" i="278" s="1"/>
  <c r="DT25" i="278" s="1"/>
  <c r="DU142" i="273"/>
  <c r="DU131" i="273"/>
  <c r="DT134" i="273"/>
  <c r="DR42" i="282"/>
  <c r="DR14" i="265"/>
  <c r="DU4" i="286"/>
  <c r="DU4" i="280"/>
  <c r="DU4" i="288"/>
  <c r="DU4" i="273"/>
  <c r="DU4" i="265"/>
  <c r="DU4" i="282"/>
  <c r="DU4" i="275"/>
  <c r="DU4" i="278"/>
  <c r="DU4" i="285"/>
  <c r="DV121" i="280"/>
  <c r="DV50" i="280"/>
  <c r="DV84" i="282"/>
  <c r="DV38" i="288"/>
  <c r="DV20" i="286"/>
  <c r="DV79" i="273"/>
  <c r="DW80" i="273" s="1"/>
  <c r="DW58" i="273" s="1"/>
  <c r="DV61" i="288"/>
  <c r="DV43" i="286"/>
  <c r="DV57" i="273"/>
  <c r="DV73" i="282"/>
  <c r="DV55" i="288"/>
  <c r="DV32" i="286"/>
  <c r="DV15" i="275"/>
  <c r="DV26" i="282"/>
  <c r="DV13" i="288"/>
  <c r="DV18" i="285"/>
  <c r="DU10" i="265"/>
  <c r="DU31" i="265"/>
  <c r="DS59" i="265"/>
  <c r="DS60" i="265" s="1"/>
  <c r="DT20" i="285"/>
  <c r="DT23" i="285" s="1"/>
  <c r="DT19" i="278"/>
  <c r="DT21" i="278" s="1"/>
  <c r="DT26" i="278" s="1"/>
  <c r="DU136" i="273"/>
  <c r="DS66" i="273"/>
  <c r="DS67" i="273" s="1"/>
  <c r="DT60" i="273"/>
  <c r="DZ5" i="275"/>
  <c r="DZ13" i="273"/>
  <c r="DZ14" i="273" s="1"/>
  <c r="DZ5" i="280"/>
  <c r="DZ5" i="288"/>
  <c r="DZ5" i="282"/>
  <c r="EA10" i="273"/>
  <c r="DZ5" i="265"/>
  <c r="DZ5" i="278"/>
  <c r="DZ5" i="273"/>
  <c r="DZ5" i="286"/>
  <c r="DZ5" i="285"/>
  <c r="DQ14" i="265"/>
  <c r="DQ42" i="282"/>
  <c r="DW2" i="286"/>
  <c r="DW2" i="282"/>
  <c r="DW18" i="288"/>
  <c r="DW32" i="273"/>
  <c r="DW33" i="273" s="1"/>
  <c r="DW2" i="265"/>
  <c r="DW2" i="285"/>
  <c r="DW2" i="278"/>
  <c r="DW148" i="273"/>
  <c r="DW149" i="273" s="1"/>
  <c r="DW96" i="273"/>
  <c r="DW97" i="273" s="1"/>
  <c r="DW90" i="273"/>
  <c r="DW91" i="273" s="1"/>
  <c r="DW2" i="288"/>
  <c r="DW2" i="273"/>
  <c r="DW122" i="273"/>
  <c r="DW123" i="273" s="1"/>
  <c r="DW11" i="280" s="1"/>
  <c r="DW42" i="288"/>
  <c r="DW111" i="273"/>
  <c r="DW112" i="273" s="1"/>
  <c r="DW11" i="285" s="1"/>
  <c r="DW12" i="285" s="1"/>
  <c r="DW75" i="273"/>
  <c r="DW2" i="275"/>
  <c r="DW2" i="280"/>
  <c r="DV64" i="280"/>
  <c r="DV65" i="280" s="1"/>
  <c r="DV89" i="280"/>
  <c r="DV90" i="280" s="1"/>
  <c r="DV92" i="280" s="1"/>
  <c r="DV152" i="273"/>
  <c r="DV12" i="278"/>
  <c r="DV130" i="273"/>
  <c r="DV56" i="288"/>
  <c r="DV33" i="278"/>
  <c r="DV20" i="278"/>
  <c r="DV141" i="273"/>
  <c r="DV151" i="273"/>
  <c r="DV41" i="278"/>
  <c r="DV42" i="278" s="1"/>
  <c r="DV43" i="278" s="1"/>
  <c r="DV135" i="273"/>
  <c r="DV22" i="285"/>
  <c r="DV13" i="285"/>
  <c r="DV13" i="265" s="1"/>
  <c r="DS27" i="278"/>
  <c r="DS32" i="278" s="1"/>
  <c r="DS34" i="278" s="1"/>
  <c r="DT153" i="273" l="1"/>
  <c r="DS50" i="288"/>
  <c r="DS51" i="288" s="1"/>
  <c r="DS54" i="288" s="1"/>
  <c r="DS57" i="288" s="1"/>
  <c r="DS64" i="288" s="1"/>
  <c r="DV20" i="275"/>
  <c r="DW17" i="275" s="1"/>
  <c r="DU23" i="280"/>
  <c r="DV68" i="280"/>
  <c r="DV19" i="280"/>
  <c r="DV20" i="280" s="1"/>
  <c r="DV23" i="280" s="1"/>
  <c r="DT59" i="265"/>
  <c r="DT60" i="265" s="1"/>
  <c r="DU20" i="285"/>
  <c r="DU23" i="285" s="1"/>
  <c r="DW20" i="282"/>
  <c r="DW15" i="286"/>
  <c r="DW100" i="273"/>
  <c r="DX101" i="273" s="1"/>
  <c r="DX59" i="273" s="1"/>
  <c r="DW38" i="273"/>
  <c r="DX39" i="273" s="1"/>
  <c r="DX41" i="273" s="1"/>
  <c r="DW140" i="273"/>
  <c r="EA5" i="282"/>
  <c r="EA5" i="286"/>
  <c r="EA5" i="275"/>
  <c r="EA5" i="280"/>
  <c r="EA5" i="285"/>
  <c r="EB10" i="273"/>
  <c r="EA5" i="278"/>
  <c r="EA13" i="273"/>
  <c r="EA14" i="273" s="1"/>
  <c r="EA5" i="265"/>
  <c r="EA5" i="288"/>
  <c r="EA5" i="273"/>
  <c r="DS30" i="265"/>
  <c r="DS9" i="265"/>
  <c r="DS11" i="265" s="1"/>
  <c r="DV31" i="265"/>
  <c r="DV10" i="265"/>
  <c r="DW13" i="285"/>
  <c r="DW13" i="265" s="1"/>
  <c r="DW22" i="285"/>
  <c r="DW42" i="280"/>
  <c r="DW78" i="288"/>
  <c r="DW79" i="288" s="1"/>
  <c r="DW81" i="288" s="1"/>
  <c r="DW151" i="273"/>
  <c r="DW20" i="278"/>
  <c r="DW130" i="273"/>
  <c r="DW33" i="278"/>
  <c r="DW141" i="273"/>
  <c r="DW12" i="278"/>
  <c r="DW135" i="273"/>
  <c r="DW56" i="288"/>
  <c r="DW41" i="278"/>
  <c r="DW42" i="278" s="1"/>
  <c r="DW43" i="278" s="1"/>
  <c r="DS3" i="286"/>
  <c r="DS3" i="275"/>
  <c r="DS3" i="288"/>
  <c r="DS3" i="285"/>
  <c r="DS3" i="278"/>
  <c r="DS3" i="282"/>
  <c r="DS50" i="273"/>
  <c r="DS3" i="265"/>
  <c r="DS3" i="280"/>
  <c r="DS3" i="273"/>
  <c r="DV131" i="273"/>
  <c r="DU134" i="273"/>
  <c r="DT27" i="278"/>
  <c r="DT32" i="278" s="1"/>
  <c r="DT34" i="278" s="1"/>
  <c r="AY14" i="286"/>
  <c r="AY16" i="286" s="1"/>
  <c r="DW76" i="273"/>
  <c r="DW18" i="280" s="1"/>
  <c r="DX75" i="273"/>
  <c r="DX76" i="273" s="1"/>
  <c r="DX18" i="280" s="1"/>
  <c r="DX2" i="285"/>
  <c r="DX2" i="282"/>
  <c r="DX90" i="273"/>
  <c r="DX91" i="273" s="1"/>
  <c r="DX111" i="273"/>
  <c r="DX112" i="273" s="1"/>
  <c r="DX11" i="285" s="1"/>
  <c r="DX12" i="285" s="1"/>
  <c r="DX32" i="273"/>
  <c r="DX33" i="273" s="1"/>
  <c r="DX2" i="265"/>
  <c r="DX2" i="273"/>
  <c r="DX2" i="278"/>
  <c r="DX42" i="288"/>
  <c r="DX96" i="273"/>
  <c r="DX97" i="273" s="1"/>
  <c r="DX2" i="275"/>
  <c r="DX2" i="280"/>
  <c r="DX122" i="273"/>
  <c r="DX123" i="273" s="1"/>
  <c r="DX11" i="280" s="1"/>
  <c r="DX148" i="273"/>
  <c r="DX149" i="273" s="1"/>
  <c r="DX18" i="288"/>
  <c r="DX2" i="286"/>
  <c r="DX2" i="288"/>
  <c r="DW64" i="280"/>
  <c r="DW65" i="280" s="1"/>
  <c r="DW89" i="280"/>
  <c r="DW90" i="280" s="1"/>
  <c r="DW92" i="280" s="1"/>
  <c r="DW152" i="273"/>
  <c r="DZ37" i="273"/>
  <c r="DZ47" i="273"/>
  <c r="DZ48" i="273" s="1"/>
  <c r="DZ51" i="273" s="1"/>
  <c r="DZ37" i="288"/>
  <c r="DZ19" i="273"/>
  <c r="DZ20" i="273" s="1"/>
  <c r="DZ56" i="273"/>
  <c r="DZ12" i="288"/>
  <c r="DT66" i="273"/>
  <c r="DT67" i="273" s="1"/>
  <c r="DU60" i="273"/>
  <c r="DU19" i="278"/>
  <c r="DU21" i="278" s="1"/>
  <c r="DU26" i="278" s="1"/>
  <c r="DV136" i="273"/>
  <c r="DU11" i="278"/>
  <c r="DU13" i="278" s="1"/>
  <c r="DU25" i="278" s="1"/>
  <c r="DV142" i="273"/>
  <c r="DW52" i="273"/>
  <c r="DW42" i="273"/>
  <c r="DV4" i="275"/>
  <c r="DV4" i="278"/>
  <c r="DV4" i="288"/>
  <c r="DV4" i="280"/>
  <c r="DV4" i="265"/>
  <c r="DV4" i="285"/>
  <c r="DV4" i="273"/>
  <c r="DV4" i="282"/>
  <c r="DV4" i="286"/>
  <c r="DY147" i="273"/>
  <c r="DY24" i="273"/>
  <c r="DY25" i="273" s="1"/>
  <c r="BR43" i="282"/>
  <c r="BR30" i="282"/>
  <c r="BR31" i="282" s="1"/>
  <c r="BS28" i="282" s="1"/>
  <c r="DT50" i="288" l="1"/>
  <c r="DT51" i="288" s="1"/>
  <c r="DT54" i="288" s="1"/>
  <c r="DT57" i="288" s="1"/>
  <c r="DT64" i="288" s="1"/>
  <c r="DU153" i="273"/>
  <c r="DW68" i="280"/>
  <c r="DW19" i="280"/>
  <c r="DW20" i="280" s="1"/>
  <c r="DW23" i="280" s="1"/>
  <c r="DU27" i="278"/>
  <c r="DU32" i="278" s="1"/>
  <c r="DU34" i="278" s="1"/>
  <c r="DU9" i="265" s="1"/>
  <c r="DU11" i="265" s="1"/>
  <c r="DX121" i="280"/>
  <c r="DX50" i="280"/>
  <c r="DX61" i="288"/>
  <c r="DX20" i="286"/>
  <c r="DX73" i="282"/>
  <c r="DX55" i="288"/>
  <c r="DX13" i="288"/>
  <c r="DX18" i="285"/>
  <c r="DX79" i="273"/>
  <c r="DY80" i="273" s="1"/>
  <c r="DY58" i="273" s="1"/>
  <c r="DX84" i="282"/>
  <c r="DX32" i="286"/>
  <c r="DX15" i="275"/>
  <c r="DX26" i="282"/>
  <c r="DX38" i="288"/>
  <c r="DX43" i="286"/>
  <c r="DX57" i="273"/>
  <c r="BS19" i="282"/>
  <c r="BS21" i="282" s="1"/>
  <c r="DU30" i="265"/>
  <c r="DU59" i="265"/>
  <c r="DU60" i="265" s="1"/>
  <c r="DV20" i="285"/>
  <c r="DV23" i="285" s="1"/>
  <c r="DY18" i="288"/>
  <c r="DY2" i="275"/>
  <c r="DY2" i="280"/>
  <c r="DY148" i="273"/>
  <c r="DY149" i="273" s="1"/>
  <c r="DY96" i="273"/>
  <c r="DY97" i="273" s="1"/>
  <c r="DY90" i="273"/>
  <c r="DY91" i="273" s="1"/>
  <c r="DY2" i="288"/>
  <c r="DY2" i="273"/>
  <c r="DY122" i="273"/>
  <c r="DY123" i="273" s="1"/>
  <c r="DY11" i="280" s="1"/>
  <c r="DY42" i="288"/>
  <c r="DY111" i="273"/>
  <c r="DY112" i="273" s="1"/>
  <c r="DY11" i="285" s="1"/>
  <c r="DY12" i="285" s="1"/>
  <c r="DY75" i="273"/>
  <c r="DY32" i="273"/>
  <c r="DY33" i="273" s="1"/>
  <c r="DY2" i="265"/>
  <c r="DY2" i="285"/>
  <c r="DY2" i="278"/>
  <c r="DY2" i="286"/>
  <c r="DY2" i="282"/>
  <c r="DV11" i="278"/>
  <c r="DV13" i="278" s="1"/>
  <c r="DV25" i="278" s="1"/>
  <c r="DW142" i="273"/>
  <c r="DW136" i="273"/>
  <c r="DV19" i="278"/>
  <c r="DV21" i="278" s="1"/>
  <c r="DV26" i="278" s="1"/>
  <c r="DV60" i="273"/>
  <c r="DU66" i="273"/>
  <c r="DU67" i="273" s="1"/>
  <c r="DZ24" i="273"/>
  <c r="DZ25" i="273" s="1"/>
  <c r="DZ147" i="273"/>
  <c r="DX42" i="280"/>
  <c r="DX78" i="288"/>
  <c r="DX79" i="288" s="1"/>
  <c r="DX81" i="288" s="1"/>
  <c r="DX140" i="273"/>
  <c r="DX38" i="273"/>
  <c r="DY39" i="273" s="1"/>
  <c r="DY41" i="273" s="1"/>
  <c r="DX20" i="282"/>
  <c r="DX100" i="273"/>
  <c r="DY101" i="273" s="1"/>
  <c r="DY59" i="273" s="1"/>
  <c r="DX15" i="286"/>
  <c r="DT30" i="265"/>
  <c r="DT9" i="265"/>
  <c r="DT11" i="265" s="1"/>
  <c r="DW31" i="265"/>
  <c r="DW10" i="265"/>
  <c r="EA37" i="288"/>
  <c r="EA12" i="288"/>
  <c r="EA19" i="273"/>
  <c r="EA20" i="273" s="1"/>
  <c r="EA37" i="273"/>
  <c r="EA56" i="273"/>
  <c r="EA47" i="273"/>
  <c r="EA48" i="273" s="1"/>
  <c r="EA51" i="273" s="1"/>
  <c r="EB13" i="273"/>
  <c r="EB14" i="273" s="1"/>
  <c r="EB5" i="286"/>
  <c r="EB5" i="275"/>
  <c r="EB5" i="265"/>
  <c r="EC10" i="273"/>
  <c r="EB5" i="288"/>
  <c r="EB5" i="273"/>
  <c r="EB5" i="278"/>
  <c r="EB5" i="280"/>
  <c r="EB5" i="285"/>
  <c r="EB5" i="282"/>
  <c r="DX52" i="273"/>
  <c r="DX42" i="273"/>
  <c r="DW4" i="265"/>
  <c r="DW4" i="273"/>
  <c r="DW4" i="278"/>
  <c r="DW4" i="285"/>
  <c r="DW4" i="282"/>
  <c r="DW4" i="286"/>
  <c r="DW4" i="280"/>
  <c r="DW4" i="275"/>
  <c r="DW4" i="288"/>
  <c r="DT3" i="280"/>
  <c r="DT50" i="273"/>
  <c r="DT3" i="288"/>
  <c r="DT3" i="275"/>
  <c r="DT3" i="278"/>
  <c r="DT3" i="273"/>
  <c r="DT3" i="285"/>
  <c r="DT3" i="265"/>
  <c r="DT3" i="286"/>
  <c r="DT3" i="282"/>
  <c r="DX64" i="280"/>
  <c r="DX65" i="280" s="1"/>
  <c r="DX89" i="280"/>
  <c r="DX90" i="280" s="1"/>
  <c r="DX92" i="280" s="1"/>
  <c r="DX152" i="273"/>
  <c r="DX20" i="278"/>
  <c r="DX141" i="273"/>
  <c r="DX56" i="288"/>
  <c r="DX33" i="278"/>
  <c r="DX151" i="273"/>
  <c r="DX12" i="278"/>
  <c r="DX130" i="273"/>
  <c r="DX41" i="278"/>
  <c r="DX42" i="278" s="1"/>
  <c r="DX43" i="278" s="1"/>
  <c r="DX135" i="273"/>
  <c r="DX13" i="285"/>
  <c r="DX13" i="265" s="1"/>
  <c r="DX22" i="285"/>
  <c r="DY76" i="273"/>
  <c r="DY18" i="280" s="1"/>
  <c r="DW121" i="280"/>
  <c r="DW50" i="280"/>
  <c r="DW73" i="282"/>
  <c r="DW55" i="288"/>
  <c r="DW13" i="288"/>
  <c r="DW18" i="285"/>
  <c r="DW84" i="282"/>
  <c r="DW32" i="286"/>
  <c r="DW57" i="273"/>
  <c r="DW26" i="282"/>
  <c r="DW38" i="288"/>
  <c r="DW43" i="286"/>
  <c r="DW79" i="273"/>
  <c r="DX80" i="273" s="1"/>
  <c r="DX58" i="273" s="1"/>
  <c r="DW61" i="288"/>
  <c r="DW20" i="286"/>
  <c r="DW15" i="275"/>
  <c r="DW20" i="275" s="1"/>
  <c r="DX17" i="275" s="1"/>
  <c r="AY15" i="288"/>
  <c r="AY17" i="286"/>
  <c r="AY49" i="265" s="1"/>
  <c r="AY31" i="288"/>
  <c r="AY24" i="286"/>
  <c r="AY25" i="286" s="1"/>
  <c r="DV134" i="273"/>
  <c r="DW131" i="273"/>
  <c r="DS42" i="282"/>
  <c r="DS14" i="265"/>
  <c r="DV153" i="273" l="1"/>
  <c r="DU50" i="288"/>
  <c r="DU51" i="288" s="1"/>
  <c r="DU54" i="288" s="1"/>
  <c r="DU57" i="288" s="1"/>
  <c r="DU64" i="288" s="1"/>
  <c r="DX68" i="280"/>
  <c r="DX19" i="280"/>
  <c r="DX20" i="280" s="1"/>
  <c r="DX23" i="280" s="1"/>
  <c r="DW134" i="273"/>
  <c r="DX131" i="273"/>
  <c r="AZ22" i="286"/>
  <c r="AY74" i="265"/>
  <c r="DY50" i="280"/>
  <c r="DY121" i="280"/>
  <c r="DY26" i="282"/>
  <c r="DY38" i="288"/>
  <c r="DY43" i="286"/>
  <c r="DY15" i="275"/>
  <c r="DY84" i="282"/>
  <c r="DY32" i="286"/>
  <c r="DY57" i="273"/>
  <c r="DY55" i="288"/>
  <c r="DY13" i="288"/>
  <c r="DY18" i="285"/>
  <c r="DY73" i="282"/>
  <c r="DY61" i="288"/>
  <c r="DY20" i="286"/>
  <c r="DY79" i="273"/>
  <c r="DZ80" i="273" s="1"/>
  <c r="DZ58" i="273" s="1"/>
  <c r="DX4" i="286"/>
  <c r="DX4" i="282"/>
  <c r="DX4" i="275"/>
  <c r="DX4" i="280"/>
  <c r="DX4" i="288"/>
  <c r="DX4" i="273"/>
  <c r="DX4" i="265"/>
  <c r="DX4" i="285"/>
  <c r="DX4" i="278"/>
  <c r="EC5" i="285"/>
  <c r="EC5" i="280"/>
  <c r="EC5" i="286"/>
  <c r="EC5" i="282"/>
  <c r="EC5" i="278"/>
  <c r="EC5" i="275"/>
  <c r="EC5" i="288"/>
  <c r="ED10" i="273"/>
  <c r="EC5" i="273"/>
  <c r="EC13" i="273"/>
  <c r="EC14" i="273" s="1"/>
  <c r="EC5" i="265"/>
  <c r="EB47" i="273"/>
  <c r="EB48" i="273" s="1"/>
  <c r="EB51" i="273" s="1"/>
  <c r="EB37" i="288"/>
  <c r="EB56" i="273"/>
  <c r="EB19" i="273"/>
  <c r="EB20" i="273" s="1"/>
  <c r="EB37" i="273"/>
  <c r="EB12" i="288"/>
  <c r="EA24" i="273"/>
  <c r="EA25" i="273" s="1"/>
  <c r="EA147" i="273"/>
  <c r="DV66" i="273"/>
  <c r="DV67" i="273" s="1"/>
  <c r="DW60" i="273"/>
  <c r="DX136" i="273"/>
  <c r="DW19" i="278"/>
  <c r="DW21" i="278" s="1"/>
  <c r="DW26" i="278" s="1"/>
  <c r="DW11" i="278"/>
  <c r="DW13" i="278" s="1"/>
  <c r="DW25" i="278" s="1"/>
  <c r="DX142" i="273"/>
  <c r="DY38" i="273"/>
  <c r="DZ39" i="273" s="1"/>
  <c r="DZ41" i="273" s="1"/>
  <c r="DY140" i="273"/>
  <c r="DY22" i="285"/>
  <c r="DY13" i="285"/>
  <c r="DY13" i="265" s="1"/>
  <c r="DY42" i="280"/>
  <c r="DY78" i="288"/>
  <c r="DY79" i="288" s="1"/>
  <c r="DY81" i="288" s="1"/>
  <c r="DY20" i="278"/>
  <c r="DY130" i="273"/>
  <c r="DY56" i="288"/>
  <c r="DY41" i="278"/>
  <c r="DY42" i="278" s="1"/>
  <c r="DY43" i="278" s="1"/>
  <c r="DY12" i="278"/>
  <c r="DY135" i="273"/>
  <c r="DY151" i="273"/>
  <c r="DY33" i="278"/>
  <c r="DY141" i="273"/>
  <c r="DU14" i="265"/>
  <c r="DU42" i="282"/>
  <c r="DX20" i="275"/>
  <c r="DY17" i="275" s="1"/>
  <c r="DX31" i="265"/>
  <c r="DX10" i="265"/>
  <c r="DT42" i="282"/>
  <c r="DT14" i="265"/>
  <c r="DY52" i="273"/>
  <c r="DY42" i="273"/>
  <c r="DZ42" i="288"/>
  <c r="DZ96" i="273"/>
  <c r="DZ97" i="273" s="1"/>
  <c r="DZ2" i="275"/>
  <c r="DZ2" i="280"/>
  <c r="DZ122" i="273"/>
  <c r="DZ123" i="273" s="1"/>
  <c r="DZ11" i="280" s="1"/>
  <c r="DZ148" i="273"/>
  <c r="DZ149" i="273" s="1"/>
  <c r="DZ18" i="288"/>
  <c r="DZ2" i="286"/>
  <c r="DZ2" i="288"/>
  <c r="DZ75" i="273"/>
  <c r="DZ76" i="273" s="1"/>
  <c r="DZ18" i="280" s="1"/>
  <c r="DZ2" i="285"/>
  <c r="DZ2" i="282"/>
  <c r="DZ90" i="273"/>
  <c r="DZ91" i="273" s="1"/>
  <c r="DZ111" i="273"/>
  <c r="DZ112" i="273" s="1"/>
  <c r="DZ11" i="285" s="1"/>
  <c r="DZ12" i="285" s="1"/>
  <c r="DZ32" i="273"/>
  <c r="DZ33" i="273" s="1"/>
  <c r="DZ2" i="265"/>
  <c r="DZ2" i="273"/>
  <c r="DZ2" i="278"/>
  <c r="DU3" i="265"/>
  <c r="DU3" i="286"/>
  <c r="DU3" i="275"/>
  <c r="DU50" i="273"/>
  <c r="DU3" i="288"/>
  <c r="DU3" i="285"/>
  <c r="DU3" i="273"/>
  <c r="DU3" i="278"/>
  <c r="DU3" i="282"/>
  <c r="DU3" i="280"/>
  <c r="DV27" i="278"/>
  <c r="DV32" i="278" s="1"/>
  <c r="DV34" i="278" s="1"/>
  <c r="DY15" i="286"/>
  <c r="DY100" i="273"/>
  <c r="DZ101" i="273" s="1"/>
  <c r="DZ59" i="273" s="1"/>
  <c r="DY20" i="282"/>
  <c r="DY64" i="280"/>
  <c r="DY65" i="280" s="1"/>
  <c r="DY89" i="280"/>
  <c r="DY90" i="280" s="1"/>
  <c r="DY92" i="280" s="1"/>
  <c r="DY152" i="273"/>
  <c r="DV59" i="265"/>
  <c r="DV60" i="265" s="1"/>
  <c r="DW20" i="285"/>
  <c r="DW23" i="285" s="1"/>
  <c r="BS30" i="282"/>
  <c r="BS31" i="282" s="1"/>
  <c r="BT28" i="282" s="1"/>
  <c r="BS43" i="282"/>
  <c r="DW153" i="273" l="1"/>
  <c r="DV50" i="288"/>
  <c r="DV51" i="288" s="1"/>
  <c r="DV54" i="288" s="1"/>
  <c r="DV57" i="288" s="1"/>
  <c r="DV64" i="288" s="1"/>
  <c r="DY68" i="280"/>
  <c r="DY19" i="280"/>
  <c r="DW27" i="278"/>
  <c r="DW32" i="278" s="1"/>
  <c r="DW34" i="278" s="1"/>
  <c r="DW9" i="265" s="1"/>
  <c r="DW11" i="265" s="1"/>
  <c r="DY20" i="280"/>
  <c r="DY23" i="280" s="1"/>
  <c r="DW59" i="265"/>
  <c r="DW60" i="265" s="1"/>
  <c r="DX20" i="285"/>
  <c r="DX23" i="285" s="1"/>
  <c r="DZ15" i="286"/>
  <c r="DZ100" i="273"/>
  <c r="EA101" i="273" s="1"/>
  <c r="EA59" i="273" s="1"/>
  <c r="DZ20" i="282"/>
  <c r="DZ42" i="280"/>
  <c r="DZ78" i="288"/>
  <c r="DZ79" i="288" s="1"/>
  <c r="DZ81" i="288" s="1"/>
  <c r="DZ121" i="280"/>
  <c r="DZ50" i="280"/>
  <c r="DZ26" i="282"/>
  <c r="DZ32" i="286"/>
  <c r="DZ15" i="275"/>
  <c r="DZ73" i="282"/>
  <c r="DZ55" i="288"/>
  <c r="DZ13" i="288"/>
  <c r="DZ18" i="285"/>
  <c r="DZ61" i="288"/>
  <c r="DZ20" i="286"/>
  <c r="DZ79" i="273"/>
  <c r="EA80" i="273" s="1"/>
  <c r="EA58" i="273" s="1"/>
  <c r="DZ84" i="282"/>
  <c r="DZ38" i="288"/>
  <c r="DZ43" i="286"/>
  <c r="DZ57" i="273"/>
  <c r="DZ13" i="285"/>
  <c r="DZ13" i="265" s="1"/>
  <c r="DZ22" i="285"/>
  <c r="DZ64" i="280"/>
  <c r="DZ65" i="280" s="1"/>
  <c r="DZ89" i="280"/>
  <c r="DZ90" i="280" s="1"/>
  <c r="DZ92" i="280" s="1"/>
  <c r="DZ152" i="273"/>
  <c r="DZ151" i="273"/>
  <c r="DZ41" i="278"/>
  <c r="DZ42" i="278" s="1"/>
  <c r="DZ43" i="278" s="1"/>
  <c r="DZ135" i="273"/>
  <c r="DZ12" i="278"/>
  <c r="DZ130" i="273"/>
  <c r="DZ56" i="288"/>
  <c r="DZ33" i="278"/>
  <c r="DZ20" i="278"/>
  <c r="DZ141" i="273"/>
  <c r="DY4" i="288"/>
  <c r="DY4" i="286"/>
  <c r="DY4" i="265"/>
  <c r="DY4" i="278"/>
  <c r="DY4" i="285"/>
  <c r="DY4" i="280"/>
  <c r="DY4" i="275"/>
  <c r="DY4" i="282"/>
  <c r="DY4" i="273"/>
  <c r="DZ52" i="273"/>
  <c r="DZ42" i="273"/>
  <c r="DW30" i="265"/>
  <c r="DX60" i="273"/>
  <c r="DW66" i="273"/>
  <c r="DW67" i="273" s="1"/>
  <c r="EB24" i="273"/>
  <c r="EB25" i="273" s="1"/>
  <c r="EB147" i="273"/>
  <c r="DX134" i="273"/>
  <c r="DY131" i="273"/>
  <c r="BT19" i="282"/>
  <c r="BT21" i="282" s="1"/>
  <c r="DV9" i="265"/>
  <c r="DV11" i="265" s="1"/>
  <c r="DV30" i="265"/>
  <c r="DZ140" i="273"/>
  <c r="DZ38" i="273"/>
  <c r="EA39" i="273" s="1"/>
  <c r="EA41" i="273" s="1"/>
  <c r="DY10" i="265"/>
  <c r="DY31" i="265"/>
  <c r="DX11" i="278"/>
  <c r="DX13" i="278" s="1"/>
  <c r="DX25" i="278" s="1"/>
  <c r="DY142" i="273"/>
  <c r="DX19" i="278"/>
  <c r="DX21" i="278" s="1"/>
  <c r="DX26" i="278" s="1"/>
  <c r="DY136" i="273"/>
  <c r="DV3" i="285"/>
  <c r="DV3" i="280"/>
  <c r="DV3" i="265"/>
  <c r="DV3" i="273"/>
  <c r="DV3" i="275"/>
  <c r="DV50" i="273"/>
  <c r="DV3" i="278"/>
  <c r="DV3" i="282"/>
  <c r="DV3" i="288"/>
  <c r="DV3" i="286"/>
  <c r="EA2" i="280"/>
  <c r="EA2" i="286"/>
  <c r="EA18" i="288"/>
  <c r="EA2" i="282"/>
  <c r="EA2" i="285"/>
  <c r="EA148" i="273"/>
  <c r="EA149" i="273" s="1"/>
  <c r="EA96" i="273"/>
  <c r="EA97" i="273" s="1"/>
  <c r="EA90" i="273"/>
  <c r="EA91" i="273" s="1"/>
  <c r="EA2" i="288"/>
  <c r="EA2" i="275"/>
  <c r="EA122" i="273"/>
  <c r="EA123" i="273" s="1"/>
  <c r="EA11" i="280" s="1"/>
  <c r="EA42" i="288"/>
  <c r="EA111" i="273"/>
  <c r="EA112" i="273" s="1"/>
  <c r="EA11" i="285" s="1"/>
  <c r="EA12" i="285" s="1"/>
  <c r="EA75" i="273"/>
  <c r="EA32" i="273"/>
  <c r="EA33" i="273" s="1"/>
  <c r="EA2" i="265"/>
  <c r="EA2" i="278"/>
  <c r="EA2" i="273"/>
  <c r="EC37" i="288"/>
  <c r="EC37" i="273"/>
  <c r="EC47" i="273"/>
  <c r="EC48" i="273" s="1"/>
  <c r="EC51" i="273" s="1"/>
  <c r="EC56" i="273"/>
  <c r="EC12" i="288"/>
  <c r="EC19" i="273"/>
  <c r="EC20" i="273" s="1"/>
  <c r="ED5" i="285"/>
  <c r="ED5" i="278"/>
  <c r="ED5" i="280"/>
  <c r="ED5" i="286"/>
  <c r="ED5" i="282"/>
  <c r="ED13" i="273"/>
  <c r="ED14" i="273" s="1"/>
  <c r="ED5" i="265"/>
  <c r="ED5" i="275"/>
  <c r="ED5" i="288"/>
  <c r="EE10" i="273"/>
  <c r="ED5" i="273"/>
  <c r="DY20" i="275"/>
  <c r="DZ17" i="275" s="1"/>
  <c r="AZ14" i="286"/>
  <c r="AZ16" i="286" s="1"/>
  <c r="DW50" i="288" l="1"/>
  <c r="DW51" i="288" s="1"/>
  <c r="DW54" i="288" s="1"/>
  <c r="DW57" i="288" s="1"/>
  <c r="DW64" i="288" s="1"/>
  <c r="DX153" i="273"/>
  <c r="DZ68" i="280"/>
  <c r="DZ19" i="280"/>
  <c r="DZ20" i="280" s="1"/>
  <c r="DZ23" i="280" s="1"/>
  <c r="EA20" i="282"/>
  <c r="EA100" i="273"/>
  <c r="EB101" i="273" s="1"/>
  <c r="EB59" i="273" s="1"/>
  <c r="EA15" i="286"/>
  <c r="AZ17" i="286"/>
  <c r="AZ49" i="265" s="1"/>
  <c r="AZ15" i="288"/>
  <c r="AZ24" i="286"/>
  <c r="AZ25" i="286" s="1"/>
  <c r="AZ31" i="288"/>
  <c r="EE5" i="265"/>
  <c r="EE5" i="280"/>
  <c r="EE5" i="286"/>
  <c r="EE5" i="282"/>
  <c r="EE5" i="275"/>
  <c r="EE5" i="285"/>
  <c r="EF10" i="273"/>
  <c r="EE5" i="273"/>
  <c r="EE13" i="273"/>
  <c r="EE14" i="273" s="1"/>
  <c r="EE5" i="278"/>
  <c r="EE5" i="288"/>
  <c r="ED56" i="273"/>
  <c r="ED47" i="273"/>
  <c r="ED48" i="273" s="1"/>
  <c r="ED51" i="273" s="1"/>
  <c r="ED37" i="273"/>
  <c r="ED19" i="273"/>
  <c r="ED20" i="273" s="1"/>
  <c r="ED37" i="288"/>
  <c r="ED12" i="288"/>
  <c r="EC24" i="273"/>
  <c r="EC25" i="273" s="1"/>
  <c r="EC147" i="273"/>
  <c r="EA140" i="273"/>
  <c r="EA38" i="273"/>
  <c r="EB39" i="273" s="1"/>
  <c r="EB41" i="273" s="1"/>
  <c r="EA13" i="285"/>
  <c r="EA13" i="265" s="1"/>
  <c r="EA22" i="285"/>
  <c r="EA42" i="280"/>
  <c r="EA78" i="288"/>
  <c r="EA79" i="288" s="1"/>
  <c r="EA81" i="288" s="1"/>
  <c r="EA151" i="273"/>
  <c r="EA41" i="278"/>
  <c r="EA42" i="278" s="1"/>
  <c r="EA43" i="278" s="1"/>
  <c r="EA56" i="288"/>
  <c r="EA20" i="278"/>
  <c r="EA130" i="273"/>
  <c r="EA33" i="278"/>
  <c r="EA141" i="273"/>
  <c r="EA12" i="278"/>
  <c r="EA135" i="273"/>
  <c r="DZ136" i="273"/>
  <c r="DY19" i="278"/>
  <c r="DY21" i="278" s="1"/>
  <c r="DY26" i="278" s="1"/>
  <c r="DZ142" i="273"/>
  <c r="DY11" i="278"/>
  <c r="DY13" i="278" s="1"/>
  <c r="DY25" i="278" s="1"/>
  <c r="DY27" i="278" s="1"/>
  <c r="DY32" i="278" s="1"/>
  <c r="DY34" i="278" s="1"/>
  <c r="DV42" i="282"/>
  <c r="DV14" i="265"/>
  <c r="BT43" i="282"/>
  <c r="BT30" i="282"/>
  <c r="BT31" i="282" s="1"/>
  <c r="BU28" i="282" s="1"/>
  <c r="EB42" i="288"/>
  <c r="EB90" i="273"/>
  <c r="EB91" i="273" s="1"/>
  <c r="EB111" i="273"/>
  <c r="EB112" i="273" s="1"/>
  <c r="EB11" i="285" s="1"/>
  <c r="EB12" i="285" s="1"/>
  <c r="EB32" i="273"/>
  <c r="EB33" i="273" s="1"/>
  <c r="EB2" i="265"/>
  <c r="EB2" i="273"/>
  <c r="EB2" i="280"/>
  <c r="EB96" i="273"/>
  <c r="EB97" i="273" s="1"/>
  <c r="EB2" i="275"/>
  <c r="EB2" i="288"/>
  <c r="EB18" i="288"/>
  <c r="EB2" i="286"/>
  <c r="EB2" i="282"/>
  <c r="EB122" i="273"/>
  <c r="EB123" i="273" s="1"/>
  <c r="EB11" i="280" s="1"/>
  <c r="EB148" i="273"/>
  <c r="EB149" i="273" s="1"/>
  <c r="EB75" i="273"/>
  <c r="EB2" i="285"/>
  <c r="EB2" i="278"/>
  <c r="DX66" i="273"/>
  <c r="DX67" i="273" s="1"/>
  <c r="DY60" i="273"/>
  <c r="DZ31" i="265"/>
  <c r="DZ10" i="265"/>
  <c r="DX59" i="265"/>
  <c r="DX60" i="265" s="1"/>
  <c r="DY20" i="285"/>
  <c r="DY23" i="285" s="1"/>
  <c r="EA64" i="280"/>
  <c r="EA65" i="280" s="1"/>
  <c r="EA89" i="280"/>
  <c r="EA90" i="280" s="1"/>
  <c r="EA92" i="280" s="1"/>
  <c r="EA152" i="273"/>
  <c r="DX27" i="278"/>
  <c r="DX32" i="278" s="1"/>
  <c r="DX34" i="278" s="1"/>
  <c r="EA52" i="273"/>
  <c r="EA42" i="273"/>
  <c r="DY134" i="273"/>
  <c r="DZ131" i="273"/>
  <c r="DW3" i="282"/>
  <c r="DW3" i="273"/>
  <c r="DW3" i="288"/>
  <c r="DW3" i="280"/>
  <c r="DW3" i="265"/>
  <c r="DW3" i="278"/>
  <c r="DW3" i="286"/>
  <c r="DW50" i="273"/>
  <c r="DW3" i="275"/>
  <c r="DW3" i="285"/>
  <c r="DW42" i="282"/>
  <c r="DW14" i="265"/>
  <c r="DZ4" i="275"/>
  <c r="DZ4" i="280"/>
  <c r="DZ4" i="288"/>
  <c r="DZ4" i="273"/>
  <c r="DZ4" i="265"/>
  <c r="DZ4" i="285"/>
  <c r="DZ4" i="278"/>
  <c r="DZ4" i="286"/>
  <c r="DZ4" i="282"/>
  <c r="EA76" i="273"/>
  <c r="EA18" i="280" s="1"/>
  <c r="DZ20" i="275"/>
  <c r="EA17" i="275" s="1"/>
  <c r="DY153" i="273" l="1"/>
  <c r="DX50" i="288"/>
  <c r="DX51" i="288" s="1"/>
  <c r="DX54" i="288" s="1"/>
  <c r="DX57" i="288" s="1"/>
  <c r="DX64" i="288" s="1"/>
  <c r="EA68" i="280"/>
  <c r="EA19" i="280"/>
  <c r="EA20" i="280" s="1"/>
  <c r="EA23" i="280" s="1"/>
  <c r="EA121" i="280"/>
  <c r="EA50" i="280"/>
  <c r="EA55" i="288"/>
  <c r="EA13" i="288"/>
  <c r="EA18" i="285"/>
  <c r="EA73" i="282"/>
  <c r="EA61" i="288"/>
  <c r="EA20" i="286"/>
  <c r="EA15" i="275"/>
  <c r="EA20" i="275" s="1"/>
  <c r="EB17" i="275" s="1"/>
  <c r="EA84" i="282"/>
  <c r="EA38" i="288"/>
  <c r="EA43" i="286"/>
  <c r="EA79" i="273"/>
  <c r="EB80" i="273" s="1"/>
  <c r="EB58" i="273" s="1"/>
  <c r="EA26" i="282"/>
  <c r="EA32" i="286"/>
  <c r="EA57" i="273"/>
  <c r="DZ134" i="273"/>
  <c r="EA131" i="273"/>
  <c r="EA4" i="265"/>
  <c r="EA4" i="285"/>
  <c r="EA4" i="278"/>
  <c r="EA4" i="286"/>
  <c r="EA4" i="282"/>
  <c r="EA4" i="275"/>
  <c r="EA4" i="280"/>
  <c r="EA4" i="288"/>
  <c r="EA4" i="273"/>
  <c r="DX30" i="265"/>
  <c r="DX9" i="265"/>
  <c r="DX11" i="265" s="1"/>
  <c r="DY59" i="265"/>
  <c r="DY60" i="265" s="1"/>
  <c r="DZ20" i="285"/>
  <c r="DZ23" i="285" s="1"/>
  <c r="DZ60" i="273"/>
  <c r="DY66" i="273"/>
  <c r="DY67" i="273" s="1"/>
  <c r="EB64" i="280"/>
  <c r="EB65" i="280" s="1"/>
  <c r="EB89" i="280"/>
  <c r="EB90" i="280" s="1"/>
  <c r="EB92" i="280" s="1"/>
  <c r="EB152" i="273"/>
  <c r="EB13" i="285"/>
  <c r="EB13" i="265" s="1"/>
  <c r="EB22" i="285"/>
  <c r="EA142" i="273"/>
  <c r="DZ11" i="278"/>
  <c r="DZ13" i="278" s="1"/>
  <c r="DZ25" i="278" s="1"/>
  <c r="EA136" i="273"/>
  <c r="DZ19" i="278"/>
  <c r="DZ21" i="278" s="1"/>
  <c r="DZ26" i="278" s="1"/>
  <c r="EA31" i="265"/>
  <c r="EA10" i="265"/>
  <c r="EB42" i="273"/>
  <c r="EB52" i="273"/>
  <c r="EC2" i="286"/>
  <c r="EC2" i="278"/>
  <c r="EC18" i="288"/>
  <c r="EC32" i="273"/>
  <c r="EC33" i="273" s="1"/>
  <c r="EC2" i="265"/>
  <c r="EC2" i="285"/>
  <c r="EC2" i="280"/>
  <c r="EC148" i="273"/>
  <c r="EC149" i="273" s="1"/>
  <c r="EC96" i="273"/>
  <c r="EC97" i="273" s="1"/>
  <c r="EC90" i="273"/>
  <c r="EC91" i="273" s="1"/>
  <c r="EC2" i="288"/>
  <c r="EC2" i="273"/>
  <c r="EC122" i="273"/>
  <c r="EC123" i="273" s="1"/>
  <c r="EC11" i="280" s="1"/>
  <c r="EC42" i="288"/>
  <c r="EC111" i="273"/>
  <c r="EC112" i="273" s="1"/>
  <c r="EC11" i="285" s="1"/>
  <c r="EC12" i="285" s="1"/>
  <c r="EC75" i="273"/>
  <c r="EC76" i="273" s="1"/>
  <c r="EC18" i="280" s="1"/>
  <c r="EC2" i="275"/>
  <c r="EC2" i="282"/>
  <c r="DX3" i="286"/>
  <c r="DX3" i="280"/>
  <c r="DX3" i="278"/>
  <c r="DX3" i="265"/>
  <c r="DX3" i="288"/>
  <c r="DX3" i="282"/>
  <c r="DX3" i="275"/>
  <c r="DX3" i="285"/>
  <c r="DX50" i="273"/>
  <c r="DX3" i="273"/>
  <c r="EB42" i="280"/>
  <c r="EB78" i="288"/>
  <c r="EB79" i="288" s="1"/>
  <c r="EB81" i="288" s="1"/>
  <c r="EB20" i="278"/>
  <c r="EB141" i="273"/>
  <c r="EB151" i="273"/>
  <c r="EB41" i="278"/>
  <c r="EB42" i="278" s="1"/>
  <c r="EB43" i="278" s="1"/>
  <c r="EB135" i="273"/>
  <c r="EB12" i="278"/>
  <c r="EB130" i="273"/>
  <c r="EB56" i="288"/>
  <c r="EB33" i="278"/>
  <c r="EB140" i="273"/>
  <c r="EB38" i="273"/>
  <c r="EC39" i="273" s="1"/>
  <c r="EC41" i="273" s="1"/>
  <c r="EB100" i="273"/>
  <c r="EC101" i="273" s="1"/>
  <c r="EC59" i="273" s="1"/>
  <c r="EB20" i="282"/>
  <c r="EB15" i="286"/>
  <c r="BU19" i="282"/>
  <c r="BU21" i="282" s="1"/>
  <c r="DY30" i="265"/>
  <c r="DY9" i="265"/>
  <c r="DY11" i="265" s="1"/>
  <c r="ED24" i="273"/>
  <c r="ED25" i="273" s="1"/>
  <c r="ED147" i="273"/>
  <c r="EE37" i="273"/>
  <c r="EE56" i="273"/>
  <c r="EE47" i="273"/>
  <c r="EE48" i="273" s="1"/>
  <c r="EE51" i="273" s="1"/>
  <c r="EE37" i="288"/>
  <c r="EE12" i="288"/>
  <c r="EE19" i="273"/>
  <c r="EE20" i="273" s="1"/>
  <c r="EF5" i="275"/>
  <c r="EF5" i="286"/>
  <c r="EF5" i="288"/>
  <c r="EF5" i="273"/>
  <c r="EF5" i="285"/>
  <c r="EF13" i="273"/>
  <c r="EF14" i="273" s="1"/>
  <c r="EF5" i="278"/>
  <c r="EF5" i="265"/>
  <c r="EF5" i="280"/>
  <c r="EG10" i="273"/>
  <c r="EF5" i="282"/>
  <c r="BA22" i="286"/>
  <c r="AZ74" i="265"/>
  <c r="EB76" i="273"/>
  <c r="EB18" i="280" s="1"/>
  <c r="DY50" i="288" l="1"/>
  <c r="DY51" i="288" s="1"/>
  <c r="DY54" i="288" s="1"/>
  <c r="DY57" i="288" s="1"/>
  <c r="DY64" i="288" s="1"/>
  <c r="DZ153" i="273"/>
  <c r="EB68" i="280"/>
  <c r="EB19" i="280"/>
  <c r="EB20" i="280" s="1"/>
  <c r="ED18" i="288"/>
  <c r="ED2" i="286"/>
  <c r="ED2" i="288"/>
  <c r="ED122" i="273"/>
  <c r="ED123" i="273" s="1"/>
  <c r="ED11" i="280" s="1"/>
  <c r="ED148" i="273"/>
  <c r="ED149" i="273" s="1"/>
  <c r="ED75" i="273"/>
  <c r="ED76" i="273" s="1"/>
  <c r="ED18" i="280" s="1"/>
  <c r="ED2" i="285"/>
  <c r="ED2" i="282"/>
  <c r="ED42" i="288"/>
  <c r="ED90" i="273"/>
  <c r="ED91" i="273" s="1"/>
  <c r="ED111" i="273"/>
  <c r="ED112" i="273" s="1"/>
  <c r="ED11" i="285" s="1"/>
  <c r="ED12" i="285" s="1"/>
  <c r="ED32" i="273"/>
  <c r="ED33" i="273" s="1"/>
  <c r="ED2" i="265"/>
  <c r="ED2" i="273"/>
  <c r="ED2" i="278"/>
  <c r="ED96" i="273"/>
  <c r="ED97" i="273" s="1"/>
  <c r="ED2" i="275"/>
  <c r="ED2" i="280"/>
  <c r="BU30" i="282"/>
  <c r="BU31" i="282" s="1"/>
  <c r="BV28" i="282" s="1"/>
  <c r="BU43" i="282"/>
  <c r="EC100" i="273"/>
  <c r="ED101" i="273" s="1"/>
  <c r="ED59" i="273" s="1"/>
  <c r="EC20" i="282"/>
  <c r="EC15" i="286"/>
  <c r="EC140" i="273"/>
  <c r="EC38" i="273"/>
  <c r="ED39" i="273" s="1"/>
  <c r="ED41" i="273" s="1"/>
  <c r="EB121" i="280"/>
  <c r="EB50" i="280"/>
  <c r="EB61" i="288"/>
  <c r="EB20" i="286"/>
  <c r="EB79" i="273"/>
  <c r="EC80" i="273" s="1"/>
  <c r="EC58" i="273" s="1"/>
  <c r="EB84" i="282"/>
  <c r="EB38" i="288"/>
  <c r="EB43" i="286"/>
  <c r="EB57" i="273"/>
  <c r="EB26" i="282"/>
  <c r="EB32" i="286"/>
  <c r="EB15" i="275"/>
  <c r="EB20" i="275" s="1"/>
  <c r="EC17" i="275" s="1"/>
  <c r="EB73" i="282"/>
  <c r="EB55" i="288"/>
  <c r="EB13" i="288"/>
  <c r="EB18" i="285"/>
  <c r="BA14" i="286"/>
  <c r="BA16" i="286" s="1"/>
  <c r="EG5" i="278"/>
  <c r="EG5" i="280"/>
  <c r="EG5" i="282"/>
  <c r="EG5" i="275"/>
  <c r="EG5" i="273"/>
  <c r="EG5" i="288"/>
  <c r="EG5" i="286"/>
  <c r="EH10" i="273"/>
  <c r="EG5" i="265"/>
  <c r="EG13" i="273"/>
  <c r="EG14" i="273" s="1"/>
  <c r="EG5" i="285"/>
  <c r="EF12" i="288"/>
  <c r="EF19" i="273"/>
  <c r="EF20" i="273" s="1"/>
  <c r="EF37" i="273"/>
  <c r="EF37" i="288"/>
  <c r="EF56" i="273"/>
  <c r="EF47" i="273"/>
  <c r="EF48" i="273" s="1"/>
  <c r="EF51" i="273" s="1"/>
  <c r="EE24" i="273"/>
  <c r="EE25" i="273" s="1"/>
  <c r="EE147" i="273"/>
  <c r="DY14" i="265"/>
  <c r="DY42" i="282"/>
  <c r="EC52" i="273"/>
  <c r="EC42" i="273"/>
  <c r="EC13" i="285"/>
  <c r="EC13" i="265" s="1"/>
  <c r="EC22" i="285"/>
  <c r="EC42" i="280"/>
  <c r="EC78" i="288"/>
  <c r="EC79" i="288" s="1"/>
  <c r="EC81" i="288" s="1"/>
  <c r="EC56" i="288"/>
  <c r="EC20" i="278"/>
  <c r="EC21" i="278" s="1"/>
  <c r="EC26" i="278" s="1"/>
  <c r="EC130" i="273"/>
  <c r="EC41" i="278"/>
  <c r="EC42" i="278" s="1"/>
  <c r="EC43" i="278" s="1"/>
  <c r="EC151" i="273"/>
  <c r="EC12" i="278"/>
  <c r="EC13" i="278" s="1"/>
  <c r="EC25" i="278" s="1"/>
  <c r="EC27" i="278" s="1"/>
  <c r="EC32" i="278" s="1"/>
  <c r="EC135" i="273"/>
  <c r="EC33" i="278"/>
  <c r="EC141" i="273"/>
  <c r="EB4" i="265"/>
  <c r="EB4" i="278"/>
  <c r="EB4" i="285"/>
  <c r="EB4" i="280"/>
  <c r="EB4" i="275"/>
  <c r="EB4" i="282"/>
  <c r="EB4" i="273"/>
  <c r="EB4" i="288"/>
  <c r="EB4" i="286"/>
  <c r="DZ27" i="278"/>
  <c r="DZ32" i="278" s="1"/>
  <c r="DZ34" i="278" s="1"/>
  <c r="DY3" i="286"/>
  <c r="DY3" i="280"/>
  <c r="DY3" i="285"/>
  <c r="DY3" i="273"/>
  <c r="DY3" i="275"/>
  <c r="DY3" i="288"/>
  <c r="DY50" i="273"/>
  <c r="DY3" i="282"/>
  <c r="DY3" i="265"/>
  <c r="DY3" i="278"/>
  <c r="EA134" i="273"/>
  <c r="EB131" i="273"/>
  <c r="EB31" i="265"/>
  <c r="EB10" i="265"/>
  <c r="EC121" i="280"/>
  <c r="EC50" i="280"/>
  <c r="EC26" i="282"/>
  <c r="EC32" i="286"/>
  <c r="EC57" i="273"/>
  <c r="EC73" i="282"/>
  <c r="EC55" i="288"/>
  <c r="EC13" i="288"/>
  <c r="EC18" i="285"/>
  <c r="EC61" i="288"/>
  <c r="EC20" i="286"/>
  <c r="EC15" i="275"/>
  <c r="EC84" i="282"/>
  <c r="EC38" i="288"/>
  <c r="EC43" i="286"/>
  <c r="EC79" i="273"/>
  <c r="ED80" i="273" s="1"/>
  <c r="ED58" i="273" s="1"/>
  <c r="EC64" i="280"/>
  <c r="EC65" i="280" s="1"/>
  <c r="EC89" i="280"/>
  <c r="EC90" i="280" s="1"/>
  <c r="EC92" i="280" s="1"/>
  <c r="EC152" i="273"/>
  <c r="EA19" i="278"/>
  <c r="EA21" i="278" s="1"/>
  <c r="EA26" i="278" s="1"/>
  <c r="EB136" i="273"/>
  <c r="EB142" i="273"/>
  <c r="EA11" i="278"/>
  <c r="EA13" i="278" s="1"/>
  <c r="EA25" i="278" s="1"/>
  <c r="DZ66" i="273"/>
  <c r="DZ67" i="273" s="1"/>
  <c r="EA60" i="273"/>
  <c r="DZ59" i="265"/>
  <c r="DZ60" i="265" s="1"/>
  <c r="EA20" i="285"/>
  <c r="EA23" i="285" s="1"/>
  <c r="DX42" i="282"/>
  <c r="DX14" i="265"/>
  <c r="EA153" i="273" l="1"/>
  <c r="DZ50" i="288"/>
  <c r="DZ51" i="288" s="1"/>
  <c r="DZ54" i="288" s="1"/>
  <c r="DZ57" i="288" s="1"/>
  <c r="DZ64" i="288" s="1"/>
  <c r="EB23" i="280"/>
  <c r="EA27" i="278"/>
  <c r="EA32" i="278" s="1"/>
  <c r="EA34" i="278" s="1"/>
  <c r="EA9" i="265" s="1"/>
  <c r="EA11" i="265" s="1"/>
  <c r="EC68" i="280"/>
  <c r="EC19" i="280"/>
  <c r="EC20" i="280" s="1"/>
  <c r="EC23" i="280" s="1"/>
  <c r="EC20" i="275"/>
  <c r="ED17" i="275" s="1"/>
  <c r="EA59" i="265"/>
  <c r="EA60" i="265" s="1"/>
  <c r="EB20" i="285"/>
  <c r="EB23" i="285" s="1"/>
  <c r="EA66" i="273"/>
  <c r="EA67" i="273" s="1"/>
  <c r="EB60" i="273"/>
  <c r="EB11" i="278"/>
  <c r="EB13" i="278" s="1"/>
  <c r="EB25" i="278" s="1"/>
  <c r="EC142" i="273"/>
  <c r="ED121" i="280"/>
  <c r="ED50" i="280"/>
  <c r="ED84" i="282"/>
  <c r="ED38" i="288"/>
  <c r="ED20" i="286"/>
  <c r="ED79" i="273"/>
  <c r="EE80" i="273" s="1"/>
  <c r="EE58" i="273" s="1"/>
  <c r="ED61" i="288"/>
  <c r="ED43" i="286"/>
  <c r="ED57" i="273"/>
  <c r="ED73" i="282"/>
  <c r="ED55" i="288"/>
  <c r="ED32" i="286"/>
  <c r="ED15" i="275"/>
  <c r="ED26" i="282"/>
  <c r="ED13" i="288"/>
  <c r="ED18" i="285"/>
  <c r="EB134" i="273"/>
  <c r="EC131" i="273"/>
  <c r="EE148" i="273"/>
  <c r="EE149" i="273" s="1"/>
  <c r="EE18" i="288"/>
  <c r="EE32" i="273"/>
  <c r="EE33" i="273" s="1"/>
  <c r="EE2" i="265"/>
  <c r="EE2" i="286"/>
  <c r="EE2" i="285"/>
  <c r="EE96" i="273"/>
  <c r="EE97" i="273" s="1"/>
  <c r="EE90" i="273"/>
  <c r="EE91" i="273" s="1"/>
  <c r="EE2" i="282"/>
  <c r="EE2" i="273"/>
  <c r="EE111" i="273"/>
  <c r="EE112" i="273" s="1"/>
  <c r="EE11" i="285" s="1"/>
  <c r="EE12" i="285" s="1"/>
  <c r="EE75" i="273"/>
  <c r="EE76" i="273" s="1"/>
  <c r="EE18" i="280" s="1"/>
  <c r="EE2" i="280"/>
  <c r="EE2" i="288"/>
  <c r="EE122" i="273"/>
  <c r="EE123" i="273" s="1"/>
  <c r="EE11" i="280" s="1"/>
  <c r="EE42" i="288"/>
  <c r="EE2" i="278"/>
  <c r="EE2" i="275"/>
  <c r="EG56" i="273"/>
  <c r="EG12" i="288"/>
  <c r="EG19" i="273"/>
  <c r="EG20" i="273" s="1"/>
  <c r="EG37" i="288"/>
  <c r="EG37" i="273"/>
  <c r="EG47" i="273"/>
  <c r="EG48" i="273" s="1"/>
  <c r="EG51" i="273" s="1"/>
  <c r="EH5" i="273"/>
  <c r="EH5" i="275"/>
  <c r="EH5" i="285"/>
  <c r="EH5" i="288"/>
  <c r="EH5" i="280"/>
  <c r="EI10" i="273"/>
  <c r="EH5" i="265"/>
  <c r="EH13" i="273"/>
  <c r="EH14" i="273" s="1"/>
  <c r="EH5" i="278"/>
  <c r="EH5" i="282"/>
  <c r="EH5" i="286"/>
  <c r="ED42" i="273"/>
  <c r="ED52" i="273"/>
  <c r="ED13" i="285"/>
  <c r="ED13" i="265" s="1"/>
  <c r="ED22" i="285"/>
  <c r="ED64" i="280"/>
  <c r="ED65" i="280" s="1"/>
  <c r="ED89" i="280"/>
  <c r="ED90" i="280" s="1"/>
  <c r="ED92" i="280" s="1"/>
  <c r="ED152" i="273"/>
  <c r="DZ3" i="275"/>
  <c r="DZ50" i="273"/>
  <c r="DZ3" i="288"/>
  <c r="DZ3" i="282"/>
  <c r="DZ3" i="286"/>
  <c r="DZ3" i="280"/>
  <c r="DZ3" i="285"/>
  <c r="DZ3" i="265"/>
  <c r="DZ3" i="273"/>
  <c r="DZ3" i="278"/>
  <c r="EA30" i="265"/>
  <c r="EC136" i="273"/>
  <c r="EB19" i="278"/>
  <c r="EB21" i="278" s="1"/>
  <c r="EB26" i="278" s="1"/>
  <c r="DZ30" i="265"/>
  <c r="DZ9" i="265"/>
  <c r="DZ11" i="265" s="1"/>
  <c r="EC34" i="278"/>
  <c r="EC31" i="265"/>
  <c r="EC10" i="265"/>
  <c r="EC4" i="278"/>
  <c r="EC4" i="275"/>
  <c r="EC4" i="280"/>
  <c r="EC4" i="273"/>
  <c r="EC4" i="282"/>
  <c r="EC4" i="286"/>
  <c r="EC4" i="265"/>
  <c r="EC4" i="288"/>
  <c r="EC4" i="285"/>
  <c r="EF147" i="273"/>
  <c r="EF24" i="273"/>
  <c r="EF25" i="273" s="1"/>
  <c r="BA15" i="288"/>
  <c r="BA17" i="286"/>
  <c r="BA49" i="265" s="1"/>
  <c r="BA31" i="288"/>
  <c r="BA24" i="286"/>
  <c r="BA25" i="286" s="1"/>
  <c r="BV19" i="282"/>
  <c r="BV21" i="282" s="1"/>
  <c r="ED20" i="278"/>
  <c r="ED21" i="278" s="1"/>
  <c r="ED26" i="278" s="1"/>
  <c r="ED141" i="273"/>
  <c r="ED151" i="273"/>
  <c r="ED41" i="278"/>
  <c r="ED42" i="278" s="1"/>
  <c r="ED43" i="278" s="1"/>
  <c r="ED135" i="273"/>
  <c r="ED12" i="278"/>
  <c r="ED13" i="278" s="1"/>
  <c r="ED25" i="278" s="1"/>
  <c r="ED130" i="273"/>
  <c r="ED56" i="288"/>
  <c r="ED33" i="278"/>
  <c r="ED38" i="273"/>
  <c r="EE39" i="273" s="1"/>
  <c r="EE41" i="273" s="1"/>
  <c r="ED140" i="273"/>
  <c r="ED20" i="282"/>
  <c r="ED15" i="286"/>
  <c r="ED100" i="273"/>
  <c r="EE101" i="273" s="1"/>
  <c r="EE59" i="273" s="1"/>
  <c r="ED42" i="280"/>
  <c r="ED78" i="288"/>
  <c r="ED79" i="288" s="1"/>
  <c r="ED81" i="288" s="1"/>
  <c r="EB153" i="273" l="1"/>
  <c r="EA50" i="288"/>
  <c r="EA51" i="288" s="1"/>
  <c r="EA54" i="288" s="1"/>
  <c r="EA57" i="288" s="1"/>
  <c r="EA64" i="288" s="1"/>
  <c r="ED68" i="280"/>
  <c r="ED19" i="280"/>
  <c r="ED20" i="275"/>
  <c r="EE17" i="275" s="1"/>
  <c r="ED20" i="280"/>
  <c r="ED23" i="280" s="1"/>
  <c r="ED27" i="278"/>
  <c r="ED32" i="278" s="1"/>
  <c r="ED34" i="278" s="1"/>
  <c r="ED30" i="265" s="1"/>
  <c r="EE52" i="273"/>
  <c r="EE42" i="273"/>
  <c r="ED31" i="265"/>
  <c r="ED10" i="265"/>
  <c r="EE121" i="280"/>
  <c r="EE50" i="280"/>
  <c r="EE73" i="282"/>
  <c r="EE55" i="288"/>
  <c r="EE13" i="288"/>
  <c r="EE18" i="285"/>
  <c r="EE26" i="282"/>
  <c r="EE32" i="286"/>
  <c r="EE57" i="273"/>
  <c r="EE15" i="275"/>
  <c r="EE84" i="282"/>
  <c r="EE38" i="288"/>
  <c r="EE43" i="286"/>
  <c r="EE79" i="273"/>
  <c r="EF80" i="273" s="1"/>
  <c r="EF58" i="273" s="1"/>
  <c r="EE61" i="288"/>
  <c r="EE20" i="286"/>
  <c r="BV43" i="282"/>
  <c r="BV30" i="282"/>
  <c r="BV31" i="282" s="1"/>
  <c r="BW28" i="282" s="1"/>
  <c r="BA74" i="265"/>
  <c r="BB22" i="286"/>
  <c r="EF75" i="273"/>
  <c r="EF96" i="273"/>
  <c r="EF97" i="273" s="1"/>
  <c r="EF2" i="288"/>
  <c r="EF2" i="273"/>
  <c r="EF122" i="273"/>
  <c r="EF123" i="273" s="1"/>
  <c r="EF11" i="280" s="1"/>
  <c r="EF148" i="273"/>
  <c r="EF149" i="273" s="1"/>
  <c r="EF18" i="288"/>
  <c r="EF2" i="275"/>
  <c r="EF2" i="282"/>
  <c r="EF42" i="288"/>
  <c r="EF2" i="286"/>
  <c r="EF2" i="278"/>
  <c r="EF90" i="273"/>
  <c r="EF91" i="273" s="1"/>
  <c r="EF111" i="273"/>
  <c r="EF112" i="273" s="1"/>
  <c r="EF11" i="285" s="1"/>
  <c r="EF12" i="285" s="1"/>
  <c r="EF32" i="273"/>
  <c r="EF33" i="273" s="1"/>
  <c r="EF2" i="265"/>
  <c r="EF2" i="285"/>
  <c r="EF2" i="280"/>
  <c r="DZ42" i="282"/>
  <c r="DZ14" i="265"/>
  <c r="EC19" i="278"/>
  <c r="ED136" i="273"/>
  <c r="ED4" i="273"/>
  <c r="ED4" i="275"/>
  <c r="ED4" i="285"/>
  <c r="ED4" i="286"/>
  <c r="ED4" i="265"/>
  <c r="ED4" i="282"/>
  <c r="ED4" i="280"/>
  <c r="ED4" i="278"/>
  <c r="ED4" i="288"/>
  <c r="EB59" i="265"/>
  <c r="EB60" i="265" s="1"/>
  <c r="EC20" i="285"/>
  <c r="EC23" i="285" s="1"/>
  <c r="EH12" i="288"/>
  <c r="EH19" i="273"/>
  <c r="EH20" i="273" s="1"/>
  <c r="EH37" i="273"/>
  <c r="EH37" i="288"/>
  <c r="EH56" i="273"/>
  <c r="EH47" i="273"/>
  <c r="EH48" i="273" s="1"/>
  <c r="EH51" i="273" s="1"/>
  <c r="EI5" i="273"/>
  <c r="EI5" i="285"/>
  <c r="EI5" i="275"/>
  <c r="EI5" i="265"/>
  <c r="EI13" i="273"/>
  <c r="EI14" i="273" s="1"/>
  <c r="EI5" i="282"/>
  <c r="EI5" i="288"/>
  <c r="EI5" i="286"/>
  <c r="EI5" i="278"/>
  <c r="EJ10" i="273"/>
  <c r="EI5" i="280"/>
  <c r="EF76" i="273"/>
  <c r="EF18" i="280" s="1"/>
  <c r="EE15" i="286"/>
  <c r="EE100" i="273"/>
  <c r="EF101" i="273" s="1"/>
  <c r="EF59" i="273" s="1"/>
  <c r="EE20" i="282"/>
  <c r="ED131" i="273"/>
  <c r="EC134" i="273"/>
  <c r="EB27" i="278"/>
  <c r="EB32" i="278" s="1"/>
  <c r="EB34" i="278" s="1"/>
  <c r="EB66" i="273"/>
  <c r="EB67" i="273" s="1"/>
  <c r="EC60" i="273"/>
  <c r="ED9" i="265"/>
  <c r="ED11" i="265" s="1"/>
  <c r="EC30" i="265"/>
  <c r="EC9" i="265"/>
  <c r="EC11" i="265" s="1"/>
  <c r="EA42" i="282"/>
  <c r="EA14" i="265"/>
  <c r="EG24" i="273"/>
  <c r="EG25" i="273" s="1"/>
  <c r="EG147" i="273"/>
  <c r="EE42" i="280"/>
  <c r="EE78" i="288"/>
  <c r="EE79" i="288" s="1"/>
  <c r="EE81" i="288" s="1"/>
  <c r="EE13" i="285"/>
  <c r="EE13" i="265" s="1"/>
  <c r="EE22" i="285"/>
  <c r="EE41" i="278"/>
  <c r="EE42" i="278" s="1"/>
  <c r="EE43" i="278" s="1"/>
  <c r="EE151" i="273"/>
  <c r="EE12" i="278"/>
  <c r="EE13" i="278" s="1"/>
  <c r="EE25" i="278" s="1"/>
  <c r="EE135" i="273"/>
  <c r="EE33" i="278"/>
  <c r="EE141" i="273"/>
  <c r="EE56" i="288"/>
  <c r="EE20" i="278"/>
  <c r="EE21" i="278" s="1"/>
  <c r="EE26" i="278" s="1"/>
  <c r="EE130" i="273"/>
  <c r="EE38" i="273"/>
  <c r="EF39" i="273" s="1"/>
  <c r="EF41" i="273" s="1"/>
  <c r="EE140" i="273"/>
  <c r="EE64" i="280"/>
  <c r="EE65" i="280" s="1"/>
  <c r="EE89" i="280"/>
  <c r="EE90" i="280" s="1"/>
  <c r="EE92" i="280" s="1"/>
  <c r="EE152" i="273"/>
  <c r="EC11" i="278"/>
  <c r="ED142" i="273"/>
  <c r="EA3" i="273"/>
  <c r="EA3" i="288"/>
  <c r="EA50" i="273"/>
  <c r="EA3" i="278"/>
  <c r="EA3" i="265"/>
  <c r="EA3" i="275"/>
  <c r="EA3" i="285"/>
  <c r="EA3" i="282"/>
  <c r="EA3" i="286"/>
  <c r="EA3" i="280"/>
  <c r="EE20" i="275" l="1"/>
  <c r="EF17" i="275" s="1"/>
  <c r="EC153" i="273"/>
  <c r="EB50" i="288"/>
  <c r="EB51" i="288" s="1"/>
  <c r="EB54" i="288" s="1"/>
  <c r="EB57" i="288" s="1"/>
  <c r="EB64" i="288" s="1"/>
  <c r="EE68" i="280"/>
  <c r="EE19" i="280"/>
  <c r="EE20" i="280" s="1"/>
  <c r="EE23" i="280" s="1"/>
  <c r="EE142" i="273"/>
  <c r="ED11" i="278"/>
  <c r="EF42" i="273"/>
  <c r="EF52" i="273"/>
  <c r="EC42" i="282"/>
  <c r="EC14" i="265"/>
  <c r="EB3" i="273"/>
  <c r="EB3" i="275"/>
  <c r="EB50" i="273"/>
  <c r="EB3" i="285"/>
  <c r="EB3" i="280"/>
  <c r="EB3" i="278"/>
  <c r="EB3" i="288"/>
  <c r="EB3" i="282"/>
  <c r="EB3" i="265"/>
  <c r="EB3" i="286"/>
  <c r="EB30" i="265"/>
  <c r="EB9" i="265"/>
  <c r="EB11" i="265" s="1"/>
  <c r="EF121" i="280"/>
  <c r="EF50" i="280"/>
  <c r="EF73" i="282"/>
  <c r="EF55" i="288"/>
  <c r="EF32" i="286"/>
  <c r="EF15" i="275"/>
  <c r="EF20" i="275" s="1"/>
  <c r="EG17" i="275" s="1"/>
  <c r="EF84" i="282"/>
  <c r="EF13" i="288"/>
  <c r="EF18" i="285"/>
  <c r="EF26" i="282"/>
  <c r="EF38" i="288"/>
  <c r="EF20" i="286"/>
  <c r="EF79" i="273"/>
  <c r="EG80" i="273" s="1"/>
  <c r="EG58" i="273" s="1"/>
  <c r="EF61" i="288"/>
  <c r="EF43" i="286"/>
  <c r="EF57" i="273"/>
  <c r="EJ5" i="265"/>
  <c r="EJ5" i="280"/>
  <c r="EJ5" i="278"/>
  <c r="EJ5" i="286"/>
  <c r="EJ5" i="273"/>
  <c r="EK10" i="273"/>
  <c r="EJ5" i="285"/>
  <c r="EJ13" i="273"/>
  <c r="EJ14" i="273" s="1"/>
  <c r="EJ5" i="275"/>
  <c r="EJ5" i="282"/>
  <c r="EJ5" i="288"/>
  <c r="EH147" i="273"/>
  <c r="EH24" i="273"/>
  <c r="EH25" i="273" s="1"/>
  <c r="EC59" i="265"/>
  <c r="EC60" i="265" s="1"/>
  <c r="ED20" i="285"/>
  <c r="ED23" i="285" s="1"/>
  <c r="EE27" i="278"/>
  <c r="EE32" i="278" s="1"/>
  <c r="EE34" i="278" s="1"/>
  <c r="EE31" i="265"/>
  <c r="EE10" i="265"/>
  <c r="EG148" i="273"/>
  <c r="EG149" i="273" s="1"/>
  <c r="EG96" i="273"/>
  <c r="EG97" i="273" s="1"/>
  <c r="EG90" i="273"/>
  <c r="EG91" i="273" s="1"/>
  <c r="EG2" i="288"/>
  <c r="EG2" i="275"/>
  <c r="EG122" i="273"/>
  <c r="EG123" i="273" s="1"/>
  <c r="EG11" i="280" s="1"/>
  <c r="EG42" i="288"/>
  <c r="EG111" i="273"/>
  <c r="EG112" i="273" s="1"/>
  <c r="EG11" i="285" s="1"/>
  <c r="EG12" i="285" s="1"/>
  <c r="EG75" i="273"/>
  <c r="EG76" i="273" s="1"/>
  <c r="EG18" i="280" s="1"/>
  <c r="EG2" i="282"/>
  <c r="EG2" i="285"/>
  <c r="EG2" i="280"/>
  <c r="EG2" i="286"/>
  <c r="EG18" i="288"/>
  <c r="EG32" i="273"/>
  <c r="EG33" i="273" s="1"/>
  <c r="EG2" i="265"/>
  <c r="EG2" i="278"/>
  <c r="EG2" i="273"/>
  <c r="ED42" i="282"/>
  <c r="ED14" i="265"/>
  <c r="ED60" i="273"/>
  <c r="EC66" i="273"/>
  <c r="EC67" i="273" s="1"/>
  <c r="EE131" i="273"/>
  <c r="ED134" i="273"/>
  <c r="EI37" i="273"/>
  <c r="EI37" i="288"/>
  <c r="EI19" i="273"/>
  <c r="EI20" i="273" s="1"/>
  <c r="EI56" i="273"/>
  <c r="EI12" i="288"/>
  <c r="EI47" i="273"/>
  <c r="EI48" i="273" s="1"/>
  <c r="EI51" i="273" s="1"/>
  <c r="EF22" i="285"/>
  <c r="EF13" i="285"/>
  <c r="EF13" i="265" s="1"/>
  <c r="EF64" i="280"/>
  <c r="EF65" i="280" s="1"/>
  <c r="EF89" i="280"/>
  <c r="EF90" i="280" s="1"/>
  <c r="EF92" i="280" s="1"/>
  <c r="EF152" i="273"/>
  <c r="EF151" i="273"/>
  <c r="EF41" i="278"/>
  <c r="EF42" i="278" s="1"/>
  <c r="EF43" i="278" s="1"/>
  <c r="EF135" i="273"/>
  <c r="EF12" i="278"/>
  <c r="EF13" i="278" s="1"/>
  <c r="EF25" i="278" s="1"/>
  <c r="EF130" i="273"/>
  <c r="EF56" i="288"/>
  <c r="EF33" i="278"/>
  <c r="EF20" i="278"/>
  <c r="EF21" i="278" s="1"/>
  <c r="EF26" i="278" s="1"/>
  <c r="EF141" i="273"/>
  <c r="BB14" i="286"/>
  <c r="BB16" i="286" s="1"/>
  <c r="EE4" i="265"/>
  <c r="EE4" i="288"/>
  <c r="EE4" i="275"/>
  <c r="EE4" i="282"/>
  <c r="EE4" i="273"/>
  <c r="EE4" i="278"/>
  <c r="EE4" i="280"/>
  <c r="EE4" i="286"/>
  <c r="EE4" i="285"/>
  <c r="ED19" i="278"/>
  <c r="EE136" i="273"/>
  <c r="EF140" i="273"/>
  <c r="EF38" i="273"/>
  <c r="EG39" i="273" s="1"/>
  <c r="EG41" i="273" s="1"/>
  <c r="EF15" i="286"/>
  <c r="EF100" i="273"/>
  <c r="EG101" i="273" s="1"/>
  <c r="EG59" i="273" s="1"/>
  <c r="EF20" i="282"/>
  <c r="EF42" i="280"/>
  <c r="EF78" i="288"/>
  <c r="EF79" i="288" s="1"/>
  <c r="EF81" i="288" s="1"/>
  <c r="BW19" i="282"/>
  <c r="BW21" i="282" s="1"/>
  <c r="EC50" i="288" l="1"/>
  <c r="EC51" i="288" s="1"/>
  <c r="EC54" i="288" s="1"/>
  <c r="EC57" i="288" s="1"/>
  <c r="EC64" i="288" s="1"/>
  <c r="ED153" i="273"/>
  <c r="EF68" i="280"/>
  <c r="EF19" i="280"/>
  <c r="EF20" i="280" s="1"/>
  <c r="EF23" i="280" s="1"/>
  <c r="EG121" i="280"/>
  <c r="EG50" i="280"/>
  <c r="EG84" i="282"/>
  <c r="EG38" i="288"/>
  <c r="EG43" i="286"/>
  <c r="EG79" i="273"/>
  <c r="EH80" i="273" s="1"/>
  <c r="EH58" i="273" s="1"/>
  <c r="EG26" i="282"/>
  <c r="EG32" i="286"/>
  <c r="EG57" i="273"/>
  <c r="EG55" i="288"/>
  <c r="EG13" i="288"/>
  <c r="EG18" i="285"/>
  <c r="EG73" i="282"/>
  <c r="EG61" i="288"/>
  <c r="EG20" i="286"/>
  <c r="EG15" i="275"/>
  <c r="EG20" i="275" s="1"/>
  <c r="EH17" i="275" s="1"/>
  <c r="EG42" i="273"/>
  <c r="EG52" i="273"/>
  <c r="EE19" i="278"/>
  <c r="EF136" i="273"/>
  <c r="BB17" i="286"/>
  <c r="BB49" i="265" s="1"/>
  <c r="BB15" i="288"/>
  <c r="BB24" i="286"/>
  <c r="BB25" i="286" s="1"/>
  <c r="BB31" i="288"/>
  <c r="EF27" i="278"/>
  <c r="EF32" i="278" s="1"/>
  <c r="EF34" i="278" s="1"/>
  <c r="EF31" i="265"/>
  <c r="EF10" i="265"/>
  <c r="EI24" i="273"/>
  <c r="EI25" i="273" s="1"/>
  <c r="EI147" i="273"/>
  <c r="EC3" i="286"/>
  <c r="EC3" i="273"/>
  <c r="EC3" i="288"/>
  <c r="EC3" i="265"/>
  <c r="EC3" i="285"/>
  <c r="EC3" i="278"/>
  <c r="EC3" i="282"/>
  <c r="EC50" i="273"/>
  <c r="EC3" i="275"/>
  <c r="EC3" i="280"/>
  <c r="EG13" i="285"/>
  <c r="EG13" i="265" s="1"/>
  <c r="EG22" i="285"/>
  <c r="EG42" i="280"/>
  <c r="EG78" i="288"/>
  <c r="EG79" i="288" s="1"/>
  <c r="EG81" i="288" s="1"/>
  <c r="EG151" i="273"/>
  <c r="EG20" i="278"/>
  <c r="EG21" i="278" s="1"/>
  <c r="EG26" i="278" s="1"/>
  <c r="EG130" i="273"/>
  <c r="EG33" i="278"/>
  <c r="EG141" i="273"/>
  <c r="EG12" i="278"/>
  <c r="EG13" i="278" s="1"/>
  <c r="EG25" i="278" s="1"/>
  <c r="EG27" i="278" s="1"/>
  <c r="EG32" i="278" s="1"/>
  <c r="EG34" i="278" s="1"/>
  <c r="EG135" i="273"/>
  <c r="EG56" i="288"/>
  <c r="EG41" i="278"/>
  <c r="EG42" i="278" s="1"/>
  <c r="EG43" i="278" s="1"/>
  <c r="EB42" i="282"/>
  <c r="EB14" i="265"/>
  <c r="BW30" i="282"/>
  <c r="BW31" i="282" s="1"/>
  <c r="BX28" i="282" s="1"/>
  <c r="BW43" i="282"/>
  <c r="EF131" i="273"/>
  <c r="EE134" i="273"/>
  <c r="ED66" i="273"/>
  <c r="ED67" i="273" s="1"/>
  <c r="EE60" i="273"/>
  <c r="EG38" i="273"/>
  <c r="EH39" i="273" s="1"/>
  <c r="EH41" i="273" s="1"/>
  <c r="EG140" i="273"/>
  <c r="EG20" i="282"/>
  <c r="EG15" i="286"/>
  <c r="EG100" i="273"/>
  <c r="EH101" i="273" s="1"/>
  <c r="EH59" i="273" s="1"/>
  <c r="EG64" i="280"/>
  <c r="EG65" i="280" s="1"/>
  <c r="EG89" i="280"/>
  <c r="EG90" i="280" s="1"/>
  <c r="EG92" i="280" s="1"/>
  <c r="EG152" i="273"/>
  <c r="EE30" i="265"/>
  <c r="EE9" i="265"/>
  <c r="EE11" i="265" s="1"/>
  <c r="ED59" i="265"/>
  <c r="ED60" i="265" s="1"/>
  <c r="EE20" i="285"/>
  <c r="EE23" i="285" s="1"/>
  <c r="EH42" i="288"/>
  <c r="EH96" i="273"/>
  <c r="EH97" i="273" s="1"/>
  <c r="EH2" i="282"/>
  <c r="EH2" i="285"/>
  <c r="EH122" i="273"/>
  <c r="EH123" i="273" s="1"/>
  <c r="EH11" i="280" s="1"/>
  <c r="EH148" i="273"/>
  <c r="EH149" i="273" s="1"/>
  <c r="EH18" i="288"/>
  <c r="EH2" i="280"/>
  <c r="EH2" i="288"/>
  <c r="EH75" i="273"/>
  <c r="EH76" i="273" s="1"/>
  <c r="EH18" i="280" s="1"/>
  <c r="EH2" i="278"/>
  <c r="EH2" i="286"/>
  <c r="EH90" i="273"/>
  <c r="EH91" i="273" s="1"/>
  <c r="EH111" i="273"/>
  <c r="EH112" i="273" s="1"/>
  <c r="EH11" i="285" s="1"/>
  <c r="EH12" i="285" s="1"/>
  <c r="EH32" i="273"/>
  <c r="EH33" i="273" s="1"/>
  <c r="EH2" i="265"/>
  <c r="EH2" i="275"/>
  <c r="EH2" i="273"/>
  <c r="EJ56" i="273"/>
  <c r="EJ47" i="273"/>
  <c r="EJ48" i="273" s="1"/>
  <c r="EJ51" i="273" s="1"/>
  <c r="EJ37" i="273"/>
  <c r="EJ12" i="288"/>
  <c r="EJ19" i="273"/>
  <c r="EJ20" i="273" s="1"/>
  <c r="EJ37" i="288"/>
  <c r="EK5" i="288"/>
  <c r="EK5" i="273"/>
  <c r="EK5" i="285"/>
  <c r="EK5" i="265"/>
  <c r="EK5" i="280"/>
  <c r="EK5" i="275"/>
  <c r="EL10" i="273"/>
  <c r="EK5" i="282"/>
  <c r="EK13" i="273"/>
  <c r="EK14" i="273" s="1"/>
  <c r="EK5" i="278"/>
  <c r="EK5" i="286"/>
  <c r="EF4" i="265"/>
  <c r="EF4" i="278"/>
  <c r="EF4" i="285"/>
  <c r="EF4" i="280"/>
  <c r="EF4" i="275"/>
  <c r="EF4" i="282"/>
  <c r="EF4" i="273"/>
  <c r="EF4" i="288"/>
  <c r="EF4" i="286"/>
  <c r="EE11" i="278"/>
  <c r="EF142" i="273"/>
  <c r="EE153" i="273" l="1"/>
  <c r="ED50" i="288"/>
  <c r="ED51" i="288" s="1"/>
  <c r="ED54" i="288" s="1"/>
  <c r="ED57" i="288" s="1"/>
  <c r="ED64" i="288" s="1"/>
  <c r="EG68" i="280"/>
  <c r="EG19" i="280"/>
  <c r="EG20" i="280" s="1"/>
  <c r="EG23" i="280" s="1"/>
  <c r="EK37" i="288"/>
  <c r="EK12" i="288"/>
  <c r="EK19" i="273"/>
  <c r="EK20" i="273" s="1"/>
  <c r="EK37" i="273"/>
  <c r="EK56" i="273"/>
  <c r="EK47" i="273"/>
  <c r="EK48" i="273" s="1"/>
  <c r="EK51" i="273" s="1"/>
  <c r="EL5" i="282"/>
  <c r="EL5" i="265"/>
  <c r="EL5" i="275"/>
  <c r="EL5" i="280"/>
  <c r="EL5" i="278"/>
  <c r="EM10" i="273"/>
  <c r="EL5" i="285"/>
  <c r="EL13" i="273"/>
  <c r="EL14" i="273" s="1"/>
  <c r="EL5" i="288"/>
  <c r="EL5" i="286"/>
  <c r="EL5" i="273"/>
  <c r="EH20" i="282"/>
  <c r="EH15" i="286"/>
  <c r="EH100" i="273"/>
  <c r="EI101" i="273" s="1"/>
  <c r="EI59" i="273" s="1"/>
  <c r="EH42" i="280"/>
  <c r="EH78" i="288"/>
  <c r="EH79" i="288" s="1"/>
  <c r="EH81" i="288" s="1"/>
  <c r="EE42" i="282"/>
  <c r="EE14" i="265"/>
  <c r="EH22" i="285"/>
  <c r="EH13" i="285"/>
  <c r="EH13" i="265" s="1"/>
  <c r="EH64" i="280"/>
  <c r="EH65" i="280" s="1"/>
  <c r="EH89" i="280"/>
  <c r="EH90" i="280" s="1"/>
  <c r="EH92" i="280" s="1"/>
  <c r="EH152" i="273"/>
  <c r="EH20" i="278"/>
  <c r="EH21" i="278" s="1"/>
  <c r="EH26" i="278" s="1"/>
  <c r="EH141" i="273"/>
  <c r="EH56" i="288"/>
  <c r="EH33" i="278"/>
  <c r="EH151" i="273"/>
  <c r="EH12" i="278"/>
  <c r="EH13" i="278" s="1"/>
  <c r="EH25" i="278" s="1"/>
  <c r="EH130" i="273"/>
  <c r="EH41" i="278"/>
  <c r="EH42" i="278" s="1"/>
  <c r="EH43" i="278" s="1"/>
  <c r="EH135" i="273"/>
  <c r="EE59" i="265"/>
  <c r="EE60" i="265" s="1"/>
  <c r="EF20" i="285"/>
  <c r="EF23" i="285" s="1"/>
  <c r="ED3" i="280"/>
  <c r="ED3" i="288"/>
  <c r="ED3" i="282"/>
  <c r="ED3" i="265"/>
  <c r="ED3" i="275"/>
  <c r="ED3" i="273"/>
  <c r="ED3" i="285"/>
  <c r="ED3" i="286"/>
  <c r="ED50" i="273"/>
  <c r="ED3" i="278"/>
  <c r="EF134" i="273"/>
  <c r="EG131" i="273"/>
  <c r="EG31" i="265"/>
  <c r="EG10" i="265"/>
  <c r="EI96" i="273"/>
  <c r="EI97" i="273" s="1"/>
  <c r="EI90" i="273"/>
  <c r="EI91" i="273" s="1"/>
  <c r="EI2" i="275"/>
  <c r="EI2" i="282"/>
  <c r="EI148" i="273"/>
  <c r="EI149" i="273" s="1"/>
  <c r="EI18" i="288"/>
  <c r="EI32" i="273"/>
  <c r="EI33" i="273" s="1"/>
  <c r="EI2" i="265"/>
  <c r="EI2" i="273"/>
  <c r="EI2" i="280"/>
  <c r="EI122" i="273"/>
  <c r="EI123" i="273" s="1"/>
  <c r="EI11" i="280" s="1"/>
  <c r="EI42" i="288"/>
  <c r="EI2" i="285"/>
  <c r="EI2" i="288"/>
  <c r="EI111" i="273"/>
  <c r="EI112" i="273" s="1"/>
  <c r="EI11" i="285" s="1"/>
  <c r="EI12" i="285" s="1"/>
  <c r="EI75" i="273"/>
  <c r="EI76" i="273" s="1"/>
  <c r="EI18" i="280" s="1"/>
  <c r="EI2" i="286"/>
  <c r="EI2" i="278"/>
  <c r="EG136" i="273"/>
  <c r="EF19" i="278"/>
  <c r="EG4" i="288"/>
  <c r="EG4" i="286"/>
  <c r="EG4" i="265"/>
  <c r="EG4" i="278"/>
  <c r="EG4" i="285"/>
  <c r="EG4" i="280"/>
  <c r="EG4" i="275"/>
  <c r="EG4" i="282"/>
  <c r="EG4" i="273"/>
  <c r="EG142" i="273"/>
  <c r="EF11" i="278"/>
  <c r="EJ24" i="273"/>
  <c r="EJ25" i="273" s="1"/>
  <c r="EJ147" i="273"/>
  <c r="EH140" i="273"/>
  <c r="EH38" i="273"/>
  <c r="EI39" i="273" s="1"/>
  <c r="EI41" i="273" s="1"/>
  <c r="EH121" i="280"/>
  <c r="EH50" i="280"/>
  <c r="EH26" i="282"/>
  <c r="EH13" i="288"/>
  <c r="EH18" i="285"/>
  <c r="EH55" i="288"/>
  <c r="EH32" i="286"/>
  <c r="EH15" i="275"/>
  <c r="EH20" i="275" s="1"/>
  <c r="EI17" i="275" s="1"/>
  <c r="EH73" i="282"/>
  <c r="EH61" i="288"/>
  <c r="EH43" i="286"/>
  <c r="EH57" i="273"/>
  <c r="EH84" i="282"/>
  <c r="EH38" i="288"/>
  <c r="EH20" i="286"/>
  <c r="EH79" i="273"/>
  <c r="EI80" i="273" s="1"/>
  <c r="EI58" i="273" s="1"/>
  <c r="EH52" i="273"/>
  <c r="EH42" i="273"/>
  <c r="EE66" i="273"/>
  <c r="EE67" i="273" s="1"/>
  <c r="EF60" i="273"/>
  <c r="BX19" i="282"/>
  <c r="BX21" i="282" s="1"/>
  <c r="EG30" i="265"/>
  <c r="EG9" i="265"/>
  <c r="EG11" i="265" s="1"/>
  <c r="EF30" i="265"/>
  <c r="EF9" i="265"/>
  <c r="EF11" i="265" s="1"/>
  <c r="BB74" i="265"/>
  <c r="BC22" i="286"/>
  <c r="EF153" i="273" l="1"/>
  <c r="EE50" i="288"/>
  <c r="EE51" i="288" s="1"/>
  <c r="EE54" i="288" s="1"/>
  <c r="EE57" i="288" s="1"/>
  <c r="EE64" i="288" s="1"/>
  <c r="EH27" i="278"/>
  <c r="EH32" i="278" s="1"/>
  <c r="EH34" i="278" s="1"/>
  <c r="EH9" i="265" s="1"/>
  <c r="EH68" i="280"/>
  <c r="EH19" i="280"/>
  <c r="EH20" i="280" s="1"/>
  <c r="EH23" i="280" s="1"/>
  <c r="EI121" i="280"/>
  <c r="EI50" i="280"/>
  <c r="EI73" i="282"/>
  <c r="EI55" i="288"/>
  <c r="EI13" i="288"/>
  <c r="EI18" i="285"/>
  <c r="EI26" i="282"/>
  <c r="EI32" i="286"/>
  <c r="EI57" i="273"/>
  <c r="EI84" i="282"/>
  <c r="EI38" i="288"/>
  <c r="EI43" i="286"/>
  <c r="EI79" i="273"/>
  <c r="EJ80" i="273" s="1"/>
  <c r="EJ58" i="273" s="1"/>
  <c r="EI61" i="288"/>
  <c r="EI20" i="286"/>
  <c r="EI15" i="275"/>
  <c r="EI20" i="275" s="1"/>
  <c r="EJ17" i="275" s="1"/>
  <c r="BX30" i="282"/>
  <c r="BX31" i="282" s="1"/>
  <c r="BY28" i="282" s="1"/>
  <c r="BX43" i="282"/>
  <c r="EG60" i="273"/>
  <c r="EF66" i="273"/>
  <c r="EF67" i="273" s="1"/>
  <c r="EH4" i="282"/>
  <c r="EH4" i="273"/>
  <c r="EH4" i="288"/>
  <c r="EH4" i="286"/>
  <c r="EH4" i="265"/>
  <c r="EH4" i="278"/>
  <c r="EH4" i="285"/>
  <c r="EH4" i="280"/>
  <c r="EH4" i="275"/>
  <c r="EI42" i="273"/>
  <c r="EI52" i="273"/>
  <c r="EI13" i="285"/>
  <c r="EI13" i="265" s="1"/>
  <c r="EI22" i="285"/>
  <c r="EI42" i="280"/>
  <c r="EI78" i="288"/>
  <c r="EI79" i="288" s="1"/>
  <c r="EI81" i="288" s="1"/>
  <c r="EI38" i="273"/>
  <c r="EJ39" i="273" s="1"/>
  <c r="EJ41" i="273" s="1"/>
  <c r="EI140" i="273"/>
  <c r="EI64" i="280"/>
  <c r="EI65" i="280" s="1"/>
  <c r="EI89" i="280"/>
  <c r="EI90" i="280" s="1"/>
  <c r="EI92" i="280" s="1"/>
  <c r="EI152" i="273"/>
  <c r="EI12" i="278"/>
  <c r="EI13" i="278" s="1"/>
  <c r="EI25" i="278" s="1"/>
  <c r="EI135" i="273"/>
  <c r="EI56" i="288"/>
  <c r="EI41" i="278"/>
  <c r="EI42" i="278" s="1"/>
  <c r="EI43" i="278" s="1"/>
  <c r="EI151" i="273"/>
  <c r="EI20" i="278"/>
  <c r="EI21" i="278" s="1"/>
  <c r="EI26" i="278" s="1"/>
  <c r="EI130" i="273"/>
  <c r="EI33" i="278"/>
  <c r="EI141" i="273"/>
  <c r="EH131" i="273"/>
  <c r="EG134" i="273"/>
  <c r="EF59" i="265"/>
  <c r="EF60" i="265" s="1"/>
  <c r="EG20" i="285"/>
  <c r="EG23" i="285" s="1"/>
  <c r="EL19" i="273"/>
  <c r="EL20" i="273" s="1"/>
  <c r="EL37" i="288"/>
  <c r="EL12" i="288"/>
  <c r="EL56" i="273"/>
  <c r="EL47" i="273"/>
  <c r="EL48" i="273" s="1"/>
  <c r="EL51" i="273" s="1"/>
  <c r="EL37" i="273"/>
  <c r="EN10" i="273"/>
  <c r="EM5" i="282"/>
  <c r="EM13" i="273"/>
  <c r="EM14" i="273" s="1"/>
  <c r="EM5" i="278"/>
  <c r="EM5" i="288"/>
  <c r="EM5" i="280"/>
  <c r="EM5" i="285"/>
  <c r="EM5" i="273"/>
  <c r="EM5" i="265"/>
  <c r="EM5" i="275"/>
  <c r="EM5" i="286"/>
  <c r="BC14" i="286"/>
  <c r="BC16" i="286" s="1"/>
  <c r="EF42" i="282"/>
  <c r="EF14" i="265"/>
  <c r="EG42" i="282"/>
  <c r="EG14" i="265"/>
  <c r="EE3" i="265"/>
  <c r="EE3" i="285"/>
  <c r="EE3" i="273"/>
  <c r="EE3" i="275"/>
  <c r="EE3" i="282"/>
  <c r="EE3" i="280"/>
  <c r="EE3" i="278"/>
  <c r="EE3" i="286"/>
  <c r="EE50" i="273"/>
  <c r="EE3" i="288"/>
  <c r="EJ42" i="288"/>
  <c r="EJ96" i="273"/>
  <c r="EJ97" i="273" s="1"/>
  <c r="EJ2" i="288"/>
  <c r="EJ2" i="273"/>
  <c r="EJ122" i="273"/>
  <c r="EJ123" i="273" s="1"/>
  <c r="EJ11" i="280" s="1"/>
  <c r="EJ148" i="273"/>
  <c r="EJ149" i="273" s="1"/>
  <c r="EJ18" i="288"/>
  <c r="EJ2" i="275"/>
  <c r="EJ2" i="282"/>
  <c r="EJ75" i="273"/>
  <c r="EJ76" i="273" s="1"/>
  <c r="EJ18" i="280" s="1"/>
  <c r="EJ2" i="286"/>
  <c r="EJ2" i="278"/>
  <c r="EJ90" i="273"/>
  <c r="EJ91" i="273" s="1"/>
  <c r="EJ111" i="273"/>
  <c r="EJ112" i="273" s="1"/>
  <c r="EJ11" i="285" s="1"/>
  <c r="EJ12" i="285" s="1"/>
  <c r="EJ32" i="273"/>
  <c r="EJ33" i="273" s="1"/>
  <c r="EJ2" i="265"/>
  <c r="EJ2" i="285"/>
  <c r="EJ2" i="280"/>
  <c r="EH142" i="273"/>
  <c r="EG11" i="278"/>
  <c r="EG19" i="278"/>
  <c r="EH136" i="273"/>
  <c r="EI20" i="282"/>
  <c r="EI15" i="286"/>
  <c r="EI100" i="273"/>
  <c r="EJ101" i="273" s="1"/>
  <c r="EJ59" i="273" s="1"/>
  <c r="EH31" i="265"/>
  <c r="EH10" i="265"/>
  <c r="EK24" i="273"/>
  <c r="EK25" i="273" s="1"/>
  <c r="EK147" i="273"/>
  <c r="EH30" i="265" l="1"/>
  <c r="EG153" i="273"/>
  <c r="EF50" i="288"/>
  <c r="EF51" i="288" s="1"/>
  <c r="EF54" i="288" s="1"/>
  <c r="EF57" i="288" s="1"/>
  <c r="EF64" i="288" s="1"/>
  <c r="EI68" i="280"/>
  <c r="EI19" i="280"/>
  <c r="EI20" i="280" s="1"/>
  <c r="EI23" i="280" s="1"/>
  <c r="EH11" i="265"/>
  <c r="EH14" i="265" s="1"/>
  <c r="EI27" i="278"/>
  <c r="EI32" i="278" s="1"/>
  <c r="EI34" i="278" s="1"/>
  <c r="EI9" i="265" s="1"/>
  <c r="EK96" i="273"/>
  <c r="EK97" i="273" s="1"/>
  <c r="EK90" i="273"/>
  <c r="EK91" i="273" s="1"/>
  <c r="EK2" i="275"/>
  <c r="EK2" i="288"/>
  <c r="EK148" i="273"/>
  <c r="EK149" i="273" s="1"/>
  <c r="EK18" i="288"/>
  <c r="EK2" i="286"/>
  <c r="EK2" i="280"/>
  <c r="EK122" i="273"/>
  <c r="EK123" i="273" s="1"/>
  <c r="EK11" i="280" s="1"/>
  <c r="EK42" i="288"/>
  <c r="EK2" i="285"/>
  <c r="EK2" i="282"/>
  <c r="EK111" i="273"/>
  <c r="EK112" i="273" s="1"/>
  <c r="EK11" i="285" s="1"/>
  <c r="EK12" i="285" s="1"/>
  <c r="EK75" i="273"/>
  <c r="EK32" i="273"/>
  <c r="EK33" i="273" s="1"/>
  <c r="EK2" i="265"/>
  <c r="EK2" i="273"/>
  <c r="EK2" i="278"/>
  <c r="EJ121" i="280"/>
  <c r="EJ50" i="280"/>
  <c r="EJ73" i="282"/>
  <c r="EJ61" i="288"/>
  <c r="EJ20" i="286"/>
  <c r="EJ79" i="273"/>
  <c r="EK80" i="273" s="1"/>
  <c r="EK58" i="273" s="1"/>
  <c r="EJ55" i="288"/>
  <c r="EJ13" i="288"/>
  <c r="EJ18" i="285"/>
  <c r="EJ26" i="282"/>
  <c r="EJ32" i="286"/>
  <c r="EJ15" i="275"/>
  <c r="EJ20" i="275" s="1"/>
  <c r="EK17" i="275" s="1"/>
  <c r="EJ84" i="282"/>
  <c r="EJ38" i="288"/>
  <c r="EJ43" i="286"/>
  <c r="EJ57" i="273"/>
  <c r="EH11" i="278"/>
  <c r="EI142" i="273"/>
  <c r="EH42" i="282"/>
  <c r="EI136" i="273"/>
  <c r="EH19" i="278"/>
  <c r="EJ13" i="285"/>
  <c r="EJ13" i="265" s="1"/>
  <c r="EJ22" i="285"/>
  <c r="EK76" i="273"/>
  <c r="EK18" i="280" s="1"/>
  <c r="EJ64" i="280"/>
  <c r="EJ65" i="280" s="1"/>
  <c r="EJ89" i="280"/>
  <c r="EJ90" i="280" s="1"/>
  <c r="EJ92" i="280" s="1"/>
  <c r="EJ152" i="273"/>
  <c r="EJ151" i="273"/>
  <c r="EJ33" i="278"/>
  <c r="EJ56" i="288"/>
  <c r="EJ12" i="278"/>
  <c r="EJ13" i="278" s="1"/>
  <c r="EJ25" i="278" s="1"/>
  <c r="EJ130" i="273"/>
  <c r="EJ41" i="278"/>
  <c r="EJ42" i="278" s="1"/>
  <c r="EJ43" i="278" s="1"/>
  <c r="EJ135" i="273"/>
  <c r="EJ20" i="278"/>
  <c r="EJ21" i="278" s="1"/>
  <c r="EJ26" i="278" s="1"/>
  <c r="EJ141" i="273"/>
  <c r="BC17" i="286"/>
  <c r="BC49" i="265" s="1"/>
  <c r="BC31" i="288"/>
  <c r="BC24" i="286"/>
  <c r="BC25" i="286" s="1"/>
  <c r="BC15" i="288"/>
  <c r="EI131" i="273"/>
  <c r="EH134" i="273"/>
  <c r="EI31" i="265"/>
  <c r="EI10" i="265"/>
  <c r="EJ42" i="273"/>
  <c r="EJ52" i="273"/>
  <c r="EI4" i="275"/>
  <c r="EI4" i="280"/>
  <c r="EI4" i="265"/>
  <c r="EI4" i="286"/>
  <c r="EI4" i="285"/>
  <c r="EI4" i="273"/>
  <c r="EI4" i="288"/>
  <c r="EI4" i="278"/>
  <c r="EI4" i="282"/>
  <c r="EG66" i="273"/>
  <c r="EG67" i="273" s="1"/>
  <c r="EH60" i="273"/>
  <c r="EJ140" i="273"/>
  <c r="EJ38" i="273"/>
  <c r="EK39" i="273" s="1"/>
  <c r="EK41" i="273" s="1"/>
  <c r="EJ15" i="286"/>
  <c r="EJ100" i="273"/>
  <c r="EK101" i="273" s="1"/>
  <c r="EK59" i="273" s="1"/>
  <c r="EJ20" i="282"/>
  <c r="EJ42" i="280"/>
  <c r="EJ78" i="288"/>
  <c r="EJ79" i="288" s="1"/>
  <c r="EJ81" i="288" s="1"/>
  <c r="EM37" i="288"/>
  <c r="EM12" i="288"/>
  <c r="EM19" i="273"/>
  <c r="EM20" i="273" s="1"/>
  <c r="EM37" i="273"/>
  <c r="EM56" i="273"/>
  <c r="EM47" i="273"/>
  <c r="EM48" i="273" s="1"/>
  <c r="EM51" i="273" s="1"/>
  <c r="EN13" i="273"/>
  <c r="EN14" i="273" s="1"/>
  <c r="EN5" i="275"/>
  <c r="EN5" i="282"/>
  <c r="EN5" i="288"/>
  <c r="EO10" i="273"/>
  <c r="EN5" i="285"/>
  <c r="EN5" i="286"/>
  <c r="EN5" i="273"/>
  <c r="EN5" i="265"/>
  <c r="EN5" i="280"/>
  <c r="EN5" i="278"/>
  <c r="EL24" i="273"/>
  <c r="EL25" i="273" s="1"/>
  <c r="EL147" i="273"/>
  <c r="EG59" i="265"/>
  <c r="EG60" i="265" s="1"/>
  <c r="EH20" i="285"/>
  <c r="EH23" i="285" s="1"/>
  <c r="EI30" i="265"/>
  <c r="EF50" i="273"/>
  <c r="EF3" i="275"/>
  <c r="EF3" i="273"/>
  <c r="EF3" i="286"/>
  <c r="EF3" i="278"/>
  <c r="EF3" i="288"/>
  <c r="EF3" i="285"/>
  <c r="EF3" i="280"/>
  <c r="EF3" i="282"/>
  <c r="EF3" i="265"/>
  <c r="BY19" i="282"/>
  <c r="BY21" i="282" s="1"/>
  <c r="EH153" i="273" l="1"/>
  <c r="EG50" i="288"/>
  <c r="EG51" i="288" s="1"/>
  <c r="EG54" i="288" s="1"/>
  <c r="EG57" i="288" s="1"/>
  <c r="EG64" i="288" s="1"/>
  <c r="EI11" i="265"/>
  <c r="EI42" i="282" s="1"/>
  <c r="EJ68" i="280"/>
  <c r="EJ19" i="280"/>
  <c r="EJ20" i="280" s="1"/>
  <c r="EJ23" i="280" s="1"/>
  <c r="EL96" i="273"/>
  <c r="EL97" i="273" s="1"/>
  <c r="EL2" i="288"/>
  <c r="EL2" i="273"/>
  <c r="EL42" i="288"/>
  <c r="EL90" i="273"/>
  <c r="EL91" i="273" s="1"/>
  <c r="EL111" i="273"/>
  <c r="EL112" i="273" s="1"/>
  <c r="EL11" i="285" s="1"/>
  <c r="EL12" i="285" s="1"/>
  <c r="EL32" i="273"/>
  <c r="EL33" i="273" s="1"/>
  <c r="EL2" i="265"/>
  <c r="EL2" i="285"/>
  <c r="EL2" i="280"/>
  <c r="EL122" i="273"/>
  <c r="EL123" i="273" s="1"/>
  <c r="EL11" i="280" s="1"/>
  <c r="EL148" i="273"/>
  <c r="EL149" i="273" s="1"/>
  <c r="EL75" i="273"/>
  <c r="EL2" i="286"/>
  <c r="EL2" i="278"/>
  <c r="EL18" i="288"/>
  <c r="EL2" i="275"/>
  <c r="EL2" i="282"/>
  <c r="EO5" i="286"/>
  <c r="EP10" i="273"/>
  <c r="EO5" i="282"/>
  <c r="EO5" i="275"/>
  <c r="EO5" i="280"/>
  <c r="EO13" i="273"/>
  <c r="EO14" i="273" s="1"/>
  <c r="EO5" i="278"/>
  <c r="EO5" i="288"/>
  <c r="EO5" i="273"/>
  <c r="EO5" i="285"/>
  <c r="EO5" i="265"/>
  <c r="EN37" i="273"/>
  <c r="EN56" i="273"/>
  <c r="EN47" i="273"/>
  <c r="EN48" i="273" s="1"/>
  <c r="EN51" i="273" s="1"/>
  <c r="EN37" i="288"/>
  <c r="EN12" i="288"/>
  <c r="EN19" i="273"/>
  <c r="EN20" i="273" s="1"/>
  <c r="EM24" i="273"/>
  <c r="EM25" i="273" s="1"/>
  <c r="EM147" i="273"/>
  <c r="EG3" i="286"/>
  <c r="EG3" i="285"/>
  <c r="EG50" i="273"/>
  <c r="EG3" i="280"/>
  <c r="EG3" i="282"/>
  <c r="EG3" i="288"/>
  <c r="EG3" i="273"/>
  <c r="EG3" i="265"/>
  <c r="EG3" i="278"/>
  <c r="EG3" i="275"/>
  <c r="EI134" i="273"/>
  <c r="EJ131" i="273"/>
  <c r="EJ31" i="265"/>
  <c r="EJ10" i="265"/>
  <c r="EJ27" i="278"/>
  <c r="EJ32" i="278" s="1"/>
  <c r="EJ34" i="278" s="1"/>
  <c r="EJ136" i="273"/>
  <c r="EI19" i="278"/>
  <c r="EL76" i="273"/>
  <c r="EL18" i="280" s="1"/>
  <c r="EK100" i="273"/>
  <c r="EL101" i="273" s="1"/>
  <c r="EL59" i="273" s="1"/>
  <c r="EK20" i="282"/>
  <c r="EK15" i="286"/>
  <c r="BY30" i="282"/>
  <c r="BY31" i="282" s="1"/>
  <c r="BZ28" i="282" s="1"/>
  <c r="BY43" i="282"/>
  <c r="EH59" i="265"/>
  <c r="EH60" i="265" s="1"/>
  <c r="EI20" i="285"/>
  <c r="EI23" i="285" s="1"/>
  <c r="EK42" i="273"/>
  <c r="EK52" i="273"/>
  <c r="EH66" i="273"/>
  <c r="EH67" i="273" s="1"/>
  <c r="EI60" i="273"/>
  <c r="EJ4" i="278"/>
  <c r="EJ4" i="273"/>
  <c r="EJ4" i="286"/>
  <c r="EJ4" i="280"/>
  <c r="EJ4" i="288"/>
  <c r="EJ4" i="285"/>
  <c r="EJ4" i="265"/>
  <c r="EJ4" i="282"/>
  <c r="EJ4" i="275"/>
  <c r="BD22" i="286"/>
  <c r="BC74" i="265"/>
  <c r="EK121" i="280"/>
  <c r="EK50" i="280"/>
  <c r="EK61" i="288"/>
  <c r="EK20" i="286"/>
  <c r="EK15" i="275"/>
  <c r="EK20" i="275" s="1"/>
  <c r="EL17" i="275" s="1"/>
  <c r="EK26" i="282"/>
  <c r="EK38" i="288"/>
  <c r="EK43" i="286"/>
  <c r="EK79" i="273"/>
  <c r="EL80" i="273" s="1"/>
  <c r="EL58" i="273" s="1"/>
  <c r="EK84" i="282"/>
  <c r="EK32" i="286"/>
  <c r="EK57" i="273"/>
  <c r="EK73" i="282"/>
  <c r="EK55" i="288"/>
  <c r="EK13" i="288"/>
  <c r="EK18" i="285"/>
  <c r="EJ142" i="273"/>
  <c r="EI11" i="278"/>
  <c r="EK140" i="273"/>
  <c r="EK38" i="273"/>
  <c r="EL39" i="273" s="1"/>
  <c r="EL41" i="273" s="1"/>
  <c r="EK22" i="285"/>
  <c r="EK13" i="285"/>
  <c r="EK13" i="265" s="1"/>
  <c r="EK42" i="280"/>
  <c r="EK78" i="288"/>
  <c r="EK79" i="288" s="1"/>
  <c r="EK81" i="288" s="1"/>
  <c r="EK64" i="280"/>
  <c r="EK65" i="280" s="1"/>
  <c r="EK89" i="280"/>
  <c r="EK90" i="280" s="1"/>
  <c r="EK92" i="280" s="1"/>
  <c r="EK152" i="273"/>
  <c r="EK56" i="288"/>
  <c r="EK41" i="278"/>
  <c r="EK42" i="278" s="1"/>
  <c r="EK43" i="278" s="1"/>
  <c r="EK12" i="278"/>
  <c r="EK13" i="278" s="1"/>
  <c r="EK25" i="278" s="1"/>
  <c r="EK135" i="273"/>
  <c r="EK151" i="273"/>
  <c r="EK33" i="278"/>
  <c r="EK141" i="273"/>
  <c r="EK20" i="278"/>
  <c r="EK21" i="278" s="1"/>
  <c r="EK26" i="278" s="1"/>
  <c r="EK130" i="273"/>
  <c r="EH50" i="288" l="1"/>
  <c r="EH51" i="288" s="1"/>
  <c r="EH54" i="288" s="1"/>
  <c r="EH57" i="288" s="1"/>
  <c r="EH64" i="288" s="1"/>
  <c r="EI153" i="273"/>
  <c r="EI14" i="265"/>
  <c r="EK68" i="280"/>
  <c r="EK19" i="280"/>
  <c r="EK20" i="280" s="1"/>
  <c r="EK23" i="280" s="1"/>
  <c r="EK27" i="278"/>
  <c r="EK32" i="278" s="1"/>
  <c r="EK34" i="278" s="1"/>
  <c r="EK9" i="265" s="1"/>
  <c r="EL42" i="273"/>
  <c r="EL52" i="273"/>
  <c r="EJ11" i="278"/>
  <c r="EK142" i="273"/>
  <c r="BD14" i="286"/>
  <c r="BD16" i="286" s="1"/>
  <c r="EJ60" i="273"/>
  <c r="EI66" i="273"/>
  <c r="EI67" i="273" s="1"/>
  <c r="EK4" i="273"/>
  <c r="EK4" i="285"/>
  <c r="EK4" i="286"/>
  <c r="EK4" i="280"/>
  <c r="EK4" i="288"/>
  <c r="EK4" i="282"/>
  <c r="EK4" i="265"/>
  <c r="EK4" i="278"/>
  <c r="EK4" i="275"/>
  <c r="BZ19" i="282"/>
  <c r="BZ21" i="282" s="1"/>
  <c r="EL121" i="280"/>
  <c r="EL50" i="280"/>
  <c r="EL73" i="282"/>
  <c r="EL61" i="288"/>
  <c r="EL43" i="286"/>
  <c r="EL57" i="273"/>
  <c r="EL55" i="288"/>
  <c r="EL32" i="286"/>
  <c r="EL15" i="275"/>
  <c r="EL20" i="275" s="1"/>
  <c r="EM17" i="275" s="1"/>
  <c r="EL26" i="282"/>
  <c r="EL13" i="288"/>
  <c r="EL18" i="285"/>
  <c r="EL84" i="282"/>
  <c r="EL38" i="288"/>
  <c r="EL20" i="286"/>
  <c r="EL79" i="273"/>
  <c r="EM80" i="273" s="1"/>
  <c r="EM58" i="273" s="1"/>
  <c r="EJ30" i="265"/>
  <c r="EJ9" i="265"/>
  <c r="EJ11" i="265" s="1"/>
  <c r="EM2" i="286"/>
  <c r="EM2" i="282"/>
  <c r="EM18" i="288"/>
  <c r="EM2" i="275"/>
  <c r="EM2" i="280"/>
  <c r="EM148" i="273"/>
  <c r="EM149" i="273" s="1"/>
  <c r="EM96" i="273"/>
  <c r="EM97" i="273" s="1"/>
  <c r="EM90" i="273"/>
  <c r="EM91" i="273" s="1"/>
  <c r="EM2" i="288"/>
  <c r="EM2" i="273"/>
  <c r="EM122" i="273"/>
  <c r="EM123" i="273" s="1"/>
  <c r="EM11" i="280" s="1"/>
  <c r="EM42" i="288"/>
  <c r="EM111" i="273"/>
  <c r="EM112" i="273" s="1"/>
  <c r="EM11" i="285" s="1"/>
  <c r="EM12" i="285" s="1"/>
  <c r="EM75" i="273"/>
  <c r="EM76" i="273" s="1"/>
  <c r="EM18" i="280" s="1"/>
  <c r="EM32" i="273"/>
  <c r="EM33" i="273" s="1"/>
  <c r="EM2" i="265"/>
  <c r="EM2" i="285"/>
  <c r="EM2" i="278"/>
  <c r="EO19" i="273"/>
  <c r="EO20" i="273" s="1"/>
  <c r="EO37" i="288"/>
  <c r="EO56" i="273"/>
  <c r="EO37" i="273"/>
  <c r="EO12" i="288"/>
  <c r="EO47" i="273"/>
  <c r="EO48" i="273" s="1"/>
  <c r="EO51" i="273" s="1"/>
  <c r="EP5" i="282"/>
  <c r="EP5" i="288"/>
  <c r="EQ10" i="273"/>
  <c r="EP5" i="278"/>
  <c r="EP13" i="273"/>
  <c r="EP14" i="273" s="1"/>
  <c r="EP5" i="275"/>
  <c r="EP5" i="273"/>
  <c r="EP5" i="265"/>
  <c r="EP5" i="280"/>
  <c r="EP5" i="285"/>
  <c r="EP5" i="286"/>
  <c r="EL64" i="280"/>
  <c r="EL65" i="280" s="1"/>
  <c r="EL89" i="280"/>
  <c r="EL90" i="280" s="1"/>
  <c r="EL92" i="280" s="1"/>
  <c r="EL152" i="273"/>
  <c r="EL22" i="285"/>
  <c r="EL13" i="285"/>
  <c r="EL13" i="265" s="1"/>
  <c r="EK30" i="265"/>
  <c r="EK31" i="265"/>
  <c r="EK10" i="265"/>
  <c r="EH3" i="285"/>
  <c r="EH3" i="280"/>
  <c r="EH3" i="265"/>
  <c r="EH3" i="273"/>
  <c r="EH50" i="273"/>
  <c r="EH3" i="286"/>
  <c r="EH3" i="288"/>
  <c r="EH3" i="275"/>
  <c r="EH3" i="282"/>
  <c r="EH3" i="278"/>
  <c r="EI59" i="265"/>
  <c r="EI60" i="265" s="1"/>
  <c r="EJ20" i="285"/>
  <c r="EJ23" i="285" s="1"/>
  <c r="EJ19" i="278"/>
  <c r="EK136" i="273"/>
  <c r="EK131" i="273"/>
  <c r="EJ134" i="273"/>
  <c r="EN24" i="273"/>
  <c r="EN25" i="273" s="1"/>
  <c r="EN147" i="273"/>
  <c r="EL42" i="280"/>
  <c r="EL78" i="288"/>
  <c r="EL79" i="288" s="1"/>
  <c r="EL81" i="288" s="1"/>
  <c r="EL140" i="273"/>
  <c r="EL38" i="273"/>
  <c r="EM39" i="273" s="1"/>
  <c r="EM41" i="273" s="1"/>
  <c r="EL100" i="273"/>
  <c r="EM101" i="273" s="1"/>
  <c r="EM59" i="273" s="1"/>
  <c r="EL15" i="286"/>
  <c r="EL20" i="282"/>
  <c r="EL151" i="273"/>
  <c r="EL41" i="278"/>
  <c r="EL42" i="278" s="1"/>
  <c r="EL43" i="278" s="1"/>
  <c r="EL135" i="273"/>
  <c r="EL12" i="278"/>
  <c r="EL13" i="278" s="1"/>
  <c r="EL25" i="278" s="1"/>
  <c r="EL130" i="273"/>
  <c r="EL56" i="288"/>
  <c r="EL33" i="278"/>
  <c r="EL20" i="278"/>
  <c r="EL21" i="278" s="1"/>
  <c r="EL26" i="278" s="1"/>
  <c r="EL141" i="273"/>
  <c r="EJ153" i="273" l="1"/>
  <c r="EI50" i="288"/>
  <c r="EI51" i="288" s="1"/>
  <c r="EI54" i="288" s="1"/>
  <c r="EI57" i="288" s="1"/>
  <c r="EI64" i="288" s="1"/>
  <c r="EL68" i="280"/>
  <c r="EL19" i="280"/>
  <c r="EL20" i="280" s="1"/>
  <c r="EL23" i="280" s="1"/>
  <c r="EM42" i="273"/>
  <c r="EM52" i="273"/>
  <c r="EM121" i="280"/>
  <c r="EM50" i="280"/>
  <c r="EM61" i="288"/>
  <c r="EM43" i="286"/>
  <c r="EM79" i="273"/>
  <c r="EN80" i="273" s="1"/>
  <c r="EN58" i="273" s="1"/>
  <c r="EM84" i="282"/>
  <c r="EM38" i="288"/>
  <c r="EM20" i="286"/>
  <c r="EM15" i="275"/>
  <c r="EM20" i="275" s="1"/>
  <c r="EN17" i="275" s="1"/>
  <c r="EM26" i="282"/>
  <c r="EM13" i="288"/>
  <c r="EM18" i="285"/>
  <c r="EM73" i="282"/>
  <c r="EM55" i="288"/>
  <c r="EM32" i="286"/>
  <c r="EM57" i="273"/>
  <c r="EK19" i="278"/>
  <c r="EL136" i="273"/>
  <c r="EM100" i="273"/>
  <c r="EN101" i="273" s="1"/>
  <c r="EN59" i="273" s="1"/>
  <c r="EM20" i="282"/>
  <c r="EM15" i="286"/>
  <c r="EM64" i="280"/>
  <c r="EM65" i="280" s="1"/>
  <c r="EM89" i="280"/>
  <c r="EM90" i="280" s="1"/>
  <c r="EM92" i="280" s="1"/>
  <c r="EM152" i="273"/>
  <c r="EK60" i="273"/>
  <c r="EJ66" i="273"/>
  <c r="EJ67" i="273" s="1"/>
  <c r="EL142" i="273"/>
  <c r="EK11" i="278"/>
  <c r="EL27" i="278"/>
  <c r="EL32" i="278" s="1"/>
  <c r="EL34" i="278" s="1"/>
  <c r="EL31" i="265"/>
  <c r="EL10" i="265"/>
  <c r="EN75" i="273"/>
  <c r="EN2" i="285"/>
  <c r="EN2" i="282"/>
  <c r="EN90" i="273"/>
  <c r="EN91" i="273" s="1"/>
  <c r="EN111" i="273"/>
  <c r="EN112" i="273" s="1"/>
  <c r="EN11" i="285" s="1"/>
  <c r="EN12" i="285" s="1"/>
  <c r="EN32" i="273"/>
  <c r="EN33" i="273" s="1"/>
  <c r="EN2" i="265"/>
  <c r="EN2" i="273"/>
  <c r="EN2" i="278"/>
  <c r="EN42" i="288"/>
  <c r="EN96" i="273"/>
  <c r="EN97" i="273" s="1"/>
  <c r="EN2" i="275"/>
  <c r="EN2" i="280"/>
  <c r="EN122" i="273"/>
  <c r="EN123" i="273" s="1"/>
  <c r="EN11" i="280" s="1"/>
  <c r="EN148" i="273"/>
  <c r="EN149" i="273" s="1"/>
  <c r="EN18" i="288"/>
  <c r="EN2" i="286"/>
  <c r="EN2" i="288"/>
  <c r="EL131" i="273"/>
  <c r="EK134" i="273"/>
  <c r="EJ59" i="265"/>
  <c r="EJ60" i="265" s="1"/>
  <c r="EK20" i="285"/>
  <c r="EK23" i="285" s="1"/>
  <c r="EK11" i="265"/>
  <c r="EP37" i="273"/>
  <c r="EP47" i="273"/>
  <c r="EP48" i="273" s="1"/>
  <c r="EP51" i="273" s="1"/>
  <c r="EP12" i="288"/>
  <c r="EP37" i="288"/>
  <c r="EP19" i="273"/>
  <c r="EP20" i="273" s="1"/>
  <c r="EP56" i="273"/>
  <c r="EQ5" i="288"/>
  <c r="EQ5" i="278"/>
  <c r="EQ5" i="273"/>
  <c r="EQ5" i="282"/>
  <c r="EQ5" i="280"/>
  <c r="EQ13" i="273"/>
  <c r="EQ14" i="273" s="1"/>
  <c r="EQ5" i="285"/>
  <c r="EQ5" i="275"/>
  <c r="EQ5" i="286"/>
  <c r="ER10" i="273"/>
  <c r="EQ5" i="265"/>
  <c r="EO147" i="273"/>
  <c r="EO24" i="273"/>
  <c r="EO25" i="273" s="1"/>
  <c r="EM38" i="273"/>
  <c r="EN39" i="273" s="1"/>
  <c r="EN41" i="273" s="1"/>
  <c r="EM140" i="273"/>
  <c r="EM22" i="285"/>
  <c r="EM13" i="285"/>
  <c r="EM13" i="265" s="1"/>
  <c r="EM42" i="280"/>
  <c r="EM78" i="288"/>
  <c r="EM79" i="288" s="1"/>
  <c r="EM81" i="288" s="1"/>
  <c r="EM56" i="288"/>
  <c r="EM41" i="278"/>
  <c r="EM42" i="278" s="1"/>
  <c r="EM43" i="278" s="1"/>
  <c r="EM12" i="278"/>
  <c r="EM13" i="278" s="1"/>
  <c r="EM25" i="278" s="1"/>
  <c r="EM20" i="278"/>
  <c r="EM21" i="278" s="1"/>
  <c r="EM26" i="278" s="1"/>
  <c r="EM130" i="273"/>
  <c r="EM151" i="273"/>
  <c r="EM33" i="278"/>
  <c r="EM141" i="273"/>
  <c r="EM135" i="273"/>
  <c r="EJ42" i="282"/>
  <c r="EJ14" i="265"/>
  <c r="BZ43" i="282"/>
  <c r="BZ30" i="282"/>
  <c r="BZ31" i="282" s="1"/>
  <c r="CA28" i="282" s="1"/>
  <c r="EI3" i="286"/>
  <c r="EI3" i="280"/>
  <c r="EI3" i="265"/>
  <c r="EI3" i="288"/>
  <c r="EI3" i="278"/>
  <c r="EI3" i="285"/>
  <c r="EI50" i="273"/>
  <c r="EI3" i="282"/>
  <c r="EI3" i="273"/>
  <c r="EI3" i="275"/>
  <c r="BD31" i="288"/>
  <c r="BD17" i="286"/>
  <c r="BD49" i="265" s="1"/>
  <c r="BD15" i="288"/>
  <c r="BD24" i="286"/>
  <c r="BD25" i="286" s="1"/>
  <c r="EL4" i="265"/>
  <c r="EL4" i="273"/>
  <c r="EL4" i="278"/>
  <c r="EL4" i="285"/>
  <c r="EL4" i="282"/>
  <c r="EL4" i="286"/>
  <c r="EL4" i="288"/>
  <c r="EL4" i="275"/>
  <c r="EL4" i="280"/>
  <c r="EJ50" i="288" l="1"/>
  <c r="EJ51" i="288" s="1"/>
  <c r="EJ54" i="288" s="1"/>
  <c r="EJ57" i="288" s="1"/>
  <c r="EJ64" i="288" s="1"/>
  <c r="EK153" i="273"/>
  <c r="EM68" i="280"/>
  <c r="EM19" i="280"/>
  <c r="EM20" i="280" s="1"/>
  <c r="EM23" i="280" s="1"/>
  <c r="EM31" i="265"/>
  <c r="EM10" i="265"/>
  <c r="EO2" i="278"/>
  <c r="EO2" i="286"/>
  <c r="EO18" i="288"/>
  <c r="EO32" i="273"/>
  <c r="EO33" i="273" s="1"/>
  <c r="EO2" i="265"/>
  <c r="EO2" i="275"/>
  <c r="EO2" i="273"/>
  <c r="EO148" i="273"/>
  <c r="EO149" i="273" s="1"/>
  <c r="EO96" i="273"/>
  <c r="EO97" i="273" s="1"/>
  <c r="EO90" i="273"/>
  <c r="EO91" i="273" s="1"/>
  <c r="EO2" i="282"/>
  <c r="EO2" i="285"/>
  <c r="EO122" i="273"/>
  <c r="EO123" i="273" s="1"/>
  <c r="EO11" i="280" s="1"/>
  <c r="EO42" i="288"/>
  <c r="EO111" i="273"/>
  <c r="EO112" i="273" s="1"/>
  <c r="EO11" i="285" s="1"/>
  <c r="EO12" i="285" s="1"/>
  <c r="EO75" i="273"/>
  <c r="EO2" i="280"/>
  <c r="EO2" i="288"/>
  <c r="ER5" i="280"/>
  <c r="ER13" i="273"/>
  <c r="ER14" i="273" s="1"/>
  <c r="ER5" i="273"/>
  <c r="ER5" i="286"/>
  <c r="ER5" i="278"/>
  <c r="ES10" i="273"/>
  <c r="ER5" i="288"/>
  <c r="ER5" i="282"/>
  <c r="ER5" i="285"/>
  <c r="ER5" i="275"/>
  <c r="ER5" i="265"/>
  <c r="EQ56" i="273"/>
  <c r="EQ47" i="273"/>
  <c r="EQ48" i="273" s="1"/>
  <c r="EQ51" i="273" s="1"/>
  <c r="EQ37" i="288"/>
  <c r="EQ19" i="273"/>
  <c r="EQ20" i="273" s="1"/>
  <c r="EQ37" i="273"/>
  <c r="EQ12" i="288"/>
  <c r="EK42" i="282"/>
  <c r="EK14" i="265"/>
  <c r="EN42" i="280"/>
  <c r="EN78" i="288"/>
  <c r="EN79" i="288" s="1"/>
  <c r="EN81" i="288" s="1"/>
  <c r="EN38" i="273"/>
  <c r="EO39" i="273" s="1"/>
  <c r="EO41" i="273" s="1"/>
  <c r="EN140" i="273"/>
  <c r="EN100" i="273"/>
  <c r="EO101" i="273" s="1"/>
  <c r="EO59" i="273" s="1"/>
  <c r="EN15" i="286"/>
  <c r="EN20" i="282"/>
  <c r="EL30" i="265"/>
  <c r="EL9" i="265"/>
  <c r="EL11" i="265" s="1"/>
  <c r="EK66" i="273"/>
  <c r="EK67" i="273" s="1"/>
  <c r="EL60" i="273"/>
  <c r="EM136" i="273"/>
  <c r="EL19" i="278"/>
  <c r="EM4" i="280"/>
  <c r="EM4" i="288"/>
  <c r="EM4" i="278"/>
  <c r="EM4" i="282"/>
  <c r="EM4" i="265"/>
  <c r="EM4" i="275"/>
  <c r="EM4" i="286"/>
  <c r="EM4" i="285"/>
  <c r="EM4" i="273"/>
  <c r="BD74" i="265"/>
  <c r="BE22" i="286"/>
  <c r="CA19" i="282"/>
  <c r="CA21" i="282" s="1"/>
  <c r="EM27" i="278"/>
  <c r="EM32" i="278" s="1"/>
  <c r="EM34" i="278" s="1"/>
  <c r="EN42" i="273"/>
  <c r="EN52" i="273"/>
  <c r="EP24" i="273"/>
  <c r="EP25" i="273" s="1"/>
  <c r="EP147" i="273"/>
  <c r="EK59" i="265"/>
  <c r="EK60" i="265" s="1"/>
  <c r="EL20" i="285"/>
  <c r="EL23" i="285" s="1"/>
  <c r="EL134" i="273"/>
  <c r="EM131" i="273"/>
  <c r="EN64" i="280"/>
  <c r="EN65" i="280" s="1"/>
  <c r="EN89" i="280"/>
  <c r="EN90" i="280" s="1"/>
  <c r="EN92" i="280" s="1"/>
  <c r="EN152" i="273"/>
  <c r="EN151" i="273"/>
  <c r="EN12" i="278"/>
  <c r="EN13" i="278" s="1"/>
  <c r="EN25" i="278" s="1"/>
  <c r="EN130" i="273"/>
  <c r="EN41" i="278"/>
  <c r="EN42" i="278" s="1"/>
  <c r="EN43" i="278" s="1"/>
  <c r="EN135" i="273"/>
  <c r="EN20" i="278"/>
  <c r="EN21" i="278" s="1"/>
  <c r="EN26" i="278" s="1"/>
  <c r="EN141" i="273"/>
  <c r="EN56" i="288"/>
  <c r="EN33" i="278"/>
  <c r="EN22" i="285"/>
  <c r="EN13" i="285"/>
  <c r="EN13" i="265" s="1"/>
  <c r="EO76" i="273"/>
  <c r="EO18" i="280" s="1"/>
  <c r="EL11" i="278"/>
  <c r="EM142" i="273"/>
  <c r="EJ50" i="273"/>
  <c r="EJ3" i="288"/>
  <c r="EJ3" i="285"/>
  <c r="EJ3" i="282"/>
  <c r="EJ3" i="275"/>
  <c r="EJ3" i="278"/>
  <c r="EJ3" i="280"/>
  <c r="EJ3" i="286"/>
  <c r="EJ3" i="265"/>
  <c r="EJ3" i="273"/>
  <c r="EN76" i="273"/>
  <c r="EN18" i="280" s="1"/>
  <c r="EL153" i="273" l="1"/>
  <c r="EK50" i="288"/>
  <c r="EK51" i="288" s="1"/>
  <c r="EK54" i="288" s="1"/>
  <c r="EK57" i="288" s="1"/>
  <c r="EK64" i="288" s="1"/>
  <c r="EN68" i="280"/>
  <c r="EN19" i="280"/>
  <c r="EN20" i="280" s="1"/>
  <c r="EN23" i="280" s="1"/>
  <c r="EN121" i="280"/>
  <c r="EN50" i="280"/>
  <c r="EN73" i="282"/>
  <c r="EN55" i="288"/>
  <c r="EN32" i="286"/>
  <c r="EN15" i="275"/>
  <c r="EN20" i="275" s="1"/>
  <c r="EO17" i="275" s="1"/>
  <c r="EN61" i="288"/>
  <c r="EN43" i="286"/>
  <c r="EN57" i="273"/>
  <c r="EN26" i="282"/>
  <c r="EN38" i="288"/>
  <c r="EN20" i="286"/>
  <c r="EN84" i="282"/>
  <c r="EN13" i="288"/>
  <c r="EN18" i="285"/>
  <c r="EN79" i="273"/>
  <c r="EO80" i="273" s="1"/>
  <c r="EO58" i="273" s="1"/>
  <c r="EM11" i="278"/>
  <c r="EN142" i="273"/>
  <c r="CA30" i="282"/>
  <c r="CA31" i="282" s="1"/>
  <c r="CB28" i="282" s="1"/>
  <c r="CA43" i="282"/>
  <c r="BE14" i="286"/>
  <c r="BE16" i="286" s="1"/>
  <c r="EK3" i="285"/>
  <c r="EK3" i="288"/>
  <c r="EK3" i="265"/>
  <c r="EK3" i="280"/>
  <c r="EK3" i="286"/>
  <c r="EK3" i="282"/>
  <c r="EK3" i="273"/>
  <c r="EK3" i="275"/>
  <c r="EK50" i="273"/>
  <c r="EK3" i="278"/>
  <c r="EO52" i="273"/>
  <c r="EO42" i="273"/>
  <c r="EQ24" i="273"/>
  <c r="EQ25" i="273" s="1"/>
  <c r="EQ147" i="273"/>
  <c r="EO22" i="285"/>
  <c r="EO13" i="285"/>
  <c r="EO13" i="265" s="1"/>
  <c r="EO42" i="280"/>
  <c r="EO78" i="288"/>
  <c r="EO79" i="288" s="1"/>
  <c r="EO81" i="288" s="1"/>
  <c r="EO56" i="288"/>
  <c r="EO20" i="278"/>
  <c r="EO21" i="278" s="1"/>
  <c r="EO26" i="278" s="1"/>
  <c r="EO130" i="273"/>
  <c r="EO41" i="278"/>
  <c r="EO42" i="278" s="1"/>
  <c r="EO43" i="278" s="1"/>
  <c r="EO151" i="273"/>
  <c r="EO12" i="278"/>
  <c r="EO13" i="278" s="1"/>
  <c r="EO25" i="278" s="1"/>
  <c r="EO27" i="278" s="1"/>
  <c r="EO32" i="278" s="1"/>
  <c r="EO135" i="273"/>
  <c r="EO33" i="278"/>
  <c r="EO141" i="273"/>
  <c r="EO121" i="280"/>
  <c r="EO50" i="280"/>
  <c r="EO61" i="288"/>
  <c r="EO43" i="286"/>
  <c r="EO79" i="273"/>
  <c r="EP80" i="273" s="1"/>
  <c r="EP58" i="273" s="1"/>
  <c r="EO84" i="282"/>
  <c r="EO38" i="288"/>
  <c r="EO20" i="286"/>
  <c r="EO15" i="275"/>
  <c r="EO26" i="282"/>
  <c r="EO13" i="288"/>
  <c r="EO18" i="285"/>
  <c r="EO73" i="282"/>
  <c r="EO55" i="288"/>
  <c r="EO32" i="286"/>
  <c r="EO57" i="273"/>
  <c r="EN31" i="265"/>
  <c r="EN10" i="265"/>
  <c r="EN27" i="278"/>
  <c r="EN32" i="278" s="1"/>
  <c r="EN34" i="278" s="1"/>
  <c r="EN131" i="273"/>
  <c r="EM134" i="273"/>
  <c r="EL59" i="265"/>
  <c r="EL60" i="265" s="1"/>
  <c r="EM20" i="285"/>
  <c r="EM23" i="285" s="1"/>
  <c r="EP90" i="273"/>
  <c r="EP91" i="273" s="1"/>
  <c r="EP111" i="273"/>
  <c r="EP112" i="273" s="1"/>
  <c r="EP11" i="285" s="1"/>
  <c r="EP12" i="285" s="1"/>
  <c r="EP32" i="273"/>
  <c r="EP33" i="273" s="1"/>
  <c r="EP2" i="265"/>
  <c r="EP2" i="273"/>
  <c r="EP2" i="280"/>
  <c r="EP75" i="273"/>
  <c r="EP2" i="285"/>
  <c r="EP2" i="278"/>
  <c r="EP122" i="273"/>
  <c r="EP123" i="273" s="1"/>
  <c r="EP11" i="280" s="1"/>
  <c r="EP148" i="273"/>
  <c r="EP149" i="273" s="1"/>
  <c r="EP18" i="288"/>
  <c r="EP2" i="286"/>
  <c r="EP2" i="282"/>
  <c r="EP42" i="288"/>
  <c r="EP96" i="273"/>
  <c r="EP97" i="273" s="1"/>
  <c r="EP2" i="275"/>
  <c r="EP2" i="288"/>
  <c r="EN4" i="282"/>
  <c r="EN4" i="278"/>
  <c r="EN4" i="280"/>
  <c r="EN4" i="275"/>
  <c r="EN4" i="288"/>
  <c r="EN4" i="286"/>
  <c r="EN4" i="265"/>
  <c r="EN4" i="273"/>
  <c r="EN4" i="285"/>
  <c r="EM30" i="265"/>
  <c r="EM9" i="265"/>
  <c r="EM11" i="265" s="1"/>
  <c r="EM19" i="278"/>
  <c r="EN136" i="273"/>
  <c r="EL66" i="273"/>
  <c r="EL67" i="273" s="1"/>
  <c r="EM60" i="273"/>
  <c r="EL42" i="282"/>
  <c r="EL14" i="265"/>
  <c r="ES5" i="273"/>
  <c r="ES5" i="286"/>
  <c r="ET10" i="273"/>
  <c r="ES5" i="265"/>
  <c r="ES5" i="288"/>
  <c r="ES13" i="273"/>
  <c r="ES14" i="273" s="1"/>
  <c r="ES5" i="285"/>
  <c r="ES5" i="278"/>
  <c r="ES5" i="280"/>
  <c r="ES5" i="282"/>
  <c r="ES5" i="275"/>
  <c r="ER37" i="273"/>
  <c r="ER47" i="273"/>
  <c r="ER48" i="273" s="1"/>
  <c r="ER51" i="273" s="1"/>
  <c r="ER12" i="288"/>
  <c r="ER37" i="288"/>
  <c r="ER19" i="273"/>
  <c r="ER20" i="273" s="1"/>
  <c r="ER56" i="273"/>
  <c r="EP76" i="273"/>
  <c r="EP18" i="280" s="1"/>
  <c r="EO20" i="282"/>
  <c r="EO15" i="286"/>
  <c r="EO100" i="273"/>
  <c r="EP101" i="273" s="1"/>
  <c r="EP59" i="273" s="1"/>
  <c r="EO64" i="280"/>
  <c r="EO65" i="280" s="1"/>
  <c r="EO89" i="280"/>
  <c r="EO90" i="280" s="1"/>
  <c r="EO92" i="280" s="1"/>
  <c r="EO152" i="273"/>
  <c r="EO38" i="273"/>
  <c r="EP39" i="273" s="1"/>
  <c r="EP41" i="273" s="1"/>
  <c r="EO140" i="273"/>
  <c r="EM153" i="273" l="1"/>
  <c r="EL50" i="288"/>
  <c r="EL51" i="288" s="1"/>
  <c r="EL54" i="288" s="1"/>
  <c r="EL57" i="288" s="1"/>
  <c r="EL64" i="288" s="1"/>
  <c r="EO20" i="275"/>
  <c r="EP17" i="275" s="1"/>
  <c r="EO68" i="280"/>
  <c r="EO19" i="280"/>
  <c r="EO20" i="280" s="1"/>
  <c r="EP52" i="273"/>
  <c r="EP42" i="273"/>
  <c r="ET5" i="282"/>
  <c r="EU10" i="273"/>
  <c r="ET5" i="286"/>
  <c r="ET13" i="273"/>
  <c r="ET14" i="273" s="1"/>
  <c r="ET5" i="275"/>
  <c r="ET5" i="273"/>
  <c r="ET5" i="288"/>
  <c r="ET5" i="280"/>
  <c r="ET5" i="285"/>
  <c r="ET5" i="265"/>
  <c r="ET5" i="278"/>
  <c r="EL3" i="288"/>
  <c r="EL3" i="280"/>
  <c r="EL3" i="275"/>
  <c r="EL50" i="273"/>
  <c r="EL3" i="286"/>
  <c r="EL3" i="282"/>
  <c r="EL3" i="273"/>
  <c r="EL3" i="278"/>
  <c r="EL3" i="265"/>
  <c r="EL3" i="285"/>
  <c r="EP121" i="280"/>
  <c r="EP50" i="280"/>
  <c r="EP55" i="288"/>
  <c r="EP13" i="288"/>
  <c r="EP18" i="285"/>
  <c r="EP26" i="282"/>
  <c r="EP32" i="286"/>
  <c r="EP15" i="275"/>
  <c r="EP84" i="282"/>
  <c r="EP38" i="288"/>
  <c r="EP43" i="286"/>
  <c r="EP57" i="273"/>
  <c r="EP73" i="282"/>
  <c r="EP61" i="288"/>
  <c r="EP20" i="286"/>
  <c r="EP79" i="273"/>
  <c r="EQ80" i="273" s="1"/>
  <c r="EQ58" i="273" s="1"/>
  <c r="ER147" i="273"/>
  <c r="ER24" i="273"/>
  <c r="ER25" i="273" s="1"/>
  <c r="ES37" i="273"/>
  <c r="ES56" i="273"/>
  <c r="ES19" i="273"/>
  <c r="ES20" i="273" s="1"/>
  <c r="ES12" i="288"/>
  <c r="ES37" i="288"/>
  <c r="ES47" i="273"/>
  <c r="ES48" i="273" s="1"/>
  <c r="ES51" i="273" s="1"/>
  <c r="EN60" i="273"/>
  <c r="EM66" i="273"/>
  <c r="EM67" i="273" s="1"/>
  <c r="EO136" i="273"/>
  <c r="EN19" i="278"/>
  <c r="EP20" i="278"/>
  <c r="EP21" i="278" s="1"/>
  <c r="EP26" i="278" s="1"/>
  <c r="EP141" i="273"/>
  <c r="EP151" i="273"/>
  <c r="EP41" i="278"/>
  <c r="EP42" i="278" s="1"/>
  <c r="EP43" i="278" s="1"/>
  <c r="EP135" i="273"/>
  <c r="EP12" i="278"/>
  <c r="EP13" i="278" s="1"/>
  <c r="EP25" i="278" s="1"/>
  <c r="EP130" i="273"/>
  <c r="EP56" i="288"/>
  <c r="EP33" i="278"/>
  <c r="EP42" i="280"/>
  <c r="EP78" i="288"/>
  <c r="EP79" i="288" s="1"/>
  <c r="EP81" i="288" s="1"/>
  <c r="EP22" i="285"/>
  <c r="EP13" i="285"/>
  <c r="EP13" i="265" s="1"/>
  <c r="EO131" i="273"/>
  <c r="EN134" i="273"/>
  <c r="EN30" i="265"/>
  <c r="EN9" i="265"/>
  <c r="EN11" i="265" s="1"/>
  <c r="EO34" i="278"/>
  <c r="EO31" i="265"/>
  <c r="EO10" i="265"/>
  <c r="EO4" i="278"/>
  <c r="EO4" i="286"/>
  <c r="EO4" i="280"/>
  <c r="EO4" i="288"/>
  <c r="EO4" i="282"/>
  <c r="EO4" i="285"/>
  <c r="EO4" i="265"/>
  <c r="EO4" i="275"/>
  <c r="EO4" i="273"/>
  <c r="EM42" i="282"/>
  <c r="EM14" i="265"/>
  <c r="EP64" i="280"/>
  <c r="EP65" i="280" s="1"/>
  <c r="EP89" i="280"/>
  <c r="EP90" i="280" s="1"/>
  <c r="EP92" i="280" s="1"/>
  <c r="EP152" i="273"/>
  <c r="EP140" i="273"/>
  <c r="EP38" i="273"/>
  <c r="EQ39" i="273" s="1"/>
  <c r="EQ41" i="273" s="1"/>
  <c r="EP100" i="273"/>
  <c r="EQ101" i="273" s="1"/>
  <c r="EQ59" i="273" s="1"/>
  <c r="EP20" i="282"/>
  <c r="EP15" i="286"/>
  <c r="EM59" i="265"/>
  <c r="EM60" i="265" s="1"/>
  <c r="EN20" i="285"/>
  <c r="EN23" i="285" s="1"/>
  <c r="EQ148" i="273"/>
  <c r="EQ149" i="273" s="1"/>
  <c r="EQ96" i="273"/>
  <c r="EQ97" i="273" s="1"/>
  <c r="EQ90" i="273"/>
  <c r="EQ91" i="273" s="1"/>
  <c r="EQ2" i="288"/>
  <c r="EQ2" i="273"/>
  <c r="EQ122" i="273"/>
  <c r="EQ123" i="273" s="1"/>
  <c r="EQ11" i="280" s="1"/>
  <c r="EQ42" i="288"/>
  <c r="EQ111" i="273"/>
  <c r="EQ112" i="273" s="1"/>
  <c r="EQ11" i="285" s="1"/>
  <c r="EQ12" i="285" s="1"/>
  <c r="EQ75" i="273"/>
  <c r="EQ2" i="275"/>
  <c r="EQ2" i="282"/>
  <c r="EQ2" i="286"/>
  <c r="EQ2" i="278"/>
  <c r="EQ18" i="288"/>
  <c r="EQ32" i="273"/>
  <c r="EQ33" i="273" s="1"/>
  <c r="EQ2" i="265"/>
  <c r="EQ2" i="285"/>
  <c r="EQ2" i="280"/>
  <c r="BE17" i="286"/>
  <c r="BE49" i="265" s="1"/>
  <c r="BE31" i="288"/>
  <c r="BE24" i="286"/>
  <c r="BE25" i="286" s="1"/>
  <c r="BE15" i="288"/>
  <c r="CB19" i="282"/>
  <c r="CB21" i="282" s="1"/>
  <c r="EN11" i="278"/>
  <c r="EO142" i="273"/>
  <c r="EM50" i="288" l="1"/>
  <c r="EM51" i="288" s="1"/>
  <c r="EM54" i="288" s="1"/>
  <c r="EM57" i="288" s="1"/>
  <c r="EM64" i="288" s="1"/>
  <c r="EN153" i="273"/>
  <c r="EP27" i="278"/>
  <c r="EP32" i="278" s="1"/>
  <c r="EP34" i="278" s="1"/>
  <c r="EP9" i="265" s="1"/>
  <c r="EP20" i="275"/>
  <c r="EQ17" i="275" s="1"/>
  <c r="EO23" i="280"/>
  <c r="EP68" i="280"/>
  <c r="EP19" i="280"/>
  <c r="EP20" i="280" s="1"/>
  <c r="EP23" i="280" s="1"/>
  <c r="EN59" i="265"/>
  <c r="EN60" i="265" s="1"/>
  <c r="EO20" i="285"/>
  <c r="EO23" i="285" s="1"/>
  <c r="EQ13" i="285"/>
  <c r="EQ13" i="265" s="1"/>
  <c r="EQ22" i="285"/>
  <c r="EQ42" i="280"/>
  <c r="EQ78" i="288"/>
  <c r="EQ79" i="288" s="1"/>
  <c r="EQ81" i="288" s="1"/>
  <c r="EP142" i="273"/>
  <c r="EO11" i="278"/>
  <c r="CB30" i="282"/>
  <c r="CB31" i="282" s="1"/>
  <c r="CC28" i="282" s="1"/>
  <c r="CB43" i="282"/>
  <c r="BF22" i="286"/>
  <c r="BE74" i="265"/>
  <c r="EQ140" i="273"/>
  <c r="EQ38" i="273"/>
  <c r="ER39" i="273" s="1"/>
  <c r="ER41" i="273" s="1"/>
  <c r="EQ100" i="273"/>
  <c r="ER101" i="273" s="1"/>
  <c r="ER59" i="273" s="1"/>
  <c r="EQ20" i="282"/>
  <c r="EQ15" i="286"/>
  <c r="EQ64" i="280"/>
  <c r="EQ65" i="280" s="1"/>
  <c r="EQ89" i="280"/>
  <c r="EQ90" i="280" s="1"/>
  <c r="EQ92" i="280" s="1"/>
  <c r="EQ152" i="273"/>
  <c r="EQ52" i="273"/>
  <c r="EQ42" i="273"/>
  <c r="EQ76" i="273"/>
  <c r="EQ18" i="280" s="1"/>
  <c r="EO30" i="265"/>
  <c r="EO9" i="265"/>
  <c r="EO11" i="265" s="1"/>
  <c r="EN42" i="282"/>
  <c r="EN14" i="265"/>
  <c r="EP136" i="273"/>
  <c r="EO19" i="278"/>
  <c r="EO60" i="273"/>
  <c r="EN66" i="273"/>
  <c r="EN67" i="273" s="1"/>
  <c r="ER122" i="273"/>
  <c r="ER123" i="273" s="1"/>
  <c r="ER11" i="280" s="1"/>
  <c r="ER148" i="273"/>
  <c r="ER149" i="273" s="1"/>
  <c r="ER75" i="273"/>
  <c r="ER2" i="286"/>
  <c r="ER2" i="278"/>
  <c r="ER18" i="288"/>
  <c r="ER2" i="275"/>
  <c r="ER2" i="282"/>
  <c r="ER96" i="273"/>
  <c r="ER97" i="273" s="1"/>
  <c r="ER2" i="288"/>
  <c r="ER2" i="273"/>
  <c r="ER42" i="288"/>
  <c r="ER90" i="273"/>
  <c r="ER91" i="273" s="1"/>
  <c r="ER111" i="273"/>
  <c r="ER112" i="273" s="1"/>
  <c r="ER11" i="285" s="1"/>
  <c r="ER12" i="285" s="1"/>
  <c r="ER32" i="273"/>
  <c r="ER33" i="273" s="1"/>
  <c r="ER2" i="265"/>
  <c r="ER2" i="285"/>
  <c r="ER2" i="280"/>
  <c r="ET12" i="288"/>
  <c r="ET37" i="273"/>
  <c r="ET47" i="273"/>
  <c r="ET48" i="273" s="1"/>
  <c r="ET51" i="273" s="1"/>
  <c r="ET37" i="288"/>
  <c r="ET19" i="273"/>
  <c r="ET20" i="273" s="1"/>
  <c r="ET56" i="273"/>
  <c r="EU5" i="265"/>
  <c r="EU5" i="280"/>
  <c r="EU13" i="273"/>
  <c r="EU14" i="273" s="1"/>
  <c r="EU5" i="273"/>
  <c r="EU5" i="285"/>
  <c r="EU5" i="275"/>
  <c r="EV10" i="273"/>
  <c r="EU5" i="288"/>
  <c r="EU5" i="282"/>
  <c r="EU5" i="278"/>
  <c r="EU5" i="286"/>
  <c r="EQ56" i="288"/>
  <c r="EQ20" i="278"/>
  <c r="EQ21" i="278" s="1"/>
  <c r="EQ26" i="278" s="1"/>
  <c r="EQ130" i="273"/>
  <c r="EQ41" i="278"/>
  <c r="EQ42" i="278" s="1"/>
  <c r="EQ43" i="278" s="1"/>
  <c r="EQ151" i="273"/>
  <c r="EQ12" i="278"/>
  <c r="EQ13" i="278" s="1"/>
  <c r="EQ25" i="278" s="1"/>
  <c r="EQ27" i="278" s="1"/>
  <c r="EQ32" i="278" s="1"/>
  <c r="EQ135" i="273"/>
  <c r="EQ33" i="278"/>
  <c r="EQ141" i="273"/>
  <c r="EP131" i="273"/>
  <c r="EO134" i="273"/>
  <c r="EP30" i="265"/>
  <c r="EP31" i="265"/>
  <c r="EP10" i="265"/>
  <c r="EM3" i="286"/>
  <c r="EM3" i="282"/>
  <c r="EM3" i="280"/>
  <c r="EM50" i="273"/>
  <c r="EM3" i="273"/>
  <c r="EM3" i="278"/>
  <c r="EM3" i="275"/>
  <c r="EM3" i="265"/>
  <c r="EM3" i="285"/>
  <c r="EM3" i="288"/>
  <c r="ES24" i="273"/>
  <c r="ES25" i="273" s="1"/>
  <c r="ES147" i="273"/>
  <c r="EP4" i="265"/>
  <c r="EP4" i="275"/>
  <c r="EP4" i="273"/>
  <c r="EP4" i="278"/>
  <c r="EP4" i="286"/>
  <c r="EP4" i="280"/>
  <c r="EP4" i="288"/>
  <c r="EP4" i="282"/>
  <c r="EP4" i="285"/>
  <c r="EO153" i="273" l="1"/>
  <c r="EN50" i="288"/>
  <c r="EN51" i="288" s="1"/>
  <c r="EN54" i="288" s="1"/>
  <c r="EN57" i="288" s="1"/>
  <c r="EN64" i="288" s="1"/>
  <c r="EQ68" i="280"/>
  <c r="EQ19" i="280"/>
  <c r="EQ20" i="280" s="1"/>
  <c r="EQ23" i="280" s="1"/>
  <c r="EQ34" i="278"/>
  <c r="EQ30" i="265" s="1"/>
  <c r="ES148" i="273"/>
  <c r="ES149" i="273" s="1"/>
  <c r="ES96" i="273"/>
  <c r="ES97" i="273" s="1"/>
  <c r="ES90" i="273"/>
  <c r="ES91" i="273" s="1"/>
  <c r="ES2" i="275"/>
  <c r="ES2" i="280"/>
  <c r="ES122" i="273"/>
  <c r="ES123" i="273" s="1"/>
  <c r="ES11" i="280" s="1"/>
  <c r="ES42" i="288"/>
  <c r="ES111" i="273"/>
  <c r="ES112" i="273" s="1"/>
  <c r="ES11" i="285" s="1"/>
  <c r="ES12" i="285" s="1"/>
  <c r="ES75" i="273"/>
  <c r="ES2" i="286"/>
  <c r="ES2" i="288"/>
  <c r="ES2" i="285"/>
  <c r="ES2" i="282"/>
  <c r="ES18" i="288"/>
  <c r="ES32" i="273"/>
  <c r="ES33" i="273" s="1"/>
  <c r="ES2" i="265"/>
  <c r="ES2" i="273"/>
  <c r="ES2" i="278"/>
  <c r="EP11" i="265"/>
  <c r="EQ9" i="265"/>
  <c r="EV5" i="286"/>
  <c r="EV5" i="285"/>
  <c r="EV5" i="273"/>
  <c r="EV5" i="265"/>
  <c r="EV5" i="275"/>
  <c r="EV5" i="288"/>
  <c r="EV5" i="280"/>
  <c r="EW10" i="273"/>
  <c r="EV5" i="282"/>
  <c r="EV13" i="273"/>
  <c r="EV14" i="273" s="1"/>
  <c r="EV5" i="278"/>
  <c r="EU37" i="288"/>
  <c r="EU19" i="273"/>
  <c r="EU20" i="273" s="1"/>
  <c r="EU56" i="273"/>
  <c r="EU12" i="288"/>
  <c r="EU37" i="273"/>
  <c r="EU47" i="273"/>
  <c r="EU48" i="273" s="1"/>
  <c r="EU51" i="273" s="1"/>
  <c r="ET24" i="273"/>
  <c r="ET25" i="273" s="1"/>
  <c r="ET147" i="273"/>
  <c r="ER22" i="285"/>
  <c r="ER13" i="285"/>
  <c r="ER13" i="265" s="1"/>
  <c r="ER64" i="280"/>
  <c r="ER65" i="280" s="1"/>
  <c r="ER89" i="280"/>
  <c r="ER90" i="280" s="1"/>
  <c r="ER92" i="280" s="1"/>
  <c r="ER152" i="273"/>
  <c r="ER38" i="273"/>
  <c r="ES39" i="273" s="1"/>
  <c r="ES41" i="273" s="1"/>
  <c r="ER140" i="273"/>
  <c r="ER20" i="282"/>
  <c r="ER15" i="286"/>
  <c r="ER100" i="273"/>
  <c r="ES101" i="273" s="1"/>
  <c r="ES59" i="273" s="1"/>
  <c r="ER41" i="278"/>
  <c r="ER42" i="278" s="1"/>
  <c r="ER43" i="278" s="1"/>
  <c r="ER135" i="273"/>
  <c r="ER20" i="278"/>
  <c r="ER21" i="278" s="1"/>
  <c r="ER26" i="278" s="1"/>
  <c r="ER141" i="273"/>
  <c r="ER151" i="273"/>
  <c r="ER33" i="278"/>
  <c r="ER56" i="288"/>
  <c r="ER12" i="278"/>
  <c r="ER13" i="278" s="1"/>
  <c r="ER25" i="278" s="1"/>
  <c r="ER130" i="273"/>
  <c r="ES76" i="273"/>
  <c r="ES18" i="280" s="1"/>
  <c r="ER42" i="280"/>
  <c r="ER78" i="288"/>
  <c r="ER79" i="288" s="1"/>
  <c r="ER81" i="288" s="1"/>
  <c r="EP60" i="273"/>
  <c r="EO66" i="273"/>
  <c r="EO67" i="273" s="1"/>
  <c r="EQ136" i="273"/>
  <c r="EP19" i="278"/>
  <c r="EO42" i="282"/>
  <c r="EO14" i="265"/>
  <c r="EQ121" i="280"/>
  <c r="EQ50" i="280"/>
  <c r="EQ26" i="282"/>
  <c r="EQ32" i="286"/>
  <c r="EQ57" i="273"/>
  <c r="EQ15" i="275"/>
  <c r="EQ20" i="275" s="1"/>
  <c r="ER17" i="275" s="1"/>
  <c r="EQ55" i="288"/>
  <c r="EQ13" i="288"/>
  <c r="EQ18" i="285"/>
  <c r="EQ73" i="282"/>
  <c r="EQ61" i="288"/>
  <c r="EQ20" i="286"/>
  <c r="EQ84" i="282"/>
  <c r="EQ38" i="288"/>
  <c r="EQ43" i="286"/>
  <c r="EQ79" i="273"/>
  <c r="ER80" i="273" s="1"/>
  <c r="ER58" i="273" s="1"/>
  <c r="ER76" i="273"/>
  <c r="ER18" i="280" s="1"/>
  <c r="EO59" i="265"/>
  <c r="EO60" i="265" s="1"/>
  <c r="EP20" i="285"/>
  <c r="EP23" i="285" s="1"/>
  <c r="EP134" i="273"/>
  <c r="EQ131" i="273"/>
  <c r="EQ31" i="265"/>
  <c r="EQ10" i="265"/>
  <c r="EN3" i="265"/>
  <c r="EN3" i="280"/>
  <c r="EN3" i="273"/>
  <c r="EN3" i="288"/>
  <c r="EN3" i="285"/>
  <c r="EN3" i="275"/>
  <c r="EN50" i="273"/>
  <c r="EN3" i="278"/>
  <c r="EN3" i="282"/>
  <c r="EN3" i="286"/>
  <c r="EQ4" i="265"/>
  <c r="EQ4" i="280"/>
  <c r="EQ4" i="278"/>
  <c r="EQ4" i="286"/>
  <c r="EQ4" i="273"/>
  <c r="EQ4" i="288"/>
  <c r="EQ4" i="282"/>
  <c r="EQ4" i="285"/>
  <c r="EQ4" i="275"/>
  <c r="ER42" i="273"/>
  <c r="ER52" i="273"/>
  <c r="BF14" i="286"/>
  <c r="BF16" i="286" s="1"/>
  <c r="CC19" i="282"/>
  <c r="CC21" i="282" s="1"/>
  <c r="EQ142" i="273"/>
  <c r="EP11" i="278"/>
  <c r="EP153" i="273" l="1"/>
  <c r="EO50" i="288"/>
  <c r="EO51" i="288" s="1"/>
  <c r="EO54" i="288" s="1"/>
  <c r="EO57" i="288" s="1"/>
  <c r="EO64" i="288" s="1"/>
  <c r="ER68" i="280"/>
  <c r="ER19" i="280"/>
  <c r="ER20" i="280" s="1"/>
  <c r="ER23" i="280" s="1"/>
  <c r="EQ11" i="278"/>
  <c r="ER142" i="273"/>
  <c r="CC30" i="282"/>
  <c r="CC31" i="282" s="1"/>
  <c r="CD28" i="282" s="1"/>
  <c r="CC43" i="282"/>
  <c r="ER4" i="285"/>
  <c r="ER4" i="288"/>
  <c r="ER4" i="273"/>
  <c r="ER4" i="282"/>
  <c r="ER4" i="265"/>
  <c r="ER4" i="278"/>
  <c r="ER4" i="280"/>
  <c r="ER4" i="275"/>
  <c r="ER4" i="286"/>
  <c r="EQ134" i="273"/>
  <c r="ER131" i="273"/>
  <c r="ER121" i="280"/>
  <c r="ER50" i="280"/>
  <c r="ER84" i="282"/>
  <c r="ER32" i="286"/>
  <c r="ER15" i="275"/>
  <c r="ER20" i="275" s="1"/>
  <c r="ES17" i="275" s="1"/>
  <c r="ER26" i="282"/>
  <c r="ER38" i="288"/>
  <c r="ER43" i="286"/>
  <c r="ER57" i="273"/>
  <c r="ER73" i="282"/>
  <c r="ER61" i="288"/>
  <c r="ER20" i="286"/>
  <c r="ER79" i="273"/>
  <c r="ES80" i="273" s="1"/>
  <c r="ES58" i="273" s="1"/>
  <c r="ER55" i="288"/>
  <c r="ER13" i="288"/>
  <c r="ER18" i="285"/>
  <c r="ER136" i="273"/>
  <c r="EQ19" i="278"/>
  <c r="EP66" i="273"/>
  <c r="EP67" i="273" s="1"/>
  <c r="EQ60" i="273"/>
  <c r="ES121" i="280"/>
  <c r="ES50" i="280"/>
  <c r="ES84" i="282"/>
  <c r="ES38" i="288"/>
  <c r="ES43" i="286"/>
  <c r="ES79" i="273"/>
  <c r="ET80" i="273" s="1"/>
  <c r="ET58" i="273" s="1"/>
  <c r="ES26" i="282"/>
  <c r="ES32" i="286"/>
  <c r="ES57" i="273"/>
  <c r="ES55" i="288"/>
  <c r="ES13" i="288"/>
  <c r="ES18" i="285"/>
  <c r="ES73" i="282"/>
  <c r="ES61" i="288"/>
  <c r="ES20" i="286"/>
  <c r="ES15" i="275"/>
  <c r="ER27" i="278"/>
  <c r="ER32" i="278" s="1"/>
  <c r="ER34" i="278" s="1"/>
  <c r="ES52" i="273"/>
  <c r="ES42" i="273"/>
  <c r="EU24" i="273"/>
  <c r="EU25" i="273" s="1"/>
  <c r="EU147" i="273"/>
  <c r="EQ11" i="265"/>
  <c r="ES22" i="285"/>
  <c r="ES13" i="285"/>
  <c r="ES13" i="265" s="1"/>
  <c r="ES42" i="280"/>
  <c r="ES78" i="288"/>
  <c r="ES79" i="288" s="1"/>
  <c r="ES81" i="288" s="1"/>
  <c r="ES151" i="273"/>
  <c r="ES41" i="278"/>
  <c r="ES42" i="278" s="1"/>
  <c r="ES43" i="278" s="1"/>
  <c r="ES56" i="288"/>
  <c r="ES20" i="278"/>
  <c r="ES21" i="278" s="1"/>
  <c r="ES26" i="278" s="1"/>
  <c r="ES130" i="273"/>
  <c r="ES33" i="278"/>
  <c r="ES141" i="273"/>
  <c r="ES12" i="278"/>
  <c r="ES13" i="278" s="1"/>
  <c r="ES25" i="278" s="1"/>
  <c r="ES27" i="278" s="1"/>
  <c r="ES32" i="278" s="1"/>
  <c r="ES34" i="278" s="1"/>
  <c r="ES135" i="273"/>
  <c r="BF31" i="288"/>
  <c r="BF24" i="286"/>
  <c r="BF25" i="286" s="1"/>
  <c r="BF15" i="288"/>
  <c r="BF17" i="286"/>
  <c r="BF49" i="265" s="1"/>
  <c r="EP59" i="265"/>
  <c r="EP60" i="265" s="1"/>
  <c r="EQ20" i="285"/>
  <c r="EQ23" i="285" s="1"/>
  <c r="EO3" i="280"/>
  <c r="EO3" i="286"/>
  <c r="EO3" i="278"/>
  <c r="EO3" i="265"/>
  <c r="EO50" i="273"/>
  <c r="EO3" i="282"/>
  <c r="EO3" i="273"/>
  <c r="EO3" i="275"/>
  <c r="EO3" i="288"/>
  <c r="EO3" i="285"/>
  <c r="ER31" i="265"/>
  <c r="ER10" i="265"/>
  <c r="ET75" i="273"/>
  <c r="ET76" i="273" s="1"/>
  <c r="ET18" i="280" s="1"/>
  <c r="ET2" i="285"/>
  <c r="ET2" i="288"/>
  <c r="ET90" i="273"/>
  <c r="ET91" i="273" s="1"/>
  <c r="ET111" i="273"/>
  <c r="ET112" i="273" s="1"/>
  <c r="ET11" i="285" s="1"/>
  <c r="ET12" i="285" s="1"/>
  <c r="ET32" i="273"/>
  <c r="ET33" i="273" s="1"/>
  <c r="ET2" i="265"/>
  <c r="ET2" i="273"/>
  <c r="ET2" i="280"/>
  <c r="ET42" i="288"/>
  <c r="ET96" i="273"/>
  <c r="ET97" i="273" s="1"/>
  <c r="ET2" i="275"/>
  <c r="ET2" i="282"/>
  <c r="ET122" i="273"/>
  <c r="ET123" i="273" s="1"/>
  <c r="ET11" i="280" s="1"/>
  <c r="ET148" i="273"/>
  <c r="ET149" i="273" s="1"/>
  <c r="ET18" i="288"/>
  <c r="ET2" i="286"/>
  <c r="ET2" i="278"/>
  <c r="EV37" i="288"/>
  <c r="EV37" i="273"/>
  <c r="EV47" i="273"/>
  <c r="EV48" i="273" s="1"/>
  <c r="EV51" i="273" s="1"/>
  <c r="EV56" i="273"/>
  <c r="EV12" i="288"/>
  <c r="EV19" i="273"/>
  <c r="EV20" i="273" s="1"/>
  <c r="EW5" i="278"/>
  <c r="EW5" i="286"/>
  <c r="EW5" i="273"/>
  <c r="EW5" i="265"/>
  <c r="EW5" i="285"/>
  <c r="EX10" i="273"/>
  <c r="EW13" i="273"/>
  <c r="EW14" i="273" s="1"/>
  <c r="EW5" i="275"/>
  <c r="EW5" i="282"/>
  <c r="EW5" i="288"/>
  <c r="EW5" i="280"/>
  <c r="EP42" i="282"/>
  <c r="EP14" i="265"/>
  <c r="ES38" i="273"/>
  <c r="ET39" i="273" s="1"/>
  <c r="ET41" i="273" s="1"/>
  <c r="ES140" i="273"/>
  <c r="ES100" i="273"/>
  <c r="ET101" i="273" s="1"/>
  <c r="ET59" i="273" s="1"/>
  <c r="ES20" i="282"/>
  <c r="ES15" i="286"/>
  <c r="ES64" i="280"/>
  <c r="ES65" i="280" s="1"/>
  <c r="ES89" i="280"/>
  <c r="ES90" i="280" s="1"/>
  <c r="ES92" i="280" s="1"/>
  <c r="ES152" i="273"/>
  <c r="EP50" i="288" l="1"/>
  <c r="EP51" i="288" s="1"/>
  <c r="EP54" i="288" s="1"/>
  <c r="EP57" i="288" s="1"/>
  <c r="EP64" i="288" s="1"/>
  <c r="EQ153" i="273"/>
  <c r="ES68" i="280"/>
  <c r="ES19" i="280"/>
  <c r="ES20" i="280" s="1"/>
  <c r="ES20" i="275"/>
  <c r="ET17" i="275" s="1"/>
  <c r="EQ59" i="265"/>
  <c r="EQ60" i="265" s="1"/>
  <c r="ER20" i="285"/>
  <c r="ER23" i="285" s="1"/>
  <c r="EV24" i="273"/>
  <c r="EV25" i="273" s="1"/>
  <c r="EV147" i="273"/>
  <c r="ET42" i="280"/>
  <c r="ET78" i="288"/>
  <c r="ET79" i="288" s="1"/>
  <c r="ET81" i="288" s="1"/>
  <c r="ET100" i="273"/>
  <c r="EU101" i="273" s="1"/>
  <c r="EU59" i="273" s="1"/>
  <c r="ET15" i="286"/>
  <c r="ET20" i="282"/>
  <c r="ET121" i="280"/>
  <c r="ET50" i="280"/>
  <c r="ET73" i="282"/>
  <c r="ET61" i="288"/>
  <c r="ET20" i="286"/>
  <c r="ET26" i="282"/>
  <c r="ET38" i="288"/>
  <c r="ET43" i="286"/>
  <c r="ET57" i="273"/>
  <c r="ET84" i="282"/>
  <c r="ET32" i="286"/>
  <c r="ET15" i="275"/>
  <c r="ET55" i="288"/>
  <c r="ET13" i="288"/>
  <c r="ET18" i="285"/>
  <c r="ET79" i="273"/>
  <c r="EU80" i="273" s="1"/>
  <c r="EU58" i="273" s="1"/>
  <c r="ET42" i="273"/>
  <c r="ET52" i="273"/>
  <c r="EW56" i="273"/>
  <c r="EW47" i="273"/>
  <c r="EW48" i="273" s="1"/>
  <c r="EW51" i="273" s="1"/>
  <c r="EW37" i="273"/>
  <c r="EW19" i="273"/>
  <c r="EW20" i="273" s="1"/>
  <c r="EW37" i="288"/>
  <c r="EW12" i="288"/>
  <c r="ET64" i="280"/>
  <c r="ET65" i="280" s="1"/>
  <c r="ET89" i="280"/>
  <c r="ET90" i="280" s="1"/>
  <c r="ET92" i="280" s="1"/>
  <c r="ET152" i="273"/>
  <c r="ET151" i="273"/>
  <c r="ET12" i="278"/>
  <c r="ET13" i="278" s="1"/>
  <c r="ET25" i="278" s="1"/>
  <c r="ET141" i="273"/>
  <c r="ET56" i="288"/>
  <c r="ET33" i="278"/>
  <c r="ET20" i="278"/>
  <c r="ET21" i="278" s="1"/>
  <c r="ET26" i="278" s="1"/>
  <c r="ET130" i="273"/>
  <c r="ET41" i="278"/>
  <c r="ET42" i="278" s="1"/>
  <c r="ET43" i="278" s="1"/>
  <c r="ET135" i="273"/>
  <c r="ET22" i="285"/>
  <c r="ET13" i="285"/>
  <c r="ET13" i="265" s="1"/>
  <c r="BF74" i="265"/>
  <c r="BG22" i="286"/>
  <c r="ES30" i="265"/>
  <c r="ES9" i="265"/>
  <c r="ES31" i="265"/>
  <c r="ES10" i="265"/>
  <c r="ER30" i="265"/>
  <c r="ER9" i="265"/>
  <c r="ER11" i="265" s="1"/>
  <c r="EP3" i="265"/>
  <c r="EP3" i="286"/>
  <c r="EP50" i="273"/>
  <c r="EP3" i="280"/>
  <c r="EP3" i="273"/>
  <c r="EP3" i="285"/>
  <c r="EP3" i="282"/>
  <c r="EP3" i="278"/>
  <c r="EP3" i="288"/>
  <c r="EP3" i="275"/>
  <c r="ER19" i="278"/>
  <c r="ES136" i="273"/>
  <c r="ER134" i="273"/>
  <c r="ES131" i="273"/>
  <c r="ER11" i="278"/>
  <c r="ES142" i="273"/>
  <c r="EX13" i="273"/>
  <c r="EX14" i="273" s="1"/>
  <c r="EX5" i="285"/>
  <c r="EX5" i="265"/>
  <c r="EX5" i="280"/>
  <c r="EY10" i="273"/>
  <c r="EX5" i="282"/>
  <c r="EX5" i="275"/>
  <c r="EX5" i="286"/>
  <c r="EX5" i="288"/>
  <c r="EX5" i="273"/>
  <c r="EX5" i="278"/>
  <c r="ET38" i="273"/>
  <c r="EU39" i="273" s="1"/>
  <c r="EU41" i="273" s="1"/>
  <c r="ET140" i="273"/>
  <c r="EQ42" i="282"/>
  <c r="EQ14" i="265"/>
  <c r="EU148" i="273"/>
  <c r="EU149" i="273" s="1"/>
  <c r="EU96" i="273"/>
  <c r="EU97" i="273" s="1"/>
  <c r="EU90" i="273"/>
  <c r="EU91" i="273" s="1"/>
  <c r="EU2" i="288"/>
  <c r="EU2" i="273"/>
  <c r="EU122" i="273"/>
  <c r="EU123" i="273" s="1"/>
  <c r="EU11" i="280" s="1"/>
  <c r="EU42" i="288"/>
  <c r="EU111" i="273"/>
  <c r="EU112" i="273" s="1"/>
  <c r="EU11" i="285" s="1"/>
  <c r="EU12" i="285" s="1"/>
  <c r="EU75" i="273"/>
  <c r="EU2" i="275"/>
  <c r="EU2" i="282"/>
  <c r="EU2" i="286"/>
  <c r="EU2" i="278"/>
  <c r="EU18" i="288"/>
  <c r="EU32" i="273"/>
  <c r="EU33" i="273" s="1"/>
  <c r="EU2" i="265"/>
  <c r="EU2" i="285"/>
  <c r="EU2" i="280"/>
  <c r="ES4" i="278"/>
  <c r="ES4" i="285"/>
  <c r="ES4" i="286"/>
  <c r="ES4" i="273"/>
  <c r="ES4" i="288"/>
  <c r="ES4" i="280"/>
  <c r="ES4" i="265"/>
  <c r="ES4" i="282"/>
  <c r="ES4" i="275"/>
  <c r="EQ66" i="273"/>
  <c r="EQ67" i="273" s="1"/>
  <c r="ER60" i="273"/>
  <c r="CD19" i="282"/>
  <c r="CD21" i="282" s="1"/>
  <c r="EQ50" i="288" l="1"/>
  <c r="EQ51" i="288" s="1"/>
  <c r="EQ54" i="288" s="1"/>
  <c r="EQ57" i="288" s="1"/>
  <c r="EQ64" i="288" s="1"/>
  <c r="ER153" i="273"/>
  <c r="ES23" i="280"/>
  <c r="ET68" i="280"/>
  <c r="ET19" i="280"/>
  <c r="ET20" i="280" s="1"/>
  <c r="ET23" i="280" s="1"/>
  <c r="ET20" i="275"/>
  <c r="EU17" i="275" s="1"/>
  <c r="EQ3" i="265"/>
  <c r="EQ50" i="273"/>
  <c r="EQ3" i="285"/>
  <c r="EQ3" i="278"/>
  <c r="EQ3" i="286"/>
  <c r="EQ3" i="273"/>
  <c r="EQ3" i="275"/>
  <c r="EQ3" i="288"/>
  <c r="EQ3" i="282"/>
  <c r="EQ3" i="280"/>
  <c r="EU38" i="273"/>
  <c r="EV39" i="273" s="1"/>
  <c r="EV41" i="273" s="1"/>
  <c r="EU140" i="273"/>
  <c r="EU20" i="282"/>
  <c r="EU15" i="286"/>
  <c r="EU100" i="273"/>
  <c r="EV101" i="273" s="1"/>
  <c r="EV59" i="273" s="1"/>
  <c r="CD30" i="282"/>
  <c r="CD31" i="282" s="1"/>
  <c r="CE28" i="282" s="1"/>
  <c r="CD43" i="282"/>
  <c r="ER66" i="273"/>
  <c r="ER67" i="273" s="1"/>
  <c r="ES60" i="273"/>
  <c r="EU22" i="285"/>
  <c r="EU13" i="285"/>
  <c r="EU13" i="265" s="1"/>
  <c r="EU42" i="280"/>
  <c r="EU78" i="288"/>
  <c r="EU79" i="288" s="1"/>
  <c r="EU81" i="288" s="1"/>
  <c r="EU151" i="273"/>
  <c r="EU20" i="278"/>
  <c r="EU21" i="278" s="1"/>
  <c r="EU26" i="278" s="1"/>
  <c r="EU130" i="273"/>
  <c r="EU33" i="278"/>
  <c r="EU141" i="273"/>
  <c r="EU12" i="278"/>
  <c r="EU13" i="278" s="1"/>
  <c r="EU25" i="278" s="1"/>
  <c r="EU27" i="278" s="1"/>
  <c r="EU32" i="278" s="1"/>
  <c r="EU135" i="273"/>
  <c r="EU56" i="288"/>
  <c r="EU41" i="278"/>
  <c r="EU42" i="278" s="1"/>
  <c r="EU43" i="278" s="1"/>
  <c r="EY5" i="278"/>
  <c r="EY13" i="273"/>
  <c r="EY14" i="273" s="1"/>
  <c r="EY5" i="288"/>
  <c r="EY5" i="286"/>
  <c r="EY5" i="282"/>
  <c r="EY5" i="265"/>
  <c r="EY5" i="273"/>
  <c r="EY5" i="275"/>
  <c r="EY5" i="280"/>
  <c r="EY5" i="285"/>
  <c r="EZ10" i="273"/>
  <c r="EX12" i="288"/>
  <c r="EX19" i="273"/>
  <c r="EX20" i="273" s="1"/>
  <c r="EX37" i="273"/>
  <c r="EX37" i="288"/>
  <c r="EX56" i="273"/>
  <c r="EX47" i="273"/>
  <c r="EX48" i="273" s="1"/>
  <c r="EX51" i="273" s="1"/>
  <c r="ES134" i="273"/>
  <c r="ET131" i="273"/>
  <c r="ER42" i="282"/>
  <c r="ER14" i="265"/>
  <c r="ES11" i="265"/>
  <c r="BG14" i="286"/>
  <c r="BG16" i="286" s="1"/>
  <c r="EU76" i="273"/>
  <c r="EU18" i="280" s="1"/>
  <c r="ET31" i="265"/>
  <c r="ET10" i="265"/>
  <c r="ET27" i="278"/>
  <c r="ET32" i="278" s="1"/>
  <c r="ET34" i="278" s="1"/>
  <c r="ET4" i="275"/>
  <c r="ET4" i="282"/>
  <c r="ET4" i="265"/>
  <c r="ET4" i="273"/>
  <c r="ET4" i="280"/>
  <c r="ET4" i="285"/>
  <c r="ET4" i="288"/>
  <c r="ET4" i="286"/>
  <c r="ET4" i="278"/>
  <c r="ER59" i="265"/>
  <c r="ER60" i="265" s="1"/>
  <c r="ES20" i="285"/>
  <c r="ES23" i="285" s="1"/>
  <c r="EU64" i="280"/>
  <c r="EU65" i="280" s="1"/>
  <c r="EU89" i="280"/>
  <c r="EU90" i="280" s="1"/>
  <c r="EU92" i="280" s="1"/>
  <c r="EU152" i="273"/>
  <c r="EU42" i="273"/>
  <c r="EU52" i="273"/>
  <c r="ES11" i="278"/>
  <c r="ET142" i="273"/>
  <c r="ES19" i="278"/>
  <c r="ET136" i="273"/>
  <c r="EW147" i="273"/>
  <c r="EW24" i="273"/>
  <c r="EW25" i="273" s="1"/>
  <c r="EV90" i="273"/>
  <c r="EV91" i="273" s="1"/>
  <c r="EV111" i="273"/>
  <c r="EV112" i="273" s="1"/>
  <c r="EV11" i="285" s="1"/>
  <c r="EV12" i="285" s="1"/>
  <c r="EV32" i="273"/>
  <c r="EV33" i="273" s="1"/>
  <c r="EV2" i="265"/>
  <c r="EV2" i="273"/>
  <c r="EV2" i="278"/>
  <c r="EV75" i="273"/>
  <c r="EV2" i="285"/>
  <c r="EV2" i="282"/>
  <c r="EV122" i="273"/>
  <c r="EV123" i="273" s="1"/>
  <c r="EV11" i="280" s="1"/>
  <c r="EV148" i="273"/>
  <c r="EV149" i="273" s="1"/>
  <c r="EV18" i="288"/>
  <c r="EV2" i="286"/>
  <c r="EV2" i="288"/>
  <c r="EV42" i="288"/>
  <c r="EV96" i="273"/>
  <c r="EV97" i="273" s="1"/>
  <c r="EV2" i="275"/>
  <c r="EV2" i="280"/>
  <c r="EU34" i="278" l="1"/>
  <c r="ES153" i="273"/>
  <c r="ER50" i="288"/>
  <c r="ER51" i="288" s="1"/>
  <c r="ER54" i="288" s="1"/>
  <c r="ER57" i="288" s="1"/>
  <c r="ER64" i="288" s="1"/>
  <c r="EU68" i="280"/>
  <c r="EU19" i="280"/>
  <c r="EU20" i="280" s="1"/>
  <c r="EU23" i="280" s="1"/>
  <c r="EV12" i="278"/>
  <c r="EV13" i="278" s="1"/>
  <c r="EV25" i="278" s="1"/>
  <c r="EV130" i="273"/>
  <c r="EV56" i="288"/>
  <c r="EV41" i="278"/>
  <c r="EV42" i="278" s="1"/>
  <c r="EV43" i="278" s="1"/>
  <c r="EV20" i="278"/>
  <c r="EV21" i="278" s="1"/>
  <c r="EV26" i="278" s="1"/>
  <c r="EV141" i="273"/>
  <c r="EV151" i="273"/>
  <c r="EV33" i="278"/>
  <c r="EV135" i="273"/>
  <c r="EV13" i="285"/>
  <c r="EV13" i="265" s="1"/>
  <c r="EV22" i="285"/>
  <c r="EV64" i="280"/>
  <c r="EV65" i="280" s="1"/>
  <c r="EV89" i="280"/>
  <c r="EV90" i="280" s="1"/>
  <c r="EV92" i="280" s="1"/>
  <c r="EV152" i="273"/>
  <c r="EV38" i="273"/>
  <c r="EW39" i="273" s="1"/>
  <c r="EW41" i="273" s="1"/>
  <c r="EV140" i="273"/>
  <c r="EV20" i="282"/>
  <c r="EV100" i="273"/>
  <c r="EW101" i="273" s="1"/>
  <c r="EW59" i="273" s="1"/>
  <c r="EV15" i="286"/>
  <c r="EW122" i="273"/>
  <c r="EW123" i="273" s="1"/>
  <c r="EW11" i="280" s="1"/>
  <c r="EW42" i="288"/>
  <c r="EW2" i="286"/>
  <c r="EW2" i="278"/>
  <c r="EW2" i="285"/>
  <c r="EW18" i="288"/>
  <c r="EW2" i="282"/>
  <c r="EW96" i="273"/>
  <c r="EW97" i="273" s="1"/>
  <c r="EW90" i="273"/>
  <c r="EW91" i="273" s="1"/>
  <c r="EW2" i="288"/>
  <c r="EW2" i="273"/>
  <c r="EW148" i="273"/>
  <c r="EW149" i="273" s="1"/>
  <c r="EW75" i="273"/>
  <c r="EW2" i="265"/>
  <c r="EW2" i="280"/>
  <c r="EW111" i="273"/>
  <c r="EW112" i="273" s="1"/>
  <c r="EW11" i="285" s="1"/>
  <c r="EW12" i="285" s="1"/>
  <c r="EW32" i="273"/>
  <c r="EW33" i="273" s="1"/>
  <c r="EW2" i="275"/>
  <c r="ET11" i="278"/>
  <c r="EU142" i="273"/>
  <c r="EU4" i="265"/>
  <c r="EU4" i="285"/>
  <c r="EU4" i="278"/>
  <c r="EU4" i="273"/>
  <c r="EU4" i="282"/>
  <c r="EU4" i="275"/>
  <c r="EU4" i="280"/>
  <c r="EU4" i="288"/>
  <c r="EU4" i="286"/>
  <c r="ET20" i="285"/>
  <c r="ET23" i="285" s="1"/>
  <c r="ES59" i="265"/>
  <c r="ES60" i="265" s="1"/>
  <c r="EU121" i="280"/>
  <c r="EU50" i="280"/>
  <c r="EU55" i="288"/>
  <c r="EU32" i="286"/>
  <c r="EU57" i="273"/>
  <c r="EU73" i="282"/>
  <c r="EU61" i="288"/>
  <c r="EU15" i="275"/>
  <c r="EU20" i="275" s="1"/>
  <c r="EV17" i="275" s="1"/>
  <c r="EU18" i="285"/>
  <c r="EU84" i="282"/>
  <c r="EU38" i="288"/>
  <c r="EU20" i="286"/>
  <c r="EU79" i="273"/>
  <c r="EV80" i="273" s="1"/>
  <c r="EV58" i="273" s="1"/>
  <c r="EU26" i="282"/>
  <c r="EU43" i="286"/>
  <c r="EU13" i="288"/>
  <c r="ES42" i="282"/>
  <c r="ES14" i="265"/>
  <c r="EY56" i="273"/>
  <c r="EY12" i="288"/>
  <c r="EY19" i="273"/>
  <c r="EY20" i="273" s="1"/>
  <c r="EY37" i="288"/>
  <c r="EY37" i="273"/>
  <c r="EY47" i="273"/>
  <c r="EY48" i="273" s="1"/>
  <c r="EY51" i="273" s="1"/>
  <c r="EU30" i="265"/>
  <c r="EU9" i="265"/>
  <c r="ES66" i="273"/>
  <c r="ES67" i="273" s="1"/>
  <c r="ET60" i="273"/>
  <c r="CE19" i="282"/>
  <c r="CE21" i="282" s="1"/>
  <c r="EV76" i="273"/>
  <c r="EV18" i="280" s="1"/>
  <c r="EV42" i="273"/>
  <c r="EV52" i="273"/>
  <c r="EV42" i="280"/>
  <c r="EV78" i="288"/>
  <c r="EV79" i="288" s="1"/>
  <c r="EV81" i="288" s="1"/>
  <c r="EU136" i="273"/>
  <c r="ET19" i="278"/>
  <c r="ET30" i="265"/>
  <c r="ET9" i="265"/>
  <c r="ET11" i="265" s="1"/>
  <c r="BG31" i="288"/>
  <c r="BG17" i="286"/>
  <c r="BG49" i="265" s="1"/>
  <c r="BG15" i="288"/>
  <c r="BG24" i="286"/>
  <c r="BG25" i="286" s="1"/>
  <c r="EU131" i="273"/>
  <c r="ET134" i="273"/>
  <c r="EX24" i="273"/>
  <c r="EX25" i="273" s="1"/>
  <c r="EX147" i="273"/>
  <c r="EZ13" i="273"/>
  <c r="EZ14" i="273" s="1"/>
  <c r="EZ5" i="282"/>
  <c r="EZ5" i="265"/>
  <c r="EZ5" i="275"/>
  <c r="EZ5" i="280"/>
  <c r="EZ5" i="285"/>
  <c r="FA10" i="273"/>
  <c r="EZ5" i="278"/>
  <c r="EZ5" i="288"/>
  <c r="EZ5" i="286"/>
  <c r="EZ5" i="273"/>
  <c r="EU31" i="265"/>
  <c r="EU10" i="265"/>
  <c r="ER50" i="273"/>
  <c r="ER3" i="275"/>
  <c r="ER3" i="285"/>
  <c r="ER3" i="273"/>
  <c r="ER3" i="288"/>
  <c r="ER3" i="265"/>
  <c r="ER3" i="286"/>
  <c r="ER3" i="282"/>
  <c r="ER3" i="280"/>
  <c r="ER3" i="278"/>
  <c r="ES50" i="288" l="1"/>
  <c r="ES51" i="288" s="1"/>
  <c r="ES54" i="288" s="1"/>
  <c r="ES57" i="288" s="1"/>
  <c r="ES64" i="288" s="1"/>
  <c r="ET153" i="273"/>
  <c r="EV68" i="280"/>
  <c r="EV19" i="280"/>
  <c r="EV20" i="280" s="1"/>
  <c r="EV23" i="280" s="1"/>
  <c r="EV131" i="273"/>
  <c r="EU134" i="273"/>
  <c r="FA5" i="265"/>
  <c r="FA5" i="280"/>
  <c r="FA5" i="285"/>
  <c r="FA5" i="286"/>
  <c r="FA5" i="275"/>
  <c r="FB10" i="273"/>
  <c r="FA5" i="273"/>
  <c r="FA13" i="273"/>
  <c r="FA14" i="273" s="1"/>
  <c r="FA5" i="282"/>
  <c r="FA5" i="288"/>
  <c r="FA5" i="278"/>
  <c r="EZ56" i="273"/>
  <c r="EZ47" i="273"/>
  <c r="EZ48" i="273" s="1"/>
  <c r="EZ51" i="273" s="1"/>
  <c r="EZ37" i="273"/>
  <c r="EZ12" i="288"/>
  <c r="EZ37" i="288"/>
  <c r="EZ19" i="273"/>
  <c r="EZ20" i="273" s="1"/>
  <c r="EX90" i="273"/>
  <c r="EX91" i="273" s="1"/>
  <c r="EX111" i="273"/>
  <c r="EX112" i="273" s="1"/>
  <c r="EX11" i="285" s="1"/>
  <c r="EX12" i="285" s="1"/>
  <c r="EX32" i="273"/>
  <c r="EX33" i="273" s="1"/>
  <c r="EX2" i="265"/>
  <c r="EX2" i="286"/>
  <c r="EX2" i="285"/>
  <c r="EX2" i="278"/>
  <c r="EX75" i="273"/>
  <c r="EX76" i="273" s="1"/>
  <c r="EX18" i="280" s="1"/>
  <c r="EX2" i="273"/>
  <c r="EX122" i="273"/>
  <c r="EX123" i="273" s="1"/>
  <c r="EX11" i="280" s="1"/>
  <c r="EX148" i="273"/>
  <c r="EX149" i="273" s="1"/>
  <c r="EX18" i="288"/>
  <c r="EX2" i="280"/>
  <c r="EX2" i="288"/>
  <c r="EX42" i="288"/>
  <c r="EX2" i="275"/>
  <c r="EX96" i="273"/>
  <c r="EX97" i="273" s="1"/>
  <c r="EX2" i="282"/>
  <c r="EV121" i="280"/>
  <c r="EV50" i="280"/>
  <c r="EV61" i="288"/>
  <c r="EV43" i="286"/>
  <c r="EV57" i="273"/>
  <c r="EV26" i="282"/>
  <c r="EV38" i="288"/>
  <c r="EV15" i="275"/>
  <c r="EV20" i="275" s="1"/>
  <c r="EW17" i="275" s="1"/>
  <c r="EV79" i="273"/>
  <c r="EW80" i="273" s="1"/>
  <c r="EW58" i="273" s="1"/>
  <c r="EV84" i="282"/>
  <c r="EV13" i="288"/>
  <c r="EV18" i="285"/>
  <c r="EV73" i="282"/>
  <c r="EV55" i="288"/>
  <c r="EV32" i="286"/>
  <c r="EV20" i="286"/>
  <c r="ES3" i="286"/>
  <c r="ES3" i="265"/>
  <c r="ES3" i="273"/>
  <c r="ES50" i="273"/>
  <c r="ES3" i="278"/>
  <c r="ES3" i="282"/>
  <c r="ES3" i="288"/>
  <c r="ES3" i="275"/>
  <c r="ES3" i="280"/>
  <c r="ES3" i="285"/>
  <c r="EU11" i="265"/>
  <c r="ET59" i="265"/>
  <c r="ET60" i="265" s="1"/>
  <c r="EU20" i="285"/>
  <c r="EU23" i="285" s="1"/>
  <c r="EV142" i="273"/>
  <c r="EU11" i="278"/>
  <c r="EW22" i="285"/>
  <c r="EW13" i="285"/>
  <c r="EW13" i="265" s="1"/>
  <c r="EW64" i="280"/>
  <c r="EW65" i="280" s="1"/>
  <c r="EW89" i="280"/>
  <c r="EW90" i="280" s="1"/>
  <c r="EW92" i="280" s="1"/>
  <c r="EW152" i="273"/>
  <c r="EW151" i="273"/>
  <c r="EW33" i="278"/>
  <c r="EW141" i="273"/>
  <c r="EW20" i="278"/>
  <c r="EW21" i="278" s="1"/>
  <c r="EW26" i="278" s="1"/>
  <c r="EW135" i="273"/>
  <c r="EW56" i="288"/>
  <c r="EW41" i="278"/>
  <c r="EW42" i="278" s="1"/>
  <c r="EW43" i="278" s="1"/>
  <c r="EW12" i="278"/>
  <c r="EW13" i="278" s="1"/>
  <c r="EW25" i="278" s="1"/>
  <c r="EW130" i="273"/>
  <c r="EW52" i="273"/>
  <c r="EW42" i="273"/>
  <c r="EV27" i="278"/>
  <c r="EV32" i="278" s="1"/>
  <c r="EV34" i="278" s="1"/>
  <c r="BH22" i="286"/>
  <c r="BG74" i="265"/>
  <c r="ET42" i="282"/>
  <c r="ET14" i="265"/>
  <c r="EU19" i="278"/>
  <c r="EV136" i="273"/>
  <c r="EV4" i="288"/>
  <c r="EV4" i="286"/>
  <c r="EV4" i="282"/>
  <c r="EV4" i="265"/>
  <c r="EV4" i="285"/>
  <c r="EV4" i="280"/>
  <c r="EV4" i="275"/>
  <c r="EV4" i="273"/>
  <c r="EV4" i="278"/>
  <c r="CE30" i="282"/>
  <c r="CE31" i="282" s="1"/>
  <c r="CF28" i="282" s="1"/>
  <c r="CE43" i="282"/>
  <c r="ET66" i="273"/>
  <c r="ET67" i="273" s="1"/>
  <c r="EU60" i="273"/>
  <c r="EY147" i="273"/>
  <c r="EY24" i="273"/>
  <c r="EY25" i="273" s="1"/>
  <c r="EW38" i="273"/>
  <c r="EX39" i="273" s="1"/>
  <c r="EX41" i="273" s="1"/>
  <c r="EW140" i="273"/>
  <c r="EW20" i="282"/>
  <c r="EW100" i="273"/>
  <c r="EX101" i="273" s="1"/>
  <c r="EX59" i="273" s="1"/>
  <c r="EW15" i="286"/>
  <c r="EW42" i="280"/>
  <c r="EW78" i="288"/>
  <c r="EW79" i="288" s="1"/>
  <c r="EW81" i="288" s="1"/>
  <c r="EW76" i="273"/>
  <c r="EW18" i="280" s="1"/>
  <c r="EV31" i="265"/>
  <c r="EV10" i="265"/>
  <c r="EU153" i="273" l="1"/>
  <c r="ET50" i="288"/>
  <c r="ET51" i="288" s="1"/>
  <c r="ET54" i="288" s="1"/>
  <c r="ET57" i="288" s="1"/>
  <c r="ET64" i="288" s="1"/>
  <c r="EW27" i="278"/>
  <c r="EW32" i="278" s="1"/>
  <c r="EW34" i="278" s="1"/>
  <c r="EW68" i="280"/>
  <c r="EW19" i="280"/>
  <c r="EW20" i="280" s="1"/>
  <c r="EW23" i="280" s="1"/>
  <c r="EU59" i="265"/>
  <c r="EU60" i="265" s="1"/>
  <c r="EV20" i="285"/>
  <c r="EV23" i="285" s="1"/>
  <c r="EX52" i="273"/>
  <c r="EX42" i="273"/>
  <c r="EY111" i="273"/>
  <c r="EY112" i="273" s="1"/>
  <c r="EY11" i="285" s="1"/>
  <c r="EY12" i="285" s="1"/>
  <c r="EY75" i="273"/>
  <c r="EY2" i="280"/>
  <c r="EY2" i="288"/>
  <c r="EY42" i="288"/>
  <c r="EY2" i="286"/>
  <c r="EY2" i="285"/>
  <c r="EY148" i="273"/>
  <c r="EY149" i="273" s="1"/>
  <c r="EY18" i="288"/>
  <c r="EY32" i="273"/>
  <c r="EY33" i="273" s="1"/>
  <c r="EY2" i="265"/>
  <c r="EY2" i="275"/>
  <c r="EY2" i="273"/>
  <c r="EY96" i="273"/>
  <c r="EY97" i="273" s="1"/>
  <c r="EY90" i="273"/>
  <c r="EY91" i="273" s="1"/>
  <c r="EY2" i="278"/>
  <c r="EY122" i="273"/>
  <c r="EY123" i="273" s="1"/>
  <c r="EY11" i="280" s="1"/>
  <c r="EY2" i="282"/>
  <c r="ET3" i="278"/>
  <c r="ET3" i="273"/>
  <c r="ET3" i="275"/>
  <c r="ET3" i="282"/>
  <c r="ET3" i="265"/>
  <c r="ET50" i="273"/>
  <c r="ET3" i="288"/>
  <c r="ET3" i="280"/>
  <c r="ET3" i="285"/>
  <c r="ET3" i="286"/>
  <c r="CF19" i="282"/>
  <c r="CF21" i="282" s="1"/>
  <c r="BH14" i="286"/>
  <c r="BH16" i="286" s="1"/>
  <c r="EW4" i="265"/>
  <c r="EW4" i="273"/>
  <c r="EW4" i="280"/>
  <c r="EW4" i="288"/>
  <c r="EW4" i="282"/>
  <c r="EW4" i="286"/>
  <c r="EW4" i="278"/>
  <c r="EW4" i="285"/>
  <c r="EW4" i="275"/>
  <c r="EW31" i="265"/>
  <c r="EW10" i="265"/>
  <c r="EV11" i="278"/>
  <c r="EW142" i="273"/>
  <c r="EX42" i="280"/>
  <c r="EX78" i="288"/>
  <c r="EX79" i="288" s="1"/>
  <c r="EX81" i="288" s="1"/>
  <c r="EY76" i="273"/>
  <c r="EY18" i="280" s="1"/>
  <c r="EX22" i="285"/>
  <c r="EX13" i="285"/>
  <c r="EX13" i="265" s="1"/>
  <c r="EZ24" i="273"/>
  <c r="EZ25" i="273" s="1"/>
  <c r="EZ147" i="273"/>
  <c r="EW121" i="280"/>
  <c r="EW50" i="280"/>
  <c r="EW26" i="282"/>
  <c r="EW13" i="288"/>
  <c r="EW18" i="285"/>
  <c r="EW55" i="288"/>
  <c r="EW57" i="273"/>
  <c r="EW73" i="282"/>
  <c r="EW38" i="288"/>
  <c r="EW61" i="288"/>
  <c r="EW43" i="286"/>
  <c r="EW79" i="273"/>
  <c r="EX80" i="273" s="1"/>
  <c r="EX58" i="273" s="1"/>
  <c r="EW32" i="286"/>
  <c r="EW15" i="275"/>
  <c r="EW20" i="275" s="1"/>
  <c r="EX17" i="275" s="1"/>
  <c r="EW84" i="282"/>
  <c r="EW20" i="286"/>
  <c r="EX121" i="280"/>
  <c r="EX50" i="280"/>
  <c r="EX73" i="282"/>
  <c r="EX61" i="288"/>
  <c r="EX20" i="286"/>
  <c r="EX79" i="273"/>
  <c r="EY80" i="273" s="1"/>
  <c r="EY58" i="273" s="1"/>
  <c r="EX13" i="288"/>
  <c r="EX57" i="273"/>
  <c r="EX38" i="288"/>
  <c r="EX26" i="282"/>
  <c r="EX32" i="286"/>
  <c r="EX15" i="275"/>
  <c r="EX20" i="275" s="1"/>
  <c r="EY17" i="275" s="1"/>
  <c r="EX55" i="288"/>
  <c r="EX18" i="285"/>
  <c r="EX84" i="282"/>
  <c r="EX43" i="286"/>
  <c r="EU66" i="273"/>
  <c r="EU67" i="273" s="1"/>
  <c r="EV60" i="273"/>
  <c r="EV19" i="278"/>
  <c r="EW136" i="273"/>
  <c r="EV30" i="265"/>
  <c r="EV9" i="265"/>
  <c r="EV11" i="265" s="1"/>
  <c r="EW30" i="265"/>
  <c r="EW9" i="265"/>
  <c r="EU42" i="282"/>
  <c r="EU14" i="265"/>
  <c r="EX33" i="278"/>
  <c r="EX151" i="273"/>
  <c r="EX20" i="278"/>
  <c r="EX21" i="278" s="1"/>
  <c r="EX26" i="278" s="1"/>
  <c r="EX12" i="278"/>
  <c r="EX13" i="278" s="1"/>
  <c r="EX25" i="278" s="1"/>
  <c r="EX130" i="273"/>
  <c r="EX41" i="278"/>
  <c r="EX42" i="278" s="1"/>
  <c r="EX43" i="278" s="1"/>
  <c r="EX135" i="273"/>
  <c r="EX56" i="288"/>
  <c r="EX141" i="273"/>
  <c r="EX64" i="280"/>
  <c r="EX65" i="280" s="1"/>
  <c r="EX89" i="280"/>
  <c r="EX90" i="280" s="1"/>
  <c r="EX92" i="280" s="1"/>
  <c r="EX152" i="273"/>
  <c r="EX38" i="273"/>
  <c r="EY39" i="273" s="1"/>
  <c r="EY41" i="273" s="1"/>
  <c r="EX140" i="273"/>
  <c r="EX15" i="286"/>
  <c r="EX20" i="282"/>
  <c r="EX100" i="273"/>
  <c r="EY101" i="273" s="1"/>
  <c r="EY59" i="273" s="1"/>
  <c r="FA37" i="288"/>
  <c r="FA56" i="273"/>
  <c r="FA47" i="273"/>
  <c r="FA48" i="273" s="1"/>
  <c r="FA51" i="273" s="1"/>
  <c r="FA12" i="288"/>
  <c r="FA19" i="273"/>
  <c r="FA20" i="273" s="1"/>
  <c r="FA37" i="273"/>
  <c r="FB5" i="282"/>
  <c r="FB5" i="278"/>
  <c r="FB5" i="288"/>
  <c r="FB5" i="286"/>
  <c r="FB5" i="275"/>
  <c r="FB5" i="273"/>
  <c r="FB5" i="265"/>
  <c r="FB5" i="280"/>
  <c r="FB5" i="285"/>
  <c r="FB13" i="273"/>
  <c r="FB14" i="273" s="1"/>
  <c r="FC10" i="273"/>
  <c r="EV134" i="273"/>
  <c r="EW131" i="273"/>
  <c r="EU50" i="288" l="1"/>
  <c r="EU51" i="288" s="1"/>
  <c r="EU54" i="288" s="1"/>
  <c r="EU57" i="288" s="1"/>
  <c r="EU64" i="288" s="1"/>
  <c r="EV153" i="273"/>
  <c r="EX68" i="280"/>
  <c r="EX19" i="280"/>
  <c r="EX20" i="280" s="1"/>
  <c r="EX23" i="280" s="1"/>
  <c r="EW11" i="265"/>
  <c r="EW14" i="265" s="1"/>
  <c r="EX131" i="273"/>
  <c r="EW134" i="273"/>
  <c r="FC5" i="265"/>
  <c r="FC13" i="273"/>
  <c r="FC14" i="273" s="1"/>
  <c r="FD10" i="273"/>
  <c r="FC5" i="275"/>
  <c r="FC5" i="286"/>
  <c r="FC5" i="282"/>
  <c r="FC5" i="280"/>
  <c r="FC5" i="285"/>
  <c r="FC5" i="278"/>
  <c r="FC5" i="273"/>
  <c r="FC5" i="288"/>
  <c r="FA24" i="273"/>
  <c r="FA25" i="273" s="1"/>
  <c r="FA147" i="273"/>
  <c r="EX31" i="265"/>
  <c r="EX10" i="265"/>
  <c r="EX27" i="278"/>
  <c r="EX32" i="278" s="1"/>
  <c r="EX34" i="278" s="1"/>
  <c r="EV42" i="282"/>
  <c r="EV14" i="265"/>
  <c r="EV66" i="273"/>
  <c r="EV67" i="273" s="1"/>
  <c r="EW60" i="273"/>
  <c r="EY121" i="280"/>
  <c r="EY50" i="280"/>
  <c r="EY26" i="282"/>
  <c r="EY13" i="288"/>
  <c r="EY18" i="285"/>
  <c r="EY84" i="282"/>
  <c r="EY32" i="286"/>
  <c r="EY15" i="275"/>
  <c r="EY20" i="275" s="1"/>
  <c r="EZ17" i="275" s="1"/>
  <c r="EY20" i="286"/>
  <c r="EY73" i="282"/>
  <c r="EY61" i="288"/>
  <c r="EY43" i="286"/>
  <c r="EY79" i="273"/>
  <c r="EZ80" i="273" s="1"/>
  <c r="EZ58" i="273" s="1"/>
  <c r="EY55" i="288"/>
  <c r="EY57" i="273"/>
  <c r="EY38" i="288"/>
  <c r="EW11" i="278"/>
  <c r="EX142" i="273"/>
  <c r="BH31" i="288"/>
  <c r="BH24" i="286"/>
  <c r="BH25" i="286" s="1"/>
  <c r="BH15" i="288"/>
  <c r="BH17" i="286"/>
  <c r="BH49" i="265" s="1"/>
  <c r="EY56" i="288"/>
  <c r="EY20" i="278"/>
  <c r="EY21" i="278" s="1"/>
  <c r="EY26" i="278" s="1"/>
  <c r="EY130" i="273"/>
  <c r="EY33" i="278"/>
  <c r="EY141" i="273"/>
  <c r="EY12" i="278"/>
  <c r="EY13" i="278" s="1"/>
  <c r="EY25" i="278" s="1"/>
  <c r="EY27" i="278" s="1"/>
  <c r="EY32" i="278" s="1"/>
  <c r="EY34" i="278" s="1"/>
  <c r="EY135" i="273"/>
  <c r="EY151" i="273"/>
  <c r="EY41" i="278"/>
  <c r="EY42" i="278" s="1"/>
  <c r="EY43" i="278" s="1"/>
  <c r="EY38" i="273"/>
  <c r="EZ39" i="273" s="1"/>
  <c r="EZ41" i="273" s="1"/>
  <c r="EY140" i="273"/>
  <c r="EY64" i="280"/>
  <c r="EY65" i="280" s="1"/>
  <c r="EY89" i="280"/>
  <c r="EY90" i="280" s="1"/>
  <c r="EY92" i="280" s="1"/>
  <c r="EY152" i="273"/>
  <c r="EX4" i="265"/>
  <c r="EX4" i="278"/>
  <c r="EX4" i="280"/>
  <c r="EX4" i="282"/>
  <c r="EX4" i="288"/>
  <c r="EX4" i="273"/>
  <c r="EX4" i="285"/>
  <c r="EX4" i="286"/>
  <c r="EX4" i="275"/>
  <c r="FB19" i="273"/>
  <c r="FB20" i="273" s="1"/>
  <c r="FB37" i="273"/>
  <c r="FB37" i="288"/>
  <c r="FB47" i="273"/>
  <c r="FB48" i="273" s="1"/>
  <c r="FB51" i="273" s="1"/>
  <c r="FB12" i="288"/>
  <c r="FB56" i="273"/>
  <c r="EY52" i="273"/>
  <c r="EY42" i="273"/>
  <c r="EX136" i="273"/>
  <c r="EW19" i="278"/>
  <c r="EU3" i="286"/>
  <c r="EU3" i="275"/>
  <c r="EU50" i="273"/>
  <c r="EU3" i="273"/>
  <c r="EU3" i="282"/>
  <c r="EU3" i="278"/>
  <c r="EU3" i="265"/>
  <c r="EU3" i="280"/>
  <c r="EU3" i="285"/>
  <c r="EU3" i="288"/>
  <c r="EZ96" i="273"/>
  <c r="EZ97" i="273" s="1"/>
  <c r="EZ2" i="275"/>
  <c r="EZ2" i="280"/>
  <c r="EZ42" i="288"/>
  <c r="EZ2" i="288"/>
  <c r="EZ111" i="273"/>
  <c r="EZ112" i="273" s="1"/>
  <c r="EZ11" i="285" s="1"/>
  <c r="EZ12" i="285" s="1"/>
  <c r="EZ2" i="265"/>
  <c r="EZ2" i="278"/>
  <c r="EZ122" i="273"/>
  <c r="EZ123" i="273" s="1"/>
  <c r="EZ11" i="280" s="1"/>
  <c r="EZ148" i="273"/>
  <c r="EZ149" i="273" s="1"/>
  <c r="EZ75" i="273"/>
  <c r="EZ2" i="285"/>
  <c r="EZ2" i="282"/>
  <c r="EZ90" i="273"/>
  <c r="EZ91" i="273" s="1"/>
  <c r="EZ32" i="273"/>
  <c r="EZ33" i="273" s="1"/>
  <c r="EZ2" i="286"/>
  <c r="EZ18" i="288"/>
  <c r="EZ2" i="273"/>
  <c r="EV59" i="265"/>
  <c r="EV60" i="265" s="1"/>
  <c r="EW20" i="285"/>
  <c r="EW23" i="285" s="1"/>
  <c r="CF43" i="282"/>
  <c r="CF30" i="282"/>
  <c r="CF31" i="282" s="1"/>
  <c r="CG28" i="282" s="1"/>
  <c r="EY42" i="280"/>
  <c r="EY78" i="288"/>
  <c r="EY79" i="288" s="1"/>
  <c r="EY81" i="288" s="1"/>
  <c r="EY20" i="282"/>
  <c r="EY100" i="273"/>
  <c r="EZ101" i="273" s="1"/>
  <c r="EZ59" i="273" s="1"/>
  <c r="EY15" i="286"/>
  <c r="EY13" i="285"/>
  <c r="EY13" i="265" s="1"/>
  <c r="EY22" i="285"/>
  <c r="EW153" i="273" l="1"/>
  <c r="EV50" i="288"/>
  <c r="EV51" i="288" s="1"/>
  <c r="EV54" i="288" s="1"/>
  <c r="EV57" i="288" s="1"/>
  <c r="EV64" i="288" s="1"/>
  <c r="EW42" i="282"/>
  <c r="EY68" i="280"/>
  <c r="EY19" i="280"/>
  <c r="EY20" i="280" s="1"/>
  <c r="EY23" i="280" s="1"/>
  <c r="EX20" i="285"/>
  <c r="EX23" i="285" s="1"/>
  <c r="EW59" i="265"/>
  <c r="EW60" i="265" s="1"/>
  <c r="EZ140" i="273"/>
  <c r="EZ38" i="273"/>
  <c r="FA39" i="273" s="1"/>
  <c r="FA41" i="273" s="1"/>
  <c r="EZ42" i="280"/>
  <c r="EZ78" i="288"/>
  <c r="EZ79" i="288" s="1"/>
  <c r="EZ81" i="288" s="1"/>
  <c r="EZ20" i="278"/>
  <c r="EZ21" i="278" s="1"/>
  <c r="EZ26" i="278" s="1"/>
  <c r="EZ141" i="273"/>
  <c r="EZ56" i="288"/>
  <c r="EZ41" i="278"/>
  <c r="EZ42" i="278" s="1"/>
  <c r="EZ43" i="278" s="1"/>
  <c r="EZ151" i="273"/>
  <c r="EZ12" i="278"/>
  <c r="EZ13" i="278" s="1"/>
  <c r="EZ25" i="278" s="1"/>
  <c r="EZ130" i="273"/>
  <c r="EZ135" i="273"/>
  <c r="EZ33" i="278"/>
  <c r="EZ15" i="286"/>
  <c r="EZ100" i="273"/>
  <c r="FA101" i="273" s="1"/>
  <c r="FA59" i="273" s="1"/>
  <c r="EZ20" i="282"/>
  <c r="EZ64" i="280"/>
  <c r="EZ65" i="280" s="1"/>
  <c r="EZ89" i="280"/>
  <c r="EZ90" i="280" s="1"/>
  <c r="EZ92" i="280" s="1"/>
  <c r="EZ152" i="273"/>
  <c r="EZ13" i="285"/>
  <c r="EZ13" i="265" s="1"/>
  <c r="EZ22" i="285"/>
  <c r="EY4" i="278"/>
  <c r="EY4" i="273"/>
  <c r="EY4" i="280"/>
  <c r="EY4" i="265"/>
  <c r="EY4" i="286"/>
  <c r="EY4" i="285"/>
  <c r="EY4" i="275"/>
  <c r="EY4" i="288"/>
  <c r="EY4" i="282"/>
  <c r="FB24" i="273"/>
  <c r="FB25" i="273" s="1"/>
  <c r="FB147" i="273"/>
  <c r="EZ42" i="273"/>
  <c r="EZ52" i="273"/>
  <c r="EY30" i="265"/>
  <c r="EY9" i="265"/>
  <c r="BI22" i="286"/>
  <c r="BH74" i="265"/>
  <c r="EX11" i="278"/>
  <c r="EY142" i="273"/>
  <c r="EW66" i="273"/>
  <c r="EW67" i="273" s="1"/>
  <c r="EX60" i="273"/>
  <c r="EX30" i="265"/>
  <c r="EX9" i="265"/>
  <c r="EX11" i="265" s="1"/>
  <c r="FA96" i="273"/>
  <c r="FA97" i="273" s="1"/>
  <c r="FA90" i="273"/>
  <c r="FA91" i="273" s="1"/>
  <c r="FA2" i="288"/>
  <c r="FA2" i="286"/>
  <c r="FA148" i="273"/>
  <c r="FA149" i="273" s="1"/>
  <c r="FA18" i="288"/>
  <c r="FA2" i="278"/>
  <c r="FA75" i="273"/>
  <c r="FA2" i="273"/>
  <c r="FA122" i="273"/>
  <c r="FA123" i="273" s="1"/>
  <c r="FA11" i="280" s="1"/>
  <c r="FA42" i="288"/>
  <c r="FA2" i="280"/>
  <c r="FA2" i="275"/>
  <c r="FA111" i="273"/>
  <c r="FA112" i="273" s="1"/>
  <c r="FA11" i="285" s="1"/>
  <c r="FA12" i="285" s="1"/>
  <c r="FA2" i="265"/>
  <c r="FA2" i="285"/>
  <c r="FA32" i="273"/>
  <c r="FA33" i="273" s="1"/>
  <c r="FA2" i="282"/>
  <c r="FC19" i="273"/>
  <c r="FC20" i="273" s="1"/>
  <c r="FC37" i="288"/>
  <c r="FC56" i="273"/>
  <c r="FC47" i="273"/>
  <c r="FC48" i="273" s="1"/>
  <c r="FC51" i="273" s="1"/>
  <c r="FC12" i="288"/>
  <c r="FC37" i="273"/>
  <c r="CG19" i="282"/>
  <c r="CG21" i="282" s="1"/>
  <c r="FA76" i="273"/>
  <c r="FA18" i="280" s="1"/>
  <c r="EX19" i="278"/>
  <c r="EY136" i="273"/>
  <c r="EZ76" i="273"/>
  <c r="EZ18" i="280" s="1"/>
  <c r="EY31" i="265"/>
  <c r="EY10" i="265"/>
  <c r="EV3" i="280"/>
  <c r="EV3" i="265"/>
  <c r="EV3" i="286"/>
  <c r="EV3" i="275"/>
  <c r="EV3" i="285"/>
  <c r="EV50" i="273"/>
  <c r="EV3" i="288"/>
  <c r="EV3" i="282"/>
  <c r="EV3" i="273"/>
  <c r="EV3" i="278"/>
  <c r="FD5" i="286"/>
  <c r="FD5" i="275"/>
  <c r="FD5" i="280"/>
  <c r="FD5" i="285"/>
  <c r="FD5" i="288"/>
  <c r="FD5" i="273"/>
  <c r="FD13" i="273"/>
  <c r="FD14" i="273" s="1"/>
  <c r="FE10" i="273"/>
  <c r="FD5" i="278"/>
  <c r="FD5" i="265"/>
  <c r="FD5" i="282"/>
  <c r="EX134" i="273"/>
  <c r="EY131" i="273"/>
  <c r="EW50" i="288" l="1"/>
  <c r="EW51" i="288" s="1"/>
  <c r="EW54" i="288" s="1"/>
  <c r="EW57" i="288" s="1"/>
  <c r="EW64" i="288" s="1"/>
  <c r="EX153" i="273"/>
  <c r="EZ68" i="280"/>
  <c r="EZ19" i="280"/>
  <c r="EZ20" i="280" s="1"/>
  <c r="FF10" i="273"/>
  <c r="FE5" i="285"/>
  <c r="FE13" i="273"/>
  <c r="FE14" i="273" s="1"/>
  <c r="FE5" i="273"/>
  <c r="FE5" i="286"/>
  <c r="FE5" i="288"/>
  <c r="FE5" i="275"/>
  <c r="FE5" i="265"/>
  <c r="FE5" i="280"/>
  <c r="FE5" i="282"/>
  <c r="FE5" i="278"/>
  <c r="EY134" i="273"/>
  <c r="EZ131" i="273"/>
  <c r="FD37" i="288"/>
  <c r="FD37" i="273"/>
  <c r="FD12" i="288"/>
  <c r="FD56" i="273"/>
  <c r="FD19" i="273"/>
  <c r="FD20" i="273" s="1"/>
  <c r="FD47" i="273"/>
  <c r="FD48" i="273" s="1"/>
  <c r="FD51" i="273" s="1"/>
  <c r="CG30" i="282"/>
  <c r="CG31" i="282" s="1"/>
  <c r="CH28" i="282" s="1"/>
  <c r="CG43" i="282"/>
  <c r="FA22" i="285"/>
  <c r="FA13" i="285"/>
  <c r="FA13" i="265" s="1"/>
  <c r="FA42" i="280"/>
  <c r="FA78" i="288"/>
  <c r="FA79" i="288" s="1"/>
  <c r="FA81" i="288" s="1"/>
  <c r="FA100" i="273"/>
  <c r="FB101" i="273" s="1"/>
  <c r="FB59" i="273" s="1"/>
  <c r="FA20" i="282"/>
  <c r="FA15" i="286"/>
  <c r="EX42" i="282"/>
  <c r="EX14" i="265"/>
  <c r="EW50" i="273"/>
  <c r="EW3" i="288"/>
  <c r="EW3" i="278"/>
  <c r="EW3" i="275"/>
  <c r="EW3" i="273"/>
  <c r="EW3" i="286"/>
  <c r="EW3" i="280"/>
  <c r="EW3" i="282"/>
  <c r="EW3" i="265"/>
  <c r="EW3" i="285"/>
  <c r="EY11" i="278"/>
  <c r="EZ142" i="273"/>
  <c r="BI14" i="286"/>
  <c r="BI16" i="286" s="1"/>
  <c r="EZ4" i="275"/>
  <c r="EZ4" i="282"/>
  <c r="EZ4" i="288"/>
  <c r="EZ4" i="286"/>
  <c r="EZ4" i="265"/>
  <c r="EZ4" i="285"/>
  <c r="EZ4" i="280"/>
  <c r="EZ4" i="273"/>
  <c r="EZ4" i="278"/>
  <c r="EZ27" i="278"/>
  <c r="EZ32" i="278" s="1"/>
  <c r="EZ34" i="278" s="1"/>
  <c r="EZ31" i="265"/>
  <c r="EZ10" i="265"/>
  <c r="FA42" i="273"/>
  <c r="FA52" i="273"/>
  <c r="EZ121" i="280"/>
  <c r="EZ50" i="280"/>
  <c r="EZ55" i="288"/>
  <c r="EZ32" i="286"/>
  <c r="EZ15" i="275"/>
  <c r="EZ20" i="275" s="1"/>
  <c r="FA17" i="275" s="1"/>
  <c r="EZ26" i="282"/>
  <c r="EZ18" i="285"/>
  <c r="EZ73" i="282"/>
  <c r="EZ43" i="286"/>
  <c r="EZ84" i="282"/>
  <c r="EZ38" i="288"/>
  <c r="EZ20" i="286"/>
  <c r="EZ79" i="273"/>
  <c r="FA80" i="273" s="1"/>
  <c r="FA58" i="273" s="1"/>
  <c r="EZ13" i="288"/>
  <c r="EZ57" i="273"/>
  <c r="EZ61" i="288"/>
  <c r="EY19" i="278"/>
  <c r="EZ136" i="273"/>
  <c r="FA121" i="280"/>
  <c r="FA50" i="280"/>
  <c r="FA61" i="288"/>
  <c r="FA43" i="286"/>
  <c r="FA15" i="275"/>
  <c r="FA20" i="275" s="1"/>
  <c r="FB17" i="275" s="1"/>
  <c r="FA26" i="282"/>
  <c r="FA20" i="286"/>
  <c r="FA38" i="288"/>
  <c r="FA57" i="273"/>
  <c r="FA84" i="282"/>
  <c r="FA13" i="288"/>
  <c r="FA18" i="285"/>
  <c r="FA73" i="282"/>
  <c r="FA55" i="288"/>
  <c r="FA79" i="273"/>
  <c r="FB80" i="273" s="1"/>
  <c r="FB58" i="273" s="1"/>
  <c r="FA32" i="286"/>
  <c r="FC147" i="273"/>
  <c r="FC24" i="273"/>
  <c r="FC25" i="273" s="1"/>
  <c r="FA140" i="273"/>
  <c r="FA38" i="273"/>
  <c r="FB39" i="273" s="1"/>
  <c r="FB41" i="273" s="1"/>
  <c r="FA64" i="280"/>
  <c r="FA65" i="280" s="1"/>
  <c r="FA89" i="280"/>
  <c r="FA90" i="280" s="1"/>
  <c r="FA92" i="280" s="1"/>
  <c r="FA152" i="273"/>
  <c r="FA151" i="273"/>
  <c r="FA20" i="278"/>
  <c r="FA21" i="278" s="1"/>
  <c r="FA26" i="278" s="1"/>
  <c r="FA130" i="273"/>
  <c r="FA33" i="278"/>
  <c r="FA141" i="273"/>
  <c r="FA12" i="278"/>
  <c r="FA13" i="278" s="1"/>
  <c r="FA25" i="278" s="1"/>
  <c r="FA135" i="273"/>
  <c r="FA56" i="288"/>
  <c r="FA41" i="278"/>
  <c r="FA42" i="278" s="1"/>
  <c r="FA43" i="278" s="1"/>
  <c r="EX66" i="273"/>
  <c r="EX67" i="273" s="1"/>
  <c r="EY60" i="273"/>
  <c r="EY11" i="265"/>
  <c r="FB122" i="273"/>
  <c r="FB123" i="273" s="1"/>
  <c r="FB11" i="280" s="1"/>
  <c r="FB148" i="273"/>
  <c r="FB149" i="273" s="1"/>
  <c r="FB75" i="273"/>
  <c r="FB2" i="285"/>
  <c r="FB2" i="282"/>
  <c r="FB18" i="288"/>
  <c r="FB2" i="280"/>
  <c r="FB2" i="273"/>
  <c r="FB96" i="273"/>
  <c r="FB97" i="273" s="1"/>
  <c r="FB2" i="275"/>
  <c r="FB2" i="288"/>
  <c r="FB42" i="288"/>
  <c r="FB90" i="273"/>
  <c r="FB91" i="273" s="1"/>
  <c r="FB32" i="273"/>
  <c r="FB33" i="273" s="1"/>
  <c r="FB2" i="286"/>
  <c r="FB111" i="273"/>
  <c r="FB112" i="273" s="1"/>
  <c r="FB11" i="285" s="1"/>
  <c r="FB12" i="285" s="1"/>
  <c r="FB2" i="265"/>
  <c r="FB2" i="278"/>
  <c r="EX59" i="265"/>
  <c r="EX60" i="265" s="1"/>
  <c r="EY20" i="285"/>
  <c r="EY23" i="285" s="1"/>
  <c r="EY153" i="273" l="1"/>
  <c r="EX50" i="288"/>
  <c r="EX51" i="288" s="1"/>
  <c r="EX54" i="288" s="1"/>
  <c r="EX57" i="288" s="1"/>
  <c r="EX64" i="288" s="1"/>
  <c r="EZ23" i="280"/>
  <c r="FA68" i="280"/>
  <c r="FA19" i="280"/>
  <c r="FA20" i="280" s="1"/>
  <c r="FA23" i="280" s="1"/>
  <c r="EY59" i="265"/>
  <c r="EY60" i="265" s="1"/>
  <c r="EZ20" i="285"/>
  <c r="EZ23" i="285" s="1"/>
  <c r="FB100" i="273"/>
  <c r="FC101" i="273" s="1"/>
  <c r="FC59" i="273" s="1"/>
  <c r="FB15" i="286"/>
  <c r="FB20" i="282"/>
  <c r="FB151" i="273"/>
  <c r="FB41" i="278"/>
  <c r="FB42" i="278" s="1"/>
  <c r="FB43" i="278" s="1"/>
  <c r="FB135" i="273"/>
  <c r="FB141" i="273"/>
  <c r="FB130" i="273"/>
  <c r="FB56" i="288"/>
  <c r="FB33" i="278"/>
  <c r="FB12" i="278"/>
  <c r="FB13" i="278" s="1"/>
  <c r="FB25" i="278" s="1"/>
  <c r="FB20" i="278"/>
  <c r="FB21" i="278" s="1"/>
  <c r="FB26" i="278" s="1"/>
  <c r="FB42" i="280"/>
  <c r="FB78" i="288"/>
  <c r="FB79" i="288" s="1"/>
  <c r="FB81" i="288" s="1"/>
  <c r="FA27" i="278"/>
  <c r="FA32" i="278" s="1"/>
  <c r="FA34" i="278" s="1"/>
  <c r="FB22" i="285"/>
  <c r="FB13" i="285"/>
  <c r="FB13" i="265" s="1"/>
  <c r="FB38" i="273"/>
  <c r="FC39" i="273" s="1"/>
  <c r="FC41" i="273" s="1"/>
  <c r="FB140" i="273"/>
  <c r="FB64" i="280"/>
  <c r="FB65" i="280" s="1"/>
  <c r="FB89" i="280"/>
  <c r="FB90" i="280" s="1"/>
  <c r="FB92" i="280" s="1"/>
  <c r="FB152" i="273"/>
  <c r="EY42" i="282"/>
  <c r="EY14" i="265"/>
  <c r="EY66" i="273"/>
  <c r="EY67" i="273" s="1"/>
  <c r="EZ60" i="273"/>
  <c r="FA31" i="265"/>
  <c r="FA10" i="265"/>
  <c r="FB42" i="273"/>
  <c r="FB52" i="273"/>
  <c r="FC148" i="273"/>
  <c r="FC149" i="273" s="1"/>
  <c r="FC96" i="273"/>
  <c r="FC97" i="273" s="1"/>
  <c r="FC90" i="273"/>
  <c r="FC91" i="273" s="1"/>
  <c r="FC2" i="275"/>
  <c r="FC2" i="288"/>
  <c r="FC42" i="288"/>
  <c r="FC111" i="273"/>
  <c r="FC112" i="273" s="1"/>
  <c r="FC11" i="285" s="1"/>
  <c r="FC12" i="285" s="1"/>
  <c r="FC32" i="273"/>
  <c r="FC33" i="273" s="1"/>
  <c r="FC2" i="286"/>
  <c r="FC122" i="273"/>
  <c r="FC123" i="273" s="1"/>
  <c r="FC11" i="280" s="1"/>
  <c r="FC75" i="273"/>
  <c r="FC2" i="273"/>
  <c r="FC2" i="285"/>
  <c r="FC2" i="278"/>
  <c r="FC18" i="288"/>
  <c r="FC2" i="282"/>
  <c r="FC2" i="265"/>
  <c r="FC2" i="280"/>
  <c r="EZ19" i="278"/>
  <c r="FA136" i="273"/>
  <c r="FA4" i="280"/>
  <c r="FA4" i="288"/>
  <c r="FA4" i="278"/>
  <c r="FA4" i="282"/>
  <c r="FA4" i="265"/>
  <c r="FA4" i="286"/>
  <c r="FA4" i="285"/>
  <c r="FA4" i="275"/>
  <c r="FA4" i="273"/>
  <c r="FA142" i="273"/>
  <c r="EZ11" i="278"/>
  <c r="CH19" i="282"/>
  <c r="CH21" i="282" s="1"/>
  <c r="FA131" i="273"/>
  <c r="EZ134" i="273"/>
  <c r="EX3" i="285"/>
  <c r="EX50" i="273"/>
  <c r="EX3" i="286"/>
  <c r="EX3" i="280"/>
  <c r="EX3" i="273"/>
  <c r="EX3" i="282"/>
  <c r="EX3" i="275"/>
  <c r="EX3" i="265"/>
  <c r="EX3" i="288"/>
  <c r="EX3" i="278"/>
  <c r="EZ30" i="265"/>
  <c r="EZ9" i="265"/>
  <c r="EZ11" i="265" s="1"/>
  <c r="BI17" i="286"/>
  <c r="BI49" i="265" s="1"/>
  <c r="BI31" i="288"/>
  <c r="BI24" i="286"/>
  <c r="BI25" i="286" s="1"/>
  <c r="BI15" i="288"/>
  <c r="FB76" i="273"/>
  <c r="FB18" i="280" s="1"/>
  <c r="FD147" i="273"/>
  <c r="FD24" i="273"/>
  <c r="FD25" i="273" s="1"/>
  <c r="FE19" i="273"/>
  <c r="FE20" i="273" s="1"/>
  <c r="FE56" i="273"/>
  <c r="FE12" i="288"/>
  <c r="FE47" i="273"/>
  <c r="FE48" i="273" s="1"/>
  <c r="FE51" i="273" s="1"/>
  <c r="FE37" i="288"/>
  <c r="FE37" i="273"/>
  <c r="FF5" i="282"/>
  <c r="FF5" i="288"/>
  <c r="FF5" i="280"/>
  <c r="FF5" i="278"/>
  <c r="FF13" i="273"/>
  <c r="FF14" i="273" s="1"/>
  <c r="FG10" i="273"/>
  <c r="FF5" i="273"/>
  <c r="FF5" i="265"/>
  <c r="FF5" i="286"/>
  <c r="FF5" i="285"/>
  <c r="FF5" i="275"/>
  <c r="EY50" i="288" l="1"/>
  <c r="EY51" i="288" s="1"/>
  <c r="EY54" i="288" s="1"/>
  <c r="EY57" i="288" s="1"/>
  <c r="EY64" i="288" s="1"/>
  <c r="EZ153" i="273"/>
  <c r="FB68" i="280"/>
  <c r="FB19" i="280"/>
  <c r="FB20" i="280" s="1"/>
  <c r="FB23" i="280" s="1"/>
  <c r="FB121" i="280"/>
  <c r="FB50" i="280"/>
  <c r="FB84" i="282"/>
  <c r="FB38" i="288"/>
  <c r="FB43" i="286"/>
  <c r="FB57" i="273"/>
  <c r="FB79" i="273"/>
  <c r="FC80" i="273" s="1"/>
  <c r="FC58" i="273" s="1"/>
  <c r="FB61" i="288"/>
  <c r="FB15" i="275"/>
  <c r="FB20" i="275" s="1"/>
  <c r="FC17" i="275" s="1"/>
  <c r="FB73" i="282"/>
  <c r="FB55" i="288"/>
  <c r="FB13" i="288"/>
  <c r="FB18" i="285"/>
  <c r="FB20" i="286"/>
  <c r="FB26" i="282"/>
  <c r="FB32" i="286"/>
  <c r="BJ22" i="286"/>
  <c r="BI74" i="265"/>
  <c r="FF37" i="288"/>
  <c r="FF56" i="273"/>
  <c r="FF19" i="273"/>
  <c r="FF20" i="273" s="1"/>
  <c r="FF37" i="273"/>
  <c r="FF47" i="273"/>
  <c r="FF48" i="273" s="1"/>
  <c r="FF51" i="273" s="1"/>
  <c r="FF12" i="288"/>
  <c r="FE24" i="273"/>
  <c r="FE25" i="273" s="1"/>
  <c r="FE147" i="273"/>
  <c r="FD122" i="273"/>
  <c r="FD123" i="273" s="1"/>
  <c r="FD11" i="280" s="1"/>
  <c r="FD148" i="273"/>
  <c r="FD149" i="273" s="1"/>
  <c r="FD18" i="288"/>
  <c r="FD2" i="286"/>
  <c r="FD2" i="282"/>
  <c r="FD75" i="273"/>
  <c r="FD76" i="273" s="1"/>
  <c r="FD18" i="280" s="1"/>
  <c r="FD2" i="278"/>
  <c r="FD96" i="273"/>
  <c r="FD97" i="273" s="1"/>
  <c r="FD2" i="275"/>
  <c r="FD90" i="273"/>
  <c r="FD91" i="273" s="1"/>
  <c r="FD111" i="273"/>
  <c r="FD112" i="273" s="1"/>
  <c r="FD11" i="285" s="1"/>
  <c r="FD12" i="285" s="1"/>
  <c r="FD32" i="273"/>
  <c r="FD33" i="273" s="1"/>
  <c r="FD2" i="265"/>
  <c r="FD2" i="273"/>
  <c r="FD2" i="280"/>
  <c r="FD2" i="285"/>
  <c r="FD42" i="288"/>
  <c r="FD2" i="288"/>
  <c r="EZ42" i="282"/>
  <c r="EZ14" i="265"/>
  <c r="FA134" i="273"/>
  <c r="FB131" i="273"/>
  <c r="CH43" i="282"/>
  <c r="CH30" i="282"/>
  <c r="CH31" i="282" s="1"/>
  <c r="CI28" i="282" s="1"/>
  <c r="FB142" i="273"/>
  <c r="FA11" i="278"/>
  <c r="FA19" i="278"/>
  <c r="FB136" i="273"/>
  <c r="FC22" i="285"/>
  <c r="FC13" i="285"/>
  <c r="FC13" i="265" s="1"/>
  <c r="FC20" i="282"/>
  <c r="FC15" i="286"/>
  <c r="FC100" i="273"/>
  <c r="FD101" i="273" s="1"/>
  <c r="FD59" i="273" s="1"/>
  <c r="FC64" i="280"/>
  <c r="FC65" i="280" s="1"/>
  <c r="FC89" i="280"/>
  <c r="FC90" i="280" s="1"/>
  <c r="FC92" i="280" s="1"/>
  <c r="FC152" i="273"/>
  <c r="FB4" i="273"/>
  <c r="FB4" i="285"/>
  <c r="FB4" i="286"/>
  <c r="FB4" i="278"/>
  <c r="FB4" i="265"/>
  <c r="FB4" i="282"/>
  <c r="FB4" i="280"/>
  <c r="FB4" i="275"/>
  <c r="FB4" i="288"/>
  <c r="EZ66" i="273"/>
  <c r="EZ67" i="273" s="1"/>
  <c r="FA60" i="273"/>
  <c r="FC52" i="273"/>
  <c r="FC42" i="273"/>
  <c r="FA30" i="265"/>
  <c r="FA9" i="265"/>
  <c r="FA11" i="265" s="1"/>
  <c r="FC76" i="273"/>
  <c r="FC18" i="280" s="1"/>
  <c r="FB27" i="278"/>
  <c r="FB32" i="278" s="1"/>
  <c r="FB34" i="278" s="1"/>
  <c r="FB31" i="265"/>
  <c r="FB10" i="265"/>
  <c r="FG5" i="265"/>
  <c r="FG5" i="285"/>
  <c r="FG5" i="288"/>
  <c r="FG5" i="280"/>
  <c r="FG5" i="286"/>
  <c r="FG13" i="273"/>
  <c r="FG14" i="273" s="1"/>
  <c r="FG5" i="275"/>
  <c r="FG5" i="282"/>
  <c r="FG5" i="278"/>
  <c r="FH10" i="273"/>
  <c r="FG5" i="273"/>
  <c r="FA20" i="285"/>
  <c r="FA23" i="285" s="1"/>
  <c r="EZ59" i="265"/>
  <c r="EZ60" i="265" s="1"/>
  <c r="FC42" i="280"/>
  <c r="FC78" i="288"/>
  <c r="FC79" i="288" s="1"/>
  <c r="FC81" i="288" s="1"/>
  <c r="FC140" i="273"/>
  <c r="FC38" i="273"/>
  <c r="FD39" i="273" s="1"/>
  <c r="FD41" i="273" s="1"/>
  <c r="FC33" i="278"/>
  <c r="FC141" i="273"/>
  <c r="FC135" i="273"/>
  <c r="FC20" i="278"/>
  <c r="FC21" i="278" s="1"/>
  <c r="FC26" i="278" s="1"/>
  <c r="FC151" i="273"/>
  <c r="FC41" i="278"/>
  <c r="FC42" i="278" s="1"/>
  <c r="FC43" i="278" s="1"/>
  <c r="FC56" i="288"/>
  <c r="FC12" i="278"/>
  <c r="FC13" i="278" s="1"/>
  <c r="FC25" i="278" s="1"/>
  <c r="FC130" i="273"/>
  <c r="EY3" i="280"/>
  <c r="EY3" i="288"/>
  <c r="EY3" i="273"/>
  <c r="EY3" i="275"/>
  <c r="EY3" i="285"/>
  <c r="EY3" i="286"/>
  <c r="EY3" i="278"/>
  <c r="EY3" i="282"/>
  <c r="EY50" i="273"/>
  <c r="EY3" i="265"/>
  <c r="FA153" i="273" l="1"/>
  <c r="EZ50" i="288"/>
  <c r="EZ51" i="288" s="1"/>
  <c r="EZ54" i="288" s="1"/>
  <c r="EZ57" i="288" s="1"/>
  <c r="EZ64" i="288" s="1"/>
  <c r="FC27" i="278"/>
  <c r="FC32" i="278" s="1"/>
  <c r="FC34" i="278" s="1"/>
  <c r="FC68" i="280"/>
  <c r="FC19" i="280"/>
  <c r="FC20" i="280" s="1"/>
  <c r="FC31" i="265"/>
  <c r="FC10" i="265"/>
  <c r="FD52" i="273"/>
  <c r="FD42" i="273"/>
  <c r="FH5" i="280"/>
  <c r="FH5" i="282"/>
  <c r="FH5" i="265"/>
  <c r="FH5" i="273"/>
  <c r="FH5" i="275"/>
  <c r="FH13" i="273"/>
  <c r="FH14" i="273" s="1"/>
  <c r="FH5" i="285"/>
  <c r="FH5" i="278"/>
  <c r="FH5" i="286"/>
  <c r="FI10" i="273"/>
  <c r="FH5" i="288"/>
  <c r="FG12" i="288"/>
  <c r="FG47" i="273"/>
  <c r="FG48" i="273" s="1"/>
  <c r="FG51" i="273" s="1"/>
  <c r="FG56" i="273"/>
  <c r="FG37" i="288"/>
  <c r="FG37" i="273"/>
  <c r="FG19" i="273"/>
  <c r="FG20" i="273" s="1"/>
  <c r="FB30" i="265"/>
  <c r="FB9" i="265"/>
  <c r="FB11" i="265" s="1"/>
  <c r="FA42" i="282"/>
  <c r="FA14" i="265"/>
  <c r="FB60" i="273"/>
  <c r="FA66" i="273"/>
  <c r="FA67" i="273" s="1"/>
  <c r="FC136" i="273"/>
  <c r="FB19" i="278"/>
  <c r="FB11" i="278"/>
  <c r="FC142" i="273"/>
  <c r="CI19" i="282"/>
  <c r="CI21" i="282" s="1"/>
  <c r="FB134" i="273"/>
  <c r="FC131" i="273"/>
  <c r="FD22" i="285"/>
  <c r="FD13" i="285"/>
  <c r="FD13" i="265" s="1"/>
  <c r="FD42" i="280"/>
  <c r="FD78" i="288"/>
  <c r="FD79" i="288" s="1"/>
  <c r="FD81" i="288" s="1"/>
  <c r="FE18" i="288"/>
  <c r="FE32" i="273"/>
  <c r="FE33" i="273" s="1"/>
  <c r="FE2" i="265"/>
  <c r="FE2" i="273"/>
  <c r="FE2" i="278"/>
  <c r="FE2" i="282"/>
  <c r="FE2" i="288"/>
  <c r="FE122" i="273"/>
  <c r="FE123" i="273" s="1"/>
  <c r="FE11" i="280" s="1"/>
  <c r="FE42" i="288"/>
  <c r="FE111" i="273"/>
  <c r="FE112" i="273" s="1"/>
  <c r="FE11" i="285" s="1"/>
  <c r="FE12" i="285" s="1"/>
  <c r="FE75" i="273"/>
  <c r="FE2" i="286"/>
  <c r="FE2" i="280"/>
  <c r="FE90" i="273"/>
  <c r="FE91" i="273" s="1"/>
  <c r="FE2" i="285"/>
  <c r="FE148" i="273"/>
  <c r="FE149" i="273" s="1"/>
  <c r="FE96" i="273"/>
  <c r="FE97" i="273" s="1"/>
  <c r="FE2" i="275"/>
  <c r="FF147" i="273"/>
  <c r="FF24" i="273"/>
  <c r="FF25" i="273" s="1"/>
  <c r="BJ14" i="286"/>
  <c r="BJ16" i="286" s="1"/>
  <c r="FA59" i="265"/>
  <c r="FA60" i="265" s="1"/>
  <c r="FB20" i="285"/>
  <c r="FB23" i="285" s="1"/>
  <c r="FC121" i="280"/>
  <c r="FC50" i="280"/>
  <c r="FC55" i="288"/>
  <c r="FC32" i="286"/>
  <c r="FC57" i="273"/>
  <c r="FC15" i="275"/>
  <c r="FC20" i="275" s="1"/>
  <c r="FD17" i="275" s="1"/>
  <c r="FC43" i="286"/>
  <c r="FC84" i="282"/>
  <c r="FC13" i="288"/>
  <c r="FC26" i="282"/>
  <c r="FC38" i="288"/>
  <c r="FC20" i="286"/>
  <c r="FC73" i="282"/>
  <c r="FC79" i="273"/>
  <c r="FD80" i="273" s="1"/>
  <c r="FD58" i="273" s="1"/>
  <c r="FC61" i="288"/>
  <c r="FC18" i="285"/>
  <c r="FC4" i="280"/>
  <c r="FC4" i="275"/>
  <c r="FC4" i="278"/>
  <c r="FC4" i="282"/>
  <c r="FC4" i="288"/>
  <c r="FC4" i="286"/>
  <c r="FC4" i="265"/>
  <c r="FC4" i="285"/>
  <c r="FC4" i="273"/>
  <c r="EZ3" i="278"/>
  <c r="EZ3" i="280"/>
  <c r="EZ3" i="273"/>
  <c r="EZ50" i="273"/>
  <c r="EZ3" i="288"/>
  <c r="EZ3" i="275"/>
  <c r="EZ3" i="285"/>
  <c r="EZ3" i="282"/>
  <c r="EZ3" i="286"/>
  <c r="EZ3" i="265"/>
  <c r="FD121" i="280"/>
  <c r="FD50" i="280"/>
  <c r="FD84" i="282"/>
  <c r="FD13" i="288"/>
  <c r="FD18" i="285"/>
  <c r="FD55" i="288"/>
  <c r="FD79" i="273"/>
  <c r="FE80" i="273" s="1"/>
  <c r="FE58" i="273" s="1"/>
  <c r="FD38" i="288"/>
  <c r="FD15" i="275"/>
  <c r="FD20" i="275" s="1"/>
  <c r="FE17" i="275" s="1"/>
  <c r="FD61" i="288"/>
  <c r="FD43" i="286"/>
  <c r="FD57" i="273"/>
  <c r="FD26" i="282"/>
  <c r="FD20" i="286"/>
  <c r="FD73" i="282"/>
  <c r="FD32" i="286"/>
  <c r="FD38" i="273"/>
  <c r="FE39" i="273" s="1"/>
  <c r="FE41" i="273" s="1"/>
  <c r="FD140" i="273"/>
  <c r="FD15" i="286"/>
  <c r="FD20" i="282"/>
  <c r="FD100" i="273"/>
  <c r="FE101" i="273" s="1"/>
  <c r="FE59" i="273" s="1"/>
  <c r="FD33" i="278"/>
  <c r="FD151" i="273"/>
  <c r="FD141" i="273"/>
  <c r="FD12" i="278"/>
  <c r="FD13" i="278" s="1"/>
  <c r="FD25" i="278" s="1"/>
  <c r="FD41" i="278"/>
  <c r="FD42" i="278" s="1"/>
  <c r="FD43" i="278" s="1"/>
  <c r="FD135" i="273"/>
  <c r="FD20" i="278"/>
  <c r="FD21" i="278" s="1"/>
  <c r="FD26" i="278" s="1"/>
  <c r="FD56" i="288"/>
  <c r="FD130" i="273"/>
  <c r="FE76" i="273"/>
  <c r="FE18" i="280" s="1"/>
  <c r="FD64" i="280"/>
  <c r="FD65" i="280" s="1"/>
  <c r="FD89" i="280"/>
  <c r="FD90" i="280" s="1"/>
  <c r="FD92" i="280" s="1"/>
  <c r="FD152" i="273"/>
  <c r="FB153" i="273" l="1"/>
  <c r="FA50" i="288"/>
  <c r="FA51" i="288" s="1"/>
  <c r="FA54" i="288" s="1"/>
  <c r="FA57" i="288" s="1"/>
  <c r="FA64" i="288" s="1"/>
  <c r="FD27" i="278"/>
  <c r="FD32" i="278" s="1"/>
  <c r="FD34" i="278" s="1"/>
  <c r="FD9" i="265" s="1"/>
  <c r="FC23" i="280"/>
  <c r="FD68" i="280"/>
  <c r="FD19" i="280"/>
  <c r="FD20" i="280" s="1"/>
  <c r="FB59" i="265"/>
  <c r="FB60" i="265" s="1"/>
  <c r="FC20" i="285"/>
  <c r="FE121" i="280"/>
  <c r="FE50" i="280"/>
  <c r="FE55" i="288"/>
  <c r="FE32" i="286"/>
  <c r="FE57" i="273"/>
  <c r="FE73" i="282"/>
  <c r="FE61" i="288"/>
  <c r="FE18" i="285"/>
  <c r="FE79" i="273"/>
  <c r="FF80" i="273" s="1"/>
  <c r="FF58" i="273" s="1"/>
  <c r="FE84" i="282"/>
  <c r="FE38" i="288"/>
  <c r="FE20" i="286"/>
  <c r="FE15" i="275"/>
  <c r="FE20" i="275" s="1"/>
  <c r="FF17" i="275" s="1"/>
  <c r="FE26" i="282"/>
  <c r="FE13" i="288"/>
  <c r="FE43" i="286"/>
  <c r="FE42" i="273"/>
  <c r="FE52" i="273"/>
  <c r="FF42" i="288"/>
  <c r="FF90" i="273"/>
  <c r="FF91" i="273" s="1"/>
  <c r="FF111" i="273"/>
  <c r="FF112" i="273" s="1"/>
  <c r="FF11" i="285" s="1"/>
  <c r="FF12" i="285" s="1"/>
  <c r="FF32" i="273"/>
  <c r="FF33" i="273" s="1"/>
  <c r="FF2" i="265"/>
  <c r="FF2" i="285"/>
  <c r="FF2" i="278"/>
  <c r="FF96" i="273"/>
  <c r="FF97" i="273" s="1"/>
  <c r="FF2" i="288"/>
  <c r="FF122" i="273"/>
  <c r="FF123" i="273" s="1"/>
  <c r="FF11" i="280" s="1"/>
  <c r="FF2" i="286"/>
  <c r="FF18" i="288"/>
  <c r="FF2" i="275"/>
  <c r="FF2" i="280"/>
  <c r="FF148" i="273"/>
  <c r="FF149" i="273" s="1"/>
  <c r="FF75" i="273"/>
  <c r="FF2" i="273"/>
  <c r="FF2" i="282"/>
  <c r="FE20" i="282"/>
  <c r="FE15" i="286"/>
  <c r="FE100" i="273"/>
  <c r="FF101" i="273" s="1"/>
  <c r="FF59" i="273" s="1"/>
  <c r="FE13" i="285"/>
  <c r="FE13" i="265" s="1"/>
  <c r="FE22" i="285"/>
  <c r="FE140" i="273"/>
  <c r="FE38" i="273"/>
  <c r="FF39" i="273" s="1"/>
  <c r="FF41" i="273" s="1"/>
  <c r="FD31" i="265"/>
  <c r="FD10" i="265"/>
  <c r="FC23" i="285"/>
  <c r="BJ31" i="288"/>
  <c r="BJ24" i="286"/>
  <c r="BJ25" i="286" s="1"/>
  <c r="BJ15" i="288"/>
  <c r="BJ17" i="286"/>
  <c r="BJ49" i="265" s="1"/>
  <c r="FE33" i="278"/>
  <c r="FE141" i="273"/>
  <c r="FE12" i="278"/>
  <c r="FE13" i="278" s="1"/>
  <c r="FE25" i="278" s="1"/>
  <c r="FE130" i="273"/>
  <c r="FE135" i="273"/>
  <c r="FE41" i="278"/>
  <c r="FE42" i="278" s="1"/>
  <c r="FE43" i="278" s="1"/>
  <c r="FE151" i="273"/>
  <c r="FE20" i="278"/>
  <c r="FE21" i="278" s="1"/>
  <c r="FE26" i="278" s="1"/>
  <c r="FE56" i="288"/>
  <c r="FF76" i="273"/>
  <c r="FF18" i="280" s="1"/>
  <c r="CI30" i="282"/>
  <c r="CI31" i="282" s="1"/>
  <c r="CJ28" i="282" s="1"/>
  <c r="CI43" i="282"/>
  <c r="FD136" i="273"/>
  <c r="FC19" i="278"/>
  <c r="FB66" i="273"/>
  <c r="FB67" i="273" s="1"/>
  <c r="FC60" i="273"/>
  <c r="FI13" i="273"/>
  <c r="FI14" i="273" s="1"/>
  <c r="FI5" i="282"/>
  <c r="FI5" i="275"/>
  <c r="FI5" i="265"/>
  <c r="FI5" i="285"/>
  <c r="FI5" i="280"/>
  <c r="FI5" i="286"/>
  <c r="FJ10" i="273"/>
  <c r="FI5" i="288"/>
  <c r="FI5" i="273"/>
  <c r="FI5" i="278"/>
  <c r="FH37" i="288"/>
  <c r="FH47" i="273"/>
  <c r="FH48" i="273" s="1"/>
  <c r="FH51" i="273" s="1"/>
  <c r="FH19" i="273"/>
  <c r="FH20" i="273" s="1"/>
  <c r="FH37" i="273"/>
  <c r="FH56" i="273"/>
  <c r="FH12" i="288"/>
  <c r="FD4" i="288"/>
  <c r="FD4" i="285"/>
  <c r="FD4" i="273"/>
  <c r="FD4" i="286"/>
  <c r="FD4" i="265"/>
  <c r="FD4" i="280"/>
  <c r="FD4" i="278"/>
  <c r="FD4" i="275"/>
  <c r="FD4" i="282"/>
  <c r="FC30" i="265"/>
  <c r="FC9" i="265"/>
  <c r="FC11" i="265" s="1"/>
  <c r="FD30" i="265"/>
  <c r="FE64" i="280"/>
  <c r="FE65" i="280" s="1"/>
  <c r="FE89" i="280"/>
  <c r="FE90" i="280" s="1"/>
  <c r="FE92" i="280" s="1"/>
  <c r="FE152" i="273"/>
  <c r="FE42" i="280"/>
  <c r="FE78" i="288"/>
  <c r="FE79" i="288" s="1"/>
  <c r="FE81" i="288" s="1"/>
  <c r="FC134" i="273"/>
  <c r="FD131" i="273"/>
  <c r="FD142" i="273"/>
  <c r="FC11" i="278"/>
  <c r="FA3" i="275"/>
  <c r="FA3" i="265"/>
  <c r="FA3" i="278"/>
  <c r="FA3" i="285"/>
  <c r="FA3" i="280"/>
  <c r="FA3" i="273"/>
  <c r="FA3" i="286"/>
  <c r="FA50" i="273"/>
  <c r="FA3" i="282"/>
  <c r="FA3" i="288"/>
  <c r="FB42" i="282"/>
  <c r="FB14" i="265"/>
  <c r="FG24" i="273"/>
  <c r="FG25" i="273" s="1"/>
  <c r="FG147" i="273"/>
  <c r="FC153" i="273" l="1"/>
  <c r="FB50" i="288"/>
  <c r="FB51" i="288" s="1"/>
  <c r="FB54" i="288" s="1"/>
  <c r="FB57" i="288" s="1"/>
  <c r="FB64" i="288" s="1"/>
  <c r="FD11" i="265"/>
  <c r="FD14" i="265" s="1"/>
  <c r="FD23" i="280"/>
  <c r="FE68" i="280"/>
  <c r="FE19" i="280"/>
  <c r="FE20" i="280" s="1"/>
  <c r="FG148" i="273"/>
  <c r="FG149" i="273" s="1"/>
  <c r="FG18" i="288"/>
  <c r="FG32" i="273"/>
  <c r="FG33" i="273" s="1"/>
  <c r="FG2" i="265"/>
  <c r="FG2" i="285"/>
  <c r="FG2" i="280"/>
  <c r="FG2" i="286"/>
  <c r="FG2" i="278"/>
  <c r="FG122" i="273"/>
  <c r="FG123" i="273" s="1"/>
  <c r="FG11" i="280" s="1"/>
  <c r="FG42" i="288"/>
  <c r="FG111" i="273"/>
  <c r="FG112" i="273" s="1"/>
  <c r="FG11" i="285" s="1"/>
  <c r="FG12" i="285" s="1"/>
  <c r="FG75" i="273"/>
  <c r="FG2" i="275"/>
  <c r="FG2" i="282"/>
  <c r="FG96" i="273"/>
  <c r="FG97" i="273" s="1"/>
  <c r="FG90" i="273"/>
  <c r="FG91" i="273" s="1"/>
  <c r="FG2" i="288"/>
  <c r="FG2" i="273"/>
  <c r="FD42" i="282"/>
  <c r="FD11" i="278"/>
  <c r="FE142" i="273"/>
  <c r="FD134" i="273"/>
  <c r="FE131" i="273"/>
  <c r="FI12" i="288"/>
  <c r="FI19" i="273"/>
  <c r="FI20" i="273" s="1"/>
  <c r="FI37" i="273"/>
  <c r="FI37" i="288"/>
  <c r="FI56" i="273"/>
  <c r="FI47" i="273"/>
  <c r="FI48" i="273" s="1"/>
  <c r="FI51" i="273" s="1"/>
  <c r="FB3" i="288"/>
  <c r="FB3" i="285"/>
  <c r="FB3" i="273"/>
  <c r="FB3" i="280"/>
  <c r="FB3" i="286"/>
  <c r="FB3" i="265"/>
  <c r="FB3" i="278"/>
  <c r="FB3" i="282"/>
  <c r="FB3" i="275"/>
  <c r="FB50" i="273"/>
  <c r="FE136" i="273"/>
  <c r="FD19" i="278"/>
  <c r="CJ19" i="282"/>
  <c r="CJ21" i="282" s="1"/>
  <c r="FE27" i="278"/>
  <c r="FE32" i="278" s="1"/>
  <c r="FE34" i="278" s="1"/>
  <c r="FC59" i="265"/>
  <c r="FC60" i="265" s="1"/>
  <c r="FD20" i="285"/>
  <c r="FD23" i="285" s="1"/>
  <c r="FG76" i="273"/>
  <c r="FG18" i="280" s="1"/>
  <c r="FF42" i="280"/>
  <c r="FF78" i="288"/>
  <c r="FF79" i="288" s="1"/>
  <c r="FF81" i="288" s="1"/>
  <c r="FF56" i="288"/>
  <c r="FF33" i="278"/>
  <c r="FF151" i="273"/>
  <c r="FF12" i="278"/>
  <c r="FF13" i="278" s="1"/>
  <c r="FF25" i="278" s="1"/>
  <c r="FF130" i="273"/>
  <c r="FF41" i="278"/>
  <c r="FF42" i="278" s="1"/>
  <c r="FF43" i="278" s="1"/>
  <c r="FF135" i="273"/>
  <c r="FF20" i="278"/>
  <c r="FF21" i="278" s="1"/>
  <c r="FF26" i="278" s="1"/>
  <c r="FF141" i="273"/>
  <c r="FF140" i="273"/>
  <c r="FF38" i="273"/>
  <c r="FG39" i="273" s="1"/>
  <c r="FG41" i="273" s="1"/>
  <c r="FF20" i="282"/>
  <c r="FF15" i="286"/>
  <c r="FF100" i="273"/>
  <c r="FG101" i="273" s="1"/>
  <c r="FG59" i="273" s="1"/>
  <c r="FE4" i="265"/>
  <c r="FE4" i="280"/>
  <c r="FE4" i="286"/>
  <c r="FE4" i="285"/>
  <c r="FE4" i="282"/>
  <c r="FE4" i="278"/>
  <c r="FE4" i="288"/>
  <c r="FE4" i="275"/>
  <c r="FE4" i="273"/>
  <c r="FC42" i="282"/>
  <c r="FC14" i="265"/>
  <c r="FH24" i="273"/>
  <c r="FH25" i="273" s="1"/>
  <c r="FH147" i="273"/>
  <c r="FJ5" i="275"/>
  <c r="FJ5" i="273"/>
  <c r="FJ5" i="285"/>
  <c r="FJ5" i="280"/>
  <c r="FJ5" i="282"/>
  <c r="FJ5" i="265"/>
  <c r="FJ13" i="273"/>
  <c r="FJ14" i="273" s="1"/>
  <c r="FJ5" i="278"/>
  <c r="FJ5" i="288"/>
  <c r="FJ5" i="286"/>
  <c r="FK10" i="273"/>
  <c r="FD60" i="273"/>
  <c r="FC66" i="273"/>
  <c r="FC67" i="273" s="1"/>
  <c r="FF121" i="280"/>
  <c r="FF50" i="280"/>
  <c r="FF26" i="282"/>
  <c r="FF84" i="282"/>
  <c r="FF32" i="286"/>
  <c r="FF15" i="275"/>
  <c r="FF20" i="275" s="1"/>
  <c r="FG17" i="275" s="1"/>
  <c r="FF55" i="288"/>
  <c r="FF43" i="286"/>
  <c r="FF57" i="273"/>
  <c r="FF73" i="282"/>
  <c r="FF61" i="288"/>
  <c r="FF38" i="288"/>
  <c r="FF20" i="286"/>
  <c r="FF79" i="273"/>
  <c r="FG80" i="273" s="1"/>
  <c r="FG58" i="273" s="1"/>
  <c r="FF13" i="288"/>
  <c r="FF18" i="285"/>
  <c r="FE31" i="265"/>
  <c r="FE10" i="265"/>
  <c r="BJ74" i="265"/>
  <c r="BK22" i="286"/>
  <c r="FF52" i="273"/>
  <c r="FF42" i="273"/>
  <c r="FF64" i="280"/>
  <c r="FF65" i="280" s="1"/>
  <c r="FF89" i="280"/>
  <c r="FF90" i="280" s="1"/>
  <c r="FF92" i="280" s="1"/>
  <c r="FF152" i="273"/>
  <c r="FF13" i="285"/>
  <c r="FF13" i="265" s="1"/>
  <c r="FF22" i="285"/>
  <c r="FC50" i="288" l="1"/>
  <c r="FC51" i="288" s="1"/>
  <c r="FC54" i="288" s="1"/>
  <c r="FC57" i="288" s="1"/>
  <c r="FC64" i="288" s="1"/>
  <c r="FD153" i="273"/>
  <c r="FE23" i="280"/>
  <c r="FF68" i="280"/>
  <c r="FF19" i="280"/>
  <c r="FF20" i="280" s="1"/>
  <c r="FF23" i="280" s="1"/>
  <c r="FF4" i="282"/>
  <c r="FF4" i="278"/>
  <c r="FF4" i="288"/>
  <c r="FF4" i="273"/>
  <c r="FF4" i="265"/>
  <c r="FF4" i="285"/>
  <c r="FF4" i="286"/>
  <c r="FF4" i="275"/>
  <c r="FF4" i="280"/>
  <c r="BK14" i="286"/>
  <c r="BK16" i="286" s="1"/>
  <c r="FD66" i="273"/>
  <c r="FD67" i="273" s="1"/>
  <c r="FE60" i="273"/>
  <c r="FH42" i="288"/>
  <c r="FH90" i="273"/>
  <c r="FH91" i="273" s="1"/>
  <c r="FH111" i="273"/>
  <c r="FH112" i="273" s="1"/>
  <c r="FH11" i="285" s="1"/>
  <c r="FH12" i="285" s="1"/>
  <c r="FH32" i="273"/>
  <c r="FH33" i="273" s="1"/>
  <c r="FH2" i="265"/>
  <c r="FH2" i="278"/>
  <c r="FH2" i="273"/>
  <c r="FH96" i="273"/>
  <c r="FH97" i="273" s="1"/>
  <c r="FH2" i="288"/>
  <c r="FH2" i="275"/>
  <c r="FH18" i="288"/>
  <c r="FH2" i="282"/>
  <c r="FH2" i="285"/>
  <c r="FH122" i="273"/>
  <c r="FH123" i="273" s="1"/>
  <c r="FH11" i="280" s="1"/>
  <c r="FH148" i="273"/>
  <c r="FH149" i="273" s="1"/>
  <c r="FH75" i="273"/>
  <c r="FH2" i="280"/>
  <c r="FH2" i="286"/>
  <c r="FG52" i="273"/>
  <c r="FG42" i="273"/>
  <c r="CJ30" i="282"/>
  <c r="CJ31" i="282" s="1"/>
  <c r="CK28" i="282" s="1"/>
  <c r="CJ43" i="282"/>
  <c r="FE19" i="278"/>
  <c r="FF136" i="273"/>
  <c r="FF131" i="273"/>
  <c r="FE134" i="273"/>
  <c r="FG56" i="288"/>
  <c r="FG41" i="278"/>
  <c r="FG42" i="278" s="1"/>
  <c r="FG43" i="278" s="1"/>
  <c r="FG151" i="273"/>
  <c r="FG20" i="278"/>
  <c r="FG21" i="278" s="1"/>
  <c r="FG26" i="278" s="1"/>
  <c r="FG130" i="273"/>
  <c r="FG33" i="278"/>
  <c r="FG141" i="273"/>
  <c r="FG12" i="278"/>
  <c r="FG13" i="278" s="1"/>
  <c r="FG25" i="278" s="1"/>
  <c r="FG135" i="273"/>
  <c r="FG22" i="285"/>
  <c r="FG13" i="285"/>
  <c r="FG13" i="265" s="1"/>
  <c r="FG42" i="280"/>
  <c r="FG78" i="288"/>
  <c r="FG79" i="288" s="1"/>
  <c r="FG81" i="288" s="1"/>
  <c r="FG38" i="273"/>
  <c r="FH39" i="273" s="1"/>
  <c r="FH41" i="273" s="1"/>
  <c r="FG140" i="273"/>
  <c r="FG64" i="280"/>
  <c r="FG65" i="280" s="1"/>
  <c r="FG89" i="280"/>
  <c r="FG90" i="280" s="1"/>
  <c r="FG92" i="280" s="1"/>
  <c r="FG152" i="273"/>
  <c r="FC3" i="285"/>
  <c r="FC3" i="278"/>
  <c r="FC50" i="273"/>
  <c r="FC3" i="288"/>
  <c r="FC3" i="275"/>
  <c r="FC3" i="280"/>
  <c r="FC3" i="265"/>
  <c r="FC3" i="286"/>
  <c r="FC3" i="282"/>
  <c r="FC3" i="273"/>
  <c r="FK5" i="282"/>
  <c r="FK5" i="285"/>
  <c r="FK5" i="275"/>
  <c r="FK5" i="265"/>
  <c r="FK5" i="288"/>
  <c r="FK13" i="273"/>
  <c r="FK14" i="273" s="1"/>
  <c r="FK5" i="273"/>
  <c r="FK5" i="286"/>
  <c r="FK5" i="278"/>
  <c r="FL10" i="273"/>
  <c r="FK5" i="280"/>
  <c r="FJ37" i="288"/>
  <c r="FJ37" i="273"/>
  <c r="FJ47" i="273"/>
  <c r="FJ48" i="273" s="1"/>
  <c r="FJ51" i="273" s="1"/>
  <c r="FJ56" i="273"/>
  <c r="FJ12" i="288"/>
  <c r="FJ19" i="273"/>
  <c r="FJ20" i="273" s="1"/>
  <c r="FF10" i="265"/>
  <c r="FF31" i="265"/>
  <c r="FF27" i="278"/>
  <c r="FF32" i="278" s="1"/>
  <c r="FF34" i="278" s="1"/>
  <c r="FG121" i="280"/>
  <c r="FG50" i="280"/>
  <c r="FG73" i="282"/>
  <c r="FG61" i="288"/>
  <c r="FG43" i="286"/>
  <c r="FG79" i="273"/>
  <c r="FH80" i="273" s="1"/>
  <c r="FH58" i="273" s="1"/>
  <c r="FG55" i="288"/>
  <c r="FG32" i="286"/>
  <c r="FG57" i="273"/>
  <c r="FG84" i="282"/>
  <c r="FG13" i="288"/>
  <c r="FG18" i="285"/>
  <c r="FG26" i="282"/>
  <c r="FG38" i="288"/>
  <c r="FG20" i="286"/>
  <c r="FG15" i="275"/>
  <c r="FG20" i="275" s="1"/>
  <c r="FH17" i="275" s="1"/>
  <c r="FD59" i="265"/>
  <c r="FD60" i="265" s="1"/>
  <c r="FE20" i="285"/>
  <c r="FE23" i="285" s="1"/>
  <c r="FE30" i="265"/>
  <c r="FE9" i="265"/>
  <c r="FE11" i="265" s="1"/>
  <c r="FI147" i="273"/>
  <c r="FI24" i="273"/>
  <c r="FI25" i="273" s="1"/>
  <c r="FF142" i="273"/>
  <c r="FE11" i="278"/>
  <c r="FG15" i="286"/>
  <c r="FG100" i="273"/>
  <c r="FH101" i="273" s="1"/>
  <c r="FH59" i="273" s="1"/>
  <c r="FG20" i="282"/>
  <c r="FH76" i="273"/>
  <c r="FH18" i="280" s="1"/>
  <c r="FD50" i="288" l="1"/>
  <c r="FD51" i="288" s="1"/>
  <c r="FD54" i="288" s="1"/>
  <c r="FD57" i="288" s="1"/>
  <c r="FD64" i="288" s="1"/>
  <c r="FE153" i="273"/>
  <c r="FG27" i="278"/>
  <c r="FG32" i="278" s="1"/>
  <c r="FG34" i="278" s="1"/>
  <c r="FG9" i="265" s="1"/>
  <c r="FG68" i="280"/>
  <c r="FG19" i="280"/>
  <c r="FG20" i="280" s="1"/>
  <c r="FG23" i="280" s="1"/>
  <c r="FE42" i="282"/>
  <c r="FE14" i="265"/>
  <c r="FF30" i="265"/>
  <c r="FF9" i="265"/>
  <c r="FF11" i="265" s="1"/>
  <c r="FL5" i="265"/>
  <c r="FL13" i="273"/>
  <c r="FL14" i="273" s="1"/>
  <c r="FL5" i="285"/>
  <c r="FL5" i="288"/>
  <c r="FL5" i="286"/>
  <c r="FM10" i="273"/>
  <c r="FL5" i="275"/>
  <c r="FL5" i="273"/>
  <c r="FL5" i="278"/>
  <c r="FL5" i="280"/>
  <c r="FL5" i="282"/>
  <c r="FK37" i="288"/>
  <c r="FK56" i="273"/>
  <c r="FK47" i="273"/>
  <c r="FK48" i="273" s="1"/>
  <c r="FK51" i="273" s="1"/>
  <c r="FK12" i="288"/>
  <c r="FK19" i="273"/>
  <c r="FK20" i="273" s="1"/>
  <c r="FK37" i="273"/>
  <c r="CK19" i="282"/>
  <c r="CK21" i="282" s="1"/>
  <c r="FH121" i="280"/>
  <c r="FH50" i="280"/>
  <c r="FH84" i="282"/>
  <c r="FH32" i="286"/>
  <c r="FH15" i="275"/>
  <c r="FH20" i="275" s="1"/>
  <c r="FI17" i="275" s="1"/>
  <c r="FH73" i="282"/>
  <c r="FH55" i="288"/>
  <c r="FH13" i="288"/>
  <c r="FH18" i="285"/>
  <c r="FH61" i="288"/>
  <c r="FH20" i="286"/>
  <c r="FH79" i="273"/>
  <c r="FI80" i="273" s="1"/>
  <c r="FI58" i="273" s="1"/>
  <c r="FH26" i="282"/>
  <c r="FH38" i="288"/>
  <c r="FH43" i="286"/>
  <c r="FH57" i="273"/>
  <c r="FG142" i="273"/>
  <c r="FF11" i="278"/>
  <c r="FI2" i="278"/>
  <c r="FI2" i="286"/>
  <c r="FI18" i="288"/>
  <c r="FI2" i="280"/>
  <c r="FI2" i="288"/>
  <c r="FI148" i="273"/>
  <c r="FI149" i="273" s="1"/>
  <c r="FI96" i="273"/>
  <c r="FI97" i="273" s="1"/>
  <c r="FI90" i="273"/>
  <c r="FI91" i="273" s="1"/>
  <c r="FI2" i="282"/>
  <c r="FI2" i="285"/>
  <c r="FI122" i="273"/>
  <c r="FI123" i="273" s="1"/>
  <c r="FI11" i="280" s="1"/>
  <c r="FI42" i="288"/>
  <c r="FI111" i="273"/>
  <c r="FI112" i="273" s="1"/>
  <c r="FI11" i="285" s="1"/>
  <c r="FI12" i="285" s="1"/>
  <c r="FI75" i="273"/>
  <c r="FI76" i="273" s="1"/>
  <c r="FI18" i="280" s="1"/>
  <c r="FI32" i="273"/>
  <c r="FI33" i="273" s="1"/>
  <c r="FI2" i="265"/>
  <c r="FI2" i="275"/>
  <c r="FI2" i="273"/>
  <c r="FJ147" i="273"/>
  <c r="FJ24" i="273"/>
  <c r="FJ25" i="273" s="1"/>
  <c r="FH52" i="273"/>
  <c r="FH42" i="273"/>
  <c r="FG30" i="265"/>
  <c r="FG31" i="265"/>
  <c r="FG10" i="265"/>
  <c r="FF134" i="273"/>
  <c r="FG131" i="273"/>
  <c r="FG136" i="273"/>
  <c r="FF19" i="278"/>
  <c r="FH42" i="280"/>
  <c r="FH78" i="288"/>
  <c r="FH79" i="288" s="1"/>
  <c r="FH81" i="288" s="1"/>
  <c r="FH41" i="278"/>
  <c r="FH42" i="278" s="1"/>
  <c r="FH43" i="278" s="1"/>
  <c r="FH135" i="273"/>
  <c r="FH56" i="288"/>
  <c r="FH12" i="278"/>
  <c r="FH13" i="278" s="1"/>
  <c r="FH25" i="278" s="1"/>
  <c r="FH130" i="273"/>
  <c r="FH33" i="278"/>
  <c r="FH151" i="273"/>
  <c r="FH20" i="278"/>
  <c r="FH21" i="278" s="1"/>
  <c r="FH26" i="278" s="1"/>
  <c r="FH141" i="273"/>
  <c r="FH140" i="273"/>
  <c r="FH38" i="273"/>
  <c r="FI39" i="273" s="1"/>
  <c r="FI41" i="273" s="1"/>
  <c r="FH20" i="282"/>
  <c r="FH15" i="286"/>
  <c r="FH100" i="273"/>
  <c r="FI101" i="273" s="1"/>
  <c r="FI59" i="273" s="1"/>
  <c r="FE66" i="273"/>
  <c r="FE67" i="273" s="1"/>
  <c r="FF60" i="273"/>
  <c r="FE59" i="265"/>
  <c r="FE60" i="265" s="1"/>
  <c r="FF20" i="285"/>
  <c r="FF23" i="285" s="1"/>
  <c r="FG4" i="280"/>
  <c r="FG4" i="288"/>
  <c r="FG4" i="265"/>
  <c r="FG4" i="286"/>
  <c r="FG4" i="275"/>
  <c r="FG4" i="273"/>
  <c r="FG4" i="285"/>
  <c r="FG4" i="278"/>
  <c r="FG4" i="282"/>
  <c r="FH64" i="280"/>
  <c r="FH65" i="280" s="1"/>
  <c r="FH89" i="280"/>
  <c r="FH90" i="280" s="1"/>
  <c r="FH92" i="280" s="1"/>
  <c r="FH152" i="273"/>
  <c r="FH22" i="285"/>
  <c r="FH13" i="285"/>
  <c r="FH13" i="265" s="1"/>
  <c r="FD3" i="275"/>
  <c r="FD50" i="273"/>
  <c r="FD3" i="288"/>
  <c r="FD3" i="273"/>
  <c r="FD3" i="278"/>
  <c r="FD3" i="280"/>
  <c r="FD3" i="286"/>
  <c r="FD3" i="285"/>
  <c r="FD3" i="265"/>
  <c r="FD3" i="282"/>
  <c r="BK31" i="288"/>
  <c r="BK24" i="286"/>
  <c r="BK25" i="286" s="1"/>
  <c r="BK15" i="288"/>
  <c r="BK17" i="286"/>
  <c r="BK49" i="265" s="1"/>
  <c r="FE50" i="288" l="1"/>
  <c r="FE51" i="288" s="1"/>
  <c r="FE54" i="288" s="1"/>
  <c r="FE57" i="288" s="1"/>
  <c r="FE64" i="288" s="1"/>
  <c r="FF153" i="273"/>
  <c r="FH68" i="280"/>
  <c r="FH19" i="280"/>
  <c r="FG11" i="265"/>
  <c r="FG42" i="282" s="1"/>
  <c r="FH20" i="280"/>
  <c r="FH23" i="280" s="1"/>
  <c r="BK74" i="265"/>
  <c r="BL22" i="286"/>
  <c r="FF59" i="265"/>
  <c r="FF60" i="265" s="1"/>
  <c r="FG20" i="285"/>
  <c r="FG23" i="285" s="1"/>
  <c r="FE3" i="282"/>
  <c r="FE50" i="273"/>
  <c r="FE3" i="280"/>
  <c r="FE3" i="288"/>
  <c r="FE3" i="278"/>
  <c r="FE3" i="286"/>
  <c r="FE3" i="273"/>
  <c r="FE3" i="265"/>
  <c r="FE3" i="275"/>
  <c r="FE3" i="285"/>
  <c r="FI42" i="273"/>
  <c r="FI52" i="273"/>
  <c r="FH31" i="265"/>
  <c r="FH10" i="265"/>
  <c r="FG19" i="278"/>
  <c r="FH136" i="273"/>
  <c r="FI38" i="273"/>
  <c r="FJ39" i="273" s="1"/>
  <c r="FJ41" i="273" s="1"/>
  <c r="FI140" i="273"/>
  <c r="FI13" i="285"/>
  <c r="FI13" i="265" s="1"/>
  <c r="FI22" i="285"/>
  <c r="FI42" i="280"/>
  <c r="FI78" i="288"/>
  <c r="FI79" i="288" s="1"/>
  <c r="FI81" i="288" s="1"/>
  <c r="FI151" i="273"/>
  <c r="FI20" i="278"/>
  <c r="FI21" i="278" s="1"/>
  <c r="FI26" i="278" s="1"/>
  <c r="FI130" i="273"/>
  <c r="FI33" i="278"/>
  <c r="FI141" i="273"/>
  <c r="FI12" i="278"/>
  <c r="FI13" i="278" s="1"/>
  <c r="FI25" i="278" s="1"/>
  <c r="FI27" i="278" s="1"/>
  <c r="FI32" i="278" s="1"/>
  <c r="FI34" i="278" s="1"/>
  <c r="FI135" i="273"/>
  <c r="FI56" i="288"/>
  <c r="FI41" i="278"/>
  <c r="FI42" i="278" s="1"/>
  <c r="FI43" i="278" s="1"/>
  <c r="FH142" i="273"/>
  <c r="FG11" i="278"/>
  <c r="CK43" i="282"/>
  <c r="CK30" i="282"/>
  <c r="CK31" i="282" s="1"/>
  <c r="CL28" i="282" s="1"/>
  <c r="FK147" i="273"/>
  <c r="FK24" i="273"/>
  <c r="FK25" i="273" s="1"/>
  <c r="FM5" i="286"/>
  <c r="FM13" i="273"/>
  <c r="FM14" i="273" s="1"/>
  <c r="FM5" i="275"/>
  <c r="FM5" i="288"/>
  <c r="FM5" i="282"/>
  <c r="FM5" i="285"/>
  <c r="FM5" i="278"/>
  <c r="FM5" i="265"/>
  <c r="FM5" i="280"/>
  <c r="FM5" i="273"/>
  <c r="FN10" i="273"/>
  <c r="FL19" i="273"/>
  <c r="FL20" i="273" s="1"/>
  <c r="FL56" i="273"/>
  <c r="FL37" i="288"/>
  <c r="FL47" i="273"/>
  <c r="FL48" i="273" s="1"/>
  <c r="FL51" i="273" s="1"/>
  <c r="FL12" i="288"/>
  <c r="FL37" i="273"/>
  <c r="FF66" i="273"/>
  <c r="FF67" i="273" s="1"/>
  <c r="FG60" i="273"/>
  <c r="FH27" i="278"/>
  <c r="FH32" i="278" s="1"/>
  <c r="FH34" i="278" s="1"/>
  <c r="FI121" i="280"/>
  <c r="FI50" i="280"/>
  <c r="FI55" i="288"/>
  <c r="FI32" i="286"/>
  <c r="FI57" i="273"/>
  <c r="FI73" i="282"/>
  <c r="FI61" i="288"/>
  <c r="FI43" i="286"/>
  <c r="FI79" i="273"/>
  <c r="FJ80" i="273" s="1"/>
  <c r="FJ58" i="273" s="1"/>
  <c r="FI26" i="282"/>
  <c r="FI38" i="288"/>
  <c r="FI20" i="286"/>
  <c r="FI15" i="275"/>
  <c r="FI20" i="275" s="1"/>
  <c r="FJ17" i="275" s="1"/>
  <c r="FI84" i="282"/>
  <c r="FI13" i="288"/>
  <c r="FI18" i="285"/>
  <c r="FG134" i="273"/>
  <c r="FH131" i="273"/>
  <c r="FH4" i="288"/>
  <c r="FH4" i="273"/>
  <c r="FH4" i="265"/>
  <c r="FH4" i="285"/>
  <c r="FH4" i="278"/>
  <c r="FH4" i="286"/>
  <c r="FH4" i="282"/>
  <c r="FH4" i="275"/>
  <c r="FH4" i="280"/>
  <c r="FJ122" i="273"/>
  <c r="FJ123" i="273" s="1"/>
  <c r="FJ11" i="280" s="1"/>
  <c r="FJ148" i="273"/>
  <c r="FJ149" i="273" s="1"/>
  <c r="FJ18" i="288"/>
  <c r="FJ2" i="286"/>
  <c r="FJ2" i="278"/>
  <c r="FJ42" i="288"/>
  <c r="FJ96" i="273"/>
  <c r="FJ97" i="273" s="1"/>
  <c r="FJ2" i="275"/>
  <c r="FJ2" i="282"/>
  <c r="FJ90" i="273"/>
  <c r="FJ91" i="273" s="1"/>
  <c r="FJ111" i="273"/>
  <c r="FJ112" i="273" s="1"/>
  <c r="FJ11" i="285" s="1"/>
  <c r="FJ12" i="285" s="1"/>
  <c r="FJ32" i="273"/>
  <c r="FJ33" i="273" s="1"/>
  <c r="FJ2" i="265"/>
  <c r="FJ2" i="273"/>
  <c r="FJ2" i="280"/>
  <c r="FJ75" i="273"/>
  <c r="FJ76" i="273" s="1"/>
  <c r="FJ18" i="280" s="1"/>
  <c r="FJ2" i="285"/>
  <c r="FJ2" i="288"/>
  <c r="FI20" i="282"/>
  <c r="FI15" i="286"/>
  <c r="FI100" i="273"/>
  <c r="FJ101" i="273" s="1"/>
  <c r="FJ59" i="273" s="1"/>
  <c r="FI64" i="280"/>
  <c r="FI65" i="280" s="1"/>
  <c r="FI89" i="280"/>
  <c r="FI90" i="280" s="1"/>
  <c r="FI92" i="280" s="1"/>
  <c r="FI152" i="273"/>
  <c r="FF14" i="265"/>
  <c r="FF42" i="282"/>
  <c r="FG153" i="273" l="1"/>
  <c r="FF50" i="288"/>
  <c r="FF51" i="288" s="1"/>
  <c r="FF54" i="288" s="1"/>
  <c r="FF57" i="288" s="1"/>
  <c r="FF64" i="288" s="1"/>
  <c r="FG14" i="265"/>
  <c r="FI68" i="280"/>
  <c r="FI19" i="280"/>
  <c r="FI20" i="280" s="1"/>
  <c r="FI23" i="280" s="1"/>
  <c r="FJ33" i="278"/>
  <c r="FJ151" i="273"/>
  <c r="FJ20" i="278"/>
  <c r="FJ21" i="278" s="1"/>
  <c r="FJ26" i="278" s="1"/>
  <c r="FJ141" i="273"/>
  <c r="FJ41" i="278"/>
  <c r="FJ42" i="278" s="1"/>
  <c r="FJ43" i="278" s="1"/>
  <c r="FJ135" i="273"/>
  <c r="FJ56" i="288"/>
  <c r="FJ12" i="278"/>
  <c r="FJ13" i="278" s="1"/>
  <c r="FJ25" i="278" s="1"/>
  <c r="FJ130" i="273"/>
  <c r="FJ42" i="280"/>
  <c r="FJ78" i="288"/>
  <c r="FJ79" i="288" s="1"/>
  <c r="FJ81" i="288" s="1"/>
  <c r="FF3" i="285"/>
  <c r="FF3" i="282"/>
  <c r="FF50" i="273"/>
  <c r="FF3" i="280"/>
  <c r="FF3" i="275"/>
  <c r="FF3" i="273"/>
  <c r="FF3" i="286"/>
  <c r="FF3" i="265"/>
  <c r="FF3" i="288"/>
  <c r="FF3" i="278"/>
  <c r="FL147" i="273"/>
  <c r="FL24" i="273"/>
  <c r="FL25" i="273" s="1"/>
  <c r="FM47" i="273"/>
  <c r="FM48" i="273" s="1"/>
  <c r="FM51" i="273" s="1"/>
  <c r="FM12" i="288"/>
  <c r="FM37" i="273"/>
  <c r="FM19" i="273"/>
  <c r="FM20" i="273" s="1"/>
  <c r="FM56" i="273"/>
  <c r="FM37" i="288"/>
  <c r="FJ50" i="280"/>
  <c r="FJ121" i="280"/>
  <c r="FJ84" i="282"/>
  <c r="FJ38" i="288"/>
  <c r="FJ20" i="286"/>
  <c r="FJ79" i="273"/>
  <c r="FK80" i="273" s="1"/>
  <c r="FK58" i="273" s="1"/>
  <c r="FJ26" i="282"/>
  <c r="FJ13" i="288"/>
  <c r="FJ18" i="285"/>
  <c r="FJ55" i="288"/>
  <c r="FJ32" i="286"/>
  <c r="FJ15" i="275"/>
  <c r="FJ20" i="275" s="1"/>
  <c r="FK17" i="275" s="1"/>
  <c r="FJ73" i="282"/>
  <c r="FJ61" i="288"/>
  <c r="FJ43" i="286"/>
  <c r="FJ57" i="273"/>
  <c r="FJ140" i="273"/>
  <c r="FJ38" i="273"/>
  <c r="FK39" i="273" s="1"/>
  <c r="FK41" i="273" s="1"/>
  <c r="FJ20" i="282"/>
  <c r="FJ100" i="273"/>
  <c r="FK101" i="273" s="1"/>
  <c r="FK59" i="273" s="1"/>
  <c r="FJ15" i="286"/>
  <c r="FJ64" i="280"/>
  <c r="FJ65" i="280" s="1"/>
  <c r="FJ89" i="280"/>
  <c r="FJ90" i="280" s="1"/>
  <c r="FJ92" i="280" s="1"/>
  <c r="FJ152" i="273"/>
  <c r="FI131" i="273"/>
  <c r="FH134" i="273"/>
  <c r="FH30" i="265"/>
  <c r="FH9" i="265"/>
  <c r="FH11" i="265" s="1"/>
  <c r="FG66" i="273"/>
  <c r="FG67" i="273" s="1"/>
  <c r="FH60" i="273"/>
  <c r="FN5" i="285"/>
  <c r="FN5" i="265"/>
  <c r="FN5" i="273"/>
  <c r="FN5" i="288"/>
  <c r="FN5" i="280"/>
  <c r="FN5" i="286"/>
  <c r="FN13" i="273"/>
  <c r="FN14" i="273" s="1"/>
  <c r="FN5" i="282"/>
  <c r="FN5" i="275"/>
  <c r="FN5" i="278"/>
  <c r="FO10" i="273"/>
  <c r="FK148" i="273"/>
  <c r="FK149" i="273" s="1"/>
  <c r="FK96" i="273"/>
  <c r="FK97" i="273" s="1"/>
  <c r="FK90" i="273"/>
  <c r="FK91" i="273" s="1"/>
  <c r="FK2" i="288"/>
  <c r="FK2" i="286"/>
  <c r="FK122" i="273"/>
  <c r="FK123" i="273" s="1"/>
  <c r="FK11" i="280" s="1"/>
  <c r="FK42" i="288"/>
  <c r="FK111" i="273"/>
  <c r="FK112" i="273" s="1"/>
  <c r="FK11" i="285" s="1"/>
  <c r="FK12" i="285" s="1"/>
  <c r="FK75" i="273"/>
  <c r="FK2" i="282"/>
  <c r="FK2" i="273"/>
  <c r="FK2" i="280"/>
  <c r="FK2" i="275"/>
  <c r="FK18" i="288"/>
  <c r="FK32" i="273"/>
  <c r="FK33" i="273" s="1"/>
  <c r="FK2" i="265"/>
  <c r="FK2" i="278"/>
  <c r="FK2" i="285"/>
  <c r="FH11" i="278"/>
  <c r="FI142" i="273"/>
  <c r="FI30" i="265"/>
  <c r="FI9" i="265"/>
  <c r="FI136" i="273"/>
  <c r="FH19" i="278"/>
  <c r="BL14" i="286"/>
  <c r="BL16" i="286" s="1"/>
  <c r="FJ13" i="285"/>
  <c r="FJ13" i="265" s="1"/>
  <c r="FJ22" i="285"/>
  <c r="CL19" i="282"/>
  <c r="CL21" i="282" s="1"/>
  <c r="FI31" i="265"/>
  <c r="FI10" i="265"/>
  <c r="FJ42" i="273"/>
  <c r="FJ52" i="273"/>
  <c r="FI4" i="265"/>
  <c r="FI4" i="278"/>
  <c r="FI4" i="285"/>
  <c r="FI4" i="280"/>
  <c r="FI4" i="275"/>
  <c r="FI4" i="282"/>
  <c r="FI4" i="273"/>
  <c r="FI4" i="288"/>
  <c r="FI4" i="286"/>
  <c r="FG59" i="265"/>
  <c r="FG60" i="265" s="1"/>
  <c r="FH20" i="285"/>
  <c r="FH23" i="285" s="1"/>
  <c r="FH153" i="273" l="1"/>
  <c r="FG50" i="288"/>
  <c r="FG51" i="288" s="1"/>
  <c r="FG54" i="288" s="1"/>
  <c r="FG57" i="288" s="1"/>
  <c r="FG64" i="288" s="1"/>
  <c r="FJ68" i="280"/>
  <c r="FJ19" i="280"/>
  <c r="FJ20" i="280" s="1"/>
  <c r="FJ23" i="280" s="1"/>
  <c r="FJ27" i="278"/>
  <c r="FJ32" i="278" s="1"/>
  <c r="FJ34" i="278" s="1"/>
  <c r="FJ9" i="265" s="1"/>
  <c r="FH59" i="265"/>
  <c r="FH60" i="265" s="1"/>
  <c r="FI20" i="285"/>
  <c r="FI23" i="285" s="1"/>
  <c r="CL30" i="282"/>
  <c r="CL31" i="282" s="1"/>
  <c r="CM28" i="282" s="1"/>
  <c r="CL43" i="282"/>
  <c r="FI19" i="278"/>
  <c r="FJ136" i="273"/>
  <c r="FI11" i="265"/>
  <c r="FI11" i="278"/>
  <c r="FJ142" i="273"/>
  <c r="FK22" i="285"/>
  <c r="FK13" i="285"/>
  <c r="FK13" i="265" s="1"/>
  <c r="FK42" i="280"/>
  <c r="FK78" i="288"/>
  <c r="FK79" i="288" s="1"/>
  <c r="FK81" i="288" s="1"/>
  <c r="FK56" i="288"/>
  <c r="FK20" i="278"/>
  <c r="FK21" i="278" s="1"/>
  <c r="FK26" i="278" s="1"/>
  <c r="FK130" i="273"/>
  <c r="FK41" i="278"/>
  <c r="FK42" i="278" s="1"/>
  <c r="FK43" i="278" s="1"/>
  <c r="FK151" i="273"/>
  <c r="FK12" i="278"/>
  <c r="FK13" i="278" s="1"/>
  <c r="FK25" i="278" s="1"/>
  <c r="FK135" i="273"/>
  <c r="FK33" i="278"/>
  <c r="FK141" i="273"/>
  <c r="FP10" i="273"/>
  <c r="FO13" i="273"/>
  <c r="FO14" i="273" s="1"/>
  <c r="FO5" i="285"/>
  <c r="FO5" i="275"/>
  <c r="FO5" i="286"/>
  <c r="FO5" i="282"/>
  <c r="FO5" i="265"/>
  <c r="FO5" i="288"/>
  <c r="FO5" i="278"/>
  <c r="FO5" i="273"/>
  <c r="FO5" i="280"/>
  <c r="FN37" i="273"/>
  <c r="FN47" i="273"/>
  <c r="FN48" i="273" s="1"/>
  <c r="FN51" i="273" s="1"/>
  <c r="FN37" i="288"/>
  <c r="FN19" i="273"/>
  <c r="FN20" i="273" s="1"/>
  <c r="FN56" i="273"/>
  <c r="FN12" i="288"/>
  <c r="FH66" i="273"/>
  <c r="FH67" i="273" s="1"/>
  <c r="FI60" i="273"/>
  <c r="FH42" i="282"/>
  <c r="FH14" i="265"/>
  <c r="FM147" i="273"/>
  <c r="FM24" i="273"/>
  <c r="FM25" i="273" s="1"/>
  <c r="FL122" i="273"/>
  <c r="FL123" i="273" s="1"/>
  <c r="FL11" i="280" s="1"/>
  <c r="FL148" i="273"/>
  <c r="FL149" i="273" s="1"/>
  <c r="FL75" i="273"/>
  <c r="FL76" i="273" s="1"/>
  <c r="FL18" i="280" s="1"/>
  <c r="FL2" i="286"/>
  <c r="FL2" i="278"/>
  <c r="FL18" i="288"/>
  <c r="FL2" i="275"/>
  <c r="FL2" i="282"/>
  <c r="FL96" i="273"/>
  <c r="FL97" i="273" s="1"/>
  <c r="FL2" i="288"/>
  <c r="FL2" i="273"/>
  <c r="FL42" i="288"/>
  <c r="FL90" i="273"/>
  <c r="FL91" i="273" s="1"/>
  <c r="FL111" i="273"/>
  <c r="FL112" i="273" s="1"/>
  <c r="FL11" i="285" s="1"/>
  <c r="FL12" i="285" s="1"/>
  <c r="FL32" i="273"/>
  <c r="FL33" i="273" s="1"/>
  <c r="FL2" i="265"/>
  <c r="FL2" i="285"/>
  <c r="FL2" i="280"/>
  <c r="FJ10" i="265"/>
  <c r="FJ31" i="265"/>
  <c r="FJ4" i="265"/>
  <c r="FJ4" i="285"/>
  <c r="FJ4" i="278"/>
  <c r="FJ4" i="286"/>
  <c r="FJ4" i="282"/>
  <c r="FJ4" i="275"/>
  <c r="FJ4" i="280"/>
  <c r="FJ4" i="288"/>
  <c r="FJ4" i="273"/>
  <c r="BL31" i="288"/>
  <c r="BL17" i="286"/>
  <c r="BL49" i="265" s="1"/>
  <c r="BL15" i="288"/>
  <c r="BL24" i="286"/>
  <c r="BL25" i="286" s="1"/>
  <c r="FK38" i="273"/>
  <c r="FL39" i="273" s="1"/>
  <c r="FL41" i="273" s="1"/>
  <c r="FK140" i="273"/>
  <c r="FK20" i="282"/>
  <c r="FK15" i="286"/>
  <c r="FK100" i="273"/>
  <c r="FL101" i="273" s="1"/>
  <c r="FL59" i="273" s="1"/>
  <c r="FK64" i="280"/>
  <c r="FK65" i="280" s="1"/>
  <c r="FK89" i="280"/>
  <c r="FK90" i="280" s="1"/>
  <c r="FK92" i="280" s="1"/>
  <c r="FK152" i="273"/>
  <c r="FG3" i="286"/>
  <c r="FG3" i="275"/>
  <c r="FG3" i="285"/>
  <c r="FG3" i="278"/>
  <c r="FG3" i="282"/>
  <c r="FG3" i="280"/>
  <c r="FG3" i="273"/>
  <c r="FG50" i="273"/>
  <c r="FG3" i="265"/>
  <c r="FG3" i="288"/>
  <c r="FJ131" i="273"/>
  <c r="FI134" i="273"/>
  <c r="FK42" i="273"/>
  <c r="FK52" i="273"/>
  <c r="FK76" i="273"/>
  <c r="FK18" i="280" s="1"/>
  <c r="FJ30" i="265"/>
  <c r="FI153" i="273" l="1"/>
  <c r="FH50" i="288"/>
  <c r="FH51" i="288" s="1"/>
  <c r="FH54" i="288" s="1"/>
  <c r="FH57" i="288" s="1"/>
  <c r="FH64" i="288" s="1"/>
  <c r="FK27" i="278"/>
  <c r="FK32" i="278" s="1"/>
  <c r="FK68" i="280"/>
  <c r="FK19" i="280"/>
  <c r="FK20" i="280" s="1"/>
  <c r="FJ11" i="265"/>
  <c r="FJ42" i="282" s="1"/>
  <c r="FL121" i="280"/>
  <c r="FL50" i="280"/>
  <c r="FL73" i="282"/>
  <c r="FL61" i="288"/>
  <c r="FL20" i="286"/>
  <c r="FL26" i="282"/>
  <c r="FL38" i="288"/>
  <c r="FL43" i="286"/>
  <c r="FL57" i="273"/>
  <c r="FL84" i="282"/>
  <c r="FL32" i="286"/>
  <c r="FL15" i="275"/>
  <c r="FL55" i="288"/>
  <c r="FL13" i="288"/>
  <c r="FL18" i="285"/>
  <c r="FL79" i="273"/>
  <c r="FM80" i="273" s="1"/>
  <c r="FM58" i="273" s="1"/>
  <c r="FK121" i="280"/>
  <c r="FK50" i="280"/>
  <c r="FK26" i="282"/>
  <c r="FK38" i="288"/>
  <c r="FK43" i="286"/>
  <c r="FK15" i="275"/>
  <c r="FK20" i="275" s="1"/>
  <c r="FL17" i="275" s="1"/>
  <c r="FK61" i="288"/>
  <c r="FK20" i="286"/>
  <c r="FK73" i="282"/>
  <c r="FK55" i="288"/>
  <c r="FK13" i="288"/>
  <c r="FK18" i="285"/>
  <c r="FK84" i="282"/>
  <c r="FK32" i="286"/>
  <c r="FK57" i="273"/>
  <c r="FK79" i="273"/>
  <c r="FL80" i="273" s="1"/>
  <c r="FL58" i="273" s="1"/>
  <c r="FK4" i="275"/>
  <c r="FK4" i="288"/>
  <c r="FK4" i="282"/>
  <c r="FK4" i="286"/>
  <c r="FK4" i="265"/>
  <c r="FK4" i="273"/>
  <c r="FK4" i="285"/>
  <c r="FK4" i="280"/>
  <c r="FK4" i="278"/>
  <c r="FK131" i="273"/>
  <c r="FJ134" i="273"/>
  <c r="FL42" i="273"/>
  <c r="FL52" i="273"/>
  <c r="FL13" i="285"/>
  <c r="FL13" i="265" s="1"/>
  <c r="FL22" i="285"/>
  <c r="FL64" i="280"/>
  <c r="FL65" i="280" s="1"/>
  <c r="FL89" i="280"/>
  <c r="FL90" i="280" s="1"/>
  <c r="FL92" i="280" s="1"/>
  <c r="FL152" i="273"/>
  <c r="FJ60" i="273"/>
  <c r="FI66" i="273"/>
  <c r="FI67" i="273" s="1"/>
  <c r="FO47" i="273"/>
  <c r="FO48" i="273" s="1"/>
  <c r="FO51" i="273" s="1"/>
  <c r="FO12" i="288"/>
  <c r="FO19" i="273"/>
  <c r="FO20" i="273" s="1"/>
  <c r="FO37" i="288"/>
  <c r="FO37" i="273"/>
  <c r="FO56" i="273"/>
  <c r="CM19" i="282"/>
  <c r="CM21" i="282" s="1"/>
  <c r="BM22" i="286"/>
  <c r="BL74" i="265"/>
  <c r="FL38" i="273"/>
  <c r="FM39" i="273" s="1"/>
  <c r="FM41" i="273" s="1"/>
  <c r="FL140" i="273"/>
  <c r="FL100" i="273"/>
  <c r="FM101" i="273" s="1"/>
  <c r="FM59" i="273" s="1"/>
  <c r="FL15" i="286"/>
  <c r="FL20" i="282"/>
  <c r="FL151" i="273"/>
  <c r="FL20" i="278"/>
  <c r="FL21" i="278" s="1"/>
  <c r="FL26" i="278" s="1"/>
  <c r="FL141" i="273"/>
  <c r="FL41" i="278"/>
  <c r="FL42" i="278" s="1"/>
  <c r="FL43" i="278" s="1"/>
  <c r="FL135" i="273"/>
  <c r="FL56" i="288"/>
  <c r="FL12" i="278"/>
  <c r="FL13" i="278" s="1"/>
  <c r="FL25" i="278" s="1"/>
  <c r="FL130" i="273"/>
  <c r="FL33" i="278"/>
  <c r="FL42" i="280"/>
  <c r="FL78" i="288"/>
  <c r="FL79" i="288" s="1"/>
  <c r="FL81" i="288" s="1"/>
  <c r="FM148" i="273"/>
  <c r="FM149" i="273" s="1"/>
  <c r="FM96" i="273"/>
  <c r="FM97" i="273" s="1"/>
  <c r="FM90" i="273"/>
  <c r="FM91" i="273" s="1"/>
  <c r="FM2" i="288"/>
  <c r="FM2" i="275"/>
  <c r="FM122" i="273"/>
  <c r="FM123" i="273" s="1"/>
  <c r="FM11" i="280" s="1"/>
  <c r="FM42" i="288"/>
  <c r="FM111" i="273"/>
  <c r="FM112" i="273" s="1"/>
  <c r="FM11" i="285" s="1"/>
  <c r="FM12" i="285" s="1"/>
  <c r="FM75" i="273"/>
  <c r="FM76" i="273" s="1"/>
  <c r="FM18" i="280" s="1"/>
  <c r="FM2" i="282"/>
  <c r="FM2" i="285"/>
  <c r="FM2" i="280"/>
  <c r="FM2" i="286"/>
  <c r="FM18" i="288"/>
  <c r="FM32" i="273"/>
  <c r="FM33" i="273" s="1"/>
  <c r="FM2" i="265"/>
  <c r="FM2" i="278"/>
  <c r="FM2" i="273"/>
  <c r="FH3" i="278"/>
  <c r="FH3" i="285"/>
  <c r="FH3" i="288"/>
  <c r="FH50" i="273"/>
  <c r="FH3" i="273"/>
  <c r="FH3" i="282"/>
  <c r="FH3" i="275"/>
  <c r="FH3" i="280"/>
  <c r="FH3" i="286"/>
  <c r="FH3" i="265"/>
  <c r="FN147" i="273"/>
  <c r="FN24" i="273"/>
  <c r="FN25" i="273" s="1"/>
  <c r="FP5" i="275"/>
  <c r="FP5" i="265"/>
  <c r="FP5" i="288"/>
  <c r="FP5" i="282"/>
  <c r="FP5" i="286"/>
  <c r="FP5" i="278"/>
  <c r="FQ10" i="273"/>
  <c r="FP5" i="280"/>
  <c r="FP13" i="273"/>
  <c r="FP14" i="273" s="1"/>
  <c r="FP5" i="273"/>
  <c r="FP5" i="285"/>
  <c r="FK34" i="278"/>
  <c r="FK31" i="265"/>
  <c r="FK10" i="265"/>
  <c r="FK142" i="273"/>
  <c r="FJ11" i="278"/>
  <c r="FI42" i="282"/>
  <c r="FI14" i="265"/>
  <c r="FK136" i="273"/>
  <c r="FJ19" i="278"/>
  <c r="FI59" i="265"/>
  <c r="FI60" i="265" s="1"/>
  <c r="FJ20" i="285"/>
  <c r="FJ23" i="285" s="1"/>
  <c r="FJ153" i="273" l="1"/>
  <c r="FI50" i="288"/>
  <c r="FI51" i="288" s="1"/>
  <c r="FI54" i="288" s="1"/>
  <c r="FI57" i="288" s="1"/>
  <c r="FI64" i="288" s="1"/>
  <c r="FK23" i="280"/>
  <c r="FL27" i="278"/>
  <c r="FL32" i="278" s="1"/>
  <c r="FL68" i="280"/>
  <c r="FL19" i="280"/>
  <c r="FL20" i="280" s="1"/>
  <c r="FL23" i="280" s="1"/>
  <c r="FJ14" i="265"/>
  <c r="FM121" i="280"/>
  <c r="FM50" i="280"/>
  <c r="FM61" i="288"/>
  <c r="FM20" i="286"/>
  <c r="FM79" i="273"/>
  <c r="FN80" i="273" s="1"/>
  <c r="FN58" i="273" s="1"/>
  <c r="FM26" i="282"/>
  <c r="FM38" i="288"/>
  <c r="FM43" i="286"/>
  <c r="FM15" i="275"/>
  <c r="FM84" i="282"/>
  <c r="FM32" i="286"/>
  <c r="FM57" i="273"/>
  <c r="FM73" i="282"/>
  <c r="FM55" i="288"/>
  <c r="FM13" i="288"/>
  <c r="FM18" i="285"/>
  <c r="FL142" i="273"/>
  <c r="FK11" i="278"/>
  <c r="FQ5" i="285"/>
  <c r="FQ13" i="273"/>
  <c r="FQ14" i="273" s="1"/>
  <c r="FQ5" i="275"/>
  <c r="FQ5" i="280"/>
  <c r="FQ5" i="288"/>
  <c r="FR10" i="273"/>
  <c r="FQ5" i="273"/>
  <c r="FQ5" i="286"/>
  <c r="FQ5" i="278"/>
  <c r="FQ5" i="265"/>
  <c r="FQ5" i="282"/>
  <c r="FJ59" i="265"/>
  <c r="FJ60" i="265" s="1"/>
  <c r="FK20" i="285"/>
  <c r="FK9" i="265"/>
  <c r="FK11" i="265" s="1"/>
  <c r="FK30" i="265"/>
  <c r="FN122" i="273"/>
  <c r="FN123" i="273" s="1"/>
  <c r="FN11" i="280" s="1"/>
  <c r="FN148" i="273"/>
  <c r="FN149" i="273" s="1"/>
  <c r="FN75" i="273"/>
  <c r="FN2" i="285"/>
  <c r="FN2" i="278"/>
  <c r="FN18" i="288"/>
  <c r="FN2" i="286"/>
  <c r="FN2" i="282"/>
  <c r="FN96" i="273"/>
  <c r="FN97" i="273" s="1"/>
  <c r="FN2" i="275"/>
  <c r="FN2" i="288"/>
  <c r="FN42" i="288"/>
  <c r="FN90" i="273"/>
  <c r="FN91" i="273" s="1"/>
  <c r="FN111" i="273"/>
  <c r="FN112" i="273" s="1"/>
  <c r="FN11" i="285" s="1"/>
  <c r="FN12" i="285" s="1"/>
  <c r="FN32" i="273"/>
  <c r="FN33" i="273" s="1"/>
  <c r="FN2" i="265"/>
  <c r="FN2" i="273"/>
  <c r="FN2" i="280"/>
  <c r="FM13" i="285"/>
  <c r="FM13" i="265" s="1"/>
  <c r="FM22" i="285"/>
  <c r="FM42" i="280"/>
  <c r="FM78" i="288"/>
  <c r="FM79" i="288" s="1"/>
  <c r="FM81" i="288" s="1"/>
  <c r="FM12" i="278"/>
  <c r="FM13" i="278" s="1"/>
  <c r="FM25" i="278" s="1"/>
  <c r="FM135" i="273"/>
  <c r="FM56" i="288"/>
  <c r="FM41" i="278"/>
  <c r="FM42" i="278" s="1"/>
  <c r="FM43" i="278" s="1"/>
  <c r="FM151" i="273"/>
  <c r="FM20" i="278"/>
  <c r="FM21" i="278" s="1"/>
  <c r="FM26" i="278" s="1"/>
  <c r="FM130" i="273"/>
  <c r="FM33" i="278"/>
  <c r="FM141" i="273"/>
  <c r="FL31" i="265"/>
  <c r="FL10" i="265"/>
  <c r="FM42" i="273"/>
  <c r="FM52" i="273"/>
  <c r="FI50" i="273"/>
  <c r="FI3" i="275"/>
  <c r="FI3" i="288"/>
  <c r="FI3" i="286"/>
  <c r="FI3" i="265"/>
  <c r="FI3" i="273"/>
  <c r="FI3" i="278"/>
  <c r="FI3" i="282"/>
  <c r="FI3" i="285"/>
  <c r="FI3" i="280"/>
  <c r="FL131" i="273"/>
  <c r="FK134" i="273"/>
  <c r="FK23" i="285"/>
  <c r="FK19" i="278"/>
  <c r="FL136" i="273"/>
  <c r="FP19" i="273"/>
  <c r="FP20" i="273" s="1"/>
  <c r="FP37" i="273"/>
  <c r="FP56" i="273"/>
  <c r="FP47" i="273"/>
  <c r="FP48" i="273" s="1"/>
  <c r="FP51" i="273" s="1"/>
  <c r="FP12" i="288"/>
  <c r="FP37" i="288"/>
  <c r="FM38" i="273"/>
  <c r="FN39" i="273" s="1"/>
  <c r="FN41" i="273" s="1"/>
  <c r="FM140" i="273"/>
  <c r="FN76" i="273"/>
  <c r="FN18" i="280" s="1"/>
  <c r="FM20" i="282"/>
  <c r="FM15" i="286"/>
  <c r="FM100" i="273"/>
  <c r="FN101" i="273" s="1"/>
  <c r="FN59" i="273" s="1"/>
  <c r="FM64" i="280"/>
  <c r="FM65" i="280" s="1"/>
  <c r="FM89" i="280"/>
  <c r="FM90" i="280" s="1"/>
  <c r="FM92" i="280" s="1"/>
  <c r="FM152" i="273"/>
  <c r="FL34" i="278"/>
  <c r="BM14" i="286"/>
  <c r="BM16" i="286" s="1"/>
  <c r="CM30" i="282"/>
  <c r="CM31" i="282" s="1"/>
  <c r="CN28" i="282" s="1"/>
  <c r="CM43" i="282"/>
  <c r="FO147" i="273"/>
  <c r="FO24" i="273"/>
  <c r="FO25" i="273" s="1"/>
  <c r="FJ66" i="273"/>
  <c r="FJ67" i="273" s="1"/>
  <c r="FK60" i="273"/>
  <c r="FL4" i="286"/>
  <c r="FL4" i="278"/>
  <c r="FL4" i="275"/>
  <c r="FL4" i="282"/>
  <c r="FL4" i="265"/>
  <c r="FL4" i="273"/>
  <c r="FL4" i="280"/>
  <c r="FL4" i="285"/>
  <c r="FL4" i="288"/>
  <c r="FL20" i="275"/>
  <c r="FM17" i="275" s="1"/>
  <c r="FK153" i="273" l="1"/>
  <c r="FJ50" i="288"/>
  <c r="FJ51" i="288" s="1"/>
  <c r="FJ54" i="288" s="1"/>
  <c r="FJ57" i="288" s="1"/>
  <c r="FJ64" i="288" s="1"/>
  <c r="FM68" i="280"/>
  <c r="FM19" i="280"/>
  <c r="FM20" i="280" s="1"/>
  <c r="FJ50" i="273"/>
  <c r="FJ3" i="278"/>
  <c r="FJ3" i="265"/>
  <c r="FJ3" i="288"/>
  <c r="FJ3" i="280"/>
  <c r="FJ3" i="275"/>
  <c r="FJ3" i="273"/>
  <c r="FJ3" i="285"/>
  <c r="FJ3" i="286"/>
  <c r="FJ3" i="282"/>
  <c r="CN19" i="282"/>
  <c r="CN21" i="282" s="1"/>
  <c r="BM17" i="286"/>
  <c r="BM49" i="265" s="1"/>
  <c r="BM31" i="288"/>
  <c r="BM24" i="286"/>
  <c r="BM25" i="286" s="1"/>
  <c r="BM15" i="288"/>
  <c r="FK59" i="265"/>
  <c r="FK60" i="265" s="1"/>
  <c r="FL20" i="285"/>
  <c r="FL23" i="285" s="1"/>
  <c r="FK66" i="273"/>
  <c r="FK67" i="273" s="1"/>
  <c r="FL60" i="273"/>
  <c r="FO122" i="273"/>
  <c r="FO123" i="273" s="1"/>
  <c r="FO11" i="280" s="1"/>
  <c r="FO42" i="288"/>
  <c r="FO111" i="273"/>
  <c r="FO112" i="273" s="1"/>
  <c r="FO11" i="285" s="1"/>
  <c r="FO12" i="285" s="1"/>
  <c r="FO75" i="273"/>
  <c r="FO76" i="273" s="1"/>
  <c r="FO18" i="280" s="1"/>
  <c r="FO2" i="280"/>
  <c r="FO2" i="285"/>
  <c r="FO148" i="273"/>
  <c r="FO149" i="273" s="1"/>
  <c r="FO96" i="273"/>
  <c r="FO97" i="273" s="1"/>
  <c r="FO90" i="273"/>
  <c r="FO91" i="273" s="1"/>
  <c r="FO2" i="282"/>
  <c r="FO2" i="275"/>
  <c r="FO18" i="288"/>
  <c r="FO32" i="273"/>
  <c r="FO33" i="273" s="1"/>
  <c r="FO2" i="265"/>
  <c r="FO2" i="288"/>
  <c r="FO2" i="273"/>
  <c r="FO2" i="278"/>
  <c r="FO2" i="286"/>
  <c r="FL30" i="265"/>
  <c r="FL9" i="265"/>
  <c r="FL11" i="265" s="1"/>
  <c r="FN50" i="280"/>
  <c r="FN121" i="280"/>
  <c r="FN26" i="282"/>
  <c r="FN32" i="286"/>
  <c r="FN15" i="275"/>
  <c r="FN55" i="288"/>
  <c r="FN13" i="288"/>
  <c r="FN18" i="285"/>
  <c r="FN79" i="273"/>
  <c r="FO80" i="273" s="1"/>
  <c r="FO58" i="273" s="1"/>
  <c r="FN73" i="282"/>
  <c r="FN61" i="288"/>
  <c r="FN20" i="286"/>
  <c r="FN84" i="282"/>
  <c r="FN38" i="288"/>
  <c r="FN43" i="286"/>
  <c r="FN57" i="273"/>
  <c r="FN42" i="273"/>
  <c r="FN52" i="273"/>
  <c r="FP24" i="273"/>
  <c r="FP25" i="273" s="1"/>
  <c r="FP147" i="273"/>
  <c r="FL134" i="273"/>
  <c r="FM131" i="273"/>
  <c r="FM4" i="280"/>
  <c r="FM4" i="288"/>
  <c r="FM4" i="282"/>
  <c r="FM4" i="285"/>
  <c r="FM4" i="265"/>
  <c r="FM4" i="275"/>
  <c r="FM4" i="273"/>
  <c r="FM4" i="278"/>
  <c r="FM4" i="286"/>
  <c r="FM27" i="278"/>
  <c r="FM32" i="278" s="1"/>
  <c r="FM34" i="278" s="1"/>
  <c r="FN38" i="273"/>
  <c r="FO39" i="273" s="1"/>
  <c r="FO41" i="273" s="1"/>
  <c r="FN140" i="273"/>
  <c r="FN20" i="282"/>
  <c r="FN15" i="286"/>
  <c r="FN100" i="273"/>
  <c r="FO101" i="273" s="1"/>
  <c r="FO59" i="273" s="1"/>
  <c r="FN151" i="273"/>
  <c r="FN41" i="278"/>
  <c r="FN42" i="278" s="1"/>
  <c r="FN43" i="278" s="1"/>
  <c r="FN135" i="273"/>
  <c r="FN12" i="278"/>
  <c r="FN13" i="278" s="1"/>
  <c r="FN25" i="278" s="1"/>
  <c r="FN130" i="273"/>
  <c r="FN56" i="288"/>
  <c r="FN33" i="278"/>
  <c r="FN20" i="278"/>
  <c r="FN21" i="278" s="1"/>
  <c r="FN26" i="278" s="1"/>
  <c r="FN141" i="273"/>
  <c r="FN42" i="280"/>
  <c r="FN78" i="288"/>
  <c r="FN79" i="288" s="1"/>
  <c r="FN81" i="288" s="1"/>
  <c r="FK42" i="282"/>
  <c r="FK14" i="265"/>
  <c r="FR13" i="273"/>
  <c r="FR14" i="273" s="1"/>
  <c r="FR5" i="273"/>
  <c r="FR5" i="286"/>
  <c r="FR5" i="285"/>
  <c r="FS10" i="273"/>
  <c r="FR5" i="280"/>
  <c r="FR5" i="282"/>
  <c r="FR5" i="278"/>
  <c r="FR5" i="275"/>
  <c r="FR5" i="265"/>
  <c r="FR5" i="288"/>
  <c r="FQ56" i="273"/>
  <c r="FQ12" i="288"/>
  <c r="FQ19" i="273"/>
  <c r="FQ20" i="273" s="1"/>
  <c r="FQ37" i="288"/>
  <c r="FQ37" i="273"/>
  <c r="FQ47" i="273"/>
  <c r="FQ48" i="273" s="1"/>
  <c r="FQ51" i="273" s="1"/>
  <c r="FM136" i="273"/>
  <c r="FL19" i="278"/>
  <c r="FM31" i="265"/>
  <c r="FM10" i="265"/>
  <c r="FN13" i="285"/>
  <c r="FN13" i="265" s="1"/>
  <c r="FN22" i="285"/>
  <c r="FN64" i="280"/>
  <c r="FN65" i="280" s="1"/>
  <c r="FN89" i="280"/>
  <c r="FN90" i="280" s="1"/>
  <c r="FN92" i="280" s="1"/>
  <c r="FN152" i="273"/>
  <c r="FM142" i="273"/>
  <c r="FL11" i="278"/>
  <c r="FM20" i="275"/>
  <c r="FN17" i="275" s="1"/>
  <c r="FL153" i="273" l="1"/>
  <c r="FK50" i="288"/>
  <c r="FK51" i="288" s="1"/>
  <c r="FK54" i="288" s="1"/>
  <c r="FK57" i="288" s="1"/>
  <c r="FK64" i="288" s="1"/>
  <c r="FM23" i="280"/>
  <c r="FN68" i="280"/>
  <c r="FN19" i="280"/>
  <c r="FN20" i="280" s="1"/>
  <c r="FN10" i="265"/>
  <c r="FN31" i="265"/>
  <c r="FN142" i="273"/>
  <c r="FM11" i="278"/>
  <c r="FN136" i="273"/>
  <c r="FM19" i="278"/>
  <c r="FS5" i="280"/>
  <c r="FS5" i="282"/>
  <c r="FS5" i="275"/>
  <c r="FS5" i="273"/>
  <c r="FS5" i="278"/>
  <c r="FT10" i="273"/>
  <c r="FS5" i="265"/>
  <c r="FS13" i="273"/>
  <c r="FS14" i="273" s="1"/>
  <c r="FS5" i="285"/>
  <c r="FS5" i="288"/>
  <c r="FS5" i="286"/>
  <c r="FR37" i="288"/>
  <c r="FR12" i="288"/>
  <c r="FR19" i="273"/>
  <c r="FR20" i="273" s="1"/>
  <c r="FR37" i="273"/>
  <c r="FR56" i="273"/>
  <c r="FR47" i="273"/>
  <c r="FR48" i="273" s="1"/>
  <c r="FR51" i="273" s="1"/>
  <c r="FM134" i="273"/>
  <c r="FN131" i="273"/>
  <c r="FN4" i="275"/>
  <c r="FN4" i="282"/>
  <c r="FN4" i="288"/>
  <c r="FN4" i="273"/>
  <c r="FN4" i="265"/>
  <c r="FN4" i="285"/>
  <c r="FN4" i="280"/>
  <c r="FN4" i="286"/>
  <c r="FN4" i="278"/>
  <c r="FN20" i="275"/>
  <c r="FO17" i="275" s="1"/>
  <c r="FO56" i="288"/>
  <c r="FO20" i="278"/>
  <c r="FO21" i="278" s="1"/>
  <c r="FO26" i="278" s="1"/>
  <c r="FO130" i="273"/>
  <c r="FO33" i="278"/>
  <c r="FO141" i="273"/>
  <c r="FO12" i="278"/>
  <c r="FO13" i="278" s="1"/>
  <c r="FO25" i="278" s="1"/>
  <c r="FO135" i="273"/>
  <c r="FO151" i="273"/>
  <c r="FO41" i="278"/>
  <c r="FO42" i="278" s="1"/>
  <c r="FO43" i="278" s="1"/>
  <c r="FL66" i="273"/>
  <c r="FL67" i="273" s="1"/>
  <c r="FM60" i="273"/>
  <c r="FQ24" i="273"/>
  <c r="FQ25" i="273" s="1"/>
  <c r="FQ147" i="273"/>
  <c r="FO121" i="280"/>
  <c r="FO50" i="280"/>
  <c r="FO26" i="282"/>
  <c r="FO32" i="286"/>
  <c r="FO57" i="273"/>
  <c r="FO79" i="273"/>
  <c r="FP80" i="273" s="1"/>
  <c r="FP58" i="273" s="1"/>
  <c r="FO55" i="288"/>
  <c r="FO13" i="288"/>
  <c r="FO18" i="285"/>
  <c r="FO73" i="282"/>
  <c r="FO61" i="288"/>
  <c r="FO20" i="286"/>
  <c r="FO84" i="282"/>
  <c r="FO38" i="288"/>
  <c r="FO43" i="286"/>
  <c r="FO15" i="275"/>
  <c r="FN27" i="278"/>
  <c r="FN32" i="278" s="1"/>
  <c r="FN34" i="278" s="1"/>
  <c r="FO42" i="273"/>
  <c r="FO52" i="273"/>
  <c r="FM30" i="265"/>
  <c r="FM9" i="265"/>
  <c r="FM11" i="265" s="1"/>
  <c r="FP42" i="288"/>
  <c r="FP96" i="273"/>
  <c r="FP97" i="273" s="1"/>
  <c r="FP2" i="282"/>
  <c r="FP2" i="285"/>
  <c r="FP122" i="273"/>
  <c r="FP123" i="273" s="1"/>
  <c r="FP11" i="280" s="1"/>
  <c r="FP148" i="273"/>
  <c r="FP149" i="273" s="1"/>
  <c r="FP18" i="288"/>
  <c r="FP2" i="280"/>
  <c r="FP2" i="288"/>
  <c r="FP75" i="273"/>
  <c r="FP2" i="278"/>
  <c r="FP2" i="286"/>
  <c r="FP90" i="273"/>
  <c r="FP91" i="273" s="1"/>
  <c r="FP111" i="273"/>
  <c r="FP112" i="273" s="1"/>
  <c r="FP11" i="285" s="1"/>
  <c r="FP12" i="285" s="1"/>
  <c r="FP32" i="273"/>
  <c r="FP33" i="273" s="1"/>
  <c r="FP2" i="265"/>
  <c r="FP2" i="275"/>
  <c r="FP2" i="273"/>
  <c r="FL42" i="282"/>
  <c r="FL14" i="265"/>
  <c r="FO38" i="273"/>
  <c r="FP39" i="273" s="1"/>
  <c r="FP41" i="273" s="1"/>
  <c r="FO140" i="273"/>
  <c r="FO100" i="273"/>
  <c r="FP101" i="273" s="1"/>
  <c r="FP59" i="273" s="1"/>
  <c r="FO15" i="286"/>
  <c r="FO20" i="282"/>
  <c r="FO64" i="280"/>
  <c r="FO65" i="280" s="1"/>
  <c r="FO89" i="280"/>
  <c r="FO90" i="280" s="1"/>
  <c r="FO92" i="280" s="1"/>
  <c r="FO152" i="273"/>
  <c r="FO13" i="285"/>
  <c r="FO13" i="265" s="1"/>
  <c r="FO22" i="285"/>
  <c r="FO42" i="280"/>
  <c r="FO78" i="288"/>
  <c r="FO79" i="288" s="1"/>
  <c r="FO81" i="288" s="1"/>
  <c r="FK50" i="273"/>
  <c r="FK3" i="288"/>
  <c r="FK3" i="286"/>
  <c r="FK3" i="278"/>
  <c r="FK3" i="282"/>
  <c r="FK3" i="280"/>
  <c r="FK3" i="265"/>
  <c r="FK3" i="273"/>
  <c r="FK3" i="275"/>
  <c r="FK3" i="285"/>
  <c r="FL59" i="265"/>
  <c r="FL60" i="265" s="1"/>
  <c r="FM20" i="285"/>
  <c r="FM23" i="285" s="1"/>
  <c r="BM74" i="265"/>
  <c r="BN22" i="286"/>
  <c r="CN43" i="282"/>
  <c r="CN30" i="282"/>
  <c r="CN31" i="282" s="1"/>
  <c r="CO28" i="282" s="1"/>
  <c r="FM153" i="273" l="1"/>
  <c r="FL50" i="288"/>
  <c r="FL51" i="288" s="1"/>
  <c r="FL54" i="288" s="1"/>
  <c r="FL57" i="288" s="1"/>
  <c r="FL64" i="288" s="1"/>
  <c r="FO27" i="278"/>
  <c r="FO32" i="278" s="1"/>
  <c r="FO34" i="278" s="1"/>
  <c r="FN23" i="280"/>
  <c r="FO68" i="280"/>
  <c r="FO19" i="280"/>
  <c r="FO20" i="280" s="1"/>
  <c r="FO23" i="280" s="1"/>
  <c r="FO20" i="275"/>
  <c r="FP17" i="275" s="1"/>
  <c r="CO19" i="282"/>
  <c r="CO21" i="282" s="1"/>
  <c r="FM59" i="265"/>
  <c r="FM60" i="265" s="1"/>
  <c r="FN20" i="285"/>
  <c r="FN23" i="285" s="1"/>
  <c r="FP140" i="273"/>
  <c r="FP38" i="273"/>
  <c r="FQ39" i="273" s="1"/>
  <c r="FQ41" i="273" s="1"/>
  <c r="FP100" i="273"/>
  <c r="FQ101" i="273" s="1"/>
  <c r="FQ59" i="273" s="1"/>
  <c r="FP15" i="286"/>
  <c r="FP20" i="282"/>
  <c r="FP42" i="280"/>
  <c r="FP78" i="288"/>
  <c r="FP79" i="288" s="1"/>
  <c r="FP81" i="288" s="1"/>
  <c r="FM42" i="282"/>
  <c r="FM14" i="265"/>
  <c r="FL3" i="280"/>
  <c r="FL3" i="285"/>
  <c r="FL3" i="275"/>
  <c r="FL50" i="273"/>
  <c r="FL3" i="288"/>
  <c r="FL3" i="286"/>
  <c r="FL3" i="265"/>
  <c r="FL3" i="278"/>
  <c r="FL3" i="273"/>
  <c r="FL3" i="282"/>
  <c r="FO31" i="265"/>
  <c r="FO10" i="265"/>
  <c r="FN134" i="273"/>
  <c r="FO131" i="273"/>
  <c r="FO136" i="273"/>
  <c r="FN19" i="278"/>
  <c r="BN14" i="286"/>
  <c r="BN16" i="286" s="1"/>
  <c r="FP52" i="273"/>
  <c r="FP42" i="273"/>
  <c r="FP22" i="285"/>
  <c r="FP13" i="285"/>
  <c r="FP13" i="265" s="1"/>
  <c r="FP64" i="280"/>
  <c r="FP65" i="280" s="1"/>
  <c r="FP89" i="280"/>
  <c r="FP90" i="280" s="1"/>
  <c r="FP92" i="280" s="1"/>
  <c r="FP152" i="273"/>
  <c r="FP151" i="273"/>
  <c r="FP33" i="278"/>
  <c r="FP56" i="288"/>
  <c r="FP12" i="278"/>
  <c r="FP13" i="278" s="1"/>
  <c r="FP25" i="278" s="1"/>
  <c r="FP130" i="273"/>
  <c r="FP41" i="278"/>
  <c r="FP42" i="278" s="1"/>
  <c r="FP43" i="278" s="1"/>
  <c r="FP135" i="273"/>
  <c r="FP20" i="278"/>
  <c r="FP21" i="278" s="1"/>
  <c r="FP26" i="278" s="1"/>
  <c r="FP141" i="273"/>
  <c r="FO4" i="288"/>
  <c r="FO4" i="286"/>
  <c r="FO4" i="265"/>
  <c r="FO4" i="278"/>
  <c r="FO4" i="285"/>
  <c r="FO4" i="280"/>
  <c r="FO4" i="275"/>
  <c r="FO4" i="282"/>
  <c r="FO4" i="273"/>
  <c r="FN30" i="265"/>
  <c r="FN9" i="265"/>
  <c r="FN11" i="265" s="1"/>
  <c r="FQ122" i="273"/>
  <c r="FQ123" i="273" s="1"/>
  <c r="FQ11" i="280" s="1"/>
  <c r="FQ42" i="288"/>
  <c r="FQ111" i="273"/>
  <c r="FQ112" i="273" s="1"/>
  <c r="FQ11" i="285" s="1"/>
  <c r="FQ12" i="285" s="1"/>
  <c r="FQ75" i="273"/>
  <c r="FQ2" i="286"/>
  <c r="FQ2" i="288"/>
  <c r="FQ148" i="273"/>
  <c r="FQ149" i="273" s="1"/>
  <c r="FQ96" i="273"/>
  <c r="FQ97" i="273" s="1"/>
  <c r="FQ90" i="273"/>
  <c r="FQ91" i="273" s="1"/>
  <c r="FQ2" i="275"/>
  <c r="FQ2" i="280"/>
  <c r="FQ18" i="288"/>
  <c r="FQ32" i="273"/>
  <c r="FQ33" i="273" s="1"/>
  <c r="FQ2" i="265"/>
  <c r="FQ2" i="273"/>
  <c r="FQ2" i="278"/>
  <c r="FQ2" i="285"/>
  <c r="FQ2" i="282"/>
  <c r="FM66" i="273"/>
  <c r="FM67" i="273" s="1"/>
  <c r="FN60" i="273"/>
  <c r="FP76" i="273"/>
  <c r="FP18" i="280" s="1"/>
  <c r="FO9" i="265"/>
  <c r="FO30" i="265"/>
  <c r="FR147" i="273"/>
  <c r="FR24" i="273"/>
  <c r="FR25" i="273" s="1"/>
  <c r="FS19" i="273"/>
  <c r="FS20" i="273" s="1"/>
  <c r="FS37" i="273"/>
  <c r="FS12" i="288"/>
  <c r="FS47" i="273"/>
  <c r="FS48" i="273" s="1"/>
  <c r="FS51" i="273" s="1"/>
  <c r="FS37" i="288"/>
  <c r="FS56" i="273"/>
  <c r="FT5" i="286"/>
  <c r="FT5" i="278"/>
  <c r="FU10" i="273"/>
  <c r="FT5" i="280"/>
  <c r="FT13" i="273"/>
  <c r="FT14" i="273" s="1"/>
  <c r="FT5" i="273"/>
  <c r="FT5" i="285"/>
  <c r="FT5" i="275"/>
  <c r="FT5" i="265"/>
  <c r="FT5" i="288"/>
  <c r="FT5" i="282"/>
  <c r="FO142" i="273"/>
  <c r="FN11" i="278"/>
  <c r="FM50" i="288" l="1"/>
  <c r="FM51" i="288" s="1"/>
  <c r="FM54" i="288" s="1"/>
  <c r="FM57" i="288" s="1"/>
  <c r="FM64" i="288" s="1"/>
  <c r="FN153" i="273"/>
  <c r="FO11" i="265"/>
  <c r="FO42" i="282" s="1"/>
  <c r="FP68" i="280"/>
  <c r="FP19" i="280"/>
  <c r="FP20" i="280" s="1"/>
  <c r="FP23" i="280" s="1"/>
  <c r="FO11" i="278"/>
  <c r="FP142" i="273"/>
  <c r="FT37" i="288"/>
  <c r="FT47" i="273"/>
  <c r="FT48" i="273" s="1"/>
  <c r="FT51" i="273" s="1"/>
  <c r="FT12" i="288"/>
  <c r="FT19" i="273"/>
  <c r="FT20" i="273" s="1"/>
  <c r="FT56" i="273"/>
  <c r="FT37" i="273"/>
  <c r="FU5" i="280"/>
  <c r="FU5" i="275"/>
  <c r="FU5" i="265"/>
  <c r="FU5" i="273"/>
  <c r="FV10" i="273"/>
  <c r="FU5" i="286"/>
  <c r="FU13" i="273"/>
  <c r="FU14" i="273" s="1"/>
  <c r="FU5" i="282"/>
  <c r="FU5" i="288"/>
  <c r="FU5" i="285"/>
  <c r="FU5" i="278"/>
  <c r="FS147" i="273"/>
  <c r="FS24" i="273"/>
  <c r="FS25" i="273" s="1"/>
  <c r="FR90" i="273"/>
  <c r="FR91" i="273" s="1"/>
  <c r="FR111" i="273"/>
  <c r="FR112" i="273" s="1"/>
  <c r="FR11" i="285" s="1"/>
  <c r="FR12" i="285" s="1"/>
  <c r="FR32" i="273"/>
  <c r="FR33" i="273" s="1"/>
  <c r="FR2" i="265"/>
  <c r="FR2" i="278"/>
  <c r="FR2" i="273"/>
  <c r="FR75" i="273"/>
  <c r="FR2" i="280"/>
  <c r="FR2" i="286"/>
  <c r="FR122" i="273"/>
  <c r="FR123" i="273" s="1"/>
  <c r="FR11" i="280" s="1"/>
  <c r="FR148" i="273"/>
  <c r="FR149" i="273" s="1"/>
  <c r="FR18" i="288"/>
  <c r="FR2" i="282"/>
  <c r="FR2" i="285"/>
  <c r="FR42" i="288"/>
  <c r="FR96" i="273"/>
  <c r="FR97" i="273" s="1"/>
  <c r="FR2" i="288"/>
  <c r="FR2" i="275"/>
  <c r="FP121" i="280"/>
  <c r="FP50" i="280"/>
  <c r="FP26" i="282"/>
  <c r="FP38" i="288"/>
  <c r="FP20" i="286"/>
  <c r="FP84" i="282"/>
  <c r="FP13" i="288"/>
  <c r="FP18" i="285"/>
  <c r="FP73" i="282"/>
  <c r="FP55" i="288"/>
  <c r="FP32" i="286"/>
  <c r="FP15" i="275"/>
  <c r="FP20" i="275" s="1"/>
  <c r="FQ17" i="275" s="1"/>
  <c r="FP61" i="288"/>
  <c r="FP43" i="286"/>
  <c r="FP57" i="273"/>
  <c r="FP79" i="273"/>
  <c r="FQ80" i="273" s="1"/>
  <c r="FQ58" i="273" s="1"/>
  <c r="FM3" i="280"/>
  <c r="FM3" i="265"/>
  <c r="FM3" i="273"/>
  <c r="FM3" i="286"/>
  <c r="FM3" i="282"/>
  <c r="FM3" i="275"/>
  <c r="FM50" i="273"/>
  <c r="FM3" i="288"/>
  <c r="FM3" i="278"/>
  <c r="FM3" i="285"/>
  <c r="FQ38" i="273"/>
  <c r="FR39" i="273" s="1"/>
  <c r="FR41" i="273" s="1"/>
  <c r="FQ140" i="273"/>
  <c r="FQ15" i="286"/>
  <c r="FQ100" i="273"/>
  <c r="FR101" i="273" s="1"/>
  <c r="FR59" i="273" s="1"/>
  <c r="FQ20" i="282"/>
  <c r="FQ64" i="280"/>
  <c r="FQ65" i="280" s="1"/>
  <c r="FQ89" i="280"/>
  <c r="FQ90" i="280" s="1"/>
  <c r="FQ92" i="280" s="1"/>
  <c r="FQ152" i="273"/>
  <c r="FQ13" i="285"/>
  <c r="FQ13" i="265" s="1"/>
  <c r="FQ22" i="285"/>
  <c r="FQ42" i="280"/>
  <c r="FQ78" i="288"/>
  <c r="FQ79" i="288" s="1"/>
  <c r="FQ81" i="288" s="1"/>
  <c r="FP31" i="265"/>
  <c r="FP10" i="265"/>
  <c r="FP27" i="278"/>
  <c r="FP32" i="278" s="1"/>
  <c r="FP34" i="278" s="1"/>
  <c r="FP4" i="280"/>
  <c r="FP4" i="273"/>
  <c r="FP4" i="275"/>
  <c r="FP4" i="288"/>
  <c r="FP4" i="265"/>
  <c r="FP4" i="285"/>
  <c r="FP4" i="286"/>
  <c r="FP4" i="282"/>
  <c r="FP4" i="278"/>
  <c r="BN31" i="288"/>
  <c r="BN24" i="286"/>
  <c r="BN25" i="286" s="1"/>
  <c r="BN15" i="288"/>
  <c r="BN17" i="286"/>
  <c r="BN49" i="265" s="1"/>
  <c r="FQ52" i="273"/>
  <c r="FQ42" i="273"/>
  <c r="CO30" i="282"/>
  <c r="CO31" i="282" s="1"/>
  <c r="CP28" i="282" s="1"/>
  <c r="CO43" i="282"/>
  <c r="FO14" i="265"/>
  <c r="FN66" i="273"/>
  <c r="FN67" i="273" s="1"/>
  <c r="FO60" i="273"/>
  <c r="FQ33" i="278"/>
  <c r="FQ141" i="273"/>
  <c r="FQ56" i="288"/>
  <c r="FQ20" i="278"/>
  <c r="FQ21" i="278" s="1"/>
  <c r="FQ26" i="278" s="1"/>
  <c r="FQ130" i="273"/>
  <c r="FQ41" i="278"/>
  <c r="FQ42" i="278" s="1"/>
  <c r="FQ43" i="278" s="1"/>
  <c r="FQ151" i="273"/>
  <c r="FQ12" i="278"/>
  <c r="FQ13" i="278" s="1"/>
  <c r="FQ25" i="278" s="1"/>
  <c r="FQ135" i="273"/>
  <c r="FR76" i="273"/>
  <c r="FR18" i="280" s="1"/>
  <c r="FN14" i="265"/>
  <c r="FN42" i="282"/>
  <c r="FQ76" i="273"/>
  <c r="FQ18" i="280" s="1"/>
  <c r="FP136" i="273"/>
  <c r="FO19" i="278"/>
  <c r="FP131" i="273"/>
  <c r="FO134" i="273"/>
  <c r="FN59" i="265"/>
  <c r="FN60" i="265" s="1"/>
  <c r="FO20" i="285"/>
  <c r="FO23" i="285" s="1"/>
  <c r="FN50" i="288" l="1"/>
  <c r="FN51" i="288" s="1"/>
  <c r="FN54" i="288" s="1"/>
  <c r="FN57" i="288" s="1"/>
  <c r="FN64" i="288" s="1"/>
  <c r="FO153" i="273"/>
  <c r="FQ27" i="278"/>
  <c r="FQ32" i="278" s="1"/>
  <c r="FQ34" i="278" s="1"/>
  <c r="FQ68" i="280"/>
  <c r="FQ19" i="280"/>
  <c r="FQ20" i="280" s="1"/>
  <c r="FO59" i="265"/>
  <c r="FO60" i="265" s="1"/>
  <c r="FP20" i="285"/>
  <c r="FR50" i="280"/>
  <c r="FR121" i="280"/>
  <c r="FR26" i="282"/>
  <c r="FR38" i="288"/>
  <c r="FR43" i="286"/>
  <c r="FR57" i="273"/>
  <c r="FR73" i="282"/>
  <c r="FR61" i="288"/>
  <c r="FR20" i="286"/>
  <c r="FR79" i="273"/>
  <c r="FS80" i="273" s="1"/>
  <c r="FS58" i="273" s="1"/>
  <c r="FR55" i="288"/>
  <c r="FR13" i="288"/>
  <c r="FR18" i="285"/>
  <c r="FR84" i="282"/>
  <c r="FR32" i="286"/>
  <c r="FR15" i="275"/>
  <c r="FQ31" i="265"/>
  <c r="FQ10" i="265"/>
  <c r="FP19" i="278"/>
  <c r="FQ136" i="273"/>
  <c r="FN3" i="278"/>
  <c r="FN3" i="288"/>
  <c r="FN3" i="285"/>
  <c r="FN3" i="265"/>
  <c r="FN50" i="273"/>
  <c r="FN3" i="280"/>
  <c r="FN3" i="282"/>
  <c r="FN3" i="275"/>
  <c r="FN3" i="286"/>
  <c r="FN3" i="273"/>
  <c r="FQ4" i="285"/>
  <c r="FQ4" i="278"/>
  <c r="FQ4" i="273"/>
  <c r="FQ4" i="288"/>
  <c r="FQ4" i="265"/>
  <c r="FQ4" i="275"/>
  <c r="FQ4" i="282"/>
  <c r="FQ4" i="280"/>
  <c r="FQ4" i="286"/>
  <c r="FP30" i="265"/>
  <c r="FP9" i="265"/>
  <c r="FP11" i="265" s="1"/>
  <c r="FR56" i="288"/>
  <c r="FR12" i="278"/>
  <c r="FR13" i="278" s="1"/>
  <c r="FR25" i="278" s="1"/>
  <c r="FR130" i="273"/>
  <c r="FR41" i="278"/>
  <c r="FR42" i="278" s="1"/>
  <c r="FR43" i="278" s="1"/>
  <c r="FR135" i="273"/>
  <c r="FR20" i="278"/>
  <c r="FR21" i="278" s="1"/>
  <c r="FR26" i="278" s="1"/>
  <c r="FR141" i="273"/>
  <c r="FR151" i="273"/>
  <c r="FR33" i="278"/>
  <c r="FR42" i="280"/>
  <c r="FR78" i="288"/>
  <c r="FR79" i="288" s="1"/>
  <c r="FR81" i="288" s="1"/>
  <c r="FR13" i="285"/>
  <c r="FR13" i="265" s="1"/>
  <c r="FR22" i="285"/>
  <c r="FS122" i="273"/>
  <c r="FS123" i="273" s="1"/>
  <c r="FS11" i="280" s="1"/>
  <c r="FS42" i="288"/>
  <c r="FS111" i="273"/>
  <c r="FS112" i="273" s="1"/>
  <c r="FS11" i="285" s="1"/>
  <c r="FS12" i="285" s="1"/>
  <c r="FS75" i="273"/>
  <c r="FS2" i="280"/>
  <c r="FS2" i="273"/>
  <c r="FS148" i="273"/>
  <c r="FS149" i="273" s="1"/>
  <c r="FS96" i="273"/>
  <c r="FS97" i="273" s="1"/>
  <c r="FS90" i="273"/>
  <c r="FS91" i="273" s="1"/>
  <c r="FS2" i="282"/>
  <c r="FS2" i="286"/>
  <c r="FS18" i="288"/>
  <c r="FS32" i="273"/>
  <c r="FS33" i="273" s="1"/>
  <c r="FS2" i="265"/>
  <c r="FS2" i="288"/>
  <c r="FS2" i="285"/>
  <c r="FS2" i="278"/>
  <c r="FS2" i="275"/>
  <c r="FU37" i="288"/>
  <c r="FU19" i="273"/>
  <c r="FU20" i="273" s="1"/>
  <c r="FU56" i="273"/>
  <c r="FU12" i="288"/>
  <c r="FU37" i="273"/>
  <c r="FU47" i="273"/>
  <c r="FU48" i="273" s="1"/>
  <c r="FU51" i="273" s="1"/>
  <c r="FV5" i="286"/>
  <c r="FW10" i="273"/>
  <c r="FV5" i="282"/>
  <c r="FV13" i="273"/>
  <c r="FV14" i="273" s="1"/>
  <c r="FV5" i="285"/>
  <c r="FV5" i="280"/>
  <c r="FV5" i="265"/>
  <c r="FV5" i="288"/>
  <c r="FV5" i="273"/>
  <c r="FV5" i="278"/>
  <c r="FV5" i="275"/>
  <c r="FP134" i="273"/>
  <c r="FQ131" i="273"/>
  <c r="FQ121" i="280"/>
  <c r="FQ50" i="280"/>
  <c r="FQ73" i="282"/>
  <c r="FQ55" i="288"/>
  <c r="FQ13" i="288"/>
  <c r="FQ18" i="285"/>
  <c r="FQ84" i="282"/>
  <c r="FQ32" i="286"/>
  <c r="FQ57" i="273"/>
  <c r="FQ15" i="275"/>
  <c r="FQ20" i="275" s="1"/>
  <c r="FR17" i="275" s="1"/>
  <c r="FQ26" i="282"/>
  <c r="FQ38" i="288"/>
  <c r="FQ43" i="286"/>
  <c r="FQ79" i="273"/>
  <c r="FR80" i="273" s="1"/>
  <c r="FR58" i="273" s="1"/>
  <c r="FQ61" i="288"/>
  <c r="FQ20" i="286"/>
  <c r="FQ30" i="265"/>
  <c r="FQ9" i="265"/>
  <c r="FQ11" i="265" s="1"/>
  <c r="FO66" i="273"/>
  <c r="FO67" i="273" s="1"/>
  <c r="FP60" i="273"/>
  <c r="CP19" i="282"/>
  <c r="CP21" i="282" s="1"/>
  <c r="BO22" i="286"/>
  <c r="BN74" i="265"/>
  <c r="FR42" i="273"/>
  <c r="FR52" i="273"/>
  <c r="FP23" i="285"/>
  <c r="FR64" i="280"/>
  <c r="FR65" i="280" s="1"/>
  <c r="FR89" i="280"/>
  <c r="FR90" i="280" s="1"/>
  <c r="FR92" i="280" s="1"/>
  <c r="FR152" i="273"/>
  <c r="FS76" i="273"/>
  <c r="FS18" i="280" s="1"/>
  <c r="FR140" i="273"/>
  <c r="FR38" i="273"/>
  <c r="FS39" i="273" s="1"/>
  <c r="FS41" i="273" s="1"/>
  <c r="FR100" i="273"/>
  <c r="FS101" i="273" s="1"/>
  <c r="FS59" i="273" s="1"/>
  <c r="FR20" i="282"/>
  <c r="FR15" i="286"/>
  <c r="FT24" i="273"/>
  <c r="FT25" i="273" s="1"/>
  <c r="FT147" i="273"/>
  <c r="FP11" i="278"/>
  <c r="FQ142" i="273"/>
  <c r="FO50" i="288" l="1"/>
  <c r="FO51" i="288" s="1"/>
  <c r="FO54" i="288" s="1"/>
  <c r="FO57" i="288" s="1"/>
  <c r="FO64" i="288" s="1"/>
  <c r="FP153" i="273"/>
  <c r="FQ23" i="280"/>
  <c r="FR68" i="280"/>
  <c r="FR19" i="280"/>
  <c r="FR20" i="280" s="1"/>
  <c r="FR23" i="280" s="1"/>
  <c r="FR142" i="273"/>
  <c r="FQ11" i="278"/>
  <c r="FS121" i="280"/>
  <c r="FS50" i="280"/>
  <c r="FS73" i="282"/>
  <c r="FS61" i="288"/>
  <c r="FS43" i="286"/>
  <c r="FS15" i="275"/>
  <c r="FS55" i="288"/>
  <c r="FS32" i="286"/>
  <c r="FS57" i="273"/>
  <c r="FS79" i="273"/>
  <c r="FT80" i="273" s="1"/>
  <c r="FT58" i="273" s="1"/>
  <c r="FS26" i="282"/>
  <c r="FS13" i="288"/>
  <c r="FS18" i="285"/>
  <c r="FS84" i="282"/>
  <c r="FS38" i="288"/>
  <c r="FS20" i="286"/>
  <c r="BO14" i="286"/>
  <c r="BO16" i="286" s="1"/>
  <c r="FO3" i="273"/>
  <c r="FO3" i="265"/>
  <c r="FO3" i="288"/>
  <c r="FO3" i="282"/>
  <c r="FO50" i="273"/>
  <c r="FO3" i="286"/>
  <c r="FO3" i="275"/>
  <c r="FO3" i="285"/>
  <c r="FO3" i="278"/>
  <c r="FO3" i="280"/>
  <c r="FQ42" i="282"/>
  <c r="FQ14" i="265"/>
  <c r="FQ134" i="273"/>
  <c r="FR131" i="273"/>
  <c r="FS140" i="273"/>
  <c r="FS38" i="273"/>
  <c r="FT39" i="273" s="1"/>
  <c r="FT41" i="273" s="1"/>
  <c r="FS100" i="273"/>
  <c r="FT101" i="273" s="1"/>
  <c r="FT59" i="273" s="1"/>
  <c r="FS15" i="286"/>
  <c r="FS20" i="282"/>
  <c r="FS64" i="280"/>
  <c r="FS65" i="280" s="1"/>
  <c r="FS89" i="280"/>
  <c r="FS90" i="280" s="1"/>
  <c r="FS92" i="280" s="1"/>
  <c r="FS152" i="273"/>
  <c r="FS22" i="285"/>
  <c r="FS13" i="285"/>
  <c r="FS13" i="265" s="1"/>
  <c r="FS42" i="280"/>
  <c r="FS78" i="288"/>
  <c r="FS79" i="288" s="1"/>
  <c r="FS81" i="288" s="1"/>
  <c r="FR10" i="265"/>
  <c r="FR31" i="265"/>
  <c r="FR27" i="278"/>
  <c r="FR32" i="278" s="1"/>
  <c r="FR34" i="278" s="1"/>
  <c r="FP42" i="282"/>
  <c r="FP14" i="265"/>
  <c r="FS42" i="273"/>
  <c r="FS52" i="273"/>
  <c r="FP59" i="265"/>
  <c r="FP60" i="265" s="1"/>
  <c r="FQ20" i="285"/>
  <c r="FQ23" i="285" s="1"/>
  <c r="CP30" i="282"/>
  <c r="CP31" i="282" s="1"/>
  <c r="CQ28" i="282" s="1"/>
  <c r="CP43" i="282"/>
  <c r="FT42" i="288"/>
  <c r="FT90" i="273"/>
  <c r="FT91" i="273" s="1"/>
  <c r="FT111" i="273"/>
  <c r="FT112" i="273" s="1"/>
  <c r="FT11" i="285" s="1"/>
  <c r="FT12" i="285" s="1"/>
  <c r="FT32" i="273"/>
  <c r="FT33" i="273" s="1"/>
  <c r="FT2" i="265"/>
  <c r="FT2" i="273"/>
  <c r="FT2" i="278"/>
  <c r="FT96" i="273"/>
  <c r="FT97" i="273" s="1"/>
  <c r="FT2" i="275"/>
  <c r="FT2" i="280"/>
  <c r="FT18" i="288"/>
  <c r="FT2" i="286"/>
  <c r="FT2" i="288"/>
  <c r="FT122" i="273"/>
  <c r="FT123" i="273" s="1"/>
  <c r="FT11" i="280" s="1"/>
  <c r="FT148" i="273"/>
  <c r="FT149" i="273" s="1"/>
  <c r="FT75" i="273"/>
  <c r="FT2" i="285"/>
  <c r="FT2" i="282"/>
  <c r="FR4" i="280"/>
  <c r="FR4" i="286"/>
  <c r="FR4" i="282"/>
  <c r="FR4" i="285"/>
  <c r="FR4" i="288"/>
  <c r="FR4" i="275"/>
  <c r="FR4" i="265"/>
  <c r="FR4" i="278"/>
  <c r="FR4" i="273"/>
  <c r="FP66" i="273"/>
  <c r="FP67" i="273" s="1"/>
  <c r="FQ60" i="273"/>
  <c r="FV19" i="273"/>
  <c r="FV20" i="273" s="1"/>
  <c r="FV56" i="273"/>
  <c r="FV37" i="288"/>
  <c r="FV47" i="273"/>
  <c r="FV48" i="273" s="1"/>
  <c r="FV51" i="273" s="1"/>
  <c r="FV12" i="288"/>
  <c r="FV37" i="273"/>
  <c r="FW5" i="282"/>
  <c r="FW5" i="288"/>
  <c r="FX10" i="273"/>
  <c r="FW5" i="285"/>
  <c r="FW13" i="273"/>
  <c r="FW14" i="273" s="1"/>
  <c r="FW5" i="275"/>
  <c r="FW5" i="273"/>
  <c r="FW5" i="265"/>
  <c r="FW5" i="280"/>
  <c r="FW5" i="278"/>
  <c r="FW5" i="286"/>
  <c r="FU24" i="273"/>
  <c r="FU25" i="273" s="1"/>
  <c r="FU147" i="273"/>
  <c r="FS56" i="288"/>
  <c r="FS41" i="278"/>
  <c r="FS42" i="278" s="1"/>
  <c r="FS43" i="278" s="1"/>
  <c r="FS151" i="273"/>
  <c r="FS20" i="278"/>
  <c r="FS21" i="278" s="1"/>
  <c r="FS26" i="278" s="1"/>
  <c r="FS130" i="273"/>
  <c r="FS33" i="278"/>
  <c r="FS141" i="273"/>
  <c r="FS12" i="278"/>
  <c r="FS13" i="278" s="1"/>
  <c r="FS25" i="278" s="1"/>
  <c r="FS27" i="278" s="1"/>
  <c r="FS32" i="278" s="1"/>
  <c r="FS34" i="278" s="1"/>
  <c r="FS135" i="273"/>
  <c r="FT76" i="273"/>
  <c r="FT18" i="280" s="1"/>
  <c r="FQ19" i="278"/>
  <c r="FR136" i="273"/>
  <c r="FR20" i="275"/>
  <c r="FS17" i="275" s="1"/>
  <c r="FP50" i="288" l="1"/>
  <c r="FP51" i="288" s="1"/>
  <c r="FP54" i="288" s="1"/>
  <c r="FP57" i="288" s="1"/>
  <c r="FP64" i="288" s="1"/>
  <c r="FQ153" i="273"/>
  <c r="FS68" i="280"/>
  <c r="FS19" i="280"/>
  <c r="FS20" i="280" s="1"/>
  <c r="FQ59" i="265"/>
  <c r="FQ60" i="265" s="1"/>
  <c r="FR20" i="285"/>
  <c r="FR23" i="285" s="1"/>
  <c r="FS136" i="273"/>
  <c r="FR19" i="278"/>
  <c r="FT121" i="280"/>
  <c r="FT50" i="280"/>
  <c r="FT61" i="288"/>
  <c r="FT20" i="286"/>
  <c r="FT73" i="282"/>
  <c r="FT55" i="288"/>
  <c r="FT13" i="288"/>
  <c r="FT18" i="285"/>
  <c r="FT79" i="273"/>
  <c r="FU80" i="273" s="1"/>
  <c r="FU58" i="273" s="1"/>
  <c r="FT26" i="282"/>
  <c r="FT32" i="286"/>
  <c r="FT15" i="275"/>
  <c r="FT84" i="282"/>
  <c r="FT38" i="288"/>
  <c r="FT43" i="286"/>
  <c r="FT57" i="273"/>
  <c r="FS9" i="265"/>
  <c r="FS30" i="265"/>
  <c r="FS31" i="265"/>
  <c r="FS10" i="265"/>
  <c r="FP3" i="282"/>
  <c r="FP3" i="278"/>
  <c r="FP3" i="275"/>
  <c r="FP3" i="285"/>
  <c r="FP3" i="273"/>
  <c r="FP3" i="265"/>
  <c r="FP3" i="288"/>
  <c r="FP3" i="286"/>
  <c r="FP3" i="280"/>
  <c r="FP50" i="273"/>
  <c r="FT64" i="280"/>
  <c r="FT65" i="280" s="1"/>
  <c r="FT89" i="280"/>
  <c r="FT90" i="280" s="1"/>
  <c r="FT92" i="280" s="1"/>
  <c r="FT152" i="273"/>
  <c r="FT13" i="285"/>
  <c r="FT13" i="265" s="1"/>
  <c r="FT22" i="285"/>
  <c r="CQ19" i="282"/>
  <c r="CQ21" i="282" s="1"/>
  <c r="FR30" i="265"/>
  <c r="FR9" i="265"/>
  <c r="FR11" i="265" s="1"/>
  <c r="FT42" i="273"/>
  <c r="FT52" i="273"/>
  <c r="FU122" i="273"/>
  <c r="FU123" i="273" s="1"/>
  <c r="FU11" i="280" s="1"/>
  <c r="FU42" i="288"/>
  <c r="FU2" i="280"/>
  <c r="FU2" i="275"/>
  <c r="FU111" i="273"/>
  <c r="FU112" i="273" s="1"/>
  <c r="FU11" i="285" s="1"/>
  <c r="FU12" i="285" s="1"/>
  <c r="FU75" i="273"/>
  <c r="FU2" i="282"/>
  <c r="FU2" i="273"/>
  <c r="FU96" i="273"/>
  <c r="FU97" i="273" s="1"/>
  <c r="FU90" i="273"/>
  <c r="FU91" i="273" s="1"/>
  <c r="FU2" i="288"/>
  <c r="FU2" i="286"/>
  <c r="FU148" i="273"/>
  <c r="FU149" i="273" s="1"/>
  <c r="FU18" i="288"/>
  <c r="FU32" i="273"/>
  <c r="FU33" i="273" s="1"/>
  <c r="FU2" i="265"/>
  <c r="FU2" i="278"/>
  <c r="FU2" i="285"/>
  <c r="FW47" i="273"/>
  <c r="FW48" i="273" s="1"/>
  <c r="FW51" i="273" s="1"/>
  <c r="FW12" i="288"/>
  <c r="FW37" i="273"/>
  <c r="FW19" i="273"/>
  <c r="FW20" i="273" s="1"/>
  <c r="FW56" i="273"/>
  <c r="FW37" i="288"/>
  <c r="FX5" i="285"/>
  <c r="FX5" i="275"/>
  <c r="FX5" i="286"/>
  <c r="FX5" i="288"/>
  <c r="FX5" i="273"/>
  <c r="FX5" i="282"/>
  <c r="FX13" i="273"/>
  <c r="FX14" i="273" s="1"/>
  <c r="FX5" i="278"/>
  <c r="FX5" i="265"/>
  <c r="FX5" i="280"/>
  <c r="FY10" i="273"/>
  <c r="FV147" i="273"/>
  <c r="FV24" i="273"/>
  <c r="FV25" i="273" s="1"/>
  <c r="FQ66" i="273"/>
  <c r="FQ67" i="273" s="1"/>
  <c r="FR60" i="273"/>
  <c r="FU76" i="273"/>
  <c r="FU18" i="280" s="1"/>
  <c r="FT42" i="280"/>
  <c r="FT78" i="288"/>
  <c r="FT79" i="288" s="1"/>
  <c r="FT81" i="288" s="1"/>
  <c r="FT41" i="278"/>
  <c r="FT42" i="278" s="1"/>
  <c r="FT43" i="278" s="1"/>
  <c r="FT135" i="273"/>
  <c r="FT56" i="288"/>
  <c r="FT12" i="278"/>
  <c r="FT13" i="278" s="1"/>
  <c r="FT25" i="278" s="1"/>
  <c r="FT130" i="273"/>
  <c r="FT33" i="278"/>
  <c r="FT151" i="273"/>
  <c r="FT20" i="278"/>
  <c r="FT21" i="278" s="1"/>
  <c r="FT26" i="278" s="1"/>
  <c r="FT141" i="273"/>
  <c r="FT38" i="273"/>
  <c r="FU39" i="273" s="1"/>
  <c r="FU41" i="273" s="1"/>
  <c r="FT140" i="273"/>
  <c r="FT100" i="273"/>
  <c r="FU101" i="273" s="1"/>
  <c r="FU59" i="273" s="1"/>
  <c r="FT20" i="282"/>
  <c r="FT15" i="286"/>
  <c r="FS4" i="278"/>
  <c r="FS4" i="282"/>
  <c r="FS4" i="275"/>
  <c r="FS4" i="273"/>
  <c r="FS4" i="288"/>
  <c r="FS4" i="280"/>
  <c r="FS4" i="265"/>
  <c r="FS4" i="285"/>
  <c r="FS4" i="286"/>
  <c r="FS131" i="273"/>
  <c r="FR134" i="273"/>
  <c r="BO31" i="288"/>
  <c r="BO17" i="286"/>
  <c r="BO49" i="265" s="1"/>
  <c r="BO15" i="288"/>
  <c r="BO24" i="286"/>
  <c r="BO25" i="286" s="1"/>
  <c r="FS20" i="275"/>
  <c r="FT17" i="275" s="1"/>
  <c r="FR11" i="278"/>
  <c r="FS142" i="273"/>
  <c r="FR153" i="273" l="1"/>
  <c r="FQ50" i="288"/>
  <c r="FQ51" i="288" s="1"/>
  <c r="FQ54" i="288" s="1"/>
  <c r="FQ57" i="288" s="1"/>
  <c r="FQ64" i="288" s="1"/>
  <c r="FS23" i="280"/>
  <c r="FT68" i="280"/>
  <c r="FT19" i="280"/>
  <c r="FT20" i="280" s="1"/>
  <c r="FT23" i="280" s="1"/>
  <c r="FS11" i="265"/>
  <c r="FS42" i="282" s="1"/>
  <c r="FS11" i="278"/>
  <c r="FT142" i="273"/>
  <c r="FT131" i="273"/>
  <c r="FS134" i="273"/>
  <c r="FT31" i="265"/>
  <c r="FT10" i="265"/>
  <c r="FQ3" i="265"/>
  <c r="FQ3" i="278"/>
  <c r="FQ3" i="275"/>
  <c r="FQ3" i="282"/>
  <c r="FQ3" i="273"/>
  <c r="FQ3" i="280"/>
  <c r="FQ3" i="286"/>
  <c r="FQ3" i="288"/>
  <c r="FQ3" i="285"/>
  <c r="FQ50" i="273"/>
  <c r="FV42" i="288"/>
  <c r="FV96" i="273"/>
  <c r="FV97" i="273" s="1"/>
  <c r="FV2" i="288"/>
  <c r="FV2" i="275"/>
  <c r="FV122" i="273"/>
  <c r="FV123" i="273" s="1"/>
  <c r="FV11" i="280" s="1"/>
  <c r="FV148" i="273"/>
  <c r="FV149" i="273" s="1"/>
  <c r="FV18" i="288"/>
  <c r="FV2" i="282"/>
  <c r="FV2" i="285"/>
  <c r="FV75" i="273"/>
  <c r="FV2" i="280"/>
  <c r="FV2" i="286"/>
  <c r="FV90" i="273"/>
  <c r="FV91" i="273" s="1"/>
  <c r="FV111" i="273"/>
  <c r="FV112" i="273" s="1"/>
  <c r="FV11" i="285" s="1"/>
  <c r="FV12" i="285" s="1"/>
  <c r="FV32" i="273"/>
  <c r="FV33" i="273" s="1"/>
  <c r="FV2" i="265"/>
  <c r="FV2" i="278"/>
  <c r="FV2" i="273"/>
  <c r="FZ10" i="273"/>
  <c r="FY5" i="285"/>
  <c r="FY13" i="273"/>
  <c r="FY14" i="273" s="1"/>
  <c r="FY5" i="275"/>
  <c r="FY5" i="280"/>
  <c r="FY5" i="288"/>
  <c r="FY5" i="265"/>
  <c r="FY5" i="282"/>
  <c r="FY5" i="273"/>
  <c r="FY5" i="286"/>
  <c r="FY5" i="278"/>
  <c r="FX19" i="273"/>
  <c r="FX20" i="273" s="1"/>
  <c r="FX56" i="273"/>
  <c r="FX12" i="288"/>
  <c r="FX37" i="273"/>
  <c r="FX47" i="273"/>
  <c r="FX48" i="273" s="1"/>
  <c r="FX51" i="273" s="1"/>
  <c r="FX37" i="288"/>
  <c r="FU64" i="280"/>
  <c r="FU65" i="280" s="1"/>
  <c r="FU89" i="280"/>
  <c r="FU90" i="280" s="1"/>
  <c r="FU92" i="280" s="1"/>
  <c r="FU152" i="273"/>
  <c r="FU151" i="273"/>
  <c r="FU12" i="278"/>
  <c r="FU13" i="278" s="1"/>
  <c r="FU25" i="278" s="1"/>
  <c r="FU135" i="273"/>
  <c r="FU33" i="278"/>
  <c r="FU141" i="273"/>
  <c r="FU56" i="288"/>
  <c r="FU20" i="278"/>
  <c r="FU21" i="278" s="1"/>
  <c r="FU26" i="278" s="1"/>
  <c r="FU130" i="273"/>
  <c r="FU41" i="278"/>
  <c r="FU42" i="278" s="1"/>
  <c r="FU43" i="278" s="1"/>
  <c r="FU42" i="280"/>
  <c r="FU78" i="288"/>
  <c r="FU79" i="288" s="1"/>
  <c r="FU81" i="288" s="1"/>
  <c r="BO74" i="265"/>
  <c r="BP22" i="286"/>
  <c r="FU42" i="273"/>
  <c r="FU52" i="273"/>
  <c r="FT27" i="278"/>
  <c r="FT32" i="278" s="1"/>
  <c r="FT34" i="278" s="1"/>
  <c r="FU121" i="280"/>
  <c r="FU50" i="280"/>
  <c r="FU73" i="282"/>
  <c r="FU61" i="288"/>
  <c r="FU20" i="286"/>
  <c r="FU79" i="273"/>
  <c r="FV80" i="273" s="1"/>
  <c r="FV58" i="273" s="1"/>
  <c r="FU55" i="288"/>
  <c r="FU13" i="288"/>
  <c r="FU18" i="285"/>
  <c r="FU26" i="282"/>
  <c r="FU32" i="286"/>
  <c r="FU57" i="273"/>
  <c r="FU84" i="282"/>
  <c r="FU38" i="288"/>
  <c r="FU43" i="286"/>
  <c r="FU15" i="275"/>
  <c r="FR66" i="273"/>
  <c r="FR67" i="273" s="1"/>
  <c r="FS60" i="273"/>
  <c r="FW24" i="273"/>
  <c r="FW25" i="273" s="1"/>
  <c r="FW147" i="273"/>
  <c r="FU20" i="282"/>
  <c r="FU100" i="273"/>
  <c r="FV101" i="273" s="1"/>
  <c r="FV59" i="273" s="1"/>
  <c r="FU15" i="286"/>
  <c r="FV76" i="273"/>
  <c r="FV18" i="280" s="1"/>
  <c r="FR14" i="265"/>
  <c r="FR42" i="282"/>
  <c r="FT20" i="275"/>
  <c r="FU17" i="275" s="1"/>
  <c r="FT136" i="273"/>
  <c r="FS19" i="278"/>
  <c r="FR59" i="265"/>
  <c r="FR60" i="265" s="1"/>
  <c r="FS20" i="285"/>
  <c r="FS23" i="285" s="1"/>
  <c r="FU140" i="273"/>
  <c r="FU38" i="273"/>
  <c r="FV39" i="273" s="1"/>
  <c r="FV41" i="273" s="1"/>
  <c r="FU22" i="285"/>
  <c r="FU13" i="285"/>
  <c r="FU13" i="265" s="1"/>
  <c r="FT4" i="265"/>
  <c r="FT4" i="280"/>
  <c r="FT4" i="278"/>
  <c r="FT4" i="288"/>
  <c r="FT4" i="273"/>
  <c r="FT4" i="285"/>
  <c r="FT4" i="282"/>
  <c r="FT4" i="286"/>
  <c r="FT4" i="275"/>
  <c r="CQ43" i="282"/>
  <c r="CQ30" i="282"/>
  <c r="CQ31" i="282" s="1"/>
  <c r="CR28" i="282" s="1"/>
  <c r="FS14" i="265" l="1"/>
  <c r="FR50" i="288"/>
  <c r="FR51" i="288" s="1"/>
  <c r="FR54" i="288" s="1"/>
  <c r="FR57" i="288" s="1"/>
  <c r="FR64" i="288" s="1"/>
  <c r="FS153" i="273"/>
  <c r="FU68" i="280"/>
  <c r="FU19" i="280"/>
  <c r="FU20" i="280" s="1"/>
  <c r="FU23" i="280" s="1"/>
  <c r="CR19" i="282"/>
  <c r="CR21" i="282" s="1"/>
  <c r="FS59" i="265"/>
  <c r="FS60" i="265" s="1"/>
  <c r="FT20" i="285"/>
  <c r="FT23" i="285" s="1"/>
  <c r="FV42" i="273"/>
  <c r="FV52" i="273"/>
  <c r="FT19" i="278"/>
  <c r="FU136" i="273"/>
  <c r="FV50" i="280"/>
  <c r="FV121" i="280"/>
  <c r="FV73" i="282"/>
  <c r="FV61" i="288"/>
  <c r="FV20" i="286"/>
  <c r="FV84" i="282"/>
  <c r="FV38" i="288"/>
  <c r="FV43" i="286"/>
  <c r="FV57" i="273"/>
  <c r="FV26" i="282"/>
  <c r="FV32" i="286"/>
  <c r="FV15" i="275"/>
  <c r="FV55" i="288"/>
  <c r="FV13" i="288"/>
  <c r="FV18" i="285"/>
  <c r="FV79" i="273"/>
  <c r="FW80" i="273" s="1"/>
  <c r="FW58" i="273" s="1"/>
  <c r="FW122" i="273"/>
  <c r="FW123" i="273" s="1"/>
  <c r="FW11" i="280" s="1"/>
  <c r="FW42" i="288"/>
  <c r="FW111" i="273"/>
  <c r="FW112" i="273" s="1"/>
  <c r="FW11" i="285" s="1"/>
  <c r="FW12" i="285" s="1"/>
  <c r="FW75" i="273"/>
  <c r="FW32" i="273"/>
  <c r="FW33" i="273" s="1"/>
  <c r="FW2" i="265"/>
  <c r="FW2" i="275"/>
  <c r="FW2" i="273"/>
  <c r="FW2" i="278"/>
  <c r="FW2" i="286"/>
  <c r="FW18" i="288"/>
  <c r="FW2" i="280"/>
  <c r="FW2" i="288"/>
  <c r="FW148" i="273"/>
  <c r="FW149" i="273" s="1"/>
  <c r="FW96" i="273"/>
  <c r="FW97" i="273" s="1"/>
  <c r="FW90" i="273"/>
  <c r="FW91" i="273" s="1"/>
  <c r="FW2" i="282"/>
  <c r="FW2" i="285"/>
  <c r="FS66" i="273"/>
  <c r="FS67" i="273" s="1"/>
  <c r="FT60" i="273"/>
  <c r="FU20" i="275"/>
  <c r="FV17" i="275" s="1"/>
  <c r="FT30" i="265"/>
  <c r="FT9" i="265"/>
  <c r="FT11" i="265" s="1"/>
  <c r="FU4" i="286"/>
  <c r="FU4" i="280"/>
  <c r="FU4" i="275"/>
  <c r="FU4" i="288"/>
  <c r="FU4" i="265"/>
  <c r="FU4" i="273"/>
  <c r="FU4" i="278"/>
  <c r="FU4" i="285"/>
  <c r="FU4" i="282"/>
  <c r="FU27" i="278"/>
  <c r="FU32" i="278" s="1"/>
  <c r="FU34" i="278" s="1"/>
  <c r="FX24" i="273"/>
  <c r="FX25" i="273" s="1"/>
  <c r="FX147" i="273"/>
  <c r="FV13" i="285"/>
  <c r="FV13" i="265" s="1"/>
  <c r="FV22" i="285"/>
  <c r="FW76" i="273"/>
  <c r="FW18" i="280" s="1"/>
  <c r="FV64" i="280"/>
  <c r="FV65" i="280" s="1"/>
  <c r="FV89" i="280"/>
  <c r="FV90" i="280" s="1"/>
  <c r="FV92" i="280" s="1"/>
  <c r="FV152" i="273"/>
  <c r="FV151" i="273"/>
  <c r="FV12" i="278"/>
  <c r="FV13" i="278" s="1"/>
  <c r="FV25" i="278" s="1"/>
  <c r="FV130" i="273"/>
  <c r="FV41" i="278"/>
  <c r="FV42" i="278" s="1"/>
  <c r="FV43" i="278" s="1"/>
  <c r="FV135" i="273"/>
  <c r="FV20" i="278"/>
  <c r="FV21" i="278" s="1"/>
  <c r="FV26" i="278" s="1"/>
  <c r="FV141" i="273"/>
  <c r="FV56" i="288"/>
  <c r="FV33" i="278"/>
  <c r="FU131" i="273"/>
  <c r="FT134" i="273"/>
  <c r="FR3" i="286"/>
  <c r="FR3" i="273"/>
  <c r="FR3" i="282"/>
  <c r="FR50" i="273"/>
  <c r="FR3" i="275"/>
  <c r="FR3" i="278"/>
  <c r="FR3" i="288"/>
  <c r="FR3" i="265"/>
  <c r="FR3" i="280"/>
  <c r="FR3" i="285"/>
  <c r="BP14" i="286"/>
  <c r="BP16" i="286" s="1"/>
  <c r="FU31" i="265"/>
  <c r="FU10" i="265"/>
  <c r="FY19" i="273"/>
  <c r="FY20" i="273" s="1"/>
  <c r="FY37" i="273"/>
  <c r="FY12" i="288"/>
  <c r="FY47" i="273"/>
  <c r="FY48" i="273" s="1"/>
  <c r="FY51" i="273" s="1"/>
  <c r="FY37" i="288"/>
  <c r="FY56" i="273"/>
  <c r="FZ5" i="282"/>
  <c r="FZ5" i="280"/>
  <c r="FZ5" i="285"/>
  <c r="FZ5" i="265"/>
  <c r="FZ5" i="278"/>
  <c r="FZ5" i="288"/>
  <c r="FZ5" i="286"/>
  <c r="FZ13" i="273"/>
  <c r="FZ14" i="273" s="1"/>
  <c r="FZ5" i="275"/>
  <c r="FZ5" i="273"/>
  <c r="GA10" i="273"/>
  <c r="FV38" i="273"/>
  <c r="FW39" i="273" s="1"/>
  <c r="FW41" i="273" s="1"/>
  <c r="FV140" i="273"/>
  <c r="FV15" i="286"/>
  <c r="FV100" i="273"/>
  <c r="FW101" i="273" s="1"/>
  <c r="FW59" i="273" s="1"/>
  <c r="FV20" i="282"/>
  <c r="FV42" i="280"/>
  <c r="FV78" i="288"/>
  <c r="FV79" i="288" s="1"/>
  <c r="FV81" i="288" s="1"/>
  <c r="FU142" i="273"/>
  <c r="FT11" i="278"/>
  <c r="FS50" i="288" l="1"/>
  <c r="FS51" i="288" s="1"/>
  <c r="FS54" i="288" s="1"/>
  <c r="FS57" i="288" s="1"/>
  <c r="FS64" i="288" s="1"/>
  <c r="FT153" i="273"/>
  <c r="FV68" i="280"/>
  <c r="FV19" i="280"/>
  <c r="FV20" i="280" s="1"/>
  <c r="FZ47" i="273"/>
  <c r="FZ48" i="273" s="1"/>
  <c r="FZ51" i="273" s="1"/>
  <c r="FZ12" i="288"/>
  <c r="FZ37" i="273"/>
  <c r="FZ19" i="273"/>
  <c r="FZ20" i="273" s="1"/>
  <c r="FZ56" i="273"/>
  <c r="FZ37" i="288"/>
  <c r="FU134" i="273"/>
  <c r="FV131" i="273"/>
  <c r="FW121" i="280"/>
  <c r="FW50" i="280"/>
  <c r="FW73" i="282"/>
  <c r="FW61" i="288"/>
  <c r="FW43" i="286"/>
  <c r="FW15" i="275"/>
  <c r="FW55" i="288"/>
  <c r="FW32" i="286"/>
  <c r="FW57" i="273"/>
  <c r="FW84" i="282"/>
  <c r="FW13" i="288"/>
  <c r="FW18" i="285"/>
  <c r="FW26" i="282"/>
  <c r="FW38" i="288"/>
  <c r="FW20" i="286"/>
  <c r="FW79" i="273"/>
  <c r="FX80" i="273" s="1"/>
  <c r="FX58" i="273" s="1"/>
  <c r="FU30" i="265"/>
  <c r="FU9" i="265"/>
  <c r="FU11" i="265" s="1"/>
  <c r="FW56" i="288"/>
  <c r="FW20" i="278"/>
  <c r="FW21" i="278" s="1"/>
  <c r="FW26" i="278" s="1"/>
  <c r="FW130" i="273"/>
  <c r="FW33" i="278"/>
  <c r="FW141" i="273"/>
  <c r="FW12" i="278"/>
  <c r="FW13" i="278" s="1"/>
  <c r="FW25" i="278" s="1"/>
  <c r="FW27" i="278" s="1"/>
  <c r="FW32" i="278" s="1"/>
  <c r="FW34" i="278" s="1"/>
  <c r="FW135" i="273"/>
  <c r="FW151" i="273"/>
  <c r="FW41" i="278"/>
  <c r="FW42" i="278" s="1"/>
  <c r="FW43" i="278" s="1"/>
  <c r="FW13" i="285"/>
  <c r="FW13" i="265" s="1"/>
  <c r="FW22" i="285"/>
  <c r="FV142" i="273"/>
  <c r="FU11" i="278"/>
  <c r="GA5" i="285"/>
  <c r="GA5" i="275"/>
  <c r="GA5" i="286"/>
  <c r="GA5" i="288"/>
  <c r="GA5" i="273"/>
  <c r="GA5" i="282"/>
  <c r="GA13" i="273"/>
  <c r="GA14" i="273" s="1"/>
  <c r="GA5" i="278"/>
  <c r="GA5" i="265"/>
  <c r="GA5" i="280"/>
  <c r="GB10" i="273"/>
  <c r="FY147" i="273"/>
  <c r="FY24" i="273"/>
  <c r="FY25" i="273" s="1"/>
  <c r="FV10" i="265"/>
  <c r="FV31" i="265"/>
  <c r="FV27" i="278"/>
  <c r="FV32" i="278" s="1"/>
  <c r="FV34" i="278" s="1"/>
  <c r="FT42" i="282"/>
  <c r="FT14" i="265"/>
  <c r="FT66" i="273"/>
  <c r="FT67" i="273" s="1"/>
  <c r="FU60" i="273"/>
  <c r="FW20" i="282"/>
  <c r="FW15" i="286"/>
  <c r="FW100" i="273"/>
  <c r="FX101" i="273" s="1"/>
  <c r="FX59" i="273" s="1"/>
  <c r="FW64" i="280"/>
  <c r="FW65" i="280" s="1"/>
  <c r="FW89" i="280"/>
  <c r="FW90" i="280" s="1"/>
  <c r="FW92" i="280" s="1"/>
  <c r="FW152" i="273"/>
  <c r="FV20" i="275"/>
  <c r="FW17" i="275" s="1"/>
  <c r="FV136" i="273"/>
  <c r="FU19" i="278"/>
  <c r="FV4" i="265"/>
  <c r="FV4" i="282"/>
  <c r="FV4" i="275"/>
  <c r="FV4" i="278"/>
  <c r="FV4" i="285"/>
  <c r="FV4" i="286"/>
  <c r="FV4" i="280"/>
  <c r="FV4" i="288"/>
  <c r="FV4" i="273"/>
  <c r="FT59" i="265"/>
  <c r="FT60" i="265" s="1"/>
  <c r="FU20" i="285"/>
  <c r="FU23" i="285" s="1"/>
  <c r="FW52" i="273"/>
  <c r="FW42" i="273"/>
  <c r="BP15" i="288"/>
  <c r="BP17" i="286"/>
  <c r="BP49" i="265" s="1"/>
  <c r="BP31" i="288"/>
  <c r="BP24" i="286"/>
  <c r="BP25" i="286" s="1"/>
  <c r="FX122" i="273"/>
  <c r="FX123" i="273" s="1"/>
  <c r="FX11" i="280" s="1"/>
  <c r="FX148" i="273"/>
  <c r="FX149" i="273" s="1"/>
  <c r="FX18" i="288"/>
  <c r="FX2" i="275"/>
  <c r="FX2" i="280"/>
  <c r="FX42" i="288"/>
  <c r="FX96" i="273"/>
  <c r="FX97" i="273" s="1"/>
  <c r="FX2" i="288"/>
  <c r="FX2" i="273"/>
  <c r="FX90" i="273"/>
  <c r="FX91" i="273" s="1"/>
  <c r="FX111" i="273"/>
  <c r="FX112" i="273" s="1"/>
  <c r="FX11" i="285" s="1"/>
  <c r="FX12" i="285" s="1"/>
  <c r="FX32" i="273"/>
  <c r="FX33" i="273" s="1"/>
  <c r="FX2" i="265"/>
  <c r="FX2" i="285"/>
  <c r="FX2" i="278"/>
  <c r="FX75" i="273"/>
  <c r="FX2" i="286"/>
  <c r="FX2" i="282"/>
  <c r="FS3" i="280"/>
  <c r="FS3" i="282"/>
  <c r="FS50" i="273"/>
  <c r="FS3" i="278"/>
  <c r="FS3" i="288"/>
  <c r="FS3" i="275"/>
  <c r="FS3" i="285"/>
  <c r="FS3" i="286"/>
  <c r="FS3" i="273"/>
  <c r="FS3" i="265"/>
  <c r="FW140" i="273"/>
  <c r="FW38" i="273"/>
  <c r="FX39" i="273" s="1"/>
  <c r="FX41" i="273" s="1"/>
  <c r="FW42" i="280"/>
  <c r="FW78" i="288"/>
  <c r="FW79" i="288" s="1"/>
  <c r="FW81" i="288" s="1"/>
  <c r="CR43" i="282"/>
  <c r="CR30" i="282"/>
  <c r="CR31" i="282" s="1"/>
  <c r="CS28" i="282" s="1"/>
  <c r="FU153" i="273" l="1"/>
  <c r="FT50" i="288"/>
  <c r="FT51" i="288" s="1"/>
  <c r="FT54" i="288" s="1"/>
  <c r="FT57" i="288" s="1"/>
  <c r="FT64" i="288" s="1"/>
  <c r="FV23" i="280"/>
  <c r="FW68" i="280"/>
  <c r="FW19" i="280"/>
  <c r="FW20" i="280" s="1"/>
  <c r="FW23" i="280" s="1"/>
  <c r="FW20" i="275"/>
  <c r="FX17" i="275" s="1"/>
  <c r="CS19" i="282"/>
  <c r="CS21" i="282" s="1"/>
  <c r="FX140" i="273"/>
  <c r="FX38" i="273"/>
  <c r="FY39" i="273" s="1"/>
  <c r="FY41" i="273" s="1"/>
  <c r="FX100" i="273"/>
  <c r="FY101" i="273" s="1"/>
  <c r="FY59" i="273" s="1"/>
  <c r="FX20" i="282"/>
  <c r="FX15" i="286"/>
  <c r="FX64" i="280"/>
  <c r="FX65" i="280" s="1"/>
  <c r="FX89" i="280"/>
  <c r="FX90" i="280" s="1"/>
  <c r="FX92" i="280" s="1"/>
  <c r="FX152" i="273"/>
  <c r="BQ22" i="286"/>
  <c r="BP74" i="265"/>
  <c r="FU59" i="265"/>
  <c r="FU60" i="265" s="1"/>
  <c r="FV20" i="285"/>
  <c r="FV23" i="285" s="1"/>
  <c r="FV19" i="278"/>
  <c r="FW136" i="273"/>
  <c r="FU66" i="273"/>
  <c r="FU67" i="273" s="1"/>
  <c r="FV60" i="273"/>
  <c r="FV30" i="265"/>
  <c r="FV9" i="265"/>
  <c r="FV11" i="265" s="1"/>
  <c r="FV11" i="278"/>
  <c r="FW142" i="273"/>
  <c r="FW31" i="265"/>
  <c r="FW10" i="265"/>
  <c r="FU42" i="282"/>
  <c r="FU14" i="265"/>
  <c r="FX52" i="273"/>
  <c r="FX42" i="273"/>
  <c r="FX22" i="285"/>
  <c r="FX13" i="285"/>
  <c r="FX13" i="265" s="1"/>
  <c r="FX56" i="288"/>
  <c r="FX33" i="278"/>
  <c r="FX151" i="273"/>
  <c r="FX12" i="278"/>
  <c r="FX13" i="278" s="1"/>
  <c r="FX25" i="278" s="1"/>
  <c r="FX130" i="273"/>
  <c r="FX41" i="278"/>
  <c r="FX42" i="278" s="1"/>
  <c r="FX43" i="278" s="1"/>
  <c r="FX135" i="273"/>
  <c r="FX20" i="278"/>
  <c r="FX21" i="278" s="1"/>
  <c r="FX26" i="278" s="1"/>
  <c r="FX141" i="273"/>
  <c r="FX42" i="280"/>
  <c r="FX78" i="288"/>
  <c r="FX79" i="288" s="1"/>
  <c r="FX81" i="288" s="1"/>
  <c r="FW4" i="278"/>
  <c r="FW4" i="275"/>
  <c r="FW4" i="280"/>
  <c r="FW4" i="288"/>
  <c r="FW4" i="282"/>
  <c r="FW4" i="273"/>
  <c r="FW4" i="265"/>
  <c r="FW4" i="286"/>
  <c r="FW4" i="285"/>
  <c r="FX76" i="273"/>
  <c r="FX18" i="280" s="1"/>
  <c r="FT3" i="285"/>
  <c r="FT3" i="265"/>
  <c r="FT3" i="282"/>
  <c r="FT3" i="288"/>
  <c r="FT3" i="278"/>
  <c r="FT3" i="280"/>
  <c r="FT3" i="286"/>
  <c r="FT50" i="273"/>
  <c r="FT3" i="275"/>
  <c r="FT3" i="273"/>
  <c r="FY96" i="273"/>
  <c r="FY97" i="273" s="1"/>
  <c r="FY90" i="273"/>
  <c r="FY91" i="273" s="1"/>
  <c r="FY2" i="288"/>
  <c r="FY2" i="273"/>
  <c r="FY148" i="273"/>
  <c r="FY149" i="273" s="1"/>
  <c r="FY18" i="288"/>
  <c r="FY32" i="273"/>
  <c r="FY33" i="273" s="1"/>
  <c r="FY2" i="265"/>
  <c r="FY2" i="285"/>
  <c r="FY2" i="278"/>
  <c r="FY122" i="273"/>
  <c r="FY123" i="273" s="1"/>
  <c r="FY11" i="280" s="1"/>
  <c r="FY42" i="288"/>
  <c r="FY2" i="286"/>
  <c r="FY2" i="282"/>
  <c r="FY111" i="273"/>
  <c r="FY112" i="273" s="1"/>
  <c r="FY11" i="285" s="1"/>
  <c r="FY12" i="285" s="1"/>
  <c r="FY75" i="273"/>
  <c r="FY2" i="275"/>
  <c r="FY2" i="280"/>
  <c r="GB5" i="275"/>
  <c r="GB5" i="286"/>
  <c r="GB5" i="273"/>
  <c r="GC10" i="273"/>
  <c r="GB5" i="278"/>
  <c r="GB5" i="288"/>
  <c r="GB5" i="285"/>
  <c r="GB5" i="282"/>
  <c r="GB5" i="265"/>
  <c r="GB13" i="273"/>
  <c r="GB14" i="273" s="1"/>
  <c r="GB5" i="280"/>
  <c r="GA12" i="288"/>
  <c r="GA37" i="273"/>
  <c r="GA47" i="273"/>
  <c r="GA48" i="273" s="1"/>
  <c r="GA51" i="273" s="1"/>
  <c r="GA37" i="288"/>
  <c r="GA19" i="273"/>
  <c r="GA20" i="273" s="1"/>
  <c r="GA56" i="273"/>
  <c r="FW9" i="265"/>
  <c r="FW30" i="265"/>
  <c r="FW131" i="273"/>
  <c r="FV134" i="273"/>
  <c r="FZ24" i="273"/>
  <c r="FZ25" i="273" s="1"/>
  <c r="FZ147" i="273"/>
  <c r="FV153" i="273" l="1"/>
  <c r="FU50" i="288"/>
  <c r="FU51" i="288" s="1"/>
  <c r="FU54" i="288" s="1"/>
  <c r="FU57" i="288" s="1"/>
  <c r="FU64" i="288" s="1"/>
  <c r="FX68" i="280"/>
  <c r="FX19" i="280"/>
  <c r="FX20" i="280" s="1"/>
  <c r="FX23" i="280" s="1"/>
  <c r="FZ75" i="273"/>
  <c r="FZ96" i="273"/>
  <c r="FZ97" i="273" s="1"/>
  <c r="FZ2" i="288"/>
  <c r="FZ2" i="273"/>
  <c r="FZ122" i="273"/>
  <c r="FZ123" i="273" s="1"/>
  <c r="FZ11" i="280" s="1"/>
  <c r="FZ148" i="273"/>
  <c r="FZ149" i="273" s="1"/>
  <c r="FZ18" i="288"/>
  <c r="FZ2" i="275"/>
  <c r="FZ2" i="282"/>
  <c r="FZ42" i="288"/>
  <c r="FZ2" i="286"/>
  <c r="FZ2" i="278"/>
  <c r="FZ90" i="273"/>
  <c r="FZ91" i="273" s="1"/>
  <c r="FZ111" i="273"/>
  <c r="FZ112" i="273" s="1"/>
  <c r="FZ11" i="285" s="1"/>
  <c r="FZ12" i="285" s="1"/>
  <c r="FZ32" i="273"/>
  <c r="FZ33" i="273" s="1"/>
  <c r="FZ2" i="265"/>
  <c r="FZ2" i="285"/>
  <c r="FZ2" i="280"/>
  <c r="FW134" i="273"/>
  <c r="FX131" i="273"/>
  <c r="FY13" i="285"/>
  <c r="FY13" i="265" s="1"/>
  <c r="FY22" i="285"/>
  <c r="FY42" i="280"/>
  <c r="FY78" i="288"/>
  <c r="FY79" i="288" s="1"/>
  <c r="FY81" i="288" s="1"/>
  <c r="FY38" i="273"/>
  <c r="FZ39" i="273" s="1"/>
  <c r="FZ41" i="273" s="1"/>
  <c r="FY140" i="273"/>
  <c r="FY64" i="280"/>
  <c r="FY65" i="280" s="1"/>
  <c r="FY89" i="280"/>
  <c r="FY90" i="280" s="1"/>
  <c r="FY92" i="280" s="1"/>
  <c r="FY152" i="273"/>
  <c r="FY56" i="288"/>
  <c r="FY20" i="278"/>
  <c r="FY21" i="278" s="1"/>
  <c r="FY26" i="278" s="1"/>
  <c r="FY130" i="273"/>
  <c r="FY41" i="278"/>
  <c r="FY42" i="278" s="1"/>
  <c r="FY43" i="278" s="1"/>
  <c r="FY151" i="273"/>
  <c r="FY12" i="278"/>
  <c r="FY13" i="278" s="1"/>
  <c r="FY25" i="278" s="1"/>
  <c r="FY27" i="278" s="1"/>
  <c r="FY32" i="278" s="1"/>
  <c r="FY135" i="273"/>
  <c r="FY33" i="278"/>
  <c r="FY141" i="273"/>
  <c r="FX121" i="280"/>
  <c r="FX50" i="280"/>
  <c r="FX61" i="288"/>
  <c r="FX20" i="286"/>
  <c r="FX79" i="273"/>
  <c r="FY80" i="273" s="1"/>
  <c r="FY58" i="273" s="1"/>
  <c r="FX26" i="282"/>
  <c r="FX38" i="288"/>
  <c r="FX43" i="286"/>
  <c r="FX57" i="273"/>
  <c r="FX84" i="282"/>
  <c r="FX32" i="286"/>
  <c r="FX15" i="275"/>
  <c r="FX20" i="275" s="1"/>
  <c r="FY17" i="275" s="1"/>
  <c r="FX73" i="282"/>
  <c r="FX55" i="288"/>
  <c r="FX13" i="288"/>
  <c r="FX18" i="285"/>
  <c r="FW11" i="278"/>
  <c r="FX142" i="273"/>
  <c r="FU3" i="278"/>
  <c r="FU3" i="282"/>
  <c r="FU3" i="265"/>
  <c r="FU3" i="286"/>
  <c r="FU3" i="285"/>
  <c r="FU3" i="288"/>
  <c r="FU3" i="280"/>
  <c r="FU3" i="273"/>
  <c r="FU3" i="275"/>
  <c r="FU50" i="273"/>
  <c r="BQ14" i="286"/>
  <c r="BQ16" i="286" s="1"/>
  <c r="CS30" i="282"/>
  <c r="CS31" i="282" s="1"/>
  <c r="CT28" i="282" s="1"/>
  <c r="CS43" i="282"/>
  <c r="FW11" i="265"/>
  <c r="GA24" i="273"/>
  <c r="GA25" i="273" s="1"/>
  <c r="GA147" i="273"/>
  <c r="GB37" i="288"/>
  <c r="GB19" i="273"/>
  <c r="GB20" i="273" s="1"/>
  <c r="GB56" i="273"/>
  <c r="GB37" i="273"/>
  <c r="GB47" i="273"/>
  <c r="GB48" i="273" s="1"/>
  <c r="GB51" i="273" s="1"/>
  <c r="GB12" i="288"/>
  <c r="GC5" i="288"/>
  <c r="GC5" i="280"/>
  <c r="GD10" i="273"/>
  <c r="GC5" i="282"/>
  <c r="GC13" i="273"/>
  <c r="GC14" i="273" s="1"/>
  <c r="GC5" i="278"/>
  <c r="GC5" i="275"/>
  <c r="GC5" i="286"/>
  <c r="GC5" i="285"/>
  <c r="GC5" i="273"/>
  <c r="GC5" i="265"/>
  <c r="FY20" i="282"/>
  <c r="FY100" i="273"/>
  <c r="FZ101" i="273" s="1"/>
  <c r="FZ59" i="273" s="1"/>
  <c r="FY15" i="286"/>
  <c r="FX31" i="265"/>
  <c r="FX10" i="265"/>
  <c r="FX27" i="278"/>
  <c r="FX32" i="278" s="1"/>
  <c r="FX34" i="278" s="1"/>
  <c r="FX4" i="265"/>
  <c r="FX4" i="288"/>
  <c r="FX4" i="273"/>
  <c r="FX4" i="285"/>
  <c r="FX4" i="280"/>
  <c r="FX4" i="282"/>
  <c r="FX4" i="286"/>
  <c r="FX4" i="275"/>
  <c r="FX4" i="278"/>
  <c r="FV14" i="265"/>
  <c r="FV42" i="282"/>
  <c r="FV66" i="273"/>
  <c r="FV67" i="273" s="1"/>
  <c r="FW60" i="273"/>
  <c r="FW19" i="278"/>
  <c r="FX136" i="273"/>
  <c r="FV59" i="265"/>
  <c r="FV60" i="265" s="1"/>
  <c r="FW20" i="285"/>
  <c r="FW23" i="285" s="1"/>
  <c r="FY42" i="273"/>
  <c r="FY52" i="273"/>
  <c r="FY76" i="273"/>
  <c r="FY18" i="280" s="1"/>
  <c r="FV50" i="288" l="1"/>
  <c r="FV51" i="288" s="1"/>
  <c r="FV54" i="288" s="1"/>
  <c r="FV57" i="288" s="1"/>
  <c r="FV64" i="288" s="1"/>
  <c r="FW153" i="273"/>
  <c r="FY68" i="280"/>
  <c r="FY19" i="280"/>
  <c r="FY20" i="280" s="1"/>
  <c r="FY23" i="280" s="1"/>
  <c r="FY121" i="280"/>
  <c r="FY50" i="280"/>
  <c r="FY61" i="288"/>
  <c r="FY43" i="286"/>
  <c r="FY79" i="273"/>
  <c r="FZ80" i="273" s="1"/>
  <c r="FZ58" i="273" s="1"/>
  <c r="FY26" i="282"/>
  <c r="FY38" i="288"/>
  <c r="FY20" i="286"/>
  <c r="FY84" i="282"/>
  <c r="FY13" i="288"/>
  <c r="FY18" i="285"/>
  <c r="FY73" i="282"/>
  <c r="FY55" i="288"/>
  <c r="FY32" i="286"/>
  <c r="FY57" i="273"/>
  <c r="FY15" i="275"/>
  <c r="FY20" i="275" s="1"/>
  <c r="FZ17" i="275" s="1"/>
  <c r="FY4" i="286"/>
  <c r="FY4" i="278"/>
  <c r="FY4" i="275"/>
  <c r="FY4" i="282"/>
  <c r="FY4" i="288"/>
  <c r="FY4" i="273"/>
  <c r="FY4" i="265"/>
  <c r="FY4" i="285"/>
  <c r="FY4" i="280"/>
  <c r="FW59" i="265"/>
  <c r="FW60" i="265" s="1"/>
  <c r="FX20" i="285"/>
  <c r="FV3" i="265"/>
  <c r="FV3" i="282"/>
  <c r="FV3" i="285"/>
  <c r="FV3" i="288"/>
  <c r="FV3" i="280"/>
  <c r="FV3" i="286"/>
  <c r="FV3" i="278"/>
  <c r="FV3" i="273"/>
  <c r="FV50" i="273"/>
  <c r="FV3" i="275"/>
  <c r="FX30" i="265"/>
  <c r="FX9" i="265"/>
  <c r="FX11" i="265" s="1"/>
  <c r="GC37" i="273"/>
  <c r="GC47" i="273"/>
  <c r="GC48" i="273" s="1"/>
  <c r="GC51" i="273" s="1"/>
  <c r="GC12" i="288"/>
  <c r="GC37" i="288"/>
  <c r="GC19" i="273"/>
  <c r="GC20" i="273" s="1"/>
  <c r="GC56" i="273"/>
  <c r="GE10" i="273"/>
  <c r="GD5" i="285"/>
  <c r="GD13" i="273"/>
  <c r="GD14" i="273" s="1"/>
  <c r="GD5" i="288"/>
  <c r="GD5" i="286"/>
  <c r="GD5" i="273"/>
  <c r="GD5" i="265"/>
  <c r="GD5" i="275"/>
  <c r="GD5" i="280"/>
  <c r="GD5" i="278"/>
  <c r="GD5" i="282"/>
  <c r="FW42" i="282"/>
  <c r="FW14" i="265"/>
  <c r="FY142" i="273"/>
  <c r="FX11" i="278"/>
  <c r="FX23" i="285"/>
  <c r="FZ38" i="273"/>
  <c r="GA39" i="273" s="1"/>
  <c r="GA41" i="273" s="1"/>
  <c r="FZ140" i="273"/>
  <c r="FZ100" i="273"/>
  <c r="GA101" i="273" s="1"/>
  <c r="GA59" i="273" s="1"/>
  <c r="FZ15" i="286"/>
  <c r="FZ20" i="282"/>
  <c r="FZ42" i="280"/>
  <c r="FZ78" i="288"/>
  <c r="FZ79" i="288" s="1"/>
  <c r="FZ81" i="288" s="1"/>
  <c r="FX19" i="278"/>
  <c r="FY136" i="273"/>
  <c r="FX60" i="273"/>
  <c r="FW66" i="273"/>
  <c r="FW67" i="273" s="1"/>
  <c r="FZ76" i="273"/>
  <c r="FZ18" i="280" s="1"/>
  <c r="GB24" i="273"/>
  <c r="GB25" i="273" s="1"/>
  <c r="GB147" i="273"/>
  <c r="GA122" i="273"/>
  <c r="GA123" i="273" s="1"/>
  <c r="GA11" i="280" s="1"/>
  <c r="GA42" i="288"/>
  <c r="GA111" i="273"/>
  <c r="GA112" i="273" s="1"/>
  <c r="GA11" i="285" s="1"/>
  <c r="GA12" i="285" s="1"/>
  <c r="GA75" i="273"/>
  <c r="GA2" i="280"/>
  <c r="GA2" i="285"/>
  <c r="GA148" i="273"/>
  <c r="GA149" i="273" s="1"/>
  <c r="GA96" i="273"/>
  <c r="GA97" i="273" s="1"/>
  <c r="GA90" i="273"/>
  <c r="GA91" i="273" s="1"/>
  <c r="GA2" i="282"/>
  <c r="GA2" i="275"/>
  <c r="GA18" i="288"/>
  <c r="GA32" i="273"/>
  <c r="GA33" i="273" s="1"/>
  <c r="GA2" i="265"/>
  <c r="GA2" i="288"/>
  <c r="GA2" i="273"/>
  <c r="GA2" i="278"/>
  <c r="GA2" i="286"/>
  <c r="CT19" i="282"/>
  <c r="CT21" i="282" s="1"/>
  <c r="BQ15" i="288"/>
  <c r="BQ17" i="286"/>
  <c r="BQ49" i="265" s="1"/>
  <c r="BQ31" i="288"/>
  <c r="BQ24" i="286"/>
  <c r="BQ25" i="286" s="1"/>
  <c r="FY34" i="278"/>
  <c r="FY31" i="265"/>
  <c r="FY10" i="265"/>
  <c r="FZ42" i="273"/>
  <c r="FZ52" i="273"/>
  <c r="FX134" i="273"/>
  <c r="FY131" i="273"/>
  <c r="FZ13" i="285"/>
  <c r="FZ13" i="265" s="1"/>
  <c r="FZ22" i="285"/>
  <c r="FZ64" i="280"/>
  <c r="FZ65" i="280" s="1"/>
  <c r="FZ89" i="280"/>
  <c r="FZ90" i="280" s="1"/>
  <c r="FZ92" i="280" s="1"/>
  <c r="FZ152" i="273"/>
  <c r="FZ151" i="273"/>
  <c r="FZ20" i="278"/>
  <c r="FZ21" i="278" s="1"/>
  <c r="FZ26" i="278" s="1"/>
  <c r="FZ141" i="273"/>
  <c r="FZ41" i="278"/>
  <c r="FZ42" i="278" s="1"/>
  <c r="FZ43" i="278" s="1"/>
  <c r="FZ135" i="273"/>
  <c r="FZ56" i="288"/>
  <c r="FZ12" i="278"/>
  <c r="FZ13" i="278" s="1"/>
  <c r="FZ25" i="278" s="1"/>
  <c r="FZ130" i="273"/>
  <c r="FZ33" i="278"/>
  <c r="FW50" i="288" l="1"/>
  <c r="FW51" i="288" s="1"/>
  <c r="FW54" i="288" s="1"/>
  <c r="FW57" i="288" s="1"/>
  <c r="FW64" i="288" s="1"/>
  <c r="FX153" i="273"/>
  <c r="FZ68" i="280"/>
  <c r="FZ19" i="280"/>
  <c r="FZ20" i="280" s="1"/>
  <c r="FZ23" i="280" s="1"/>
  <c r="FZ10" i="265"/>
  <c r="FZ31" i="265"/>
  <c r="GA56" i="288"/>
  <c r="GA20" i="278"/>
  <c r="GA21" i="278" s="1"/>
  <c r="GA26" i="278" s="1"/>
  <c r="GA130" i="273"/>
  <c r="GA33" i="278"/>
  <c r="GA141" i="273"/>
  <c r="GA12" i="278"/>
  <c r="GA13" i="278" s="1"/>
  <c r="GA25" i="278" s="1"/>
  <c r="GA27" i="278" s="1"/>
  <c r="GA32" i="278" s="1"/>
  <c r="GA34" i="278" s="1"/>
  <c r="GA135" i="273"/>
  <c r="GA151" i="273"/>
  <c r="GA41" i="278"/>
  <c r="GA42" i="278" s="1"/>
  <c r="GA43" i="278" s="1"/>
  <c r="FZ50" i="280"/>
  <c r="FZ121" i="280"/>
  <c r="FZ26" i="282"/>
  <c r="FZ32" i="286"/>
  <c r="FZ15" i="275"/>
  <c r="FZ20" i="275" s="1"/>
  <c r="GA17" i="275" s="1"/>
  <c r="FZ55" i="288"/>
  <c r="FZ13" i="288"/>
  <c r="FZ18" i="285"/>
  <c r="FZ79" i="273"/>
  <c r="GA80" i="273" s="1"/>
  <c r="GA58" i="273" s="1"/>
  <c r="FZ73" i="282"/>
  <c r="FZ61" i="288"/>
  <c r="FZ20" i="286"/>
  <c r="FZ84" i="282"/>
  <c r="FZ38" i="288"/>
  <c r="FZ43" i="286"/>
  <c r="FZ57" i="273"/>
  <c r="FY60" i="273"/>
  <c r="FX66" i="273"/>
  <c r="FX67" i="273" s="1"/>
  <c r="GA76" i="273"/>
  <c r="GA18" i="280" s="1"/>
  <c r="FX59" i="265"/>
  <c r="FX60" i="265" s="1"/>
  <c r="FY20" i="285"/>
  <c r="FY23" i="285" s="1"/>
  <c r="FY11" i="278"/>
  <c r="FZ142" i="273"/>
  <c r="FX42" i="282"/>
  <c r="FX14" i="265"/>
  <c r="FZ4" i="288"/>
  <c r="FZ4" i="275"/>
  <c r="FZ4" i="265"/>
  <c r="FZ4" i="278"/>
  <c r="FZ4" i="273"/>
  <c r="FZ4" i="280"/>
  <c r="FZ4" i="286"/>
  <c r="FZ4" i="282"/>
  <c r="FZ4" i="285"/>
  <c r="FZ27" i="278"/>
  <c r="FZ32" i="278" s="1"/>
  <c r="FZ34" i="278" s="1"/>
  <c r="FY134" i="273"/>
  <c r="FZ131" i="273"/>
  <c r="FY30" i="265"/>
  <c r="FY9" i="265"/>
  <c r="FY11" i="265" s="1"/>
  <c r="BQ74" i="265"/>
  <c r="BR22" i="286"/>
  <c r="CT43" i="282"/>
  <c r="CT30" i="282"/>
  <c r="CT31" i="282" s="1"/>
  <c r="CU28" i="282" s="1"/>
  <c r="GA140" i="273"/>
  <c r="GA38" i="273"/>
  <c r="GB39" i="273" s="1"/>
  <c r="GB41" i="273" s="1"/>
  <c r="GA100" i="273"/>
  <c r="GB101" i="273" s="1"/>
  <c r="GB59" i="273" s="1"/>
  <c r="GA15" i="286"/>
  <c r="GA20" i="282"/>
  <c r="GA64" i="280"/>
  <c r="GA65" i="280" s="1"/>
  <c r="GA89" i="280"/>
  <c r="GA90" i="280" s="1"/>
  <c r="GA92" i="280" s="1"/>
  <c r="GA152" i="273"/>
  <c r="GA13" i="285"/>
  <c r="GA13" i="265" s="1"/>
  <c r="GA22" i="285"/>
  <c r="GA42" i="280"/>
  <c r="GA78" i="288"/>
  <c r="GA79" i="288" s="1"/>
  <c r="GA81" i="288" s="1"/>
  <c r="GB42" i="288"/>
  <c r="GB96" i="273"/>
  <c r="GB97" i="273" s="1"/>
  <c r="GB2" i="288"/>
  <c r="GB2" i="273"/>
  <c r="GB122" i="273"/>
  <c r="GB123" i="273" s="1"/>
  <c r="GB11" i="280" s="1"/>
  <c r="GB148" i="273"/>
  <c r="GB149" i="273" s="1"/>
  <c r="GB18" i="288"/>
  <c r="GB2" i="275"/>
  <c r="GB2" i="280"/>
  <c r="GB75" i="273"/>
  <c r="GB76" i="273" s="1"/>
  <c r="GB18" i="280" s="1"/>
  <c r="GB2" i="286"/>
  <c r="GB2" i="282"/>
  <c r="GB90" i="273"/>
  <c r="GB91" i="273" s="1"/>
  <c r="GB111" i="273"/>
  <c r="GB112" i="273" s="1"/>
  <c r="GB11" i="285" s="1"/>
  <c r="GB12" i="285" s="1"/>
  <c r="GB32" i="273"/>
  <c r="GB33" i="273" s="1"/>
  <c r="GB2" i="265"/>
  <c r="GB2" i="285"/>
  <c r="GB2" i="278"/>
  <c r="FW3" i="280"/>
  <c r="FW3" i="285"/>
  <c r="FW3" i="278"/>
  <c r="FW50" i="273"/>
  <c r="FW3" i="282"/>
  <c r="FW3" i="286"/>
  <c r="FW3" i="275"/>
  <c r="FW3" i="288"/>
  <c r="FW3" i="273"/>
  <c r="FW3" i="265"/>
  <c r="FY19" i="278"/>
  <c r="FZ136" i="273"/>
  <c r="GA52" i="273"/>
  <c r="GA42" i="273"/>
  <c r="GD37" i="288"/>
  <c r="GD12" i="288"/>
  <c r="GD37" i="273"/>
  <c r="GD47" i="273"/>
  <c r="GD48" i="273" s="1"/>
  <c r="GD51" i="273" s="1"/>
  <c r="GD19" i="273"/>
  <c r="GD20" i="273" s="1"/>
  <c r="GD56" i="273"/>
  <c r="GE5" i="278"/>
  <c r="GE5" i="280"/>
  <c r="GE5" i="282"/>
  <c r="GE5" i="265"/>
  <c r="GE5" i="273"/>
  <c r="GE5" i="285"/>
  <c r="GF10" i="273"/>
  <c r="GE5" i="286"/>
  <c r="GE13" i="273"/>
  <c r="GE14" i="273" s="1"/>
  <c r="GE5" i="275"/>
  <c r="GE5" i="288"/>
  <c r="GC24" i="273"/>
  <c r="GC25" i="273" s="1"/>
  <c r="GC147" i="273"/>
  <c r="FY153" i="273" l="1"/>
  <c r="FX50" i="288"/>
  <c r="FX51" i="288" s="1"/>
  <c r="FX54" i="288" s="1"/>
  <c r="FX57" i="288" s="1"/>
  <c r="FX64" i="288" s="1"/>
  <c r="GA68" i="280"/>
  <c r="GA19" i="280"/>
  <c r="GA20" i="280" s="1"/>
  <c r="GA23" i="280" s="1"/>
  <c r="GB121" i="280"/>
  <c r="GB50" i="280"/>
  <c r="GB26" i="282"/>
  <c r="GB38" i="288"/>
  <c r="GB20" i="286"/>
  <c r="GB73" i="282"/>
  <c r="GB61" i="288"/>
  <c r="GB43" i="286"/>
  <c r="GB57" i="273"/>
  <c r="GB79" i="273"/>
  <c r="GC80" i="273" s="1"/>
  <c r="GC58" i="273" s="1"/>
  <c r="GB55" i="288"/>
  <c r="GB32" i="286"/>
  <c r="GB15" i="275"/>
  <c r="GB84" i="282"/>
  <c r="GB13" i="288"/>
  <c r="GB18" i="285"/>
  <c r="GD147" i="273"/>
  <c r="GD24" i="273"/>
  <c r="GD25" i="273" s="1"/>
  <c r="FZ19" i="278"/>
  <c r="GA136" i="273"/>
  <c r="GB38" i="273"/>
  <c r="GC39" i="273" s="1"/>
  <c r="GC41" i="273" s="1"/>
  <c r="GB140" i="273"/>
  <c r="GB15" i="286"/>
  <c r="GB100" i="273"/>
  <c r="GC101" i="273" s="1"/>
  <c r="GC59" i="273" s="1"/>
  <c r="GB20" i="282"/>
  <c r="GB42" i="280"/>
  <c r="GB78" i="288"/>
  <c r="GB79" i="288" s="1"/>
  <c r="GB81" i="288" s="1"/>
  <c r="CU19" i="282"/>
  <c r="CU21" i="282" s="1"/>
  <c r="BR14" i="286"/>
  <c r="BR16" i="286" s="1"/>
  <c r="FY42" i="282"/>
  <c r="FY14" i="265"/>
  <c r="FZ134" i="273"/>
  <c r="GA131" i="273"/>
  <c r="FY59" i="265"/>
  <c r="FY60" i="265" s="1"/>
  <c r="FZ20" i="285"/>
  <c r="FZ23" i="285" s="1"/>
  <c r="GA142" i="273"/>
  <c r="FZ11" i="278"/>
  <c r="GA121" i="280"/>
  <c r="GA50" i="280"/>
  <c r="GA55" i="288"/>
  <c r="GA32" i="286"/>
  <c r="GA57" i="273"/>
  <c r="GA79" i="273"/>
  <c r="GB80" i="273" s="1"/>
  <c r="GB58" i="273" s="1"/>
  <c r="GA84" i="282"/>
  <c r="GA13" i="288"/>
  <c r="GA18" i="285"/>
  <c r="GA26" i="282"/>
  <c r="GA38" i="288"/>
  <c r="GA20" i="286"/>
  <c r="GA73" i="282"/>
  <c r="GA61" i="288"/>
  <c r="GA43" i="286"/>
  <c r="GA15" i="275"/>
  <c r="GA20" i="275" s="1"/>
  <c r="GB17" i="275" s="1"/>
  <c r="FY66" i="273"/>
  <c r="FY67" i="273" s="1"/>
  <c r="FZ60" i="273"/>
  <c r="GA9" i="265"/>
  <c r="GA30" i="265"/>
  <c r="GE19" i="273"/>
  <c r="GE20" i="273" s="1"/>
  <c r="GE37" i="273"/>
  <c r="GE56" i="273"/>
  <c r="GE37" i="288"/>
  <c r="GE47" i="273"/>
  <c r="GE48" i="273" s="1"/>
  <c r="GE51" i="273" s="1"/>
  <c r="GE12" i="288"/>
  <c r="GF5" i="273"/>
  <c r="GG10" i="273"/>
  <c r="GF5" i="286"/>
  <c r="GF13" i="273"/>
  <c r="GF14" i="273" s="1"/>
  <c r="GF5" i="282"/>
  <c r="GF5" i="285"/>
  <c r="GF5" i="265"/>
  <c r="GF5" i="288"/>
  <c r="GF5" i="278"/>
  <c r="GF5" i="280"/>
  <c r="GF5" i="275"/>
  <c r="GC148" i="273"/>
  <c r="GC149" i="273" s="1"/>
  <c r="GC96" i="273"/>
  <c r="GC97" i="273" s="1"/>
  <c r="GC90" i="273"/>
  <c r="GC91" i="273" s="1"/>
  <c r="GC2" i="288"/>
  <c r="GC2" i="286"/>
  <c r="GC122" i="273"/>
  <c r="GC123" i="273" s="1"/>
  <c r="GC11" i="280" s="1"/>
  <c r="GC42" i="288"/>
  <c r="GC111" i="273"/>
  <c r="GC112" i="273" s="1"/>
  <c r="GC11" i="285" s="1"/>
  <c r="GC12" i="285" s="1"/>
  <c r="GC75" i="273"/>
  <c r="GC76" i="273" s="1"/>
  <c r="GC18" i="280" s="1"/>
  <c r="GC2" i="282"/>
  <c r="GC2" i="273"/>
  <c r="GC2" i="280"/>
  <c r="GC2" i="275"/>
  <c r="GC18" i="288"/>
  <c r="GC32" i="273"/>
  <c r="GC33" i="273" s="1"/>
  <c r="GC2" i="265"/>
  <c r="GC2" i="278"/>
  <c r="GC2" i="285"/>
  <c r="GA4" i="286"/>
  <c r="GA4" i="278"/>
  <c r="GA4" i="275"/>
  <c r="GA4" i="282"/>
  <c r="GA4" i="265"/>
  <c r="GA4" i="273"/>
  <c r="GA4" i="280"/>
  <c r="GA4" i="285"/>
  <c r="GA4" i="288"/>
  <c r="GB13" i="285"/>
  <c r="GB13" i="265" s="1"/>
  <c r="GB22" i="285"/>
  <c r="GB64" i="280"/>
  <c r="GB65" i="280" s="1"/>
  <c r="GB89" i="280"/>
  <c r="GB90" i="280" s="1"/>
  <c r="GB92" i="280" s="1"/>
  <c r="GB152" i="273"/>
  <c r="GB151" i="273"/>
  <c r="GB20" i="278"/>
  <c r="GB21" i="278" s="1"/>
  <c r="GB26" i="278" s="1"/>
  <c r="GB141" i="273"/>
  <c r="GB41" i="278"/>
  <c r="GB42" i="278" s="1"/>
  <c r="GB43" i="278" s="1"/>
  <c r="GB135" i="273"/>
  <c r="GB56" i="288"/>
  <c r="GB12" i="278"/>
  <c r="GB13" i="278" s="1"/>
  <c r="GB25" i="278" s="1"/>
  <c r="GB130" i="273"/>
  <c r="GB33" i="278"/>
  <c r="GB42" i="273"/>
  <c r="GB52" i="273"/>
  <c r="FZ30" i="265"/>
  <c r="FZ9" i="265"/>
  <c r="FZ11" i="265" s="1"/>
  <c r="FX3" i="282"/>
  <c r="FX3" i="278"/>
  <c r="FX3" i="275"/>
  <c r="FX3" i="280"/>
  <c r="FX3" i="286"/>
  <c r="FX3" i="265"/>
  <c r="FX3" i="273"/>
  <c r="FX50" i="273"/>
  <c r="FX3" i="285"/>
  <c r="FX3" i="288"/>
  <c r="GA31" i="265"/>
  <c r="GA10" i="265"/>
  <c r="FZ153" i="273" l="1"/>
  <c r="FY50" i="288"/>
  <c r="FY51" i="288" s="1"/>
  <c r="FY54" i="288" s="1"/>
  <c r="FY57" i="288" s="1"/>
  <c r="FY64" i="288" s="1"/>
  <c r="GB68" i="280"/>
  <c r="GB19" i="280"/>
  <c r="GB20" i="280" s="1"/>
  <c r="GB23" i="280" s="1"/>
  <c r="GB27" i="278"/>
  <c r="GB32" i="278" s="1"/>
  <c r="GB34" i="278" s="1"/>
  <c r="GB9" i="265" s="1"/>
  <c r="GC42" i="280"/>
  <c r="GC78" i="288"/>
  <c r="GC79" i="288" s="1"/>
  <c r="GC81" i="288" s="1"/>
  <c r="FY3" i="265"/>
  <c r="FY3" i="285"/>
  <c r="FY3" i="273"/>
  <c r="FY3" i="286"/>
  <c r="FY3" i="278"/>
  <c r="FY3" i="288"/>
  <c r="FY50" i="273"/>
  <c r="FY3" i="282"/>
  <c r="FY3" i="280"/>
  <c r="FY3" i="275"/>
  <c r="GA11" i="278"/>
  <c r="GB142" i="273"/>
  <c r="FZ14" i="265"/>
  <c r="FZ42" i="282"/>
  <c r="GB4" i="282"/>
  <c r="GB4" i="285"/>
  <c r="GB4" i="275"/>
  <c r="GB4" i="288"/>
  <c r="GB4" i="265"/>
  <c r="GB4" i="278"/>
  <c r="GB4" i="273"/>
  <c r="GB4" i="280"/>
  <c r="GB4" i="286"/>
  <c r="GB31" i="265"/>
  <c r="GB10" i="265"/>
  <c r="GC38" i="273"/>
  <c r="GD39" i="273" s="1"/>
  <c r="GD41" i="273" s="1"/>
  <c r="GC140" i="273"/>
  <c r="GC20" i="282"/>
  <c r="GC100" i="273"/>
  <c r="GD101" i="273" s="1"/>
  <c r="GD59" i="273" s="1"/>
  <c r="GC15" i="286"/>
  <c r="GC64" i="280"/>
  <c r="GC65" i="280" s="1"/>
  <c r="GC89" i="280"/>
  <c r="GC90" i="280" s="1"/>
  <c r="GC92" i="280" s="1"/>
  <c r="GC152" i="273"/>
  <c r="GF37" i="288"/>
  <c r="GF12" i="288"/>
  <c r="GF37" i="273"/>
  <c r="GF47" i="273"/>
  <c r="GF48" i="273" s="1"/>
  <c r="GF51" i="273" s="1"/>
  <c r="GF19" i="273"/>
  <c r="GF20" i="273" s="1"/>
  <c r="GF56" i="273"/>
  <c r="GG5" i="282"/>
  <c r="GG5" i="265"/>
  <c r="GG5" i="275"/>
  <c r="GG5" i="280"/>
  <c r="GG5" i="285"/>
  <c r="GG5" i="273"/>
  <c r="GH10" i="273"/>
  <c r="GG5" i="278"/>
  <c r="GG13" i="273"/>
  <c r="GG14" i="273" s="1"/>
  <c r="GG5" i="286"/>
  <c r="GG5" i="288"/>
  <c r="GA11" i="265"/>
  <c r="FZ66" i="273"/>
  <c r="FZ67" i="273" s="1"/>
  <c r="GA60" i="273"/>
  <c r="GA134" i="273"/>
  <c r="GB131" i="273"/>
  <c r="BR31" i="288"/>
  <c r="BR24" i="286"/>
  <c r="BR25" i="286" s="1"/>
  <c r="BR15" i="288"/>
  <c r="BR17" i="286"/>
  <c r="BR49" i="265" s="1"/>
  <c r="CU43" i="282"/>
  <c r="CU30" i="282"/>
  <c r="CU31" i="282" s="1"/>
  <c r="CV28" i="282" s="1"/>
  <c r="GC52" i="273"/>
  <c r="GC42" i="273"/>
  <c r="GA19" i="278"/>
  <c r="GB136" i="273"/>
  <c r="GD122" i="273"/>
  <c r="GD123" i="273" s="1"/>
  <c r="GD11" i="280" s="1"/>
  <c r="GD148" i="273"/>
  <c r="GD149" i="273" s="1"/>
  <c r="GD75" i="273"/>
  <c r="GD96" i="273"/>
  <c r="GD97" i="273" s="1"/>
  <c r="GD2" i="288"/>
  <c r="GD2" i="273"/>
  <c r="GD42" i="288"/>
  <c r="GD90" i="273"/>
  <c r="GD91" i="273" s="1"/>
  <c r="GD111" i="273"/>
  <c r="GD112" i="273" s="1"/>
  <c r="GD11" i="285" s="1"/>
  <c r="GD12" i="285" s="1"/>
  <c r="GD32" i="273"/>
  <c r="GD33" i="273" s="1"/>
  <c r="GD2" i="265"/>
  <c r="GD2" i="285"/>
  <c r="GD2" i="278"/>
  <c r="GD2" i="286"/>
  <c r="GD2" i="282"/>
  <c r="GD18" i="288"/>
  <c r="GD2" i="275"/>
  <c r="GD2" i="280"/>
  <c r="GC121" i="280"/>
  <c r="GC50" i="280"/>
  <c r="GC73" i="282"/>
  <c r="GC55" i="288"/>
  <c r="GC13" i="288"/>
  <c r="GC18" i="285"/>
  <c r="GC84" i="282"/>
  <c r="GC32" i="286"/>
  <c r="GC57" i="273"/>
  <c r="GC26" i="282"/>
  <c r="GC38" i="288"/>
  <c r="GC43" i="286"/>
  <c r="GC15" i="275"/>
  <c r="GC61" i="288"/>
  <c r="GC20" i="286"/>
  <c r="GC79" i="273"/>
  <c r="GD80" i="273" s="1"/>
  <c r="GD58" i="273" s="1"/>
  <c r="GC13" i="285"/>
  <c r="GC13" i="265" s="1"/>
  <c r="GC22" i="285"/>
  <c r="GC151" i="273"/>
  <c r="GC20" i="278"/>
  <c r="GC21" i="278" s="1"/>
  <c r="GC26" i="278" s="1"/>
  <c r="GC130" i="273"/>
  <c r="GC33" i="278"/>
  <c r="GC141" i="273"/>
  <c r="GC12" i="278"/>
  <c r="GC13" i="278" s="1"/>
  <c r="GC25" i="278" s="1"/>
  <c r="GC135" i="273"/>
  <c r="GC56" i="288"/>
  <c r="GC41" i="278"/>
  <c r="GC42" i="278" s="1"/>
  <c r="GC43" i="278" s="1"/>
  <c r="GE147" i="273"/>
  <c r="GE24" i="273"/>
  <c r="GE25" i="273" s="1"/>
  <c r="FZ59" i="265"/>
  <c r="FZ60" i="265" s="1"/>
  <c r="GA20" i="285"/>
  <c r="GA23" i="285" s="1"/>
  <c r="GB20" i="275"/>
  <c r="GC17" i="275" s="1"/>
  <c r="FZ50" i="288" l="1"/>
  <c r="FZ51" i="288" s="1"/>
  <c r="FZ54" i="288" s="1"/>
  <c r="FZ57" i="288" s="1"/>
  <c r="FZ64" i="288" s="1"/>
  <c r="GA153" i="273"/>
  <c r="GC27" i="278"/>
  <c r="GC32" i="278" s="1"/>
  <c r="GC34" i="278" s="1"/>
  <c r="GC9" i="265" s="1"/>
  <c r="GC68" i="280"/>
  <c r="GC19" i="280"/>
  <c r="GB30" i="265"/>
  <c r="GC20" i="280"/>
  <c r="GC23" i="280" s="1"/>
  <c r="GE148" i="273"/>
  <c r="GE149" i="273" s="1"/>
  <c r="GE18" i="288"/>
  <c r="GE32" i="273"/>
  <c r="GE33" i="273" s="1"/>
  <c r="GE2" i="265"/>
  <c r="GE2" i="273"/>
  <c r="GE2" i="278"/>
  <c r="GE96" i="273"/>
  <c r="GE97" i="273" s="1"/>
  <c r="GE90" i="273"/>
  <c r="GE91" i="273" s="1"/>
  <c r="GE2" i="275"/>
  <c r="GE2" i="280"/>
  <c r="GE111" i="273"/>
  <c r="GE112" i="273" s="1"/>
  <c r="GE11" i="285" s="1"/>
  <c r="GE12" i="285" s="1"/>
  <c r="GE75" i="273"/>
  <c r="GE2" i="286"/>
  <c r="GE2" i="288"/>
  <c r="GE122" i="273"/>
  <c r="GE123" i="273" s="1"/>
  <c r="GE11" i="280" s="1"/>
  <c r="GE42" i="288"/>
  <c r="GE2" i="285"/>
  <c r="GE2" i="282"/>
  <c r="GC31" i="265"/>
  <c r="GC10" i="265"/>
  <c r="GC20" i="275"/>
  <c r="GD17" i="275" s="1"/>
  <c r="GD13" i="285"/>
  <c r="GD13" i="265" s="1"/>
  <c r="GD22" i="285"/>
  <c r="GE76" i="273"/>
  <c r="GE18" i="280" s="1"/>
  <c r="GD42" i="280"/>
  <c r="GD78" i="288"/>
  <c r="GD79" i="288" s="1"/>
  <c r="GD81" i="288" s="1"/>
  <c r="GC4" i="275"/>
  <c r="GC4" i="282"/>
  <c r="GC4" i="265"/>
  <c r="GC4" i="273"/>
  <c r="GC4" i="280"/>
  <c r="GC4" i="285"/>
  <c r="GC4" i="288"/>
  <c r="GC4" i="286"/>
  <c r="GC4" i="278"/>
  <c r="FZ3" i="280"/>
  <c r="FZ3" i="286"/>
  <c r="FZ50" i="273"/>
  <c r="FZ3" i="273"/>
  <c r="FZ3" i="275"/>
  <c r="FZ3" i="285"/>
  <c r="FZ3" i="265"/>
  <c r="FZ3" i="278"/>
  <c r="FZ3" i="282"/>
  <c r="FZ3" i="288"/>
  <c r="GD76" i="273"/>
  <c r="GD18" i="280" s="1"/>
  <c r="GD52" i="273"/>
  <c r="GD42" i="273"/>
  <c r="GC142" i="273"/>
  <c r="GB11" i="278"/>
  <c r="GB11" i="265"/>
  <c r="GA59" i="265"/>
  <c r="GA60" i="265" s="1"/>
  <c r="GB20" i="285"/>
  <c r="GB23" i="285" s="1"/>
  <c r="GC30" i="265"/>
  <c r="GD38" i="273"/>
  <c r="GE39" i="273" s="1"/>
  <c r="GE41" i="273" s="1"/>
  <c r="GD140" i="273"/>
  <c r="GD15" i="286"/>
  <c r="GD100" i="273"/>
  <c r="GE101" i="273" s="1"/>
  <c r="GE59" i="273" s="1"/>
  <c r="GD20" i="282"/>
  <c r="GD20" i="278"/>
  <c r="GD21" i="278" s="1"/>
  <c r="GD26" i="278" s="1"/>
  <c r="GD141" i="273"/>
  <c r="GD56" i="288"/>
  <c r="GD33" i="278"/>
  <c r="GD151" i="273"/>
  <c r="GD12" i="278"/>
  <c r="GD13" i="278" s="1"/>
  <c r="GD25" i="278" s="1"/>
  <c r="GD130" i="273"/>
  <c r="GD41" i="278"/>
  <c r="GD42" i="278" s="1"/>
  <c r="GD43" i="278" s="1"/>
  <c r="GD135" i="273"/>
  <c r="GD64" i="280"/>
  <c r="GD65" i="280" s="1"/>
  <c r="GD89" i="280"/>
  <c r="GD90" i="280" s="1"/>
  <c r="GD92" i="280" s="1"/>
  <c r="GD152" i="273"/>
  <c r="GB19" i="278"/>
  <c r="GC136" i="273"/>
  <c r="CV19" i="282"/>
  <c r="CV21" i="282" s="1"/>
  <c r="BR74" i="265"/>
  <c r="BS22" i="286"/>
  <c r="GB134" i="273"/>
  <c r="GC131" i="273"/>
  <c r="GA66" i="273"/>
  <c r="GA67" i="273" s="1"/>
  <c r="GB60" i="273"/>
  <c r="GA42" i="282"/>
  <c r="GA14" i="265"/>
  <c r="GG37" i="288"/>
  <c r="GG47" i="273"/>
  <c r="GG48" i="273" s="1"/>
  <c r="GG51" i="273" s="1"/>
  <c r="GG12" i="288"/>
  <c r="GG19" i="273"/>
  <c r="GG20" i="273" s="1"/>
  <c r="GG37" i="273"/>
  <c r="GG56" i="273"/>
  <c r="GH5" i="285"/>
  <c r="GH5" i="278"/>
  <c r="GH5" i="280"/>
  <c r="GH5" i="265"/>
  <c r="GH5" i="282"/>
  <c r="GH5" i="275"/>
  <c r="GH5" i="286"/>
  <c r="GI10" i="273"/>
  <c r="GH5" i="273"/>
  <c r="GH13" i="273"/>
  <c r="GH14" i="273" s="1"/>
  <c r="GH5" i="288"/>
  <c r="GF24" i="273"/>
  <c r="GF25" i="273" s="1"/>
  <c r="GF147" i="273"/>
  <c r="GC11" i="265" l="1"/>
  <c r="GA50" i="288"/>
  <c r="GA51" i="288" s="1"/>
  <c r="GA54" i="288" s="1"/>
  <c r="GA57" i="288" s="1"/>
  <c r="GA64" i="288" s="1"/>
  <c r="GB153" i="273"/>
  <c r="GD68" i="280"/>
  <c r="GD19" i="280"/>
  <c r="GD27" i="278"/>
  <c r="GD32" i="278" s="1"/>
  <c r="GD34" i="278" s="1"/>
  <c r="GD9" i="265" s="1"/>
  <c r="GD20" i="280"/>
  <c r="GD23" i="280" s="1"/>
  <c r="GF96" i="273"/>
  <c r="GF97" i="273" s="1"/>
  <c r="GF2" i="288"/>
  <c r="GF2" i="275"/>
  <c r="GF42" i="288"/>
  <c r="GF90" i="273"/>
  <c r="GF91" i="273" s="1"/>
  <c r="GF111" i="273"/>
  <c r="GF112" i="273" s="1"/>
  <c r="GF11" i="285" s="1"/>
  <c r="GF12" i="285" s="1"/>
  <c r="GF32" i="273"/>
  <c r="GF33" i="273" s="1"/>
  <c r="GF2" i="265"/>
  <c r="GF2" i="278"/>
  <c r="GF2" i="273"/>
  <c r="GF122" i="273"/>
  <c r="GF123" i="273" s="1"/>
  <c r="GF11" i="280" s="1"/>
  <c r="GF148" i="273"/>
  <c r="GF149" i="273" s="1"/>
  <c r="GF75" i="273"/>
  <c r="GF76" i="273" s="1"/>
  <c r="GF18" i="280" s="1"/>
  <c r="GF2" i="280"/>
  <c r="GF2" i="286"/>
  <c r="GF18" i="288"/>
  <c r="GF2" i="282"/>
  <c r="GF2" i="285"/>
  <c r="GI5" i="282"/>
  <c r="GI5" i="278"/>
  <c r="GI5" i="286"/>
  <c r="GI5" i="280"/>
  <c r="GI5" i="285"/>
  <c r="GI13" i="273"/>
  <c r="GI14" i="273" s="1"/>
  <c r="GI5" i="265"/>
  <c r="GI5" i="275"/>
  <c r="GI5" i="288"/>
  <c r="GJ10" i="273"/>
  <c r="GI5" i="273"/>
  <c r="GG24" i="273"/>
  <c r="GG25" i="273" s="1"/>
  <c r="GG147" i="273"/>
  <c r="GA3" i="285"/>
  <c r="GA3" i="288"/>
  <c r="GA3" i="273"/>
  <c r="GA3" i="278"/>
  <c r="GA3" i="280"/>
  <c r="GA3" i="282"/>
  <c r="GA3" i="275"/>
  <c r="GA3" i="265"/>
  <c r="GA3" i="286"/>
  <c r="GA50" i="273"/>
  <c r="CV30" i="282"/>
  <c r="CV31" i="282" s="1"/>
  <c r="CW28" i="282" s="1"/>
  <c r="CV43" i="282"/>
  <c r="GD136" i="273"/>
  <c r="GC19" i="278"/>
  <c r="GC42" i="282"/>
  <c r="GC14" i="265"/>
  <c r="GB59" i="265"/>
  <c r="GB60" i="265" s="1"/>
  <c r="GC20" i="285"/>
  <c r="GC23" i="285" s="1"/>
  <c r="GB42" i="282"/>
  <c r="GB14" i="265"/>
  <c r="GD142" i="273"/>
  <c r="GC11" i="278"/>
  <c r="GE20" i="282"/>
  <c r="GE15" i="286"/>
  <c r="GE100" i="273"/>
  <c r="GF101" i="273" s="1"/>
  <c r="GF59" i="273" s="1"/>
  <c r="GH47" i="273"/>
  <c r="GH48" i="273" s="1"/>
  <c r="GH51" i="273" s="1"/>
  <c r="GH19" i="273"/>
  <c r="GH20" i="273" s="1"/>
  <c r="GH56" i="273"/>
  <c r="GH37" i="288"/>
  <c r="GH12" i="288"/>
  <c r="GH37" i="273"/>
  <c r="GC60" i="273"/>
  <c r="GB66" i="273"/>
  <c r="GB67" i="273" s="1"/>
  <c r="GD131" i="273"/>
  <c r="GC134" i="273"/>
  <c r="BS14" i="286"/>
  <c r="BS16" i="286" s="1"/>
  <c r="GD10" i="265"/>
  <c r="GD31" i="265"/>
  <c r="GE42" i="273"/>
  <c r="GE52" i="273"/>
  <c r="GD4" i="288"/>
  <c r="GD4" i="286"/>
  <c r="GD4" i="265"/>
  <c r="GD4" i="282"/>
  <c r="GD4" i="275"/>
  <c r="GD4" i="278"/>
  <c r="GD4" i="285"/>
  <c r="GD4" i="273"/>
  <c r="GD4" i="280"/>
  <c r="GD50" i="280"/>
  <c r="GD121" i="280"/>
  <c r="GD26" i="282"/>
  <c r="GD38" i="288"/>
  <c r="GD20" i="286"/>
  <c r="GD79" i="273"/>
  <c r="GE80" i="273" s="1"/>
  <c r="GE58" i="273" s="1"/>
  <c r="GD84" i="282"/>
  <c r="GD13" i="288"/>
  <c r="GD18" i="285"/>
  <c r="GD55" i="288"/>
  <c r="GD32" i="286"/>
  <c r="GD15" i="275"/>
  <c r="GD20" i="275" s="1"/>
  <c r="GE17" i="275" s="1"/>
  <c r="GD73" i="282"/>
  <c r="GD61" i="288"/>
  <c r="GD43" i="286"/>
  <c r="GD57" i="273"/>
  <c r="GE121" i="280"/>
  <c r="GE50" i="280"/>
  <c r="GE73" i="282"/>
  <c r="GE55" i="288"/>
  <c r="GE32" i="286"/>
  <c r="GE57" i="273"/>
  <c r="GE15" i="275"/>
  <c r="GE61" i="288"/>
  <c r="GE43" i="286"/>
  <c r="GE79" i="273"/>
  <c r="GF80" i="273" s="1"/>
  <c r="GF58" i="273" s="1"/>
  <c r="GE84" i="282"/>
  <c r="GE38" i="288"/>
  <c r="GE20" i="286"/>
  <c r="GE26" i="282"/>
  <c r="GE13" i="288"/>
  <c r="GE18" i="285"/>
  <c r="GE42" i="280"/>
  <c r="GE78" i="288"/>
  <c r="GE79" i="288" s="1"/>
  <c r="GE81" i="288" s="1"/>
  <c r="GE13" i="285"/>
  <c r="GE13" i="265" s="1"/>
  <c r="GE22" i="285"/>
  <c r="GE20" i="278"/>
  <c r="GE21" i="278" s="1"/>
  <c r="GE26" i="278" s="1"/>
  <c r="GE130" i="273"/>
  <c r="GE56" i="288"/>
  <c r="GE41" i="278"/>
  <c r="GE42" i="278" s="1"/>
  <c r="GE43" i="278" s="1"/>
  <c r="GE12" i="278"/>
  <c r="GE13" i="278" s="1"/>
  <c r="GE25" i="278" s="1"/>
  <c r="GE27" i="278" s="1"/>
  <c r="GE32" i="278" s="1"/>
  <c r="GE135" i="273"/>
  <c r="GE151" i="273"/>
  <c r="GE33" i="278"/>
  <c r="GE141" i="273"/>
  <c r="GE140" i="273"/>
  <c r="GE38" i="273"/>
  <c r="GF39" i="273" s="1"/>
  <c r="GF41" i="273" s="1"/>
  <c r="GE64" i="280"/>
  <c r="GE65" i="280" s="1"/>
  <c r="GE89" i="280"/>
  <c r="GE90" i="280" s="1"/>
  <c r="GE92" i="280" s="1"/>
  <c r="GE152" i="273"/>
  <c r="GB50" i="288" l="1"/>
  <c r="GB51" i="288" s="1"/>
  <c r="GB54" i="288" s="1"/>
  <c r="GB57" i="288" s="1"/>
  <c r="GB64" i="288" s="1"/>
  <c r="GC153" i="273"/>
  <c r="GD30" i="265"/>
  <c r="GE20" i="275"/>
  <c r="GF17" i="275" s="1"/>
  <c r="GE68" i="280"/>
  <c r="GE19" i="280"/>
  <c r="GE20" i="280" s="1"/>
  <c r="GE23" i="280" s="1"/>
  <c r="GE34" i="278"/>
  <c r="GE30" i="265" s="1"/>
  <c r="GD11" i="265"/>
  <c r="GD14" i="265" s="1"/>
  <c r="GF42" i="273"/>
  <c r="GF52" i="273"/>
  <c r="GE31" i="265"/>
  <c r="GE10" i="265"/>
  <c r="BS31" i="288"/>
  <c r="BS24" i="286"/>
  <c r="BS25" i="286" s="1"/>
  <c r="BS15" i="288"/>
  <c r="BS17" i="286"/>
  <c r="BS49" i="265" s="1"/>
  <c r="GE131" i="273"/>
  <c r="GD134" i="273"/>
  <c r="GC66" i="273"/>
  <c r="GC67" i="273" s="1"/>
  <c r="GD60" i="273"/>
  <c r="GD11" i="278"/>
  <c r="GE142" i="273"/>
  <c r="GC59" i="265"/>
  <c r="GC60" i="265" s="1"/>
  <c r="GD20" i="285"/>
  <c r="GD23" i="285" s="1"/>
  <c r="GD19" i="278"/>
  <c r="GE136" i="273"/>
  <c r="CW19" i="282"/>
  <c r="CW21" i="282" s="1"/>
  <c r="GG148" i="273"/>
  <c r="GG149" i="273" s="1"/>
  <c r="GG96" i="273"/>
  <c r="GG97" i="273" s="1"/>
  <c r="GG90" i="273"/>
  <c r="GG91" i="273" s="1"/>
  <c r="GG2" i="275"/>
  <c r="GG2" i="280"/>
  <c r="GG122" i="273"/>
  <c r="GG123" i="273" s="1"/>
  <c r="GG11" i="280" s="1"/>
  <c r="GG42" i="288"/>
  <c r="GG111" i="273"/>
  <c r="GG112" i="273" s="1"/>
  <c r="GG11" i="285" s="1"/>
  <c r="GG12" i="285" s="1"/>
  <c r="GG75" i="273"/>
  <c r="GG76" i="273" s="1"/>
  <c r="GG18" i="280" s="1"/>
  <c r="GG32" i="273"/>
  <c r="GG33" i="273" s="1"/>
  <c r="GG2" i="265"/>
  <c r="GG2" i="273"/>
  <c r="GG2" i="278"/>
  <c r="GG2" i="285"/>
  <c r="GG2" i="282"/>
  <c r="GG18" i="288"/>
  <c r="GG2" i="286"/>
  <c r="GG2" i="288"/>
  <c r="GJ5" i="282"/>
  <c r="GJ5" i="275"/>
  <c r="GJ5" i="265"/>
  <c r="GJ5" i="273"/>
  <c r="GJ5" i="288"/>
  <c r="GJ13" i="273"/>
  <c r="GJ14" i="273" s="1"/>
  <c r="GJ5" i="280"/>
  <c r="GJ5" i="286"/>
  <c r="GJ5" i="278"/>
  <c r="GJ5" i="285"/>
  <c r="F11" i="273"/>
  <c r="GI19" i="273"/>
  <c r="GI20" i="273" s="1"/>
  <c r="GI37" i="273"/>
  <c r="GI12" i="288"/>
  <c r="GI47" i="273"/>
  <c r="GI48" i="273" s="1"/>
  <c r="GI51" i="273" s="1"/>
  <c r="GI37" i="288"/>
  <c r="GI56" i="273"/>
  <c r="GF64" i="280"/>
  <c r="GF65" i="280" s="1"/>
  <c r="GF89" i="280"/>
  <c r="GF90" i="280" s="1"/>
  <c r="GF92" i="280" s="1"/>
  <c r="GF152" i="273"/>
  <c r="GF22" i="285"/>
  <c r="GF13" i="285"/>
  <c r="GF13" i="265" s="1"/>
  <c r="GE4" i="285"/>
  <c r="GE4" i="275"/>
  <c r="GE4" i="288"/>
  <c r="GE4" i="280"/>
  <c r="GE4" i="278"/>
  <c r="GE4" i="286"/>
  <c r="GE4" i="265"/>
  <c r="GE4" i="282"/>
  <c r="GE4" i="273"/>
  <c r="GB3" i="285"/>
  <c r="GB3" i="265"/>
  <c r="GB3" i="286"/>
  <c r="GB3" i="282"/>
  <c r="GB3" i="280"/>
  <c r="GB3" i="278"/>
  <c r="GB3" i="275"/>
  <c r="GB50" i="273"/>
  <c r="GB3" i="288"/>
  <c r="GB3" i="273"/>
  <c r="GH24" i="273"/>
  <c r="GH25" i="273" s="1"/>
  <c r="GH147" i="273"/>
  <c r="GF121" i="280"/>
  <c r="GF50" i="280"/>
  <c r="GF73" i="282"/>
  <c r="GF55" i="288"/>
  <c r="GF32" i="286"/>
  <c r="GF15" i="275"/>
  <c r="GF61" i="288"/>
  <c r="GF43" i="286"/>
  <c r="GF57" i="273"/>
  <c r="GF79" i="273"/>
  <c r="GG80" i="273" s="1"/>
  <c r="GG58" i="273" s="1"/>
  <c r="GF26" i="282"/>
  <c r="GF38" i="288"/>
  <c r="GF20" i="286"/>
  <c r="GF84" i="282"/>
  <c r="GF13" i="288"/>
  <c r="GF18" i="285"/>
  <c r="GF42" i="280"/>
  <c r="GF78" i="288"/>
  <c r="GF79" i="288" s="1"/>
  <c r="GF81" i="288" s="1"/>
  <c r="GF38" i="273"/>
  <c r="GG39" i="273" s="1"/>
  <c r="GG41" i="273" s="1"/>
  <c r="GF140" i="273"/>
  <c r="GF100" i="273"/>
  <c r="GG101" i="273" s="1"/>
  <c r="GG59" i="273" s="1"/>
  <c r="GF15" i="286"/>
  <c r="GF20" i="282"/>
  <c r="GF56" i="288"/>
  <c r="GF12" i="278"/>
  <c r="GF13" i="278" s="1"/>
  <c r="GF25" i="278" s="1"/>
  <c r="GF130" i="273"/>
  <c r="GF33" i="278"/>
  <c r="GF151" i="273"/>
  <c r="GF20" i="278"/>
  <c r="GF21" i="278" s="1"/>
  <c r="GF26" i="278" s="1"/>
  <c r="GF141" i="273"/>
  <c r="GF41" i="278"/>
  <c r="GF42" i="278" s="1"/>
  <c r="GF43" i="278" s="1"/>
  <c r="GF135" i="273"/>
  <c r="GF20" i="275" l="1"/>
  <c r="GG17" i="275" s="1"/>
  <c r="GD42" i="282"/>
  <c r="GC50" i="288"/>
  <c r="GC51" i="288" s="1"/>
  <c r="GC54" i="288" s="1"/>
  <c r="GC57" i="288" s="1"/>
  <c r="GC64" i="288" s="1"/>
  <c r="GD153" i="273"/>
  <c r="GE9" i="265"/>
  <c r="GE11" i="265" s="1"/>
  <c r="GF68" i="280"/>
  <c r="GF19" i="280"/>
  <c r="GF20" i="280" s="1"/>
  <c r="GF23" i="280" s="1"/>
  <c r="GF31" i="265"/>
  <c r="GF10" i="265"/>
  <c r="GF27" i="278"/>
  <c r="GF32" i="278" s="1"/>
  <c r="GF34" i="278" s="1"/>
  <c r="GG52" i="273"/>
  <c r="GG42" i="273"/>
  <c r="GG121" i="280"/>
  <c r="GG50" i="280"/>
  <c r="GG26" i="282"/>
  <c r="GG38" i="288"/>
  <c r="GG20" i="286"/>
  <c r="GG15" i="275"/>
  <c r="GG20" i="275" s="1"/>
  <c r="GH17" i="275" s="1"/>
  <c r="GG84" i="282"/>
  <c r="GG13" i="288"/>
  <c r="GG18" i="285"/>
  <c r="GG55" i="288"/>
  <c r="GG32" i="286"/>
  <c r="GG57" i="273"/>
  <c r="GG73" i="282"/>
  <c r="GG61" i="288"/>
  <c r="GG43" i="286"/>
  <c r="GG79" i="273"/>
  <c r="GH80" i="273" s="1"/>
  <c r="GH58" i="273" s="1"/>
  <c r="GH42" i="288"/>
  <c r="GH111" i="273"/>
  <c r="GH112" i="273" s="1"/>
  <c r="GH11" i="285" s="1"/>
  <c r="GH12" i="285" s="1"/>
  <c r="GH90" i="273"/>
  <c r="GH91" i="273" s="1"/>
  <c r="GH2" i="275"/>
  <c r="GH2" i="280"/>
  <c r="GH122" i="273"/>
  <c r="GH123" i="273" s="1"/>
  <c r="GH11" i="280" s="1"/>
  <c r="GH148" i="273"/>
  <c r="GH149" i="273" s="1"/>
  <c r="GH18" i="288"/>
  <c r="GH2" i="286"/>
  <c r="GH2" i="288"/>
  <c r="GH75" i="273"/>
  <c r="GH76" i="273" s="1"/>
  <c r="GH18" i="280" s="1"/>
  <c r="GH2" i="285"/>
  <c r="GH2" i="282"/>
  <c r="GH96" i="273"/>
  <c r="GH97" i="273" s="1"/>
  <c r="GH32" i="273"/>
  <c r="GH33" i="273" s="1"/>
  <c r="GH2" i="265"/>
  <c r="GH2" i="273"/>
  <c r="GH2" i="278"/>
  <c r="GI24" i="273"/>
  <c r="GI25" i="273" s="1"/>
  <c r="GI147" i="273"/>
  <c r="GJ37" i="273"/>
  <c r="GJ47" i="273"/>
  <c r="GJ48" i="273" s="1"/>
  <c r="GJ51" i="273" s="1"/>
  <c r="GJ12" i="288"/>
  <c r="GJ37" i="288"/>
  <c r="GJ19" i="273"/>
  <c r="GJ20" i="273" s="1"/>
  <c r="GJ56" i="273"/>
  <c r="H14" i="273"/>
  <c r="GG140" i="273"/>
  <c r="GG38" i="273"/>
  <c r="GH39" i="273" s="1"/>
  <c r="GH41" i="273" s="1"/>
  <c r="GG13" i="285"/>
  <c r="GG13" i="265" s="1"/>
  <c r="GG22" i="285"/>
  <c r="GG42" i="280"/>
  <c r="GG78" i="288"/>
  <c r="GG79" i="288" s="1"/>
  <c r="GG81" i="288" s="1"/>
  <c r="GG12" i="278"/>
  <c r="GG13" i="278" s="1"/>
  <c r="GG25" i="278" s="1"/>
  <c r="GG20" i="278"/>
  <c r="GG21" i="278" s="1"/>
  <c r="GG26" i="278" s="1"/>
  <c r="GG130" i="273"/>
  <c r="GG33" i="278"/>
  <c r="GG141" i="273"/>
  <c r="GG151" i="273"/>
  <c r="GG135" i="273"/>
  <c r="GG56" i="288"/>
  <c r="GG41" i="278"/>
  <c r="GG42" i="278" s="1"/>
  <c r="GG43" i="278" s="1"/>
  <c r="GD66" i="273"/>
  <c r="GD67" i="273" s="1"/>
  <c r="GE60" i="273"/>
  <c r="BT22" i="286"/>
  <c r="BS74" i="265"/>
  <c r="GE42" i="282"/>
  <c r="GE14" i="265"/>
  <c r="GG15" i="286"/>
  <c r="GG20" i="282"/>
  <c r="GG100" i="273"/>
  <c r="GH101" i="273" s="1"/>
  <c r="GH59" i="273" s="1"/>
  <c r="GG64" i="280"/>
  <c r="GG65" i="280" s="1"/>
  <c r="GG89" i="280"/>
  <c r="GG90" i="280" s="1"/>
  <c r="GG92" i="280" s="1"/>
  <c r="GG152" i="273"/>
  <c r="CW30" i="282"/>
  <c r="CW31" i="282" s="1"/>
  <c r="CX28" i="282" s="1"/>
  <c r="CW43" i="282"/>
  <c r="GE19" i="278"/>
  <c r="GF136" i="273"/>
  <c r="GE11" i="278"/>
  <c r="GF142" i="273"/>
  <c r="GC3" i="285"/>
  <c r="GC3" i="286"/>
  <c r="GC3" i="278"/>
  <c r="GC3" i="280"/>
  <c r="GC3" i="282"/>
  <c r="GC3" i="288"/>
  <c r="GC3" i="273"/>
  <c r="GC3" i="275"/>
  <c r="GC3" i="265"/>
  <c r="GC50" i="273"/>
  <c r="GF131" i="273"/>
  <c r="GE134" i="273"/>
  <c r="GD59" i="265"/>
  <c r="GD60" i="265" s="1"/>
  <c r="GE20" i="285"/>
  <c r="GE23" i="285" s="1"/>
  <c r="GF4" i="275"/>
  <c r="GF4" i="286"/>
  <c r="GF4" i="288"/>
  <c r="GF4" i="273"/>
  <c r="GF4" i="265"/>
  <c r="GF4" i="282"/>
  <c r="GF4" i="285"/>
  <c r="GF4" i="280"/>
  <c r="GF4" i="278"/>
  <c r="GD50" i="288" l="1"/>
  <c r="GD51" i="288" s="1"/>
  <c r="GD54" i="288" s="1"/>
  <c r="GD57" i="288" s="1"/>
  <c r="GD64" i="288" s="1"/>
  <c r="GE153" i="273"/>
  <c r="GG68" i="280"/>
  <c r="GG19" i="280"/>
  <c r="GG20" i="280" s="1"/>
  <c r="GG23" i="280" s="1"/>
  <c r="GG27" i="278"/>
  <c r="GG32" i="278" s="1"/>
  <c r="GG34" i="278" s="1"/>
  <c r="GG9" i="265" s="1"/>
  <c r="GF11" i="278"/>
  <c r="GG142" i="273"/>
  <c r="CX19" i="282"/>
  <c r="CX21" i="282" s="1"/>
  <c r="GH50" i="280"/>
  <c r="GH121" i="280"/>
  <c r="GH73" i="282"/>
  <c r="GH61" i="288"/>
  <c r="GH20" i="286"/>
  <c r="GH84" i="282"/>
  <c r="GH38" i="288"/>
  <c r="GH43" i="286"/>
  <c r="GH57" i="273"/>
  <c r="GH26" i="282"/>
  <c r="GH32" i="286"/>
  <c r="GH15" i="275"/>
  <c r="GH20" i="275" s="1"/>
  <c r="GI17" i="275" s="1"/>
  <c r="GH55" i="288"/>
  <c r="GH13" i="288"/>
  <c r="GH18" i="285"/>
  <c r="GH79" i="273"/>
  <c r="GI80" i="273" s="1"/>
  <c r="GI58" i="273" s="1"/>
  <c r="GE59" i="265"/>
  <c r="GE60" i="265" s="1"/>
  <c r="GF20" i="285"/>
  <c r="GF23" i="285" s="1"/>
  <c r="GF134" i="273"/>
  <c r="GG131" i="273"/>
  <c r="BT14" i="286"/>
  <c r="BT16" i="286" s="1"/>
  <c r="GD3" i="265"/>
  <c r="GD50" i="273"/>
  <c r="GD3" i="273"/>
  <c r="GD3" i="282"/>
  <c r="GD3" i="278"/>
  <c r="GD3" i="280"/>
  <c r="GD3" i="288"/>
  <c r="GD3" i="275"/>
  <c r="GD3" i="285"/>
  <c r="GD3" i="286"/>
  <c r="GH52" i="273"/>
  <c r="GH42" i="273"/>
  <c r="H56" i="273"/>
  <c r="H47" i="273"/>
  <c r="H37" i="288"/>
  <c r="H19" i="273"/>
  <c r="H12" i="288"/>
  <c r="H37" i="273"/>
  <c r="GJ147" i="273"/>
  <c r="GJ24" i="273"/>
  <c r="GJ25" i="273" s="1"/>
  <c r="GI148" i="273"/>
  <c r="GI149" i="273" s="1"/>
  <c r="GI75" i="273"/>
  <c r="GI76" i="273" s="1"/>
  <c r="GI18" i="280" s="1"/>
  <c r="GI2" i="286"/>
  <c r="GI2" i="278"/>
  <c r="GI18" i="288"/>
  <c r="GI2" i="275"/>
  <c r="GI2" i="282"/>
  <c r="GI111" i="273"/>
  <c r="GI112" i="273" s="1"/>
  <c r="GI11" i="285" s="1"/>
  <c r="GI12" i="285" s="1"/>
  <c r="GI96" i="273"/>
  <c r="GI97" i="273" s="1"/>
  <c r="GI2" i="288"/>
  <c r="GI2" i="273"/>
  <c r="GI122" i="273"/>
  <c r="GI123" i="273" s="1"/>
  <c r="GI11" i="280" s="1"/>
  <c r="GI42" i="288"/>
  <c r="GI90" i="273"/>
  <c r="GI91" i="273" s="1"/>
  <c r="GI32" i="273"/>
  <c r="GI33" i="273" s="1"/>
  <c r="GI2" i="265"/>
  <c r="GI2" i="285"/>
  <c r="GI2" i="280"/>
  <c r="GH33" i="278"/>
  <c r="GH135" i="273"/>
  <c r="GH12" i="278"/>
  <c r="GH13" i="278" s="1"/>
  <c r="GH25" i="278" s="1"/>
  <c r="GH141" i="273"/>
  <c r="GH56" i="288"/>
  <c r="GH41" i="278"/>
  <c r="GH42" i="278" s="1"/>
  <c r="GH43" i="278" s="1"/>
  <c r="GH151" i="273"/>
  <c r="GH20" i="278"/>
  <c r="GH21" i="278" s="1"/>
  <c r="GH26" i="278" s="1"/>
  <c r="GH130" i="273"/>
  <c r="GH42" i="280"/>
  <c r="GH78" i="288"/>
  <c r="GH79" i="288" s="1"/>
  <c r="GH81" i="288" s="1"/>
  <c r="GH22" i="285"/>
  <c r="GH13" i="285"/>
  <c r="GH13" i="265" s="1"/>
  <c r="GF19" i="278"/>
  <c r="GG136" i="273"/>
  <c r="GE66" i="273"/>
  <c r="GE67" i="273" s="1"/>
  <c r="GF60" i="273"/>
  <c r="GG31" i="265"/>
  <c r="GG10" i="265"/>
  <c r="GG30" i="265"/>
  <c r="GH38" i="273"/>
  <c r="GI39" i="273" s="1"/>
  <c r="GI41" i="273" s="1"/>
  <c r="GH140" i="273"/>
  <c r="GH64" i="280"/>
  <c r="GH65" i="280" s="1"/>
  <c r="GH89" i="280"/>
  <c r="GH90" i="280" s="1"/>
  <c r="GH92" i="280" s="1"/>
  <c r="GH152" i="273"/>
  <c r="GH100" i="273"/>
  <c r="GI101" i="273" s="1"/>
  <c r="GI59" i="273" s="1"/>
  <c r="GH20" i="282"/>
  <c r="GH15" i="286"/>
  <c r="GG4" i="288"/>
  <c r="GG4" i="285"/>
  <c r="GG4" i="265"/>
  <c r="GG4" i="282"/>
  <c r="GG4" i="280"/>
  <c r="GG4" i="278"/>
  <c r="GG4" i="286"/>
  <c r="GG4" i="273"/>
  <c r="GG4" i="275"/>
  <c r="GF30" i="265"/>
  <c r="GF9" i="265"/>
  <c r="GF11" i="265" s="1"/>
  <c r="GF153" i="273" l="1"/>
  <c r="GE50" i="288"/>
  <c r="GE51" i="288" s="1"/>
  <c r="GE54" i="288" s="1"/>
  <c r="GE57" i="288" s="1"/>
  <c r="GE64" i="288" s="1"/>
  <c r="GH68" i="280"/>
  <c r="GH19" i="280"/>
  <c r="GG11" i="265"/>
  <c r="GG42" i="282" s="1"/>
  <c r="GH20" i="280"/>
  <c r="GH23" i="280" s="1"/>
  <c r="GH27" i="278"/>
  <c r="GH32" i="278" s="1"/>
  <c r="GH34" i="278" s="1"/>
  <c r="GH9" i="265" s="1"/>
  <c r="GI121" i="280"/>
  <c r="GI50" i="280"/>
  <c r="GI73" i="282"/>
  <c r="GI61" i="288"/>
  <c r="GI20" i="286"/>
  <c r="GI84" i="282"/>
  <c r="GI38" i="288"/>
  <c r="GI43" i="286"/>
  <c r="GI79" i="273"/>
  <c r="GJ80" i="273" s="1"/>
  <c r="GI15" i="275"/>
  <c r="GI20" i="275" s="1"/>
  <c r="GJ17" i="275" s="1"/>
  <c r="GI26" i="282"/>
  <c r="GI32" i="286"/>
  <c r="GI57" i="273"/>
  <c r="GI55" i="288"/>
  <c r="GI13" i="288"/>
  <c r="GI18" i="285"/>
  <c r="GI42" i="273"/>
  <c r="GI52" i="273"/>
  <c r="GF66" i="273"/>
  <c r="GF67" i="273" s="1"/>
  <c r="GG60" i="273"/>
  <c r="GH136" i="273"/>
  <c r="GG19" i="278"/>
  <c r="GI38" i="273"/>
  <c r="GJ39" i="273" s="1"/>
  <c r="GJ41" i="273" s="1"/>
  <c r="GI140" i="273"/>
  <c r="GI56" i="288"/>
  <c r="GI33" i="278"/>
  <c r="GI20" i="278"/>
  <c r="GI21" i="278" s="1"/>
  <c r="GI26" i="278" s="1"/>
  <c r="GI135" i="273"/>
  <c r="GI151" i="273"/>
  <c r="GI41" i="278"/>
  <c r="GI42" i="278" s="1"/>
  <c r="GI43" i="278" s="1"/>
  <c r="GI141" i="273"/>
  <c r="GI12" i="278"/>
  <c r="GI13" i="278" s="1"/>
  <c r="GI25" i="278" s="1"/>
  <c r="GI130" i="273"/>
  <c r="GI64" i="280"/>
  <c r="GI65" i="280" s="1"/>
  <c r="GI89" i="280"/>
  <c r="GI90" i="280" s="1"/>
  <c r="GI92" i="280" s="1"/>
  <c r="GI152" i="273"/>
  <c r="GH131" i="273"/>
  <c r="GG134" i="273"/>
  <c r="GF59" i="265"/>
  <c r="GF60" i="265" s="1"/>
  <c r="GG20" i="285"/>
  <c r="GG23" i="285" s="1"/>
  <c r="GF42" i="282"/>
  <c r="GF14" i="265"/>
  <c r="GG14" i="265"/>
  <c r="GE50" i="273"/>
  <c r="GE3" i="273"/>
  <c r="GE3" i="282"/>
  <c r="GE3" i="286"/>
  <c r="GE3" i="288"/>
  <c r="GE3" i="285"/>
  <c r="GE3" i="280"/>
  <c r="GE3" i="275"/>
  <c r="GE3" i="278"/>
  <c r="GE3" i="265"/>
  <c r="GH10" i="265"/>
  <c r="GH31" i="265"/>
  <c r="GI15" i="286"/>
  <c r="GI100" i="273"/>
  <c r="GJ101" i="273" s="1"/>
  <c r="GJ59" i="273" s="1"/>
  <c r="GI20" i="282"/>
  <c r="GI42" i="280"/>
  <c r="GI78" i="288"/>
  <c r="GI79" i="288" s="1"/>
  <c r="GI81" i="288" s="1"/>
  <c r="GI22" i="285"/>
  <c r="GI13" i="285"/>
  <c r="GI13" i="265" s="1"/>
  <c r="GJ2" i="285"/>
  <c r="GJ2" i="282"/>
  <c r="GJ111" i="273"/>
  <c r="GJ112" i="273" s="1"/>
  <c r="GJ75" i="273"/>
  <c r="GJ76" i="273" s="1"/>
  <c r="GJ18" i="280" s="1"/>
  <c r="GJ2" i="265"/>
  <c r="GJ32" i="273"/>
  <c r="GJ33" i="273" s="1"/>
  <c r="GJ2" i="273"/>
  <c r="GJ2" i="278"/>
  <c r="GJ96" i="273"/>
  <c r="GJ97" i="273" s="1"/>
  <c r="GJ90" i="273"/>
  <c r="GJ91" i="273" s="1"/>
  <c r="GJ2" i="275"/>
  <c r="GJ2" i="280"/>
  <c r="GJ148" i="273"/>
  <c r="GJ149" i="273" s="1"/>
  <c r="GJ18" i="288"/>
  <c r="GJ2" i="286"/>
  <c r="GJ2" i="288"/>
  <c r="GJ122" i="273"/>
  <c r="GJ123" i="273" s="1"/>
  <c r="GJ11" i="280" s="1"/>
  <c r="GJ42" i="288"/>
  <c r="GH4" i="288"/>
  <c r="GH4" i="278"/>
  <c r="GH4" i="280"/>
  <c r="GH4" i="282"/>
  <c r="GH4" i="275"/>
  <c r="GH4" i="286"/>
  <c r="GH4" i="265"/>
  <c r="GH4" i="273"/>
  <c r="GH4" i="285"/>
  <c r="BT31" i="288"/>
  <c r="BT24" i="286"/>
  <c r="BT25" i="286" s="1"/>
  <c r="BT15" i="288"/>
  <c r="BT17" i="286"/>
  <c r="BT49" i="265" s="1"/>
  <c r="CX43" i="282"/>
  <c r="CX30" i="282"/>
  <c r="CX31" i="282" s="1"/>
  <c r="CY28" i="282" s="1"/>
  <c r="GH142" i="273"/>
  <c r="GG11" i="278"/>
  <c r="GG153" i="273" l="1"/>
  <c r="GF50" i="288"/>
  <c r="GF51" i="288" s="1"/>
  <c r="GF54" i="288" s="1"/>
  <c r="GF57" i="288" s="1"/>
  <c r="GF64" i="288" s="1"/>
  <c r="GH30" i="265"/>
  <c r="GI68" i="280"/>
  <c r="GI19" i="280"/>
  <c r="GI20" i="280" s="1"/>
  <c r="GI23" i="280" s="1"/>
  <c r="GJ100" i="273"/>
  <c r="GJ20" i="282"/>
  <c r="GJ15" i="286"/>
  <c r="H91" i="273"/>
  <c r="GJ140" i="273"/>
  <c r="GJ38" i="273"/>
  <c r="GI142" i="273"/>
  <c r="GH11" i="278"/>
  <c r="GJ42" i="280"/>
  <c r="GJ78" i="288"/>
  <c r="GJ79" i="288" s="1"/>
  <c r="GJ81" i="288" s="1"/>
  <c r="H123" i="273"/>
  <c r="H11" i="280" s="1"/>
  <c r="GJ64" i="280"/>
  <c r="GJ65" i="280" s="1"/>
  <c r="GJ89" i="280"/>
  <c r="GJ90" i="280" s="1"/>
  <c r="GJ92" i="280" s="1"/>
  <c r="GJ152" i="273"/>
  <c r="GJ151" i="273"/>
  <c r="GJ141" i="273"/>
  <c r="GJ56" i="288"/>
  <c r="GJ20" i="278"/>
  <c r="GJ21" i="278" s="1"/>
  <c r="GJ41" i="278"/>
  <c r="GJ42" i="278" s="1"/>
  <c r="GJ135" i="273"/>
  <c r="GJ12" i="278"/>
  <c r="GJ13" i="278" s="1"/>
  <c r="GJ25" i="278" s="1"/>
  <c r="GJ130" i="273"/>
  <c r="GJ33" i="278"/>
  <c r="H97" i="273"/>
  <c r="L69" i="277"/>
  <c r="J74" i="277"/>
  <c r="J63" i="277"/>
  <c r="J72" i="277"/>
  <c r="J75" i="277"/>
  <c r="L64" i="277"/>
  <c r="K64" i="277"/>
  <c r="L59" i="277"/>
  <c r="L60" i="277" s="1"/>
  <c r="J70" i="277"/>
  <c r="J64" i="277"/>
  <c r="J59" i="277"/>
  <c r="J60" i="277" s="1"/>
  <c r="J71" i="277"/>
  <c r="K69" i="277"/>
  <c r="K73" i="277"/>
  <c r="K72" i="277"/>
  <c r="K75" i="277"/>
  <c r="J73" i="277"/>
  <c r="J69" i="277"/>
  <c r="K71" i="277"/>
  <c r="L71" i="277"/>
  <c r="K74" i="277"/>
  <c r="N71" i="277"/>
  <c r="K63" i="277"/>
  <c r="R64" i="277"/>
  <c r="N69" i="277"/>
  <c r="N74" i="277"/>
  <c r="M69" i="277"/>
  <c r="K59" i="277"/>
  <c r="K60" i="277" s="1"/>
  <c r="M64" i="277"/>
  <c r="M71" i="277"/>
  <c r="N64" i="277"/>
  <c r="N59" i="277"/>
  <c r="N60" i="277" s="1"/>
  <c r="O64" i="277"/>
  <c r="O59" i="277"/>
  <c r="O60" i="277" s="1"/>
  <c r="O69" i="277"/>
  <c r="O71" i="277"/>
  <c r="O74" i="277"/>
  <c r="Q69" i="277"/>
  <c r="R69" i="277"/>
  <c r="R71" i="277"/>
  <c r="Q59" i="277"/>
  <c r="Q60" i="277" s="1"/>
  <c r="Q71" i="277"/>
  <c r="P69" i="277"/>
  <c r="R59" i="277"/>
  <c r="R60" i="277" s="1"/>
  <c r="R74" i="277"/>
  <c r="P64" i="277"/>
  <c r="P59" i="277"/>
  <c r="P60" i="277" s="1"/>
  <c r="Q64" i="277"/>
  <c r="Q74" i="277"/>
  <c r="P74" i="277"/>
  <c r="P71" i="277"/>
  <c r="S74" i="277"/>
  <c r="S69" i="277"/>
  <c r="S64" i="277"/>
  <c r="U74" i="277"/>
  <c r="S59" i="277"/>
  <c r="S60" i="277" s="1"/>
  <c r="S71" i="277"/>
  <c r="T71" i="277"/>
  <c r="L74" i="277"/>
  <c r="T74" i="277"/>
  <c r="U69" i="277"/>
  <c r="T69" i="277"/>
  <c r="U64" i="277"/>
  <c r="T64" i="277"/>
  <c r="U71" i="277"/>
  <c r="U59" i="277"/>
  <c r="U60" i="277" s="1"/>
  <c r="T59" i="277"/>
  <c r="T60" i="277" s="1"/>
  <c r="V71" i="277"/>
  <c r="V64" i="277"/>
  <c r="V74" i="277"/>
  <c r="V69" i="277"/>
  <c r="V59" i="277"/>
  <c r="V60" i="277" s="1"/>
  <c r="W64" i="277"/>
  <c r="W59" i="277"/>
  <c r="W60" i="277" s="1"/>
  <c r="W74" i="277"/>
  <c r="X69" i="277"/>
  <c r="W71" i="277"/>
  <c r="W69" i="277"/>
  <c r="X71" i="277"/>
  <c r="X74" i="277"/>
  <c r="X64" i="277"/>
  <c r="Y69" i="277"/>
  <c r="Y59" i="277"/>
  <c r="Y60" i="277" s="1"/>
  <c r="Y64" i="277"/>
  <c r="X59" i="277"/>
  <c r="X60" i="277" s="1"/>
  <c r="Y74" i="277"/>
  <c r="Y71" i="277"/>
  <c r="AA69" i="277"/>
  <c r="Z71" i="277"/>
  <c r="AA59" i="277"/>
  <c r="AA60" i="277" s="1"/>
  <c r="Z69" i="277"/>
  <c r="Z64" i="277"/>
  <c r="AA71" i="277"/>
  <c r="Z59" i="277"/>
  <c r="Z60" i="277" s="1"/>
  <c r="AA64" i="277"/>
  <c r="AC64" i="277"/>
  <c r="AB71" i="277"/>
  <c r="AC69" i="277"/>
  <c r="AB59" i="277"/>
  <c r="AB60" i="277" s="1"/>
  <c r="AC59" i="277"/>
  <c r="AC60" i="277" s="1"/>
  <c r="AB69" i="277"/>
  <c r="AC71" i="277"/>
  <c r="AB64" i="277"/>
  <c r="AD59" i="277"/>
  <c r="AD60" i="277" s="1"/>
  <c r="AD69" i="277"/>
  <c r="AD71" i="277"/>
  <c r="AD64" i="277"/>
  <c r="AF69" i="277"/>
  <c r="AE59" i="277"/>
  <c r="AE60" i="277" s="1"/>
  <c r="AF71" i="277"/>
  <c r="AE69" i="277"/>
  <c r="AE64" i="277"/>
  <c r="AE71" i="277"/>
  <c r="AF64" i="277"/>
  <c r="AF59" i="277"/>
  <c r="AF60" i="277" s="1"/>
  <c r="AG71" i="277"/>
  <c r="AG59" i="277"/>
  <c r="AG60" i="277" s="1"/>
  <c r="AG69" i="277"/>
  <c r="AG64" i="277"/>
  <c r="AI59" i="277"/>
  <c r="AI60" i="277" s="1"/>
  <c r="AH59" i="277"/>
  <c r="AH60" i="277" s="1"/>
  <c r="AH64" i="277"/>
  <c r="AH69" i="277"/>
  <c r="AH71" i="277"/>
  <c r="AI64" i="277"/>
  <c r="AI71" i="277"/>
  <c r="AI69" i="277"/>
  <c r="AK71" i="277"/>
  <c r="AK64" i="277"/>
  <c r="AK59" i="277"/>
  <c r="AK60" i="277" s="1"/>
  <c r="AJ69" i="277"/>
  <c r="AM69" i="277"/>
  <c r="AL71" i="277"/>
  <c r="AJ71" i="277"/>
  <c r="AK69" i="277"/>
  <c r="AJ64" i="277"/>
  <c r="AJ59" i="277"/>
  <c r="AJ60" i="277" s="1"/>
  <c r="AM59" i="277"/>
  <c r="AM60" i="277" s="1"/>
  <c r="AL64" i="277"/>
  <c r="AL69" i="277"/>
  <c r="AM71" i="277"/>
  <c r="AL59" i="277"/>
  <c r="AL60" i="277" s="1"/>
  <c r="AO64" i="277"/>
  <c r="AM64" i="277"/>
  <c r="AN69" i="277"/>
  <c r="AO69" i="277"/>
  <c r="AN59" i="277"/>
  <c r="AN60" i="277" s="1"/>
  <c r="AN71" i="277"/>
  <c r="AN64" i="277"/>
  <c r="AO71" i="277"/>
  <c r="AO59" i="277"/>
  <c r="AO60" i="277" s="1"/>
  <c r="AP59" i="277"/>
  <c r="AP60" i="277" s="1"/>
  <c r="AP69" i="277"/>
  <c r="AP71" i="277"/>
  <c r="AS59" i="277"/>
  <c r="AS60" i="277" s="1"/>
  <c r="AP64" i="277"/>
  <c r="AQ59" i="277"/>
  <c r="AQ60" i="277" s="1"/>
  <c r="AQ64" i="277"/>
  <c r="AR64" i="277"/>
  <c r="AR59" i="277"/>
  <c r="AR60" i="277" s="1"/>
  <c r="AS69" i="277"/>
  <c r="AQ69" i="277"/>
  <c r="AQ71" i="277"/>
  <c r="AR71" i="277"/>
  <c r="AS71" i="277"/>
  <c r="AS64" i="277"/>
  <c r="AR69" i="277"/>
  <c r="AT59" i="277"/>
  <c r="AT60" i="277" s="1"/>
  <c r="AT71" i="277"/>
  <c r="AW59" i="277"/>
  <c r="AW60" i="277" s="1"/>
  <c r="AW69" i="277"/>
  <c r="AU59" i="277"/>
  <c r="AU60" i="277" s="1"/>
  <c r="AW64" i="277"/>
  <c r="AV69" i="277"/>
  <c r="AU64" i="277"/>
  <c r="AT69" i="277"/>
  <c r="AT64" i="277"/>
  <c r="AU71" i="277"/>
  <c r="AU69" i="277"/>
  <c r="AX69" i="277"/>
  <c r="AV71" i="277"/>
  <c r="AV64" i="277"/>
  <c r="AW71" i="277"/>
  <c r="AX59" i="277"/>
  <c r="AX60" i="277" s="1"/>
  <c r="AV59" i="277"/>
  <c r="AV60" i="277" s="1"/>
  <c r="AX64" i="277"/>
  <c r="AX71" i="277"/>
  <c r="AY64" i="277"/>
  <c r="AZ64" i="277"/>
  <c r="AY59" i="277"/>
  <c r="AY60" i="277" s="1"/>
  <c r="AY71" i="277"/>
  <c r="AZ69" i="277"/>
  <c r="AY69" i="277"/>
  <c r="AZ59" i="277"/>
  <c r="AZ60" i="277" s="1"/>
  <c r="AZ71" i="277"/>
  <c r="BD69" i="277"/>
  <c r="BA69" i="277"/>
  <c r="BA59" i="277"/>
  <c r="BA60" i="277" s="1"/>
  <c r="BA64" i="277"/>
  <c r="BA71" i="277"/>
  <c r="BC59" i="277"/>
  <c r="BC60" i="277" s="1"/>
  <c r="BC71" i="277"/>
  <c r="BD71" i="277"/>
  <c r="BB69" i="277"/>
  <c r="BB64" i="277"/>
  <c r="BC64" i="277"/>
  <c r="BB59" i="277"/>
  <c r="BB60" i="277" s="1"/>
  <c r="BB71" i="277"/>
  <c r="BC69" i="277"/>
  <c r="BD64" i="277"/>
  <c r="GJ11" i="285"/>
  <c r="GJ12" i="285" s="1"/>
  <c r="H112" i="273"/>
  <c r="H11" i="285" s="1"/>
  <c r="GG59" i="265"/>
  <c r="GG60" i="265" s="1"/>
  <c r="GH20" i="285"/>
  <c r="GH23" i="285" s="1"/>
  <c r="GI27" i="278"/>
  <c r="GI32" i="278" s="1"/>
  <c r="GI34" i="278" s="1"/>
  <c r="GI31" i="265"/>
  <c r="GI10" i="265"/>
  <c r="GH11" i="265"/>
  <c r="GF3" i="278"/>
  <c r="GF3" i="286"/>
  <c r="GF3" i="280"/>
  <c r="GF3" i="288"/>
  <c r="GF3" i="285"/>
  <c r="GF50" i="273"/>
  <c r="GF3" i="273"/>
  <c r="GF3" i="282"/>
  <c r="GF3" i="275"/>
  <c r="GF3" i="265"/>
  <c r="CY19" i="282"/>
  <c r="CY21" i="282" s="1"/>
  <c r="BT74" i="265"/>
  <c r="Z74" i="277" s="1"/>
  <c r="BU22" i="286"/>
  <c r="GJ121" i="280"/>
  <c r="GJ26" i="282"/>
  <c r="GJ38" i="288"/>
  <c r="GJ20" i="286"/>
  <c r="GJ57" i="273"/>
  <c r="GJ50" i="280"/>
  <c r="GJ13" i="288"/>
  <c r="GJ32" i="286"/>
  <c r="GJ73" i="282"/>
  <c r="GJ55" i="288"/>
  <c r="GJ18" i="285"/>
  <c r="GJ15" i="275"/>
  <c r="GJ20" i="275" s="1"/>
  <c r="GJ84" i="282"/>
  <c r="GJ61" i="288"/>
  <c r="GJ43" i="286"/>
  <c r="GJ79" i="273"/>
  <c r="H76" i="273"/>
  <c r="H18" i="280" s="1"/>
  <c r="GI131" i="273"/>
  <c r="GH134" i="273"/>
  <c r="GJ52" i="273"/>
  <c r="GJ42" i="273"/>
  <c r="GI136" i="273"/>
  <c r="GH19" i="278"/>
  <c r="GH60" i="273"/>
  <c r="GG66" i="273"/>
  <c r="GG67" i="273" s="1"/>
  <c r="GI4" i="265"/>
  <c r="GI4" i="278"/>
  <c r="GI4" i="285"/>
  <c r="GI4" i="280"/>
  <c r="GI4" i="275"/>
  <c r="GI4" i="282"/>
  <c r="GI4" i="273"/>
  <c r="GI4" i="288"/>
  <c r="GI4" i="286"/>
  <c r="GJ58" i="273"/>
  <c r="H80" i="273"/>
  <c r="H58" i="273" s="1"/>
  <c r="GG50" i="288" l="1"/>
  <c r="GG51" i="288" s="1"/>
  <c r="GG54" i="288" s="1"/>
  <c r="GG57" i="288" s="1"/>
  <c r="GG64" i="288" s="1"/>
  <c r="GH153" i="273"/>
  <c r="GJ68" i="280"/>
  <c r="GJ19" i="280"/>
  <c r="GJ20" i="280" s="1"/>
  <c r="GJ23" i="280" s="1"/>
  <c r="K65" i="277"/>
  <c r="GI60" i="273"/>
  <c r="GH66" i="273"/>
  <c r="GH67" i="273" s="1"/>
  <c r="GI19" i="278"/>
  <c r="GJ136" i="273"/>
  <c r="GJ19" i="278" s="1"/>
  <c r="GJ131" i="273"/>
  <c r="GJ134" i="273" s="1"/>
  <c r="GI134" i="273"/>
  <c r="BU14" i="286"/>
  <c r="BU16" i="286" s="1"/>
  <c r="GI9" i="265"/>
  <c r="GI11" i="265" s="1"/>
  <c r="GI30" i="265"/>
  <c r="K67" i="277"/>
  <c r="K81" i="277" s="1"/>
  <c r="J76" i="277"/>
  <c r="J82" i="277" s="1"/>
  <c r="J65" i="277"/>
  <c r="J67" i="277" s="1"/>
  <c r="J81" i="277" s="1"/>
  <c r="H20" i="278"/>
  <c r="H130" i="273"/>
  <c r="H33" i="278"/>
  <c r="H141" i="273"/>
  <c r="H151" i="273"/>
  <c r="H12" i="278"/>
  <c r="H56" i="288"/>
  <c r="H41" i="278"/>
  <c r="H135" i="273"/>
  <c r="GJ26" i="278"/>
  <c r="H21" i="278"/>
  <c r="H26" i="278" s="1"/>
  <c r="GJ142" i="273"/>
  <c r="GJ11" i="278" s="1"/>
  <c r="GI11" i="278"/>
  <c r="GJ4" i="265"/>
  <c r="GJ4" i="273"/>
  <c r="GJ4" i="278"/>
  <c r="GJ4" i="285"/>
  <c r="GJ4" i="282"/>
  <c r="GJ4" i="286"/>
  <c r="GJ4" i="280"/>
  <c r="GJ4" i="275"/>
  <c r="GJ4" i="288"/>
  <c r="GG3" i="273"/>
  <c r="GG3" i="275"/>
  <c r="GG3" i="265"/>
  <c r="GG3" i="288"/>
  <c r="GG3" i="278"/>
  <c r="GG3" i="286"/>
  <c r="GG3" i="280"/>
  <c r="GG3" i="282"/>
  <c r="GG3" i="285"/>
  <c r="GG50" i="273"/>
  <c r="M53" i="273"/>
  <c r="M3" i="277" s="1"/>
  <c r="O53" i="273"/>
  <c r="O3" i="277" s="1"/>
  <c r="Q53" i="273"/>
  <c r="Q3" i="277" s="1"/>
  <c r="N53" i="273"/>
  <c r="N3" i="277" s="1"/>
  <c r="P53" i="273"/>
  <c r="P3" i="277" s="1"/>
  <c r="S53" i="273"/>
  <c r="S3" i="277" s="1"/>
  <c r="R53" i="273"/>
  <c r="R3" i="277" s="1"/>
  <c r="U53" i="273"/>
  <c r="U3" i="277" s="1"/>
  <c r="T53" i="273"/>
  <c r="T3" i="277" s="1"/>
  <c r="W53" i="273"/>
  <c r="W3" i="277" s="1"/>
  <c r="V53" i="273"/>
  <c r="V3" i="277" s="1"/>
  <c r="X53" i="273"/>
  <c r="X3" i="277" s="1"/>
  <c r="Y53" i="273"/>
  <c r="Y3" i="277" s="1"/>
  <c r="Z53" i="273"/>
  <c r="Z3" i="277" s="1"/>
  <c r="AA53" i="273"/>
  <c r="AA3" i="277" s="1"/>
  <c r="AB53" i="273"/>
  <c r="AB3" i="277" s="1"/>
  <c r="AC53" i="273"/>
  <c r="AC3" i="277" s="1"/>
  <c r="AD53" i="273"/>
  <c r="AD3" i="277" s="1"/>
  <c r="AE53" i="273"/>
  <c r="AE3" i="277" s="1"/>
  <c r="AF53" i="273"/>
  <c r="AF3" i="277" s="1"/>
  <c r="AH53" i="273"/>
  <c r="AH3" i="277" s="1"/>
  <c r="AG53" i="273"/>
  <c r="AG3" i="277" s="1"/>
  <c r="AK53" i="273"/>
  <c r="AK3" i="277" s="1"/>
  <c r="AJ53" i="273"/>
  <c r="AJ3" i="277" s="1"/>
  <c r="AI53" i="273"/>
  <c r="AI3" i="277" s="1"/>
  <c r="AL53" i="273"/>
  <c r="AL3" i="277" s="1"/>
  <c r="AO53" i="273"/>
  <c r="AO3" i="277" s="1"/>
  <c r="AN53" i="273"/>
  <c r="AN3" i="277" s="1"/>
  <c r="AP53" i="273"/>
  <c r="AP3" i="277" s="1"/>
  <c r="AM53" i="273"/>
  <c r="AM3" i="277" s="1"/>
  <c r="AQ53" i="273"/>
  <c r="AQ3" i="277" s="1"/>
  <c r="AR53" i="273"/>
  <c r="AR3" i="277" s="1"/>
  <c r="AS53" i="273"/>
  <c r="AS3" i="277" s="1"/>
  <c r="AU53" i="273"/>
  <c r="AU3" i="277" s="1"/>
  <c r="AT53" i="273"/>
  <c r="AT3" i="277" s="1"/>
  <c r="AV53" i="273"/>
  <c r="AV3" i="277" s="1"/>
  <c r="AW53" i="273"/>
  <c r="AW3" i="277" s="1"/>
  <c r="AX53" i="273"/>
  <c r="AX3" i="277" s="1"/>
  <c r="AY53" i="273"/>
  <c r="AY3" i="277" s="1"/>
  <c r="AZ53" i="273"/>
  <c r="AZ3" i="277" s="1"/>
  <c r="BA53" i="273"/>
  <c r="BA3" i="277" s="1"/>
  <c r="BB53" i="273"/>
  <c r="BB3" i="277" s="1"/>
  <c r="BC53" i="273"/>
  <c r="BC3" i="277" s="1"/>
  <c r="H121" i="280"/>
  <c r="H26" i="282"/>
  <c r="H61" i="288"/>
  <c r="H32" i="286"/>
  <c r="H79" i="273"/>
  <c r="H84" i="282"/>
  <c r="H38" i="288"/>
  <c r="H13" i="288"/>
  <c r="H57" i="273"/>
  <c r="H50" i="280"/>
  <c r="H18" i="285"/>
  <c r="H20" i="286"/>
  <c r="H73" i="282"/>
  <c r="H55" i="288"/>
  <c r="H43" i="286"/>
  <c r="H15" i="275"/>
  <c r="CY43" i="282"/>
  <c r="CY30" i="282"/>
  <c r="CY31" i="282" s="1"/>
  <c r="CZ28" i="282" s="1"/>
  <c r="GH14" i="265"/>
  <c r="GH42" i="282"/>
  <c r="GH59" i="265"/>
  <c r="GH60" i="265" s="1"/>
  <c r="GI20" i="285"/>
  <c r="GI23" i="285" s="1"/>
  <c r="GJ22" i="285"/>
  <c r="GJ13" i="285"/>
  <c r="H12" i="285"/>
  <c r="H22" i="285" s="1"/>
  <c r="GJ27" i="278"/>
  <c r="GJ43" i="278"/>
  <c r="H42" i="278"/>
  <c r="H78" i="288"/>
  <c r="H42" i="280"/>
  <c r="H15" i="286"/>
  <c r="H100" i="273"/>
  <c r="H20" i="282"/>
  <c r="GH50" i="288" l="1"/>
  <c r="GH51" i="288" s="1"/>
  <c r="GH54" i="288" s="1"/>
  <c r="GH57" i="288" s="1"/>
  <c r="GH64" i="288" s="1"/>
  <c r="GI153" i="273"/>
  <c r="GJ32" i="278"/>
  <c r="GJ34" i="278" s="1"/>
  <c r="H27" i="278"/>
  <c r="H32" i="278" s="1"/>
  <c r="GJ13" i="265"/>
  <c r="H13" i="285"/>
  <c r="H13" i="265" s="1"/>
  <c r="H23" i="269" s="1"/>
  <c r="K23" i="269" s="1"/>
  <c r="GI66" i="273"/>
  <c r="GI67" i="273" s="1"/>
  <c r="GJ60" i="273"/>
  <c r="GJ66" i="273" s="1"/>
  <c r="GJ67" i="273" s="1"/>
  <c r="GJ31" i="265"/>
  <c r="L31" i="277" s="1"/>
  <c r="GJ10" i="265"/>
  <c r="L10" i="277" s="1"/>
  <c r="H43" i="278"/>
  <c r="GI59" i="265"/>
  <c r="GI60" i="265" s="1"/>
  <c r="GJ20" i="285"/>
  <c r="GJ23" i="285" s="1"/>
  <c r="GJ59" i="265" s="1"/>
  <c r="CZ19" i="282"/>
  <c r="CZ21" i="282" s="1"/>
  <c r="J10" i="277"/>
  <c r="K31" i="277"/>
  <c r="J31" i="277"/>
  <c r="J13" i="277"/>
  <c r="J39" i="277"/>
  <c r="M40" i="277"/>
  <c r="K13" i="277"/>
  <c r="N9" i="277"/>
  <c r="L9" i="277"/>
  <c r="M48" i="277"/>
  <c r="M17" i="277"/>
  <c r="M9" i="277"/>
  <c r="K40" i="277"/>
  <c r="K39" i="277"/>
  <c r="M31" i="277"/>
  <c r="K17" i="277"/>
  <c r="M30" i="277"/>
  <c r="K10" i="277"/>
  <c r="L13" i="277"/>
  <c r="L17" i="277"/>
  <c r="J40" i="277"/>
  <c r="L40" i="277"/>
  <c r="J17" i="277"/>
  <c r="L39" i="277"/>
  <c r="M10" i="277"/>
  <c r="J30" i="277"/>
  <c r="N39" i="277"/>
  <c r="J9" i="277"/>
  <c r="M13" i="277"/>
  <c r="N17" i="277"/>
  <c r="N40" i="277"/>
  <c r="M39" i="277"/>
  <c r="N31" i="277"/>
  <c r="N30" i="277"/>
  <c r="N13" i="277"/>
  <c r="N48" i="277"/>
  <c r="N10" i="277"/>
  <c r="O39" i="277"/>
  <c r="K30" i="277"/>
  <c r="K9" i="277"/>
  <c r="O30" i="277"/>
  <c r="O13" i="277"/>
  <c r="O10" i="277"/>
  <c r="O48" i="277"/>
  <c r="O40" i="277"/>
  <c r="O31" i="277"/>
  <c r="O17" i="277"/>
  <c r="O9" i="277"/>
  <c r="P31" i="277"/>
  <c r="P39" i="277"/>
  <c r="Q30" i="277"/>
  <c r="Q13" i="277"/>
  <c r="P13" i="277"/>
  <c r="P9" i="277"/>
  <c r="P40" i="277"/>
  <c r="Q17" i="277"/>
  <c r="P17" i="277"/>
  <c r="Q10" i="277"/>
  <c r="Q48" i="277"/>
  <c r="P48" i="277"/>
  <c r="Q31" i="277"/>
  <c r="Q39" i="277"/>
  <c r="Q40" i="277"/>
  <c r="P10" i="277"/>
  <c r="Q9" i="277"/>
  <c r="P30" i="277"/>
  <c r="T40" i="277"/>
  <c r="S10" i="277"/>
  <c r="R40" i="277"/>
  <c r="R9" i="277"/>
  <c r="R17" i="277"/>
  <c r="S30" i="277"/>
  <c r="S17" i="277"/>
  <c r="R31" i="277"/>
  <c r="R48" i="277"/>
  <c r="R13" i="277"/>
  <c r="R30" i="277"/>
  <c r="S9" i="277"/>
  <c r="S11" i="277" s="1"/>
  <c r="R39" i="277"/>
  <c r="T30" i="277"/>
  <c r="T48" i="277"/>
  <c r="S39" i="277"/>
  <c r="T31" i="277"/>
  <c r="S48" i="277"/>
  <c r="S40" i="277"/>
  <c r="R10" i="277"/>
  <c r="S13" i="277"/>
  <c r="S31" i="277"/>
  <c r="T9" i="277"/>
  <c r="T13" i="277"/>
  <c r="T17" i="277"/>
  <c r="T10" i="277"/>
  <c r="T39" i="277"/>
  <c r="U48" i="277"/>
  <c r="U39" i="277"/>
  <c r="U40" i="277"/>
  <c r="U9" i="277"/>
  <c r="U17" i="277"/>
  <c r="U31" i="277"/>
  <c r="U10" i="277"/>
  <c r="U13" i="277"/>
  <c r="U30" i="277"/>
  <c r="V10" i="277"/>
  <c r="V31" i="277"/>
  <c r="W48" i="277"/>
  <c r="W17" i="277"/>
  <c r="X17" i="277"/>
  <c r="V17" i="277"/>
  <c r="X48" i="277"/>
  <c r="V9" i="277"/>
  <c r="X10" i="277"/>
  <c r="V40" i="277"/>
  <c r="W31" i="277"/>
  <c r="V30" i="277"/>
  <c r="W30" i="277"/>
  <c r="X31" i="277"/>
  <c r="W13" i="277"/>
  <c r="V39" i="277"/>
  <c r="W39" i="277"/>
  <c r="X30" i="277"/>
  <c r="V48" i="277"/>
  <c r="W10" i="277"/>
  <c r="W40" i="277"/>
  <c r="W9" i="277"/>
  <c r="V13" i="277"/>
  <c r="X9" i="277"/>
  <c r="X40" i="277"/>
  <c r="X39" i="277"/>
  <c r="Y40" i="277"/>
  <c r="X13" i="277"/>
  <c r="Y48" i="277"/>
  <c r="AB17" i="277"/>
  <c r="Y13" i="277"/>
  <c r="Y10" i="277"/>
  <c r="Y9" i="277"/>
  <c r="Y17" i="277"/>
  <c r="Y39" i="277"/>
  <c r="Y30" i="277"/>
  <c r="Y31" i="277"/>
  <c r="AA39" i="277"/>
  <c r="Z17" i="277"/>
  <c r="AA40" i="277"/>
  <c r="Z39" i="277"/>
  <c r="AA17" i="277"/>
  <c r="Z9" i="277"/>
  <c r="Z13" i="277"/>
  <c r="AA13" i="277"/>
  <c r="AA31" i="277"/>
  <c r="Z31" i="277"/>
  <c r="Z10" i="277"/>
  <c r="Z40" i="277"/>
  <c r="AB30" i="277"/>
  <c r="Z30" i="277"/>
  <c r="AA10" i="277"/>
  <c r="AC13" i="277"/>
  <c r="AB31" i="277"/>
  <c r="AA30" i="277"/>
  <c r="AA9" i="277"/>
  <c r="AB13" i="277"/>
  <c r="AB39" i="277"/>
  <c r="AD40" i="277"/>
  <c r="AC39" i="277"/>
  <c r="AC31" i="277"/>
  <c r="AB40" i="277"/>
  <c r="AC17" i="277"/>
  <c r="AC9" i="277"/>
  <c r="AC30" i="277"/>
  <c r="AD39" i="277"/>
  <c r="AC10" i="277"/>
  <c r="AB9" i="277"/>
  <c r="AC40" i="277"/>
  <c r="AB10" i="277"/>
  <c r="AD30" i="277"/>
  <c r="AD9" i="277"/>
  <c r="AD31" i="277"/>
  <c r="AD13" i="277"/>
  <c r="AD17" i="277"/>
  <c r="AD10" i="277"/>
  <c r="AF31" i="277"/>
  <c r="AE10" i="277"/>
  <c r="AE13" i="277"/>
  <c r="AE39" i="277"/>
  <c r="AF30" i="277"/>
  <c r="AE9" i="277"/>
  <c r="AF9" i="277"/>
  <c r="AE30" i="277"/>
  <c r="AF39" i="277"/>
  <c r="AF13" i="277"/>
  <c r="AE31" i="277"/>
  <c r="AF10" i="277"/>
  <c r="AE17" i="277"/>
  <c r="AF40" i="277"/>
  <c r="AF17" i="277"/>
  <c r="AE40" i="277"/>
  <c r="AG39" i="277"/>
  <c r="AG31" i="277"/>
  <c r="AG9" i="277"/>
  <c r="AG10" i="277"/>
  <c r="AG30" i="277"/>
  <c r="AG17" i="277"/>
  <c r="AG40" i="277"/>
  <c r="AG13" i="277"/>
  <c r="AI39" i="277"/>
  <c r="AI10" i="277"/>
  <c r="AI9" i="277"/>
  <c r="AI40" i="277"/>
  <c r="AK40" i="277"/>
  <c r="AH39" i="277"/>
  <c r="AK31" i="277"/>
  <c r="AH30" i="277"/>
  <c r="AH10" i="277"/>
  <c r="AI17" i="277"/>
  <c r="AK17" i="277"/>
  <c r="AI30" i="277"/>
  <c r="AH17" i="277"/>
  <c r="AK9" i="277"/>
  <c r="AI13" i="277"/>
  <c r="AI31" i="277"/>
  <c r="AH9" i="277"/>
  <c r="AH31" i="277"/>
  <c r="AH13" i="277"/>
  <c r="AH40" i="277"/>
  <c r="AL30" i="277"/>
  <c r="AL40" i="277"/>
  <c r="AJ10" i="277"/>
  <c r="AL17" i="277"/>
  <c r="AL10" i="277"/>
  <c r="AL39" i="277"/>
  <c r="AK39" i="277"/>
  <c r="AL9" i="277"/>
  <c r="AK13" i="277"/>
  <c r="AJ30" i="277"/>
  <c r="AL31" i="277"/>
  <c r="AK10" i="277"/>
  <c r="AJ17" i="277"/>
  <c r="AK30" i="277"/>
  <c r="AJ31" i="277"/>
  <c r="AJ9" i="277"/>
  <c r="AJ13" i="277"/>
  <c r="AJ40" i="277"/>
  <c r="AL13" i="277"/>
  <c r="AJ39" i="277"/>
  <c r="AM31" i="277"/>
  <c r="AM39" i="277"/>
  <c r="AM17" i="277"/>
  <c r="AN31" i="277"/>
  <c r="AN9" i="277"/>
  <c r="AN30" i="277"/>
  <c r="AN40" i="277"/>
  <c r="AN13" i="277"/>
  <c r="AN17" i="277"/>
  <c r="AM30" i="277"/>
  <c r="AM13" i="277"/>
  <c r="AM40" i="277"/>
  <c r="AM9" i="277"/>
  <c r="AN10" i="277"/>
  <c r="AN39" i="277"/>
  <c r="AM10" i="277"/>
  <c r="AO13" i="277"/>
  <c r="AO39" i="277"/>
  <c r="AO30" i="277"/>
  <c r="AO40" i="277"/>
  <c r="AO17" i="277"/>
  <c r="AO9" i="277"/>
  <c r="AO10" i="277"/>
  <c r="AO31" i="277"/>
  <c r="AP10" i="277"/>
  <c r="AP40" i="277"/>
  <c r="AP9" i="277"/>
  <c r="AP11" i="277" s="1"/>
  <c r="AP39" i="277"/>
  <c r="AQ17" i="277"/>
  <c r="AP30" i="277"/>
  <c r="AQ13" i="277"/>
  <c r="AP31" i="277"/>
  <c r="AQ10" i="277"/>
  <c r="AQ39" i="277"/>
  <c r="AQ31" i="277"/>
  <c r="AQ30" i="277"/>
  <c r="AQ9" i="277"/>
  <c r="AP17" i="277"/>
  <c r="AQ40" i="277"/>
  <c r="AP13" i="277"/>
  <c r="AR39" i="277"/>
  <c r="AS10" i="277"/>
  <c r="AS39" i="277"/>
  <c r="AS31" i="277"/>
  <c r="AR31" i="277"/>
  <c r="AR13" i="277"/>
  <c r="AR17" i="277"/>
  <c r="AS17" i="277"/>
  <c r="AR40" i="277"/>
  <c r="AS13" i="277"/>
  <c r="AR30" i="277"/>
  <c r="AS30" i="277"/>
  <c r="AR9" i="277"/>
  <c r="AS40" i="277"/>
  <c r="AS9" i="277"/>
  <c r="AR10" i="277"/>
  <c r="AU9" i="277"/>
  <c r="AU39" i="277"/>
  <c r="AU30" i="277"/>
  <c r="AT31" i="277"/>
  <c r="AT10" i="277"/>
  <c r="AT13" i="277"/>
  <c r="AT17" i="277"/>
  <c r="AT39" i="277"/>
  <c r="AT40" i="277"/>
  <c r="AU10" i="277"/>
  <c r="AT30" i="277"/>
  <c r="AT9" i="277"/>
  <c r="AV40" i="277"/>
  <c r="AX17" i="277"/>
  <c r="AV13" i="277"/>
  <c r="AV31" i="277"/>
  <c r="AU31" i="277"/>
  <c r="AV17" i="277"/>
  <c r="AV10" i="277"/>
  <c r="AU40" i="277"/>
  <c r="AV39" i="277"/>
  <c r="AV9" i="277"/>
  <c r="AU13" i="277"/>
  <c r="AU17" i="277"/>
  <c r="AV30" i="277"/>
  <c r="AW31" i="277"/>
  <c r="AW13" i="277"/>
  <c r="AW10" i="277"/>
  <c r="AW39" i="277"/>
  <c r="AX31" i="277"/>
  <c r="AW40" i="277"/>
  <c r="AW30" i="277"/>
  <c r="AX40" i="277"/>
  <c r="AW17" i="277"/>
  <c r="AW9" i="277"/>
  <c r="AX10" i="277"/>
  <c r="AX13" i="277"/>
  <c r="AX39" i="277"/>
  <c r="AX30" i="277"/>
  <c r="AX9" i="277"/>
  <c r="BD44" i="277"/>
  <c r="BC13" i="277"/>
  <c r="AY17" i="277"/>
  <c r="AY30" i="277"/>
  <c r="AY13" i="277"/>
  <c r="AY40" i="277"/>
  <c r="AY10" i="277"/>
  <c r="AY31" i="277"/>
  <c r="AY39" i="277"/>
  <c r="AY9" i="277"/>
  <c r="BC17" i="277"/>
  <c r="AZ30" i="277"/>
  <c r="AZ31" i="277"/>
  <c r="AZ9" i="277"/>
  <c r="BD13" i="277"/>
  <c r="AZ10" i="277"/>
  <c r="AZ17" i="277"/>
  <c r="AZ39" i="277"/>
  <c r="AZ40" i="277"/>
  <c r="AZ13" i="277"/>
  <c r="BD9" i="277"/>
  <c r="BA40" i="277"/>
  <c r="BD32" i="277"/>
  <c r="BA10" i="277"/>
  <c r="BD43" i="277"/>
  <c r="BA31" i="277"/>
  <c r="BA9" i="277"/>
  <c r="BA39" i="277"/>
  <c r="BA30" i="277"/>
  <c r="BC40" i="277"/>
  <c r="BA17" i="277"/>
  <c r="BA13" i="277"/>
  <c r="BB10" i="277"/>
  <c r="BD39" i="277"/>
  <c r="BD10" i="277"/>
  <c r="BB17" i="277"/>
  <c r="BB40" i="277"/>
  <c r="BB39" i="277"/>
  <c r="BD18" i="277"/>
  <c r="BD45" i="277"/>
  <c r="BD48" i="277"/>
  <c r="BD30" i="277"/>
  <c r="BD21" i="277"/>
  <c r="BC31" i="277"/>
  <c r="BB31" i="277"/>
  <c r="BB30" i="277"/>
  <c r="BB9" i="277"/>
  <c r="BC39" i="277"/>
  <c r="BD36" i="277"/>
  <c r="BB13" i="277"/>
  <c r="BD17" i="277"/>
  <c r="BD24" i="277"/>
  <c r="BD51" i="277"/>
  <c r="BD35" i="277"/>
  <c r="BD31" i="277"/>
  <c r="BD16" i="277"/>
  <c r="BD40" i="277"/>
  <c r="J84" i="277"/>
  <c r="J83" i="277"/>
  <c r="GI42" i="282"/>
  <c r="GI14" i="265"/>
  <c r="BU31" i="288"/>
  <c r="BU24" i="286"/>
  <c r="BU25" i="286" s="1"/>
  <c r="BU15" i="288"/>
  <c r="BU17" i="286"/>
  <c r="BU49" i="265" s="1"/>
  <c r="GH3" i="288"/>
  <c r="GH50" i="273"/>
  <c r="GH3" i="285"/>
  <c r="GH3" i="278"/>
  <c r="GH3" i="286"/>
  <c r="GH3" i="275"/>
  <c r="GH3" i="273"/>
  <c r="GH3" i="280"/>
  <c r="GH3" i="265"/>
  <c r="GH3" i="282"/>
  <c r="BC10" i="277" l="1"/>
  <c r="H10" i="277" s="1"/>
  <c r="Q11" i="277"/>
  <c r="Q14" i="277" s="1"/>
  <c r="L11" i="277"/>
  <c r="L14" i="277" s="1"/>
  <c r="GJ153" i="273"/>
  <c r="GJ50" i="288" s="1"/>
  <c r="GJ51" i="288" s="1"/>
  <c r="GJ54" i="288" s="1"/>
  <c r="GJ57" i="288" s="1"/>
  <c r="GJ64" i="288" s="1"/>
  <c r="GI50" i="288"/>
  <c r="GI51" i="288" s="1"/>
  <c r="GI54" i="288" s="1"/>
  <c r="GI57" i="288" s="1"/>
  <c r="GI64" i="288" s="1"/>
  <c r="AW11" i="277"/>
  <c r="AW14" i="277" s="1"/>
  <c r="BA11" i="277"/>
  <c r="BA14" i="277" s="1"/>
  <c r="AJ11" i="277"/>
  <c r="X11" i="277"/>
  <c r="X14" i="277" s="1"/>
  <c r="V11" i="277"/>
  <c r="V14" i="277" s="1"/>
  <c r="AY11" i="277"/>
  <c r="AT11" i="277"/>
  <c r="AT14" i="277" s="1"/>
  <c r="AS11" i="277"/>
  <c r="AS14" i="277" s="1"/>
  <c r="AL11" i="277"/>
  <c r="AE11" i="277"/>
  <c r="AE14" i="277" s="1"/>
  <c r="AA11" i="277"/>
  <c r="AA14" i="277" s="1"/>
  <c r="Y11" i="277"/>
  <c r="Y14" i="277" s="1"/>
  <c r="BB11" i="277"/>
  <c r="BB14" i="277" s="1"/>
  <c r="AY14" i="277"/>
  <c r="AX11" i="277"/>
  <c r="AX14" i="277" s="1"/>
  <c r="AV11" i="277"/>
  <c r="AV14" i="277" s="1"/>
  <c r="AH11" i="277"/>
  <c r="AH14" i="277" s="1"/>
  <c r="AD11" i="277"/>
  <c r="AD14" i="277" s="1"/>
  <c r="AB11" i="277"/>
  <c r="AB14" i="277" s="1"/>
  <c r="AC11" i="277"/>
  <c r="AC14" i="277" s="1"/>
  <c r="O11" i="277"/>
  <c r="O14" i="277" s="1"/>
  <c r="K11" i="277"/>
  <c r="K14" i="277" s="1"/>
  <c r="AJ14" i="277"/>
  <c r="Z11" i="277"/>
  <c r="Z14" i="277" s="1"/>
  <c r="BD11" i="277"/>
  <c r="BD14" i="277" s="1"/>
  <c r="BD19" i="277" s="1"/>
  <c r="BD22" i="277" s="1"/>
  <c r="BD25" i="277" s="1"/>
  <c r="AZ11" i="277"/>
  <c r="AZ14" i="277" s="1"/>
  <c r="AU11" i="277"/>
  <c r="AU14" i="277" s="1"/>
  <c r="AO11" i="277"/>
  <c r="AO14" i="277" s="1"/>
  <c r="AL14" i="277"/>
  <c r="R11" i="277"/>
  <c r="R14" i="277" s="1"/>
  <c r="P11" i="277"/>
  <c r="P14" i="277" s="1"/>
  <c r="J11" i="277"/>
  <c r="N11" i="277"/>
  <c r="N14" i="277" s="1"/>
  <c r="H31" i="277"/>
  <c r="H10" i="265"/>
  <c r="H20" i="269" s="1"/>
  <c r="K20" i="269" s="1"/>
  <c r="H31" i="265"/>
  <c r="H41" i="269" s="1"/>
  <c r="K41" i="269" s="1"/>
  <c r="GI3" i="282"/>
  <c r="GI3" i="278"/>
  <c r="GI50" i="273"/>
  <c r="GI3" i="275"/>
  <c r="GI3" i="285"/>
  <c r="GI3" i="286"/>
  <c r="GI3" i="288"/>
  <c r="GI3" i="273"/>
  <c r="GI3" i="265"/>
  <c r="GI3" i="280"/>
  <c r="J23" i="269"/>
  <c r="L23" i="269"/>
  <c r="BU74" i="265"/>
  <c r="BV22" i="286"/>
  <c r="BD33" i="277"/>
  <c r="BD37" i="277" s="1"/>
  <c r="BD41" i="277" s="1"/>
  <c r="BD46" i="277" s="1"/>
  <c r="BD49" i="277" s="1"/>
  <c r="BD52" i="277" s="1"/>
  <c r="AR11" i="277"/>
  <c r="AR14" i="277" s="1"/>
  <c r="AQ11" i="277"/>
  <c r="AQ14" i="277" s="1"/>
  <c r="AP14" i="277"/>
  <c r="AM11" i="277"/>
  <c r="AM14" i="277" s="1"/>
  <c r="AN11" i="277"/>
  <c r="AN14" i="277" s="1"/>
  <c r="AK11" i="277"/>
  <c r="AK14" i="277" s="1"/>
  <c r="AI11" i="277"/>
  <c r="AI14" i="277" s="1"/>
  <c r="AG11" i="277"/>
  <c r="AG14" i="277" s="1"/>
  <c r="AF11" i="277"/>
  <c r="AF14" i="277" s="1"/>
  <c r="W11" i="277"/>
  <c r="W14" i="277" s="1"/>
  <c r="U11" i="277"/>
  <c r="U14" i="277" s="1"/>
  <c r="T11" i="277"/>
  <c r="T14" i="277" s="1"/>
  <c r="S14" i="277"/>
  <c r="H17" i="277"/>
  <c r="H40" i="277"/>
  <c r="M11" i="277"/>
  <c r="M14" i="277" s="1"/>
  <c r="H39" i="277"/>
  <c r="H13" i="277"/>
  <c r="CZ30" i="282"/>
  <c r="CZ31" i="282" s="1"/>
  <c r="DA28" i="282" s="1"/>
  <c r="CZ43" i="282"/>
  <c r="GJ60" i="265"/>
  <c r="M59" i="277"/>
  <c r="M60" i="277" s="1"/>
  <c r="BD59" i="277"/>
  <c r="BD60" i="277" s="1"/>
  <c r="GJ3" i="265"/>
  <c r="GJ3" i="273"/>
  <c r="GJ3" i="280"/>
  <c r="GJ3" i="282"/>
  <c r="GJ50" i="273"/>
  <c r="L53" i="273" s="1"/>
  <c r="L3" i="277" s="1"/>
  <c r="GJ3" i="278"/>
  <c r="GJ3" i="275"/>
  <c r="GJ3" i="286"/>
  <c r="GJ3" i="288"/>
  <c r="GJ3" i="285"/>
  <c r="GJ30" i="265"/>
  <c r="GJ9" i="265"/>
  <c r="H34" i="278"/>
  <c r="GJ11" i="265" l="1"/>
  <c r="BC9" i="277"/>
  <c r="J41" i="269"/>
  <c r="L41" i="269"/>
  <c r="J14" i="277"/>
  <c r="H9" i="265"/>
  <c r="H19" i="269" s="1"/>
  <c r="K19" i="269" s="1"/>
  <c r="H30" i="265"/>
  <c r="H40" i="269" s="1"/>
  <c r="K40" i="269" s="1"/>
  <c r="L30" i="277"/>
  <c r="BC30" i="277"/>
  <c r="DA19" i="282"/>
  <c r="DA21" i="282" s="1"/>
  <c r="BV14" i="286"/>
  <c r="BV16" i="286" s="1"/>
  <c r="J20" i="269"/>
  <c r="L20" i="269"/>
  <c r="H30" i="277" l="1"/>
  <c r="BV24" i="286"/>
  <c r="BV25" i="286" s="1"/>
  <c r="BV31" i="288"/>
  <c r="BV15" i="288"/>
  <c r="BV17" i="286"/>
  <c r="BV49" i="265" s="1"/>
  <c r="DA30" i="282"/>
  <c r="DA31" i="282" s="1"/>
  <c r="DB28" i="282" s="1"/>
  <c r="DA43" i="282"/>
  <c r="L19" i="269"/>
  <c r="J19" i="269"/>
  <c r="GJ42" i="282"/>
  <c r="GJ14" i="265"/>
  <c r="H11" i="265"/>
  <c r="L40" i="269"/>
  <c r="J40" i="269"/>
  <c r="BC11" i="277"/>
  <c r="H9" i="277"/>
  <c r="BC14" i="277" l="1"/>
  <c r="H11" i="277"/>
  <c r="H21" i="269"/>
  <c r="K21" i="269" s="1"/>
  <c r="H42" i="282"/>
  <c r="DB19" i="282"/>
  <c r="DB21" i="282" s="1"/>
  <c r="BV74" i="265"/>
  <c r="BW22" i="286"/>
  <c r="H14" i="265"/>
  <c r="H24" i="269" s="1"/>
  <c r="K24" i="269" s="1"/>
  <c r="BW14" i="286" l="1"/>
  <c r="BW16" i="286" s="1"/>
  <c r="L24" i="269"/>
  <c r="J24" i="269"/>
  <c r="DB30" i="282"/>
  <c r="DB31" i="282" s="1"/>
  <c r="DC28" i="282" s="1"/>
  <c r="DB43" i="282"/>
  <c r="L21" i="269"/>
  <c r="J21" i="269"/>
  <c r="H14" i="277"/>
  <c r="DC19" i="282" l="1"/>
  <c r="DC21" i="282" s="1"/>
  <c r="BW31" i="288"/>
  <c r="BW15" i="288"/>
  <c r="BW24" i="286"/>
  <c r="BW25" i="286" s="1"/>
  <c r="BW17" i="286"/>
  <c r="BW49" i="265" s="1"/>
  <c r="BX22" i="286" l="1"/>
  <c r="BW74" i="265"/>
  <c r="DC43" i="282"/>
  <c r="DC30" i="282"/>
  <c r="DC31" i="282" s="1"/>
  <c r="DD28" i="282" s="1"/>
  <c r="DD19" i="282" l="1"/>
  <c r="DD21" i="282" s="1"/>
  <c r="BX14" i="286"/>
  <c r="BX16" i="286" s="1"/>
  <c r="BX24" i="286" l="1"/>
  <c r="BX25" i="286" s="1"/>
  <c r="BX31" i="288"/>
  <c r="BX15" i="288"/>
  <c r="BX17" i="286"/>
  <c r="BX49" i="265" s="1"/>
  <c r="DD43" i="282"/>
  <c r="DD30" i="282"/>
  <c r="DD31" i="282" s="1"/>
  <c r="DE28" i="282" s="1"/>
  <c r="DE19" i="282" l="1"/>
  <c r="DE21" i="282" s="1"/>
  <c r="BX74" i="265"/>
  <c r="AA74" i="277" s="1"/>
  <c r="BY22" i="286"/>
  <c r="BY14" i="286" l="1"/>
  <c r="BY16" i="286" s="1"/>
  <c r="DE30" i="282"/>
  <c r="DE31" i="282" s="1"/>
  <c r="DF28" i="282" s="1"/>
  <c r="DE43" i="282"/>
  <c r="BY17" i="286" l="1"/>
  <c r="BY49" i="265" s="1"/>
  <c r="BY24" i="286"/>
  <c r="BY25" i="286" s="1"/>
  <c r="BY31" i="288"/>
  <c r="BY15" i="288"/>
  <c r="DF19" i="282"/>
  <c r="DF21" i="282" s="1"/>
  <c r="BZ22" i="286" l="1"/>
  <c r="BY74" i="265"/>
  <c r="DF43" i="282"/>
  <c r="DF30" i="282"/>
  <c r="DF31" i="282" s="1"/>
  <c r="DG28" i="282" s="1"/>
  <c r="DG19" i="282" l="1"/>
  <c r="DG21" i="282" s="1"/>
  <c r="BZ14" i="286"/>
  <c r="BZ16" i="286" s="1"/>
  <c r="BZ17" i="286" l="1"/>
  <c r="BZ49" i="265" s="1"/>
  <c r="BZ31" i="288"/>
  <c r="BZ15" i="288"/>
  <c r="BZ24" i="286"/>
  <c r="BZ25" i="286" s="1"/>
  <c r="DG30" i="282"/>
  <c r="DG31" i="282" s="1"/>
  <c r="DH28" i="282" s="1"/>
  <c r="DG43" i="282"/>
  <c r="DH19" i="282" l="1"/>
  <c r="DH21" i="282" s="1"/>
  <c r="CA22" i="286"/>
  <c r="BZ74" i="265"/>
  <c r="CA14" i="286" l="1"/>
  <c r="CA16" i="286" s="1"/>
  <c r="DH30" i="282"/>
  <c r="DH31" i="282" s="1"/>
  <c r="DI28" i="282" s="1"/>
  <c r="DH43" i="282"/>
  <c r="CA17" i="286" l="1"/>
  <c r="CA49" i="265" s="1"/>
  <c r="CA24" i="286"/>
  <c r="CA25" i="286" s="1"/>
  <c r="CA31" i="288"/>
  <c r="CA15" i="288"/>
  <c r="DI19" i="282"/>
  <c r="DI21" i="282" s="1"/>
  <c r="DI30" i="282" l="1"/>
  <c r="DI31" i="282" s="1"/>
  <c r="DJ28" i="282" s="1"/>
  <c r="DI43" i="282"/>
  <c r="CB22" i="286"/>
  <c r="CA74" i="265"/>
  <c r="CB14" i="286" l="1"/>
  <c r="CB16" i="286" s="1"/>
  <c r="DJ19" i="282"/>
  <c r="DJ21" i="282" s="1"/>
  <c r="CB17" i="286" l="1"/>
  <c r="CB49" i="265" s="1"/>
  <c r="CB24" i="286"/>
  <c r="CB25" i="286" s="1"/>
  <c r="CB31" i="288"/>
  <c r="CB15" i="288"/>
  <c r="DJ30" i="282"/>
  <c r="DJ31" i="282" s="1"/>
  <c r="DK28" i="282" s="1"/>
  <c r="DJ43" i="282"/>
  <c r="DK19" i="282" l="1"/>
  <c r="DK21" i="282" s="1"/>
  <c r="CC22" i="286"/>
  <c r="CB74" i="265"/>
  <c r="AB74" i="277" s="1"/>
  <c r="CC14" i="286" l="1"/>
  <c r="CC16" i="286" s="1"/>
  <c r="DK43" i="282"/>
  <c r="DK30" i="282"/>
  <c r="DK31" i="282" s="1"/>
  <c r="DL28" i="282" s="1"/>
  <c r="CC17" i="286" l="1"/>
  <c r="CC49" i="265" s="1"/>
  <c r="CC24" i="286"/>
  <c r="CC25" i="286" s="1"/>
  <c r="CC31" i="288"/>
  <c r="CC15" i="288"/>
  <c r="DL19" i="282"/>
  <c r="DL21" i="282" s="1"/>
  <c r="DL43" i="282" l="1"/>
  <c r="DL30" i="282"/>
  <c r="DL31" i="282" s="1"/>
  <c r="DM28" i="282" s="1"/>
  <c r="CC74" i="265"/>
  <c r="CD22" i="286"/>
  <c r="CD14" i="286" l="1"/>
  <c r="CD16" i="286" s="1"/>
  <c r="DM19" i="282"/>
  <c r="DM21" i="282" s="1"/>
  <c r="CD17" i="286" l="1"/>
  <c r="CD49" i="265" s="1"/>
  <c r="CD31" i="288"/>
  <c r="CD15" i="288"/>
  <c r="CD24" i="286"/>
  <c r="CD25" i="286" s="1"/>
  <c r="DM30" i="282"/>
  <c r="DM31" i="282" s="1"/>
  <c r="DN28" i="282" s="1"/>
  <c r="DM43" i="282"/>
  <c r="DN19" i="282" l="1"/>
  <c r="DN21" i="282" s="1"/>
  <c r="CD74" i="265"/>
  <c r="CE22" i="286"/>
  <c r="CE14" i="286" l="1"/>
  <c r="CE16" i="286" s="1"/>
  <c r="DN30" i="282"/>
  <c r="DN31" i="282" s="1"/>
  <c r="DO28" i="282" s="1"/>
  <c r="DN43" i="282"/>
  <c r="DO19" i="282" l="1"/>
  <c r="DO21" i="282" s="1"/>
  <c r="CE17" i="286"/>
  <c r="CE49" i="265" s="1"/>
  <c r="CE31" i="288"/>
  <c r="CE15" i="288"/>
  <c r="CE24" i="286"/>
  <c r="CE25" i="286" s="1"/>
  <c r="DO30" i="282" l="1"/>
  <c r="DO31" i="282" s="1"/>
  <c r="DP28" i="282" s="1"/>
  <c r="DO43" i="282"/>
  <c r="CE74" i="265"/>
  <c r="CF22" i="286"/>
  <c r="CF14" i="286" l="1"/>
  <c r="CF16" i="286" s="1"/>
  <c r="DP19" i="282"/>
  <c r="DP21" i="282" s="1"/>
  <c r="DP30" i="282" l="1"/>
  <c r="DP31" i="282" s="1"/>
  <c r="DQ28" i="282" s="1"/>
  <c r="DP43" i="282"/>
  <c r="CF15" i="288"/>
  <c r="CF24" i="286"/>
  <c r="CF25" i="286" s="1"/>
  <c r="CF17" i="286"/>
  <c r="CF49" i="265" s="1"/>
  <c r="CF31" i="288"/>
  <c r="CG22" i="286" l="1"/>
  <c r="CF74" i="265"/>
  <c r="AC74" i="277" s="1"/>
  <c r="DQ19" i="282"/>
  <c r="DQ21" i="282" s="1"/>
  <c r="DQ30" i="282" l="1"/>
  <c r="DQ31" i="282" s="1"/>
  <c r="DR28" i="282" s="1"/>
  <c r="DQ43" i="282"/>
  <c r="CG14" i="286"/>
  <c r="CG16" i="286" s="1"/>
  <c r="CG31" i="288" l="1"/>
  <c r="CG15" i="288"/>
  <c r="CG17" i="286"/>
  <c r="CG49" i="265" s="1"/>
  <c r="CG24" i="286"/>
  <c r="CG25" i="286" s="1"/>
  <c r="DR19" i="282"/>
  <c r="DR21" i="282" s="1"/>
  <c r="DR43" i="282" l="1"/>
  <c r="DR30" i="282"/>
  <c r="DR31" i="282" s="1"/>
  <c r="DS28" i="282" s="1"/>
  <c r="CG74" i="265"/>
  <c r="CH22" i="286"/>
  <c r="CH14" i="286" l="1"/>
  <c r="CH16" i="286" s="1"/>
  <c r="DS19" i="282"/>
  <c r="DS21" i="282" s="1"/>
  <c r="DS43" i="282" l="1"/>
  <c r="DS30" i="282"/>
  <c r="DS31" i="282" s="1"/>
  <c r="DT28" i="282" s="1"/>
  <c r="CH24" i="286"/>
  <c r="CH25" i="286" s="1"/>
  <c r="CH17" i="286"/>
  <c r="CH49" i="265" s="1"/>
  <c r="CH31" i="288"/>
  <c r="CH15" i="288"/>
  <c r="CI22" i="286" l="1"/>
  <c r="CH74" i="265"/>
  <c r="DT19" i="282"/>
  <c r="DT21" i="282" s="1"/>
  <c r="DT30" i="282" l="1"/>
  <c r="DT31" i="282" s="1"/>
  <c r="DU28" i="282" s="1"/>
  <c r="DT43" i="282"/>
  <c r="CI14" i="286"/>
  <c r="CI16" i="286" s="1"/>
  <c r="CI24" i="286" l="1"/>
  <c r="CI25" i="286" s="1"/>
  <c r="CI31" i="288"/>
  <c r="CI15" i="288"/>
  <c r="CI17" i="286"/>
  <c r="CI49" i="265" s="1"/>
  <c r="DU19" i="282"/>
  <c r="DU21" i="282" s="1"/>
  <c r="DU30" i="282" l="1"/>
  <c r="DU31" i="282" s="1"/>
  <c r="DV28" i="282" s="1"/>
  <c r="DU43" i="282"/>
  <c r="CI74" i="265"/>
  <c r="CJ22" i="286"/>
  <c r="CJ14" i="286" l="1"/>
  <c r="CJ16" i="286" s="1"/>
  <c r="DV19" i="282"/>
  <c r="DV21" i="282" s="1"/>
  <c r="DV30" i="282" l="1"/>
  <c r="DV31" i="282" s="1"/>
  <c r="DW28" i="282" s="1"/>
  <c r="DV43" i="282"/>
  <c r="CJ31" i="288"/>
  <c r="CJ15" i="288"/>
  <c r="CJ24" i="286"/>
  <c r="CJ25" i="286" s="1"/>
  <c r="CJ17" i="286"/>
  <c r="CJ49" i="265" s="1"/>
  <c r="CJ74" i="265" l="1"/>
  <c r="AD74" i="277" s="1"/>
  <c r="CK22" i="286"/>
  <c r="DW19" i="282"/>
  <c r="DW21" i="282" s="1"/>
  <c r="CK14" i="286" l="1"/>
  <c r="CK16" i="286" s="1"/>
  <c r="DW43" i="282"/>
  <c r="DW30" i="282"/>
  <c r="DW31" i="282" s="1"/>
  <c r="DX28" i="282" s="1"/>
  <c r="CK31" i="288" l="1"/>
  <c r="CK15" i="288"/>
  <c r="CK24" i="286"/>
  <c r="CK25" i="286" s="1"/>
  <c r="CK17" i="286"/>
  <c r="CK49" i="265" s="1"/>
  <c r="DX19" i="282"/>
  <c r="DX21" i="282" s="1"/>
  <c r="DX30" i="282" l="1"/>
  <c r="DX31" i="282" s="1"/>
  <c r="DY28" i="282" s="1"/>
  <c r="DX43" i="282"/>
  <c r="CK74" i="265"/>
  <c r="CL22" i="286"/>
  <c r="CL14" i="286" l="1"/>
  <c r="CL16" i="286" s="1"/>
  <c r="DY19" i="282"/>
  <c r="DY21" i="282" s="1"/>
  <c r="DY43" i="282" l="1"/>
  <c r="DY30" i="282"/>
  <c r="DY31" i="282" s="1"/>
  <c r="DZ28" i="282" s="1"/>
  <c r="CL17" i="286"/>
  <c r="CL49" i="265" s="1"/>
  <c r="CL24" i="286"/>
  <c r="CL25" i="286" s="1"/>
  <c r="CL31" i="288"/>
  <c r="CL15" i="288"/>
  <c r="DZ19" i="282" l="1"/>
  <c r="DZ21" i="282" s="1"/>
  <c r="CM22" i="286"/>
  <c r="CL74" i="265"/>
  <c r="CM14" i="286" l="1"/>
  <c r="CM16" i="286" s="1"/>
  <c r="DZ30" i="282"/>
  <c r="DZ31" i="282" s="1"/>
  <c r="EA28" i="282" s="1"/>
  <c r="DZ43" i="282"/>
  <c r="EA19" i="282" l="1"/>
  <c r="EA21" i="282" s="1"/>
  <c r="CM24" i="286"/>
  <c r="CM25" i="286" s="1"/>
  <c r="CM31" i="288"/>
  <c r="CM15" i="288"/>
  <c r="CM17" i="286"/>
  <c r="CM49" i="265" s="1"/>
  <c r="CN22" i="286" l="1"/>
  <c r="CM74" i="265"/>
  <c r="EA30" i="282"/>
  <c r="EA31" i="282" s="1"/>
  <c r="EB28" i="282" s="1"/>
  <c r="EA43" i="282"/>
  <c r="EB19" i="282" l="1"/>
  <c r="EB21" i="282" s="1"/>
  <c r="CN14" i="286"/>
  <c r="CN16" i="286" s="1"/>
  <c r="CN31" i="288" l="1"/>
  <c r="CN15" i="288"/>
  <c r="CN17" i="286"/>
  <c r="CN49" i="265" s="1"/>
  <c r="CN24" i="286"/>
  <c r="CN25" i="286" s="1"/>
  <c r="EB43" i="282"/>
  <c r="EB30" i="282"/>
  <c r="EB31" i="282" s="1"/>
  <c r="EC28" i="282" s="1"/>
  <c r="EC19" i="282" l="1"/>
  <c r="EC21" i="282" s="1"/>
  <c r="CN74" i="265"/>
  <c r="AE74" i="277" s="1"/>
  <c r="CO22" i="286"/>
  <c r="EC30" i="282" l="1"/>
  <c r="EC31" i="282" s="1"/>
  <c r="ED28" i="282" s="1"/>
  <c r="EC43" i="282"/>
  <c r="CO14" i="286"/>
  <c r="CO16" i="286" s="1"/>
  <c r="CO31" i="288" l="1"/>
  <c r="CO15" i="288"/>
  <c r="CO17" i="286"/>
  <c r="CO49" i="265" s="1"/>
  <c r="CO24" i="286"/>
  <c r="CO25" i="286" s="1"/>
  <c r="ED19" i="282"/>
  <c r="ED21" i="282" s="1"/>
  <c r="CO74" i="265" l="1"/>
  <c r="CP22" i="286"/>
  <c r="ED30" i="282"/>
  <c r="ED31" i="282" s="1"/>
  <c r="EE28" i="282" s="1"/>
  <c r="ED43" i="282"/>
  <c r="EE19" i="282" l="1"/>
  <c r="EE21" i="282" s="1"/>
  <c r="CP14" i="286"/>
  <c r="CP16" i="286" s="1"/>
  <c r="CP31" i="288" l="1"/>
  <c r="CP15" i="288"/>
  <c r="CP24" i="286"/>
  <c r="CP25" i="286" s="1"/>
  <c r="CP17" i="286"/>
  <c r="CP49" i="265" s="1"/>
  <c r="EE43" i="282"/>
  <c r="EE30" i="282"/>
  <c r="EE31" i="282" s="1"/>
  <c r="EF28" i="282" s="1"/>
  <c r="EF19" i="282" l="1"/>
  <c r="EF21" i="282" s="1"/>
  <c r="CP74" i="265"/>
  <c r="CQ22" i="286"/>
  <c r="EF43" i="282" l="1"/>
  <c r="EF30" i="282"/>
  <c r="EF31" i="282" s="1"/>
  <c r="EG28" i="282" s="1"/>
  <c r="CQ14" i="286"/>
  <c r="CQ16" i="286" s="1"/>
  <c r="CQ15" i="288" l="1"/>
  <c r="CQ24" i="286"/>
  <c r="CQ25" i="286" s="1"/>
  <c r="CQ17" i="286"/>
  <c r="CQ49" i="265" s="1"/>
  <c r="CQ31" i="288"/>
  <c r="EG19" i="282"/>
  <c r="EG21" i="282" s="1"/>
  <c r="EG43" i="282" l="1"/>
  <c r="EG30" i="282"/>
  <c r="EG31" i="282" s="1"/>
  <c r="EH28" i="282" s="1"/>
  <c r="CQ74" i="265"/>
  <c r="CR22" i="286"/>
  <c r="CR14" i="286" l="1"/>
  <c r="CR16" i="286" s="1"/>
  <c r="EH19" i="282"/>
  <c r="EH21" i="282" s="1"/>
  <c r="EH30" i="282" l="1"/>
  <c r="EH31" i="282" s="1"/>
  <c r="EI28" i="282" s="1"/>
  <c r="EH43" i="282"/>
  <c r="CR24" i="286"/>
  <c r="CR25" i="286" s="1"/>
  <c r="CR17" i="286"/>
  <c r="CR49" i="265" s="1"/>
  <c r="CR31" i="288"/>
  <c r="CR15" i="288"/>
  <c r="CS22" i="286" l="1"/>
  <c r="CR74" i="265"/>
  <c r="AF74" i="277" s="1"/>
  <c r="EI19" i="282"/>
  <c r="EI21" i="282" s="1"/>
  <c r="EI43" i="282" l="1"/>
  <c r="EI30" i="282"/>
  <c r="EI31" i="282" s="1"/>
  <c r="EJ28" i="282" s="1"/>
  <c r="CS14" i="286"/>
  <c r="CS16" i="286" s="1"/>
  <c r="CS15" i="288" l="1"/>
  <c r="CS24" i="286"/>
  <c r="CS25" i="286" s="1"/>
  <c r="CS17" i="286"/>
  <c r="CS49" i="265" s="1"/>
  <c r="CS31" i="288"/>
  <c r="EJ19" i="282"/>
  <c r="EJ21" i="282" s="1"/>
  <c r="EJ30" i="282" l="1"/>
  <c r="EJ31" i="282" s="1"/>
  <c r="EK28" i="282" s="1"/>
  <c r="EJ43" i="282"/>
  <c r="CT22" i="286"/>
  <c r="CS74" i="265"/>
  <c r="CT14" i="286" l="1"/>
  <c r="CT16" i="286" s="1"/>
  <c r="EK19" i="282"/>
  <c r="EK21" i="282" s="1"/>
  <c r="EK43" i="282" l="1"/>
  <c r="EK30" i="282"/>
  <c r="EK31" i="282" s="1"/>
  <c r="EL28" i="282" s="1"/>
  <c r="CT31" i="288"/>
  <c r="CT15" i="288"/>
  <c r="CT17" i="286"/>
  <c r="CT49" i="265" s="1"/>
  <c r="CT24" i="286"/>
  <c r="CT25" i="286" s="1"/>
  <c r="CU22" i="286" l="1"/>
  <c r="CT74" i="265"/>
  <c r="EL19" i="282"/>
  <c r="EL21" i="282" s="1"/>
  <c r="CU14" i="286" l="1"/>
  <c r="CU16" i="286" s="1"/>
  <c r="EL30" i="282"/>
  <c r="EL31" i="282" s="1"/>
  <c r="EM28" i="282" s="1"/>
  <c r="EL43" i="282"/>
  <c r="EM19" i="282" l="1"/>
  <c r="EM21" i="282" s="1"/>
  <c r="CU31" i="288"/>
  <c r="CU15" i="288"/>
  <c r="CU17" i="286"/>
  <c r="CU49" i="265" s="1"/>
  <c r="CU24" i="286"/>
  <c r="CU25" i="286" s="1"/>
  <c r="CV22" i="286" l="1"/>
  <c r="CU74" i="265"/>
  <c r="EM30" i="282"/>
  <c r="EM31" i="282" s="1"/>
  <c r="EN28" i="282" s="1"/>
  <c r="EM43" i="282"/>
  <c r="EN19" i="282" l="1"/>
  <c r="EN21" i="282" s="1"/>
  <c r="CV14" i="286"/>
  <c r="CV16" i="286" s="1"/>
  <c r="CV15" i="288" l="1"/>
  <c r="CV24" i="286"/>
  <c r="CV25" i="286" s="1"/>
  <c r="CV17" i="286"/>
  <c r="CV49" i="265" s="1"/>
  <c r="CV31" i="288"/>
  <c r="EN30" i="282"/>
  <c r="EN31" i="282" s="1"/>
  <c r="EO28" i="282" s="1"/>
  <c r="EN43" i="282"/>
  <c r="EO19" i="282" l="1"/>
  <c r="EO21" i="282" s="1"/>
  <c r="CV74" i="265"/>
  <c r="AG74" i="277" s="1"/>
  <c r="CW22" i="286"/>
  <c r="CW14" i="286" l="1"/>
  <c r="CW16" i="286" s="1"/>
  <c r="EO30" i="282"/>
  <c r="EO31" i="282" s="1"/>
  <c r="EP28" i="282" s="1"/>
  <c r="EO43" i="282"/>
  <c r="EP19" i="282" l="1"/>
  <c r="EP21" i="282" s="1"/>
  <c r="CW24" i="286"/>
  <c r="CW25" i="286" s="1"/>
  <c r="CW31" i="288"/>
  <c r="CW15" i="288"/>
  <c r="CW17" i="286"/>
  <c r="CW49" i="265" s="1"/>
  <c r="CX22" i="286" l="1"/>
  <c r="CW74" i="265"/>
  <c r="EP43" i="282"/>
  <c r="EP30" i="282"/>
  <c r="EP31" i="282" s="1"/>
  <c r="EQ28" i="282" s="1"/>
  <c r="EQ19" i="282" l="1"/>
  <c r="EQ21" i="282" s="1"/>
  <c r="CX14" i="286"/>
  <c r="CX16" i="286" s="1"/>
  <c r="EQ30" i="282" l="1"/>
  <c r="EQ31" i="282" s="1"/>
  <c r="ER28" i="282" s="1"/>
  <c r="EQ43" i="282"/>
  <c r="CX24" i="286"/>
  <c r="CX25" i="286" s="1"/>
  <c r="CX31" i="288"/>
  <c r="CX15" i="288"/>
  <c r="CX17" i="286"/>
  <c r="CX49" i="265" s="1"/>
  <c r="CX74" i="265" l="1"/>
  <c r="CY22" i="286"/>
  <c r="ER19" i="282"/>
  <c r="ER21" i="282" s="1"/>
  <c r="CY14" i="286" l="1"/>
  <c r="CY16" i="286" s="1"/>
  <c r="ER30" i="282"/>
  <c r="ER31" i="282" s="1"/>
  <c r="ES28" i="282" s="1"/>
  <c r="ER43" i="282"/>
  <c r="ES19" i="282" l="1"/>
  <c r="ES21" i="282" s="1"/>
  <c r="CY17" i="286"/>
  <c r="CY49" i="265" s="1"/>
  <c r="CY24" i="286"/>
  <c r="CY25" i="286" s="1"/>
  <c r="CY31" i="288"/>
  <c r="CY15" i="288"/>
  <c r="CZ22" i="286" l="1"/>
  <c r="CY74" i="265"/>
  <c r="ES43" i="282"/>
  <c r="ES30" i="282"/>
  <c r="ES31" i="282" s="1"/>
  <c r="ET28" i="282" s="1"/>
  <c r="ET19" i="282" l="1"/>
  <c r="ET21" i="282" s="1"/>
  <c r="CZ14" i="286"/>
  <c r="CZ16" i="286" s="1"/>
  <c r="CZ24" i="286" l="1"/>
  <c r="CZ25" i="286" s="1"/>
  <c r="CZ17" i="286"/>
  <c r="CZ49" i="265" s="1"/>
  <c r="CZ31" i="288"/>
  <c r="CZ15" i="288"/>
  <c r="ET30" i="282"/>
  <c r="ET31" i="282" s="1"/>
  <c r="EU28" i="282" s="1"/>
  <c r="ET43" i="282"/>
  <c r="EU19" i="282" l="1"/>
  <c r="EU21" i="282" s="1"/>
  <c r="DA22" i="286"/>
  <c r="CZ74" i="265"/>
  <c r="AH74" i="277" s="1"/>
  <c r="DA14" i="286" l="1"/>
  <c r="DA16" i="286" s="1"/>
  <c r="EU30" i="282"/>
  <c r="EU31" i="282" s="1"/>
  <c r="EV28" i="282" s="1"/>
  <c r="EU43" i="282"/>
  <c r="EV19" i="282" l="1"/>
  <c r="EV21" i="282" s="1"/>
  <c r="DA31" i="288"/>
  <c r="DA15" i="288"/>
  <c r="DA24" i="286"/>
  <c r="DA25" i="286" s="1"/>
  <c r="DA17" i="286"/>
  <c r="DA49" i="265" s="1"/>
  <c r="DB22" i="286" l="1"/>
  <c r="DA74" i="265"/>
  <c r="EV30" i="282"/>
  <c r="EV31" i="282" s="1"/>
  <c r="EW28" i="282" s="1"/>
  <c r="EV43" i="282"/>
  <c r="DB14" i="286" l="1"/>
  <c r="DB16" i="286" s="1"/>
  <c r="EW19" i="282"/>
  <c r="EW21" i="282" s="1"/>
  <c r="DB31" i="288" l="1"/>
  <c r="DB15" i="288"/>
  <c r="DB24" i="286"/>
  <c r="DB25" i="286" s="1"/>
  <c r="DB17" i="286"/>
  <c r="DB49" i="265" s="1"/>
  <c r="EW43" i="282"/>
  <c r="EW30" i="282"/>
  <c r="EW31" i="282" s="1"/>
  <c r="EX28" i="282" s="1"/>
  <c r="DC22" i="286" l="1"/>
  <c r="DB74" i="265"/>
  <c r="EX19" i="282"/>
  <c r="EX21" i="282" s="1"/>
  <c r="EX30" i="282" l="1"/>
  <c r="EX31" i="282" s="1"/>
  <c r="EY28" i="282" s="1"/>
  <c r="EX43" i="282"/>
  <c r="DC14" i="286"/>
  <c r="DC16" i="286" s="1"/>
  <c r="DC17" i="286" l="1"/>
  <c r="DC49" i="265" s="1"/>
  <c r="DC24" i="286"/>
  <c r="DC25" i="286" s="1"/>
  <c r="DC31" i="288"/>
  <c r="DC15" i="288"/>
  <c r="EY19" i="282"/>
  <c r="EY21" i="282" s="1"/>
  <c r="EY30" i="282" l="1"/>
  <c r="EY31" i="282" s="1"/>
  <c r="EZ28" i="282" s="1"/>
  <c r="EY43" i="282"/>
  <c r="DC74" i="265"/>
  <c r="DD22" i="286"/>
  <c r="DD14" i="286" l="1"/>
  <c r="DD16" i="286" s="1"/>
  <c r="EZ19" i="282"/>
  <c r="EZ21" i="282" s="1"/>
  <c r="DD15" i="288" l="1"/>
  <c r="DD24" i="286"/>
  <c r="DD25" i="286" s="1"/>
  <c r="DD17" i="286"/>
  <c r="DD49" i="265" s="1"/>
  <c r="DD31" i="288"/>
  <c r="EZ30" i="282"/>
  <c r="EZ31" i="282" s="1"/>
  <c r="FA28" i="282" s="1"/>
  <c r="EZ43" i="282"/>
  <c r="FA19" i="282" l="1"/>
  <c r="FA21" i="282" s="1"/>
  <c r="DD74" i="265"/>
  <c r="AI74" i="277" s="1"/>
  <c r="DE22" i="286"/>
  <c r="FA43" i="282" l="1"/>
  <c r="FA30" i="282"/>
  <c r="FA31" i="282" s="1"/>
  <c r="FB28" i="282" s="1"/>
  <c r="DE14" i="286"/>
  <c r="DE16" i="286" s="1"/>
  <c r="DE24" i="286" l="1"/>
  <c r="DE25" i="286" s="1"/>
  <c r="DE31" i="288"/>
  <c r="DE15" i="288"/>
  <c r="DE17" i="286"/>
  <c r="DE49" i="265" s="1"/>
  <c r="FB19" i="282"/>
  <c r="FB21" i="282" s="1"/>
  <c r="FB43" i="282" l="1"/>
  <c r="FB30" i="282"/>
  <c r="FB31" i="282" s="1"/>
  <c r="FC28" i="282" s="1"/>
  <c r="DE74" i="265"/>
  <c r="DF22" i="286"/>
  <c r="DF14" i="286" l="1"/>
  <c r="DF16" i="286" s="1"/>
  <c r="FC19" i="282"/>
  <c r="FC21" i="282" s="1"/>
  <c r="DF31" i="288" l="1"/>
  <c r="DF15" i="288"/>
  <c r="DF17" i="286"/>
  <c r="DF49" i="265" s="1"/>
  <c r="DF24" i="286"/>
  <c r="DF25" i="286" s="1"/>
  <c r="FC43" i="282"/>
  <c r="FC30" i="282"/>
  <c r="FC31" i="282" s="1"/>
  <c r="FD28" i="282" s="1"/>
  <c r="FD19" i="282" l="1"/>
  <c r="FD21" i="282" s="1"/>
  <c r="DF74" i="265"/>
  <c r="DG22" i="286"/>
  <c r="FD43" i="282" l="1"/>
  <c r="FD30" i="282"/>
  <c r="FD31" i="282" s="1"/>
  <c r="FE28" i="282" s="1"/>
  <c r="DG14" i="286"/>
  <c r="DG16" i="286" s="1"/>
  <c r="DG24" i="286" l="1"/>
  <c r="DG25" i="286" s="1"/>
  <c r="DG17" i="286"/>
  <c r="DG49" i="265" s="1"/>
  <c r="DG31" i="288"/>
  <c r="DG15" i="288"/>
  <c r="FE19" i="282"/>
  <c r="FE21" i="282" s="1"/>
  <c r="FE30" i="282" l="1"/>
  <c r="FE31" i="282" s="1"/>
  <c r="FF28" i="282" s="1"/>
  <c r="FE43" i="282"/>
  <c r="DH22" i="286"/>
  <c r="DG74" i="265"/>
  <c r="DH14" i="286" l="1"/>
  <c r="DH16" i="286" s="1"/>
  <c r="FF19" i="282"/>
  <c r="FF21" i="282" s="1"/>
  <c r="FF30" i="282" l="1"/>
  <c r="FF31" i="282" s="1"/>
  <c r="FG28" i="282" s="1"/>
  <c r="FF43" i="282"/>
  <c r="DH17" i="286"/>
  <c r="DH49" i="265" s="1"/>
  <c r="DH31" i="288"/>
  <c r="DH15" i="288"/>
  <c r="DH24" i="286"/>
  <c r="DH25" i="286" s="1"/>
  <c r="DH74" i="265" l="1"/>
  <c r="AJ74" i="277" s="1"/>
  <c r="DI22" i="286"/>
  <c r="FG19" i="282"/>
  <c r="FG21" i="282" s="1"/>
  <c r="DI14" i="286" l="1"/>
  <c r="DI16" i="286" s="1"/>
  <c r="FG30" i="282"/>
  <c r="FG31" i="282" s="1"/>
  <c r="FH28" i="282" s="1"/>
  <c r="FG43" i="282"/>
  <c r="FH19" i="282" l="1"/>
  <c r="FH21" i="282" s="1"/>
  <c r="DI17" i="286"/>
  <c r="DI49" i="265" s="1"/>
  <c r="DI31" i="288"/>
  <c r="DI15" i="288"/>
  <c r="DI24" i="286"/>
  <c r="DI25" i="286" s="1"/>
  <c r="DJ22" i="286" l="1"/>
  <c r="DI74" i="265"/>
  <c r="FH43" i="282"/>
  <c r="FH30" i="282"/>
  <c r="FH31" i="282" s="1"/>
  <c r="FI28" i="282" s="1"/>
  <c r="DJ14" i="286" l="1"/>
  <c r="DJ16" i="286" s="1"/>
  <c r="FI19" i="282"/>
  <c r="FI21" i="282" s="1"/>
  <c r="FI43" i="282" l="1"/>
  <c r="FI30" i="282"/>
  <c r="FI31" i="282" s="1"/>
  <c r="FJ28" i="282" s="1"/>
  <c r="DJ31" i="288"/>
  <c r="DJ15" i="288"/>
  <c r="DJ24" i="286"/>
  <c r="DJ25" i="286" s="1"/>
  <c r="DJ17" i="286"/>
  <c r="DJ49" i="265" s="1"/>
  <c r="DJ74" i="265" l="1"/>
  <c r="DK22" i="286"/>
  <c r="FJ19" i="282"/>
  <c r="FJ21" i="282" s="1"/>
  <c r="FJ30" i="282" l="1"/>
  <c r="FJ31" i="282" s="1"/>
  <c r="FK28" i="282" s="1"/>
  <c r="FJ43" i="282"/>
  <c r="DK14" i="286"/>
  <c r="DK16" i="286" s="1"/>
  <c r="DK24" i="286" l="1"/>
  <c r="DK25" i="286" s="1"/>
  <c r="DK17" i="286"/>
  <c r="DK49" i="265" s="1"/>
  <c r="DK31" i="288"/>
  <c r="DK15" i="288"/>
  <c r="FK19" i="282"/>
  <c r="FK21" i="282" s="1"/>
  <c r="FK43" i="282" l="1"/>
  <c r="FK30" i="282"/>
  <c r="FK31" i="282" s="1"/>
  <c r="FL28" i="282" s="1"/>
  <c r="DK74" i="265"/>
  <c r="DL22" i="286"/>
  <c r="FL19" i="282" l="1"/>
  <c r="FL21" i="282" s="1"/>
  <c r="DL14" i="286"/>
  <c r="DL16" i="286" s="1"/>
  <c r="DL31" i="288" l="1"/>
  <c r="DL15" i="288"/>
  <c r="DL17" i="286"/>
  <c r="DL49" i="265" s="1"/>
  <c r="DL24" i="286"/>
  <c r="DL25" i="286" s="1"/>
  <c r="FL43" i="282"/>
  <c r="FL30" i="282"/>
  <c r="FL31" i="282" s="1"/>
  <c r="FM28" i="282" s="1"/>
  <c r="FM19" i="282" l="1"/>
  <c r="FM21" i="282" s="1"/>
  <c r="DL74" i="265"/>
  <c r="AK74" i="277" s="1"/>
  <c r="DM22" i="286"/>
  <c r="DM14" i="286" l="1"/>
  <c r="DM16" i="286" s="1"/>
  <c r="FM30" i="282"/>
  <c r="FM31" i="282" s="1"/>
  <c r="FN28" i="282" s="1"/>
  <c r="FM43" i="282"/>
  <c r="FN19" i="282" l="1"/>
  <c r="FN21" i="282" s="1"/>
  <c r="DM24" i="286"/>
  <c r="DM25" i="286" s="1"/>
  <c r="DM17" i="286"/>
  <c r="DM49" i="265" s="1"/>
  <c r="DM31" i="288"/>
  <c r="DM15" i="288"/>
  <c r="DM74" i="265" l="1"/>
  <c r="DN22" i="286"/>
  <c r="FN30" i="282"/>
  <c r="FN31" i="282" s="1"/>
  <c r="FO28" i="282" s="1"/>
  <c r="FN43" i="282"/>
  <c r="FO19" i="282" l="1"/>
  <c r="FO21" i="282" s="1"/>
  <c r="DN14" i="286"/>
  <c r="DN16" i="286" s="1"/>
  <c r="DN17" i="286" l="1"/>
  <c r="DN49" i="265" s="1"/>
  <c r="DN31" i="288"/>
  <c r="DN15" i="288"/>
  <c r="DN24" i="286"/>
  <c r="DN25" i="286" s="1"/>
  <c r="FO30" i="282"/>
  <c r="FO31" i="282" s="1"/>
  <c r="FP28" i="282" s="1"/>
  <c r="FO43" i="282"/>
  <c r="FP19" i="282" l="1"/>
  <c r="FP21" i="282" s="1"/>
  <c r="DN74" i="265"/>
  <c r="DO22" i="286"/>
  <c r="FP43" i="282" l="1"/>
  <c r="FP30" i="282"/>
  <c r="FP31" i="282" s="1"/>
  <c r="FQ28" i="282" s="1"/>
  <c r="DO14" i="286"/>
  <c r="DO16" i="286" s="1"/>
  <c r="DO24" i="286" l="1"/>
  <c r="DO25" i="286" s="1"/>
  <c r="DO17" i="286"/>
  <c r="DO49" i="265" s="1"/>
  <c r="DO31" i="288"/>
  <c r="DO15" i="288"/>
  <c r="FQ19" i="282"/>
  <c r="FQ21" i="282" s="1"/>
  <c r="DO74" i="265" l="1"/>
  <c r="DP22" i="286"/>
  <c r="FQ30" i="282"/>
  <c r="FQ31" i="282" s="1"/>
  <c r="FR28" i="282" s="1"/>
  <c r="FQ43" i="282"/>
  <c r="FR19" i="282" l="1"/>
  <c r="FR21" i="282" s="1"/>
  <c r="DP14" i="286"/>
  <c r="DP16" i="286" s="1"/>
  <c r="DP17" i="286" l="1"/>
  <c r="DP49" i="265" s="1"/>
  <c r="DP24" i="286"/>
  <c r="DP25" i="286" s="1"/>
  <c r="DP31" i="288"/>
  <c r="DP15" i="288"/>
  <c r="FR43" i="282"/>
  <c r="FR30" i="282"/>
  <c r="FR31" i="282" s="1"/>
  <c r="FS28" i="282" s="1"/>
  <c r="FS19" i="282" l="1"/>
  <c r="FS21" i="282" s="1"/>
  <c r="DQ22" i="286"/>
  <c r="DP74" i="265"/>
  <c r="AL74" i="277" s="1"/>
  <c r="DQ14" i="286" l="1"/>
  <c r="DQ16" i="286" s="1"/>
  <c r="FS43" i="282"/>
  <c r="FS30" i="282"/>
  <c r="FS31" i="282" s="1"/>
  <c r="FT28" i="282" s="1"/>
  <c r="FT19" i="282" l="1"/>
  <c r="FT21" i="282" s="1"/>
  <c r="DQ24" i="286"/>
  <c r="DQ25" i="286" s="1"/>
  <c r="DQ17" i="286"/>
  <c r="DQ49" i="265" s="1"/>
  <c r="DQ31" i="288"/>
  <c r="DQ15" i="288"/>
  <c r="DQ74" i="265" l="1"/>
  <c r="DR22" i="286"/>
  <c r="FT43" i="282"/>
  <c r="FT30" i="282"/>
  <c r="FT31" i="282" s="1"/>
  <c r="FU28" i="282" s="1"/>
  <c r="DR14" i="286" l="1"/>
  <c r="DR16" i="286" s="1"/>
  <c r="FU19" i="282"/>
  <c r="FU21" i="282" s="1"/>
  <c r="FU30" i="282" l="1"/>
  <c r="FU31" i="282" s="1"/>
  <c r="FV28" i="282" s="1"/>
  <c r="FU43" i="282"/>
  <c r="DR31" i="288"/>
  <c r="DR15" i="288"/>
  <c r="DR24" i="286"/>
  <c r="DR25" i="286" s="1"/>
  <c r="DR17" i="286"/>
  <c r="DR49" i="265" s="1"/>
  <c r="DS22" i="286" l="1"/>
  <c r="DR74" i="265"/>
  <c r="FV19" i="282"/>
  <c r="FV21" i="282" s="1"/>
  <c r="FV30" i="282" l="1"/>
  <c r="FV31" i="282" s="1"/>
  <c r="FW28" i="282" s="1"/>
  <c r="FV43" i="282"/>
  <c r="DS14" i="286"/>
  <c r="DS16" i="286" s="1"/>
  <c r="DS31" i="288" l="1"/>
  <c r="DS15" i="288"/>
  <c r="DS24" i="286"/>
  <c r="DS25" i="286" s="1"/>
  <c r="DS17" i="286"/>
  <c r="DS49" i="265" s="1"/>
  <c r="FW19" i="282"/>
  <c r="FW21" i="282" s="1"/>
  <c r="DS74" i="265" l="1"/>
  <c r="DT22" i="286"/>
  <c r="FW43" i="282"/>
  <c r="FW30" i="282"/>
  <c r="FW31" i="282" s="1"/>
  <c r="FX28" i="282" s="1"/>
  <c r="FX19" i="282" l="1"/>
  <c r="FX21" i="282" s="1"/>
  <c r="DT14" i="286"/>
  <c r="DT16" i="286" s="1"/>
  <c r="DT15" i="288" l="1"/>
  <c r="DT24" i="286"/>
  <c r="DT25" i="286" s="1"/>
  <c r="DT17" i="286"/>
  <c r="DT49" i="265" s="1"/>
  <c r="DT31" i="288"/>
  <c r="FX30" i="282"/>
  <c r="FX31" i="282" s="1"/>
  <c r="FY28" i="282" s="1"/>
  <c r="FX43" i="282"/>
  <c r="FY19" i="282" l="1"/>
  <c r="FY21" i="282" s="1"/>
  <c r="DU22" i="286"/>
  <c r="DT74" i="265"/>
  <c r="AM74" i="277" s="1"/>
  <c r="DU14" i="286" l="1"/>
  <c r="DU16" i="286" s="1"/>
  <c r="FY43" i="282"/>
  <c r="FY30" i="282"/>
  <c r="FY31" i="282" s="1"/>
  <c r="FZ28" i="282" s="1"/>
  <c r="DU15" i="288" l="1"/>
  <c r="DU24" i="286"/>
  <c r="DU25" i="286" s="1"/>
  <c r="DU17" i="286"/>
  <c r="DU49" i="265" s="1"/>
  <c r="DU31" i="288"/>
  <c r="FZ19" i="282"/>
  <c r="FZ21" i="282" s="1"/>
  <c r="DU74" i="265" l="1"/>
  <c r="DV22" i="286"/>
  <c r="FZ30" i="282"/>
  <c r="FZ31" i="282" s="1"/>
  <c r="GA28" i="282" s="1"/>
  <c r="FZ43" i="282"/>
  <c r="GA19" i="282" l="1"/>
  <c r="GA21" i="282" s="1"/>
  <c r="DV14" i="286"/>
  <c r="DV16" i="286" s="1"/>
  <c r="GA43" i="282" l="1"/>
  <c r="GA30" i="282"/>
  <c r="GA31" i="282" s="1"/>
  <c r="GB28" i="282" s="1"/>
  <c r="DV17" i="286"/>
  <c r="DV49" i="265" s="1"/>
  <c r="DV24" i="286"/>
  <c r="DV25" i="286" s="1"/>
  <c r="DV31" i="288"/>
  <c r="DV15" i="288"/>
  <c r="DV74" i="265" l="1"/>
  <c r="DW22" i="286"/>
  <c r="GB19" i="282"/>
  <c r="GB21" i="282" s="1"/>
  <c r="DW14" i="286" l="1"/>
  <c r="DW16" i="286" s="1"/>
  <c r="GB43" i="282"/>
  <c r="GB30" i="282"/>
  <c r="GB31" i="282" s="1"/>
  <c r="GC28" i="282" s="1"/>
  <c r="GC19" i="282" l="1"/>
  <c r="GC21" i="282" s="1"/>
  <c r="DW24" i="286"/>
  <c r="DW25" i="286" s="1"/>
  <c r="DW17" i="286"/>
  <c r="DW49" i="265" s="1"/>
  <c r="DW31" i="288"/>
  <c r="DW15" i="288"/>
  <c r="DX22" i="286" l="1"/>
  <c r="DW74" i="265"/>
  <c r="GC30" i="282"/>
  <c r="GC31" i="282" s="1"/>
  <c r="GD28" i="282" s="1"/>
  <c r="GC43" i="282"/>
  <c r="GD19" i="282" l="1"/>
  <c r="GD21" i="282" s="1"/>
  <c r="DX14" i="286"/>
  <c r="DX16" i="286" s="1"/>
  <c r="DX17" i="286" l="1"/>
  <c r="DX49" i="265" s="1"/>
  <c r="DX24" i="286"/>
  <c r="DX25" i="286" s="1"/>
  <c r="DX31" i="288"/>
  <c r="DX15" i="288"/>
  <c r="GD43" i="282"/>
  <c r="GD30" i="282"/>
  <c r="GD31" i="282" s="1"/>
  <c r="GE28" i="282" s="1"/>
  <c r="GE19" i="282" l="1"/>
  <c r="GE21" i="282" s="1"/>
  <c r="DY22" i="286"/>
  <c r="DX74" i="265"/>
  <c r="AN74" i="277" s="1"/>
  <c r="DY14" i="286" l="1"/>
  <c r="DY16" i="286" s="1"/>
  <c r="GE43" i="282"/>
  <c r="GE30" i="282"/>
  <c r="GE31" i="282" s="1"/>
  <c r="GF28" i="282" s="1"/>
  <c r="GF19" i="282" l="1"/>
  <c r="GF21" i="282" s="1"/>
  <c r="DY24" i="286"/>
  <c r="DY25" i="286" s="1"/>
  <c r="DY17" i="286"/>
  <c r="DY49" i="265" s="1"/>
  <c r="DY31" i="288"/>
  <c r="DY15" i="288"/>
  <c r="DY74" i="265" l="1"/>
  <c r="DZ22" i="286"/>
  <c r="GF30" i="282"/>
  <c r="GF31" i="282" s="1"/>
  <c r="GG28" i="282" s="1"/>
  <c r="GF43" i="282"/>
  <c r="GG19" i="282" l="1"/>
  <c r="GG21" i="282" s="1"/>
  <c r="DZ14" i="286"/>
  <c r="DZ16" i="286" s="1"/>
  <c r="GG30" i="282" l="1"/>
  <c r="GG31" i="282" s="1"/>
  <c r="GH28" i="282" s="1"/>
  <c r="GG43" i="282"/>
  <c r="DZ24" i="286"/>
  <c r="DZ25" i="286" s="1"/>
  <c r="DZ17" i="286"/>
  <c r="DZ49" i="265" s="1"/>
  <c r="DZ31" i="288"/>
  <c r="DZ15" i="288"/>
  <c r="GH19" i="282" l="1"/>
  <c r="GH21" i="282" s="1"/>
  <c r="DZ74" i="265"/>
  <c r="EA22" i="286"/>
  <c r="GH30" i="282" l="1"/>
  <c r="GH31" i="282" s="1"/>
  <c r="GI28" i="282" s="1"/>
  <c r="GH43" i="282"/>
  <c r="EA14" i="286"/>
  <c r="EA16" i="286" s="1"/>
  <c r="EA24" i="286" l="1"/>
  <c r="EA25" i="286" s="1"/>
  <c r="EA17" i="286"/>
  <c r="EA49" i="265" s="1"/>
  <c r="EA31" i="288"/>
  <c r="EA15" i="288"/>
  <c r="GI19" i="282"/>
  <c r="GI21" i="282" s="1"/>
  <c r="GI43" i="282" l="1"/>
  <c r="GI30" i="282"/>
  <c r="GI31" i="282" s="1"/>
  <c r="GJ28" i="282" s="1"/>
  <c r="EB22" i="286"/>
  <c r="EA74" i="265"/>
  <c r="GJ19" i="282" l="1"/>
  <c r="GJ21" i="282" s="1"/>
  <c r="EB14" i="286"/>
  <c r="EB16" i="286" s="1"/>
  <c r="EB31" i="288" l="1"/>
  <c r="EB15" i="288"/>
  <c r="EB24" i="286"/>
  <c r="EB25" i="286" s="1"/>
  <c r="EB17" i="286"/>
  <c r="EB49" i="265" s="1"/>
  <c r="GJ43" i="282"/>
  <c r="GJ30" i="282"/>
  <c r="GJ31" i="282" s="1"/>
  <c r="H21" i="282"/>
  <c r="EB74" i="265" l="1"/>
  <c r="AO74" i="277" s="1"/>
  <c r="EC22" i="286"/>
  <c r="H30" i="282"/>
  <c r="H43" i="282"/>
  <c r="EC14" i="286" l="1"/>
  <c r="EC16" i="286" s="1"/>
  <c r="EC24" i="286" l="1"/>
  <c r="EC25" i="286" s="1"/>
  <c r="EC17" i="286"/>
  <c r="EC49" i="265" s="1"/>
  <c r="EC31" i="288"/>
  <c r="EC15" i="288"/>
  <c r="EC74" i="265" l="1"/>
  <c r="ED22" i="286"/>
  <c r="ED14" i="286" l="1"/>
  <c r="ED16" i="286" s="1"/>
  <c r="ED24" i="286" l="1"/>
  <c r="ED25" i="286" s="1"/>
  <c r="ED31" i="288"/>
  <c r="ED15" i="288"/>
  <c r="ED17" i="286"/>
  <c r="ED49" i="265" s="1"/>
  <c r="ED74" i="265" l="1"/>
  <c r="EE22" i="286"/>
  <c r="EE14" i="286" l="1"/>
  <c r="EE16" i="286" s="1"/>
  <c r="EE31" i="288" l="1"/>
  <c r="EE15" i="288"/>
  <c r="EE24" i="286"/>
  <c r="EE25" i="286" s="1"/>
  <c r="EE17" i="286"/>
  <c r="EE49" i="265" s="1"/>
  <c r="EF22" i="286" l="1"/>
  <c r="EE74" i="265"/>
  <c r="EF14" i="286" l="1"/>
  <c r="EF16" i="286" s="1"/>
  <c r="EF17" i="286" l="1"/>
  <c r="EF49" i="265" s="1"/>
  <c r="EF31" i="288"/>
  <c r="EF15" i="288"/>
  <c r="EF24" i="286"/>
  <c r="EF25" i="286" s="1"/>
  <c r="EG22" i="286" l="1"/>
  <c r="EF74" i="265"/>
  <c r="AP74" i="277" s="1"/>
  <c r="EG14" i="286" l="1"/>
  <c r="EG16" i="286" s="1"/>
  <c r="EG24" i="286" l="1"/>
  <c r="EG25" i="286" s="1"/>
  <c r="EG17" i="286"/>
  <c r="EG49" i="265" s="1"/>
  <c r="EG31" i="288"/>
  <c r="EG15" i="288"/>
  <c r="EH22" i="286" l="1"/>
  <c r="EG74" i="265"/>
  <c r="EH14" i="286" l="1"/>
  <c r="EH16" i="286" s="1"/>
  <c r="EH24" i="286" l="1"/>
  <c r="EH25" i="286" s="1"/>
  <c r="EH31" i="288"/>
  <c r="EH15" i="288"/>
  <c r="EH17" i="286"/>
  <c r="EH49" i="265" s="1"/>
  <c r="EH74" i="265" l="1"/>
  <c r="EI22" i="286"/>
  <c r="EI14" i="286" l="1"/>
  <c r="EI16" i="286" s="1"/>
  <c r="EI24" i="286" l="1"/>
  <c r="EI25" i="286" s="1"/>
  <c r="EI17" i="286"/>
  <c r="EI49" i="265" s="1"/>
  <c r="EI31" i="288"/>
  <c r="EI15" i="288"/>
  <c r="EI74" i="265" l="1"/>
  <c r="EJ22" i="286"/>
  <c r="EJ14" i="286" l="1"/>
  <c r="EJ16" i="286" s="1"/>
  <c r="EJ24" i="286" l="1"/>
  <c r="EJ25" i="286" s="1"/>
  <c r="EJ17" i="286"/>
  <c r="EJ49" i="265" s="1"/>
  <c r="EJ31" i="288"/>
  <c r="EJ15" i="288"/>
  <c r="EK22" i="286" l="1"/>
  <c r="EJ74" i="265"/>
  <c r="AQ74" i="277" s="1"/>
  <c r="EK14" i="286" l="1"/>
  <c r="EK16" i="286" s="1"/>
  <c r="EK15" i="288" l="1"/>
  <c r="EK24" i="286"/>
  <c r="EK25" i="286" s="1"/>
  <c r="EK17" i="286"/>
  <c r="EK49" i="265" s="1"/>
  <c r="EK31" i="288"/>
  <c r="EL22" i="286" l="1"/>
  <c r="EK74" i="265"/>
  <c r="EL14" i="286" l="1"/>
  <c r="EL16" i="286" s="1"/>
  <c r="EL17" i="286" l="1"/>
  <c r="EL49" i="265" s="1"/>
  <c r="EL24" i="286"/>
  <c r="EL25" i="286" s="1"/>
  <c r="EL31" i="288"/>
  <c r="EL15" i="288"/>
  <c r="EL74" i="265" l="1"/>
  <c r="EM22" i="286"/>
  <c r="EM14" i="286" l="1"/>
  <c r="EM16" i="286" s="1"/>
  <c r="EM24" i="286" l="1"/>
  <c r="EM25" i="286" s="1"/>
  <c r="EM17" i="286"/>
  <c r="EM49" i="265" s="1"/>
  <c r="EM31" i="288"/>
  <c r="EM15" i="288"/>
  <c r="EM74" i="265" l="1"/>
  <c r="EN22" i="286"/>
  <c r="EN14" i="286" l="1"/>
  <c r="EN16" i="286" s="1"/>
  <c r="EN24" i="286" l="1"/>
  <c r="EN25" i="286" s="1"/>
  <c r="EN17" i="286"/>
  <c r="EN49" i="265" s="1"/>
  <c r="EN31" i="288"/>
  <c r="EN15" i="288"/>
  <c r="EN74" i="265" l="1"/>
  <c r="AR74" i="277" s="1"/>
  <c r="EO22" i="286"/>
  <c r="EO14" i="286" l="1"/>
  <c r="EO16" i="286" s="1"/>
  <c r="EO24" i="286" l="1"/>
  <c r="EO25" i="286" s="1"/>
  <c r="EO17" i="286"/>
  <c r="EO49" i="265" s="1"/>
  <c r="EO31" i="288"/>
  <c r="EO15" i="288"/>
  <c r="EO74" i="265" l="1"/>
  <c r="EP22" i="286"/>
  <c r="EP14" i="286" l="1"/>
  <c r="EP16" i="286" s="1"/>
  <c r="EP17" i="286" l="1"/>
  <c r="EP49" i="265" s="1"/>
  <c r="EP24" i="286"/>
  <c r="EP25" i="286" s="1"/>
  <c r="EP31" i="288"/>
  <c r="EP15" i="288"/>
  <c r="EP74" i="265" l="1"/>
  <c r="EQ22" i="286"/>
  <c r="EQ14" i="286" l="1"/>
  <c r="EQ16" i="286" s="1"/>
  <c r="EQ24" i="286" l="1"/>
  <c r="EQ25" i="286" s="1"/>
  <c r="EQ17" i="286"/>
  <c r="EQ49" i="265" s="1"/>
  <c r="EQ31" i="288"/>
  <c r="EQ15" i="288"/>
  <c r="EQ74" i="265" l="1"/>
  <c r="ER22" i="286"/>
  <c r="ER14" i="286" l="1"/>
  <c r="ER16" i="286" s="1"/>
  <c r="ER24" i="286" l="1"/>
  <c r="ER25" i="286" s="1"/>
  <c r="ER17" i="286"/>
  <c r="ER49" i="265" s="1"/>
  <c r="ER31" i="288"/>
  <c r="ER15" i="288"/>
  <c r="ES22" i="286" l="1"/>
  <c r="ER74" i="265"/>
  <c r="AS74" i="277" s="1"/>
  <c r="ES14" i="286" l="1"/>
  <c r="ES16" i="286" s="1"/>
  <c r="ES24" i="286" l="1"/>
  <c r="ES25" i="286" s="1"/>
  <c r="ES17" i="286"/>
  <c r="ES49" i="265" s="1"/>
  <c r="ES31" i="288"/>
  <c r="ES15" i="288"/>
  <c r="ET22" i="286" l="1"/>
  <c r="ES74" i="265"/>
  <c r="ET14" i="286" l="1"/>
  <c r="ET16" i="286" s="1"/>
  <c r="ET24" i="286" l="1"/>
  <c r="ET25" i="286" s="1"/>
  <c r="ET31" i="288"/>
  <c r="ET15" i="288"/>
  <c r="ET17" i="286"/>
  <c r="ET49" i="265" s="1"/>
  <c r="ET74" i="265" l="1"/>
  <c r="EU22" i="286"/>
  <c r="EU14" i="286" l="1"/>
  <c r="EU16" i="286" s="1"/>
  <c r="EU24" i="286" l="1"/>
  <c r="EU25" i="286" s="1"/>
  <c r="EU17" i="286"/>
  <c r="EU49" i="265" s="1"/>
  <c r="EU31" i="288"/>
  <c r="EU15" i="288"/>
  <c r="EU74" i="265" l="1"/>
  <c r="EV22" i="286"/>
  <c r="EV14" i="286" l="1"/>
  <c r="EV16" i="286" s="1"/>
  <c r="EV31" i="288" l="1"/>
  <c r="EV15" i="288"/>
  <c r="EV24" i="286"/>
  <c r="EV25" i="286" s="1"/>
  <c r="EV17" i="286"/>
  <c r="EV49" i="265" s="1"/>
  <c r="EV74" i="265" l="1"/>
  <c r="AT74" i="277" s="1"/>
  <c r="EW22" i="286"/>
  <c r="EW14" i="286" l="1"/>
  <c r="EW16" i="286" s="1"/>
  <c r="EW24" i="286" l="1"/>
  <c r="EW25" i="286" s="1"/>
  <c r="EW17" i="286"/>
  <c r="EW49" i="265" s="1"/>
  <c r="EW31" i="288"/>
  <c r="EW15" i="288"/>
  <c r="EX22" i="286" l="1"/>
  <c r="EW74" i="265"/>
  <c r="EX14" i="286" l="1"/>
  <c r="EX16" i="286" s="1"/>
  <c r="EX17" i="286" l="1"/>
  <c r="EX49" i="265" s="1"/>
  <c r="EX24" i="286"/>
  <c r="EX25" i="286" s="1"/>
  <c r="EX31" i="288"/>
  <c r="EX15" i="288"/>
  <c r="EY22" i="286" l="1"/>
  <c r="EX74" i="265"/>
  <c r="EY14" i="286" l="1"/>
  <c r="EY16" i="286" s="1"/>
  <c r="EY31" i="288" l="1"/>
  <c r="EY15" i="288"/>
  <c r="EY24" i="286"/>
  <c r="EY25" i="286" s="1"/>
  <c r="EY17" i="286"/>
  <c r="EY49" i="265" s="1"/>
  <c r="EY74" i="265" l="1"/>
  <c r="EZ22" i="286"/>
  <c r="EZ14" i="286" l="1"/>
  <c r="EZ16" i="286" s="1"/>
  <c r="EZ31" i="288" l="1"/>
  <c r="EZ15" i="288"/>
  <c r="EZ24" i="286"/>
  <c r="EZ25" i="286" s="1"/>
  <c r="EZ17" i="286"/>
  <c r="EZ49" i="265" s="1"/>
  <c r="FA22" i="286" l="1"/>
  <c r="EZ74" i="265"/>
  <c r="AU74" i="277" s="1"/>
  <c r="FA14" i="286" l="1"/>
  <c r="FA16" i="286" s="1"/>
  <c r="FA24" i="286" l="1"/>
  <c r="FA25" i="286" s="1"/>
  <c r="FA17" i="286"/>
  <c r="FA49" i="265" s="1"/>
  <c r="FA31" i="288"/>
  <c r="FA15" i="288"/>
  <c r="FB22" i="286" l="1"/>
  <c r="FA74" i="265"/>
  <c r="FB14" i="286" l="1"/>
  <c r="FB16" i="286" s="1"/>
  <c r="FB17" i="286" l="1"/>
  <c r="FB49" i="265" s="1"/>
  <c r="FB31" i="288"/>
  <c r="FB15" i="288"/>
  <c r="FB24" i="286"/>
  <c r="FB25" i="286" s="1"/>
  <c r="FB74" i="265" l="1"/>
  <c r="FC22" i="286"/>
  <c r="FC14" i="286" l="1"/>
  <c r="FC16" i="286" s="1"/>
  <c r="FC31" i="288" l="1"/>
  <c r="FC15" i="288"/>
  <c r="FC24" i="286"/>
  <c r="FC25" i="286" s="1"/>
  <c r="FC17" i="286"/>
  <c r="FC49" i="265" s="1"/>
  <c r="FC74" i="265" l="1"/>
  <c r="FD22" i="286"/>
  <c r="FD14" i="286" l="1"/>
  <c r="FD16" i="286" s="1"/>
  <c r="FD17" i="286" l="1"/>
  <c r="FD49" i="265" s="1"/>
  <c r="FD24" i="286"/>
  <c r="FD25" i="286" s="1"/>
  <c r="FD31" i="288"/>
  <c r="FD15" i="288"/>
  <c r="FE22" i="286" l="1"/>
  <c r="FD74" i="265"/>
  <c r="AV74" i="277" s="1"/>
  <c r="FE14" i="286" l="1"/>
  <c r="FE16" i="286" s="1"/>
  <c r="FE31" i="288" l="1"/>
  <c r="FE15" i="288"/>
  <c r="FE24" i="286"/>
  <c r="FE25" i="286" s="1"/>
  <c r="FE17" i="286"/>
  <c r="FE49" i="265" s="1"/>
  <c r="FE74" i="265" l="1"/>
  <c r="FF22" i="286"/>
  <c r="FF14" i="286" l="1"/>
  <c r="FF16" i="286" s="1"/>
  <c r="FF24" i="286" l="1"/>
  <c r="FF25" i="286" s="1"/>
  <c r="FF31" i="288"/>
  <c r="FF15" i="288"/>
  <c r="FF17" i="286"/>
  <c r="FF49" i="265" s="1"/>
  <c r="FG22" i="286" l="1"/>
  <c r="FF74" i="265"/>
  <c r="FG14" i="286" l="1"/>
  <c r="FG16" i="286" s="1"/>
  <c r="FG24" i="286" l="1"/>
  <c r="FG25" i="286" s="1"/>
  <c r="FG17" i="286"/>
  <c r="FG49" i="265" s="1"/>
  <c r="FG31" i="288"/>
  <c r="FG15" i="288"/>
  <c r="FG74" i="265" l="1"/>
  <c r="FH22" i="286"/>
  <c r="FH14" i="286" l="1"/>
  <c r="FH16" i="286" s="1"/>
  <c r="FH15" i="288" l="1"/>
  <c r="FH24" i="286"/>
  <c r="FH25" i="286" s="1"/>
  <c r="FH17" i="286"/>
  <c r="FH49" i="265" s="1"/>
  <c r="FH31" i="288"/>
  <c r="FI22" i="286" l="1"/>
  <c r="FH74" i="265"/>
  <c r="AW74" i="277" s="1"/>
  <c r="FI14" i="286" l="1"/>
  <c r="FI16" i="286" s="1"/>
  <c r="FI24" i="286" l="1"/>
  <c r="FI25" i="286" s="1"/>
  <c r="FI17" i="286"/>
  <c r="FI49" i="265" s="1"/>
  <c r="FI31" i="288"/>
  <c r="FI15" i="288"/>
  <c r="FI74" i="265" l="1"/>
  <c r="FJ22" i="286"/>
  <c r="FJ14" i="286" l="1"/>
  <c r="FJ16" i="286" s="1"/>
  <c r="FJ15" i="288" l="1"/>
  <c r="FJ24" i="286"/>
  <c r="FJ25" i="286" s="1"/>
  <c r="FJ17" i="286"/>
  <c r="FJ49" i="265" s="1"/>
  <c r="FJ31" i="288"/>
  <c r="FK22" i="286" l="1"/>
  <c r="FJ74" i="265"/>
  <c r="FK14" i="286" l="1"/>
  <c r="FK16" i="286" s="1"/>
  <c r="FK24" i="286" l="1"/>
  <c r="FK25" i="286" s="1"/>
  <c r="FK17" i="286"/>
  <c r="FK49" i="265" s="1"/>
  <c r="FK31" i="288"/>
  <c r="FK15" i="288"/>
  <c r="FL22" i="286" l="1"/>
  <c r="FK74" i="265"/>
  <c r="FL14" i="286" l="1"/>
  <c r="FL16" i="286" s="1"/>
  <c r="FL17" i="286" l="1"/>
  <c r="FL49" i="265" s="1"/>
  <c r="FL24" i="286"/>
  <c r="FL25" i="286" s="1"/>
  <c r="FL31" i="288"/>
  <c r="FL15" i="288"/>
  <c r="FL74" i="265" l="1"/>
  <c r="AX74" i="277" s="1"/>
  <c r="FM22" i="286"/>
  <c r="FM14" i="286" l="1"/>
  <c r="FM16" i="286" s="1"/>
  <c r="FM24" i="286" l="1"/>
  <c r="FM25" i="286" s="1"/>
  <c r="FM17" i="286"/>
  <c r="FM49" i="265" s="1"/>
  <c r="FM31" i="288"/>
  <c r="FM15" i="288"/>
  <c r="FM74" i="265" l="1"/>
  <c r="FN22" i="286"/>
  <c r="FN14" i="286" l="1"/>
  <c r="FN16" i="286" s="1"/>
  <c r="FN31" i="288" l="1"/>
  <c r="FN15" i="288"/>
  <c r="FN24" i="286"/>
  <c r="FN25" i="286" s="1"/>
  <c r="FN17" i="286"/>
  <c r="FN49" i="265" s="1"/>
  <c r="FO22" i="286" l="1"/>
  <c r="FN74" i="265"/>
  <c r="FO14" i="286" l="1"/>
  <c r="FO16" i="286" s="1"/>
  <c r="FO24" i="286" l="1"/>
  <c r="FO25" i="286" s="1"/>
  <c r="FO17" i="286"/>
  <c r="FO49" i="265" s="1"/>
  <c r="FO31" i="288"/>
  <c r="FO15" i="288"/>
  <c r="FP22" i="286" l="1"/>
  <c r="FO74" i="265"/>
  <c r="FP14" i="286" l="1"/>
  <c r="FP16" i="286" s="1"/>
  <c r="FP31" i="288" l="1"/>
  <c r="FP15" i="288"/>
  <c r="FP17" i="286"/>
  <c r="FP49" i="265" s="1"/>
  <c r="FP24" i="286"/>
  <c r="FP25" i="286" s="1"/>
  <c r="FP74" i="265" l="1"/>
  <c r="AY74" i="277" s="1"/>
  <c r="FQ22" i="286"/>
  <c r="FQ14" i="286" l="1"/>
  <c r="FQ16" i="286" s="1"/>
  <c r="FQ24" i="286" l="1"/>
  <c r="FQ25" i="286" s="1"/>
  <c r="FQ17" i="286"/>
  <c r="FQ49" i="265" s="1"/>
  <c r="FQ31" i="288"/>
  <c r="FQ15" i="288"/>
  <c r="FQ74" i="265" l="1"/>
  <c r="FR22" i="286"/>
  <c r="FR14" i="286" l="1"/>
  <c r="FR16" i="286" s="1"/>
  <c r="FR17" i="286" l="1"/>
  <c r="FR49" i="265" s="1"/>
  <c r="FR24" i="286"/>
  <c r="FR25" i="286" s="1"/>
  <c r="FR31" i="288"/>
  <c r="FR15" i="288"/>
  <c r="FS22" i="286" l="1"/>
  <c r="FR74" i="265"/>
  <c r="FS14" i="286" l="1"/>
  <c r="FS16" i="286" s="1"/>
  <c r="FS31" i="288" l="1"/>
  <c r="FS15" i="288"/>
  <c r="FS24" i="286"/>
  <c r="FS25" i="286" s="1"/>
  <c r="FS17" i="286"/>
  <c r="FS49" i="265" s="1"/>
  <c r="FT22" i="286" l="1"/>
  <c r="FS74" i="265"/>
  <c r="FT14" i="286" l="1"/>
  <c r="FT16" i="286" s="1"/>
  <c r="FT31" i="288" l="1"/>
  <c r="FT15" i="288"/>
  <c r="FT17" i="286"/>
  <c r="FT49" i="265" s="1"/>
  <c r="FT24" i="286"/>
  <c r="FT25" i="286" s="1"/>
  <c r="FU22" i="286" l="1"/>
  <c r="FT74" i="265"/>
  <c r="AZ74" i="277" s="1"/>
  <c r="FU14" i="286" l="1"/>
  <c r="FU16" i="286" s="1"/>
  <c r="FU24" i="286" l="1"/>
  <c r="FU25" i="286" s="1"/>
  <c r="FU17" i="286"/>
  <c r="FU49" i="265" s="1"/>
  <c r="FU31" i="288"/>
  <c r="FU15" i="288"/>
  <c r="FU74" i="265" l="1"/>
  <c r="FV22" i="286"/>
  <c r="FV14" i="286" l="1"/>
  <c r="FV16" i="286" s="1"/>
  <c r="FV17" i="286" l="1"/>
  <c r="FV49" i="265" s="1"/>
  <c r="FV24" i="286"/>
  <c r="FV25" i="286" s="1"/>
  <c r="FV31" i="288"/>
  <c r="FV15" i="288"/>
  <c r="FV74" i="265" l="1"/>
  <c r="FW22" i="286"/>
  <c r="FW14" i="286" l="1"/>
  <c r="FW16" i="286" s="1"/>
  <c r="FW15" i="288" l="1"/>
  <c r="FW24" i="286"/>
  <c r="FW25" i="286" s="1"/>
  <c r="FW17" i="286"/>
  <c r="FW49" i="265" s="1"/>
  <c r="FW31" i="288"/>
  <c r="FW74" i="265" l="1"/>
  <c r="FX22" i="286"/>
  <c r="FX14" i="286" l="1"/>
  <c r="FX16" i="286" s="1"/>
  <c r="FX17" i="286" l="1"/>
  <c r="FX49" i="265" s="1"/>
  <c r="FX24" i="286"/>
  <c r="FX25" i="286" s="1"/>
  <c r="FX31" i="288"/>
  <c r="FX15" i="288"/>
  <c r="FX74" i="265" l="1"/>
  <c r="BA74" i="277" s="1"/>
  <c r="FY22" i="286"/>
  <c r="FY14" i="286" l="1"/>
  <c r="FY16" i="286" s="1"/>
  <c r="FY24" i="286" l="1"/>
  <c r="FY25" i="286" s="1"/>
  <c r="FY17" i="286"/>
  <c r="FY49" i="265" s="1"/>
  <c r="FY31" i="288"/>
  <c r="FY15" i="288"/>
  <c r="FZ22" i="286" l="1"/>
  <c r="FY74" i="265"/>
  <c r="FZ14" i="286" l="1"/>
  <c r="FZ16" i="286" s="1"/>
  <c r="FZ17" i="286" l="1"/>
  <c r="FZ49" i="265" s="1"/>
  <c r="FZ31" i="288"/>
  <c r="FZ15" i="288"/>
  <c r="FZ24" i="286"/>
  <c r="FZ25" i="286" s="1"/>
  <c r="FZ74" i="265" l="1"/>
  <c r="GA22" i="286"/>
  <c r="GA14" i="286" l="1"/>
  <c r="GA16" i="286" s="1"/>
  <c r="GA31" i="288" l="1"/>
  <c r="GA15" i="288"/>
  <c r="GA24" i="286"/>
  <c r="GA25" i="286" s="1"/>
  <c r="GA17" i="286"/>
  <c r="GA49" i="265" s="1"/>
  <c r="GA74" i="265" l="1"/>
  <c r="GB22" i="286"/>
  <c r="GB14" i="286" l="1"/>
  <c r="GB16" i="286" s="1"/>
  <c r="GB24" i="286" l="1"/>
  <c r="GB25" i="286" s="1"/>
  <c r="GB31" i="288"/>
  <c r="GB15" i="288"/>
  <c r="GB17" i="286"/>
  <c r="GB49" i="265" s="1"/>
  <c r="GB74" i="265" l="1"/>
  <c r="BB74" i="277" s="1"/>
  <c r="GC22" i="286"/>
  <c r="GC14" i="286" l="1"/>
  <c r="GC16" i="286" s="1"/>
  <c r="GC31" i="288" l="1"/>
  <c r="GC15" i="288"/>
  <c r="GC24" i="286"/>
  <c r="GC25" i="286" s="1"/>
  <c r="GC17" i="286"/>
  <c r="GC49" i="265" s="1"/>
  <c r="GD22" i="286" l="1"/>
  <c r="GC74" i="265"/>
  <c r="GD14" i="286" l="1"/>
  <c r="GD16" i="286" s="1"/>
  <c r="GD17" i="286" l="1"/>
  <c r="GD49" i="265" s="1"/>
  <c r="GD24" i="286"/>
  <c r="GD25" i="286" s="1"/>
  <c r="GD31" i="288"/>
  <c r="GD15" i="288"/>
  <c r="GE22" i="286" l="1"/>
  <c r="GD74" i="265"/>
  <c r="GE14" i="286" l="1"/>
  <c r="GE16" i="286" s="1"/>
  <c r="GE31" i="288" l="1"/>
  <c r="GE15" i="288"/>
  <c r="GE24" i="286"/>
  <c r="GE25" i="286" s="1"/>
  <c r="GE17" i="286"/>
  <c r="GE49" i="265" s="1"/>
  <c r="GE74" i="265" l="1"/>
  <c r="GF22" i="286"/>
  <c r="GF14" i="286" l="1"/>
  <c r="GF16" i="286" s="1"/>
  <c r="GF15" i="288" l="1"/>
  <c r="GF24" i="286"/>
  <c r="GF25" i="286" s="1"/>
  <c r="GF17" i="286"/>
  <c r="GF49" i="265" s="1"/>
  <c r="GF31" i="288"/>
  <c r="GG22" i="286" l="1"/>
  <c r="GF74" i="265"/>
  <c r="BC74" i="277" s="1"/>
  <c r="GG14" i="286" l="1"/>
  <c r="GG16" i="286" s="1"/>
  <c r="GG31" i="288" l="1"/>
  <c r="GG15" i="288"/>
  <c r="GG17" i="286"/>
  <c r="GG49" i="265" s="1"/>
  <c r="GG24" i="286"/>
  <c r="GG25" i="286" s="1"/>
  <c r="GG74" i="265" l="1"/>
  <c r="GH22" i="286"/>
  <c r="GH14" i="286" l="1"/>
  <c r="GH16" i="286" s="1"/>
  <c r="GH31" i="288" l="1"/>
  <c r="GH15" i="288"/>
  <c r="GH24" i="286"/>
  <c r="GH25" i="286" s="1"/>
  <c r="GH17" i="286"/>
  <c r="GH49" i="265" s="1"/>
  <c r="GH74" i="265" l="1"/>
  <c r="GI22" i="286"/>
  <c r="GI14" i="286" l="1"/>
  <c r="GI16" i="286" s="1"/>
  <c r="GI24" i="286" l="1"/>
  <c r="GI25" i="286" s="1"/>
  <c r="GI31" i="288"/>
  <c r="GI15" i="288"/>
  <c r="GI17" i="286"/>
  <c r="GI49" i="265" s="1"/>
  <c r="GJ22" i="286" l="1"/>
  <c r="GI74" i="265"/>
  <c r="GJ14" i="286" l="1"/>
  <c r="GJ16" i="286" s="1"/>
  <c r="GJ31" i="288" l="1"/>
  <c r="GJ24" i="286"/>
  <c r="GJ25" i="286" s="1"/>
  <c r="GJ74" i="265" s="1"/>
  <c r="GJ15" i="288"/>
  <c r="GJ17" i="286"/>
  <c r="H16" i="286"/>
  <c r="H31" i="288" l="1"/>
  <c r="H15" i="288"/>
  <c r="H24" i="286"/>
  <c r="GJ49" i="265"/>
  <c r="H17" i="286"/>
  <c r="H49" i="265" s="1"/>
  <c r="H59" i="269" s="1"/>
  <c r="K59" i="269" s="1"/>
  <c r="M74" i="277"/>
  <c r="BD74" i="277"/>
  <c r="J59" i="269" l="1"/>
  <c r="L59" i="269"/>
  <c r="K48" i="277"/>
  <c r="L48" i="277"/>
  <c r="J48" i="277"/>
  <c r="Z48" i="277"/>
  <c r="AA48" i="277"/>
  <c r="AB48" i="277"/>
  <c r="AC48" i="277"/>
  <c r="AD48" i="277"/>
  <c r="AE48" i="277"/>
  <c r="AF48" i="277"/>
  <c r="AG48" i="277"/>
  <c r="AH48" i="277"/>
  <c r="AI48" i="277"/>
  <c r="AJ48" i="277"/>
  <c r="AK48" i="277"/>
  <c r="AL48" i="277"/>
  <c r="AM48" i="277"/>
  <c r="AN48" i="277"/>
  <c r="AO48" i="277"/>
  <c r="AP48" i="277"/>
  <c r="AQ48" i="277"/>
  <c r="AR48" i="277"/>
  <c r="AS48" i="277"/>
  <c r="AT48" i="277"/>
  <c r="AU48" i="277"/>
  <c r="AV48" i="277"/>
  <c r="AW48" i="277"/>
  <c r="AX48" i="277"/>
  <c r="AY48" i="277"/>
  <c r="AZ48" i="277"/>
  <c r="BA48" i="277"/>
  <c r="BB48" i="277"/>
  <c r="BC48" i="277"/>
  <c r="H48" i="277" l="1"/>
  <c r="AS76" i="277" l="1"/>
  <c r="AS82" i="277"/>
  <c r="ES46" i="286"/>
  <c r="ES53" i="265"/>
  <c r="ES57" i="286"/>
  <c r="ES83" i="265"/>
  <c r="ES84" i="265"/>
  <c r="ET126" i="280"/>
  <c r="ET36" i="286"/>
  <c r="ET47" i="286"/>
  <c r="ET65" i="288"/>
  <c r="ET83" i="265"/>
  <c r="ET84" i="265"/>
  <c r="EU88" i="282"/>
  <c r="EU66" i="282"/>
  <c r="EU36" i="286"/>
  <c r="EU47" i="286"/>
  <c r="EU52" i="265"/>
  <c r="EU63" i="286"/>
  <c r="EU24" i="265"/>
  <c r="EV53" i="286"/>
  <c r="EV25" i="265"/>
  <c r="EV35" i="286"/>
  <c r="EV44" i="265"/>
  <c r="EV124" i="280"/>
  <c r="EV45" i="265"/>
  <c r="EW115" i="280"/>
  <c r="EW99" i="280"/>
  <c r="EW36" i="282"/>
  <c r="EV84" i="265"/>
  <c r="EV83" i="265"/>
  <c r="EW53" i="286"/>
  <c r="EW25" i="265"/>
  <c r="EW35" i="286"/>
  <c r="EW126" i="280"/>
  <c r="EX36" i="282"/>
  <c r="EX99" i="280"/>
  <c r="EX66" i="282"/>
  <c r="EX88" i="282"/>
  <c r="EX77" i="280"/>
  <c r="EX46" i="265"/>
  <c r="EX72" i="265"/>
  <c r="EY35" i="286"/>
  <c r="EY25" i="265"/>
  <c r="EY53" i="286"/>
  <c r="EY105" i="280"/>
  <c r="EY110" i="280"/>
  <c r="EY57" i="286"/>
  <c r="EY46" i="286"/>
  <c r="EY53" i="265"/>
  <c r="EY84" i="265"/>
  <c r="EY83" i="265"/>
  <c r="EZ88" i="282"/>
  <c r="EZ66" i="282"/>
  <c r="EZ77" i="280"/>
  <c r="EZ115" i="280"/>
  <c r="EZ47" i="286"/>
  <c r="EZ36" i="286"/>
  <c r="EZ84" i="265"/>
  <c r="EZ83" i="265"/>
  <c r="FA35" i="286"/>
  <c r="FA25" i="265"/>
  <c r="FA53" i="286"/>
  <c r="FA110" i="280"/>
  <c r="FA105" i="280"/>
  <c r="FA36" i="286"/>
  <c r="FA47" i="286"/>
  <c r="FB76" i="288"/>
  <c r="FB110" i="280"/>
  <c r="FB105" i="280"/>
  <c r="FC36" i="282"/>
  <c r="FC99" i="280"/>
  <c r="FC76" i="282"/>
  <c r="FC88" i="282"/>
  <c r="FC66" i="282"/>
  <c r="FC124" i="280"/>
  <c r="FC44" i="265"/>
  <c r="FC125" i="280"/>
  <c r="FC46" i="286"/>
  <c r="FC53" i="265"/>
  <c r="FC57" i="286"/>
  <c r="FC47" i="286"/>
  <c r="FC36" i="286"/>
  <c r="AU18" i="277"/>
  <c r="EP104" i="280"/>
  <c r="EP106" i="280"/>
  <c r="EP125" i="280"/>
  <c r="EQ14" i="288"/>
  <c r="EQ16" i="288"/>
  <c r="EQ19" i="288"/>
  <c r="ER77" i="280"/>
  <c r="ES67" i="282"/>
  <c r="ET57" i="286"/>
  <c r="ET46" i="286"/>
  <c r="ET50" i="265"/>
  <c r="ET53" i="265"/>
  <c r="ET62" i="288"/>
  <c r="ET81" i="265"/>
  <c r="EU110" i="280"/>
  <c r="EU105" i="280"/>
  <c r="EV87" i="282"/>
  <c r="EV126" i="280"/>
  <c r="EV19" i="288"/>
  <c r="EX115" i="280"/>
  <c r="EW84" i="265"/>
  <c r="EW83" i="265"/>
  <c r="EX124" i="280"/>
  <c r="EX44" i="265"/>
  <c r="EX57" i="286"/>
  <c r="EX46" i="286"/>
  <c r="EX53" i="265"/>
  <c r="EX36" i="286"/>
  <c r="EX47" i="286"/>
  <c r="EX75" i="265"/>
  <c r="EY87" i="282"/>
  <c r="EY125" i="280"/>
  <c r="EZ36" i="282"/>
  <c r="EZ99" i="280"/>
  <c r="EY81" i="265"/>
  <c r="EZ44" i="265"/>
  <c r="EZ124" i="280"/>
  <c r="EZ126" i="280"/>
  <c r="EZ24" i="265"/>
  <c r="EZ63" i="286"/>
  <c r="EZ52" i="265"/>
  <c r="FA77" i="282"/>
  <c r="FA58" i="282"/>
  <c r="FA126" i="280"/>
  <c r="FA84" i="265"/>
  <c r="FA83" i="265"/>
  <c r="FB66" i="282"/>
  <c r="FB88" i="282"/>
  <c r="FB77" i="280"/>
  <c r="FB126" i="280"/>
  <c r="FC51" i="282"/>
  <c r="FC115" i="280"/>
  <c r="FD76" i="282"/>
  <c r="FC84" i="265"/>
  <c r="FC83" i="265"/>
  <c r="AU21" i="277"/>
  <c r="EP54" i="282"/>
  <c r="ES81" i="265"/>
  <c r="ET76" i="288"/>
  <c r="ET19" i="288"/>
  <c r="ET60" i="288"/>
  <c r="EU58" i="282"/>
  <c r="EU77" i="282"/>
  <c r="EU73" i="265"/>
  <c r="EU100" i="280"/>
  <c r="EU101" i="280"/>
  <c r="EU45" i="265"/>
  <c r="EV36" i="282"/>
  <c r="EV99" i="280"/>
  <c r="EV12" i="282"/>
  <c r="EV13" i="282"/>
  <c r="EV21" i="265"/>
  <c r="EV35" i="265"/>
  <c r="EV16" i="288"/>
  <c r="EW87" i="282"/>
  <c r="EW57" i="286"/>
  <c r="EW46" i="286"/>
  <c r="EW53" i="265"/>
  <c r="EY54" i="282"/>
  <c r="EX83" i="265"/>
  <c r="EX84" i="265"/>
  <c r="EY12" i="282"/>
  <c r="EY13" i="282"/>
  <c r="EY21" i="265"/>
  <c r="EY99" i="280"/>
  <c r="EY36" i="282"/>
  <c r="AT18" i="277"/>
  <c r="EZ35" i="286"/>
  <c r="EZ53" i="286"/>
  <c r="EZ25" i="265"/>
  <c r="EZ61" i="286"/>
  <c r="EZ65" i="288"/>
  <c r="AT51" i="277"/>
  <c r="EO104" i="280"/>
  <c r="EO106" i="280"/>
  <c r="EO125" i="280"/>
  <c r="EQ101" i="280"/>
  <c r="EQ45" i="265"/>
  <c r="ER43" i="288"/>
  <c r="ES73" i="265"/>
  <c r="ET115" i="280"/>
  <c r="ET77" i="280"/>
  <c r="ET47" i="265"/>
  <c r="ET52" i="265"/>
  <c r="ET63" i="286"/>
  <c r="ET24" i="265"/>
  <c r="EU125" i="280"/>
  <c r="EU46" i="265"/>
  <c r="EU84" i="265"/>
  <c r="EU83" i="265"/>
  <c r="EV77" i="282"/>
  <c r="EV58" i="282"/>
  <c r="EV22" i="265"/>
  <c r="EV67" i="282"/>
  <c r="EV11" i="282"/>
  <c r="EV24" i="265"/>
  <c r="EV52" i="265"/>
  <c r="ES24" i="265"/>
  <c r="AS24" i="277"/>
  <c r="EW77" i="282"/>
  <c r="EW58" i="282"/>
  <c r="EW76" i="288"/>
  <c r="EX95" i="280"/>
  <c r="EX18" i="265"/>
  <c r="EW81" i="265"/>
  <c r="EX35" i="286"/>
  <c r="EX25" i="265"/>
  <c r="EX53" i="286"/>
  <c r="EX105" i="280"/>
  <c r="EX110" i="280"/>
  <c r="EY115" i="280"/>
  <c r="EY77" i="282"/>
  <c r="EY58" i="282"/>
  <c r="EY76" i="288"/>
  <c r="EY104" i="280"/>
  <c r="EY106" i="280"/>
  <c r="EY77" i="280"/>
  <c r="EY75" i="265"/>
  <c r="EZ77" i="282"/>
  <c r="EZ58" i="282"/>
  <c r="EZ62" i="288"/>
  <c r="EW52" i="265"/>
  <c r="FA55" i="282"/>
  <c r="FA67" i="282"/>
  <c r="FA22" i="265"/>
  <c r="FA81" i="265"/>
  <c r="FC54" i="282"/>
  <c r="FB124" i="280"/>
  <c r="FB44" i="265"/>
  <c r="FB46" i="286"/>
  <c r="FB53" i="265"/>
  <c r="FB57" i="286"/>
  <c r="FB72" i="265"/>
  <c r="FB43" i="288"/>
  <c r="FB83" i="265"/>
  <c r="FB84" i="265"/>
  <c r="FC35" i="286"/>
  <c r="FC25" i="265"/>
  <c r="FC53" i="286"/>
  <c r="FC110" i="280"/>
  <c r="FC105" i="280"/>
  <c r="FD36" i="282"/>
  <c r="FD99" i="280"/>
  <c r="FC43" i="288"/>
  <c r="FD87" i="282"/>
  <c r="FD35" i="286"/>
  <c r="FD25" i="265"/>
  <c r="FD53" i="286"/>
  <c r="FD105" i="280"/>
  <c r="FD110" i="280"/>
  <c r="EO126" i="280"/>
  <c r="EP56" i="286"/>
  <c r="EP58" i="286"/>
  <c r="EP61" i="286"/>
  <c r="ER95" i="280"/>
  <c r="ER18" i="265"/>
  <c r="ER39" i="288"/>
  <c r="ER40" i="288"/>
  <c r="ES87" i="282"/>
  <c r="ES22" i="280"/>
  <c r="ES43" i="288"/>
  <c r="ET21" i="265"/>
  <c r="ET124" i="280"/>
  <c r="ET44" i="265"/>
  <c r="ET73" i="288"/>
  <c r="ET14" i="288"/>
  <c r="ET16" i="288"/>
  <c r="EU55" i="282"/>
  <c r="EU57" i="286"/>
  <c r="EU46" i="286"/>
  <c r="EU53" i="265"/>
  <c r="EU75" i="265"/>
  <c r="ES44" i="265"/>
  <c r="AS43" i="277"/>
  <c r="EV116" i="280"/>
  <c r="EV117" i="280"/>
  <c r="EV46" i="265"/>
  <c r="AT82" i="277"/>
  <c r="EW124" i="280"/>
  <c r="EW43" i="288"/>
  <c r="EX67" i="282"/>
  <c r="EX22" i="265"/>
  <c r="EX73" i="288"/>
  <c r="EX81" i="265"/>
  <c r="EY124" i="280"/>
  <c r="EY44" i="265"/>
  <c r="EY47" i="286"/>
  <c r="EY36" i="286"/>
  <c r="EY24" i="265"/>
  <c r="EY63" i="286"/>
  <c r="EY52" i="265"/>
  <c r="EZ22" i="265"/>
  <c r="EZ67" i="282"/>
  <c r="EZ56" i="286"/>
  <c r="EZ58" i="286"/>
  <c r="EZ60" i="288"/>
  <c r="AT25" i="277"/>
  <c r="FA87" i="282"/>
  <c r="FA73" i="265"/>
  <c r="FA72" i="265"/>
  <c r="FB36" i="282"/>
  <c r="FB99" i="280"/>
  <c r="FB67" i="282"/>
  <c r="FB35" i="286"/>
  <c r="FB53" i="286"/>
  <c r="FB22" i="265"/>
  <c r="FB25" i="265"/>
  <c r="FB125" i="280"/>
  <c r="FB47" i="286"/>
  <c r="FB36" i="286"/>
  <c r="FC87" i="282"/>
  <c r="FC104" i="280"/>
  <c r="FC106" i="280"/>
  <c r="FD67" i="282"/>
  <c r="FD22" i="265"/>
  <c r="FD73" i="288"/>
  <c r="FE99" i="280"/>
  <c r="FE36" i="282"/>
  <c r="FE76" i="282"/>
  <c r="FE88" i="282"/>
  <c r="FE66" i="282"/>
  <c r="FE125" i="280"/>
  <c r="FF99" i="280"/>
  <c r="FF36" i="282"/>
  <c r="FE83" i="265"/>
  <c r="FE84" i="265"/>
  <c r="FF88" i="282"/>
  <c r="FF66" i="282"/>
  <c r="FF77" i="280"/>
  <c r="FF46" i="265"/>
  <c r="FG115" i="280"/>
  <c r="FF47" i="286"/>
  <c r="FF36" i="286"/>
  <c r="FG53" i="286"/>
  <c r="FG25" i="265"/>
  <c r="FG35" i="286"/>
  <c r="FG44" i="265"/>
  <c r="FG124" i="280"/>
  <c r="EO72" i="265"/>
  <c r="EP87" i="282"/>
  <c r="EP14" i="288"/>
  <c r="EP16" i="288"/>
  <c r="EP19" i="288"/>
  <c r="EQ126" i="280"/>
  <c r="EQ39" i="288"/>
  <c r="EQ40" i="288"/>
  <c r="EQ43" i="288"/>
  <c r="AR21" i="277"/>
  <c r="ER115" i="280"/>
  <c r="ES77" i="282"/>
  <c r="ES58" i="282"/>
  <c r="ET66" i="282"/>
  <c r="ET88" i="282"/>
  <c r="EU76" i="288"/>
  <c r="EU43" i="288"/>
  <c r="EU81" i="265"/>
  <c r="EV88" i="282"/>
  <c r="EV66" i="282"/>
  <c r="EV125" i="280"/>
  <c r="EV61" i="286"/>
  <c r="EV43" i="288"/>
  <c r="AT76" i="277"/>
  <c r="EW88" i="282"/>
  <c r="EW66" i="282"/>
  <c r="EW125" i="280"/>
  <c r="EW50" i="265"/>
  <c r="EX77" i="282"/>
  <c r="EX58" i="282"/>
  <c r="EX126" i="280"/>
  <c r="EX117" i="280"/>
  <c r="EY76" i="282"/>
  <c r="EY88" i="282"/>
  <c r="EY66" i="282"/>
  <c r="EZ55" i="282"/>
  <c r="EW84" i="280"/>
  <c r="EW44" i="265"/>
  <c r="AT43" i="277"/>
  <c r="EQ24" i="265"/>
  <c r="EQ63" i="286"/>
  <c r="EQ52" i="265"/>
  <c r="ES126" i="280"/>
  <c r="ES39" i="288"/>
  <c r="ES40" i="288"/>
  <c r="ET105" i="280"/>
  <c r="ET110" i="280"/>
  <c r="ET37" i="265"/>
  <c r="ET42" i="265"/>
  <c r="EU44" i="265"/>
  <c r="EU84" i="280"/>
  <c r="EU124" i="280"/>
  <c r="EU40" i="288"/>
  <c r="AS18" i="277"/>
  <c r="EV76" i="288"/>
  <c r="EV58" i="286"/>
  <c r="AT84" i="277"/>
  <c r="AT83" i="277"/>
  <c r="EW36" i="286"/>
  <c r="EW47" i="286"/>
  <c r="EW39" i="288"/>
  <c r="EW40" i="288"/>
  <c r="EX116" i="280"/>
  <c r="EX43" i="288"/>
  <c r="EY51" i="282"/>
  <c r="EY84" i="280"/>
  <c r="EY100" i="280"/>
  <c r="EY101" i="280"/>
  <c r="EY45" i="265"/>
  <c r="EY43" i="288"/>
  <c r="EZ87" i="282"/>
  <c r="EZ35" i="265"/>
  <c r="EZ105" i="280"/>
  <c r="EZ110" i="280"/>
  <c r="EZ53" i="282"/>
  <c r="FA99" i="280"/>
  <c r="FA36" i="282"/>
  <c r="FA66" i="282"/>
  <c r="FA88" i="282"/>
  <c r="FA124" i="280"/>
  <c r="FA62" i="288"/>
  <c r="FA65" i="288"/>
  <c r="FB58" i="282"/>
  <c r="FB55" i="282"/>
  <c r="FB77" i="282"/>
  <c r="FB104" i="280"/>
  <c r="FB106" i="280"/>
  <c r="FB53" i="282"/>
  <c r="FB82" i="265"/>
  <c r="FC58" i="282"/>
  <c r="FC77" i="282"/>
  <c r="FC101" i="280"/>
  <c r="FC45" i="265"/>
  <c r="FC72" i="265"/>
  <c r="FD95" i="280"/>
  <c r="FD18" i="265"/>
  <c r="FC82" i="265"/>
  <c r="EQ73" i="288"/>
  <c r="ER73" i="288"/>
  <c r="AR25" i="277"/>
  <c r="ES76" i="265"/>
  <c r="ES82" i="265"/>
  <c r="EU54" i="282"/>
  <c r="EU95" i="280"/>
  <c r="EU18" i="265"/>
  <c r="EU13" i="282"/>
  <c r="EU21" i="265"/>
  <c r="EU104" i="280"/>
  <c r="EU106" i="280"/>
  <c r="EU77" i="280"/>
  <c r="EU39" i="288"/>
  <c r="EV77" i="280"/>
  <c r="EV104" i="280"/>
  <c r="EV106" i="280"/>
  <c r="EV73" i="288"/>
  <c r="EV39" i="288"/>
  <c r="EV40" i="288"/>
  <c r="EW73" i="265"/>
  <c r="EW104" i="280"/>
  <c r="EW106" i="280"/>
  <c r="EW76" i="265"/>
  <c r="EW82" i="265"/>
  <c r="EX21" i="265"/>
  <c r="EX22" i="280"/>
  <c r="EX42" i="265"/>
  <c r="EX47" i="265"/>
  <c r="EX50" i="265"/>
  <c r="EX39" i="288"/>
  <c r="EX40" i="288"/>
  <c r="EY73" i="265"/>
  <c r="EY46" i="265"/>
  <c r="EY39" i="288"/>
  <c r="EY40" i="288"/>
  <c r="EZ76" i="288"/>
  <c r="FA115" i="280"/>
  <c r="FA14" i="288"/>
  <c r="FA16" i="288"/>
  <c r="FA19" i="288"/>
  <c r="FA60" i="288"/>
  <c r="FB76" i="265"/>
  <c r="FC76" i="288"/>
  <c r="FC100" i="280"/>
  <c r="FC76" i="265"/>
  <c r="FD88" i="282"/>
  <c r="FD66" i="282"/>
  <c r="FD22" i="280"/>
  <c r="FD47" i="286"/>
  <c r="FD36" i="286"/>
  <c r="FD24" i="265"/>
  <c r="FD63" i="286"/>
  <c r="FD52" i="265"/>
  <c r="AV84" i="277"/>
  <c r="AV83" i="277"/>
  <c r="FE53" i="286"/>
  <c r="FE25" i="265"/>
  <c r="FE35" i="286"/>
  <c r="FE126" i="280"/>
  <c r="FE19" i="288"/>
  <c r="FF21" i="265"/>
  <c r="FF35" i="286"/>
  <c r="FF53" i="286"/>
  <c r="FF25" i="265"/>
  <c r="FF105" i="280"/>
  <c r="FF110" i="280"/>
  <c r="FF57" i="286"/>
  <c r="FF46" i="286"/>
  <c r="FF53" i="265"/>
  <c r="FG99" i="280"/>
  <c r="FG36" i="282"/>
  <c r="FF75" i="265"/>
  <c r="FG105" i="280"/>
  <c r="FG110" i="280"/>
  <c r="EZ73" i="288"/>
  <c r="FC67" i="282"/>
  <c r="FC22" i="265"/>
  <c r="FD46" i="265"/>
  <c r="FE22" i="280"/>
  <c r="FE47" i="286"/>
  <c r="FE36" i="286"/>
  <c r="FE43" i="288"/>
  <c r="FF124" i="280"/>
  <c r="FF44" i="265"/>
  <c r="FF61" i="286"/>
  <c r="FG77" i="282"/>
  <c r="FG53" i="282"/>
  <c r="FG55" i="282"/>
  <c r="FG58" i="282"/>
  <c r="FG35" i="265"/>
  <c r="FG46" i="286"/>
  <c r="FG53" i="265"/>
  <c r="FG57" i="286"/>
  <c r="FG75" i="265"/>
  <c r="FG52" i="265"/>
  <c r="FG24" i="265"/>
  <c r="FH58" i="282"/>
  <c r="FH77" i="282"/>
  <c r="FH53" i="286"/>
  <c r="FH25" i="265"/>
  <c r="FH35" i="286"/>
  <c r="FH105" i="280"/>
  <c r="FH110" i="280"/>
  <c r="FH73" i="288"/>
  <c r="FH24" i="265"/>
  <c r="FH52" i="265"/>
  <c r="AW82" i="277"/>
  <c r="FI87" i="282"/>
  <c r="FI124" i="280"/>
  <c r="FI47" i="286"/>
  <c r="FI36" i="286"/>
  <c r="FJ99" i="280"/>
  <c r="FJ36" i="282"/>
  <c r="FJ58" i="282"/>
  <c r="FJ77" i="282"/>
  <c r="FJ67" i="282"/>
  <c r="FJ57" i="286"/>
  <c r="FJ46" i="286"/>
  <c r="FJ53" i="265"/>
  <c r="FK99" i="280"/>
  <c r="FK36" i="282"/>
  <c r="FK87" i="282"/>
  <c r="FK22" i="280"/>
  <c r="FK57" i="286"/>
  <c r="FK46" i="286"/>
  <c r="FK53" i="265"/>
  <c r="FK24" i="265"/>
  <c r="FK52" i="265"/>
  <c r="FL36" i="282"/>
  <c r="FL99" i="280"/>
  <c r="AW18" i="277"/>
  <c r="FL66" i="282"/>
  <c r="FL88" i="282"/>
  <c r="FL76" i="288"/>
  <c r="FL110" i="280"/>
  <c r="FL105" i="280"/>
  <c r="FL47" i="286"/>
  <c r="FL36" i="286"/>
  <c r="FL52" i="265"/>
  <c r="FL63" i="286"/>
  <c r="FL24" i="265"/>
  <c r="FM67" i="282"/>
  <c r="FM53" i="265"/>
  <c r="FM57" i="286"/>
  <c r="FM46" i="286"/>
  <c r="FN99" i="280"/>
  <c r="FN36" i="282"/>
  <c r="FM83" i="265"/>
  <c r="FM84" i="265"/>
  <c r="FO54" i="282"/>
  <c r="FN44" i="265"/>
  <c r="FN124" i="280"/>
  <c r="FN126" i="280"/>
  <c r="FN36" i="286"/>
  <c r="FN47" i="286"/>
  <c r="FO36" i="282"/>
  <c r="FO99" i="280"/>
  <c r="FO67" i="282"/>
  <c r="FO125" i="280"/>
  <c r="FO53" i="265"/>
  <c r="FO57" i="286"/>
  <c r="FO46" i="286"/>
  <c r="FP99" i="280"/>
  <c r="FP36" i="282"/>
  <c r="FO83" i="265"/>
  <c r="FO84" i="265"/>
  <c r="FP53" i="286"/>
  <c r="FP35" i="286"/>
  <c r="FP25" i="265"/>
  <c r="FP124" i="280"/>
  <c r="FP44" i="265"/>
  <c r="FP36" i="286"/>
  <c r="FP47" i="286"/>
  <c r="FP83" i="265"/>
  <c r="FP84" i="265"/>
  <c r="FQ35" i="286"/>
  <c r="FQ25" i="265"/>
  <c r="FQ53" i="286"/>
  <c r="FQ46" i="286"/>
  <c r="FQ53" i="265"/>
  <c r="FQ57" i="286"/>
  <c r="FR99" i="280"/>
  <c r="FR36" i="282"/>
  <c r="FR67" i="282"/>
  <c r="FS54" i="282"/>
  <c r="FR124" i="280"/>
  <c r="FR44" i="265"/>
  <c r="FS115" i="280"/>
  <c r="FR47" i="286"/>
  <c r="FR36" i="286"/>
  <c r="FR84" i="265"/>
  <c r="FR83" i="265"/>
  <c r="FS66" i="282"/>
  <c r="FS88" i="282"/>
  <c r="FS67" i="282"/>
  <c r="FS46" i="265"/>
  <c r="FS36" i="286"/>
  <c r="FS47" i="286"/>
  <c r="FT18" i="265"/>
  <c r="FA76" i="265"/>
  <c r="FA82" i="265"/>
  <c r="FC73" i="265"/>
  <c r="FD51" i="282"/>
  <c r="FD35" i="265"/>
  <c r="FD58" i="286"/>
  <c r="FD61" i="286"/>
  <c r="FE87" i="282"/>
  <c r="FE124" i="280"/>
  <c r="FE40" i="288"/>
  <c r="FF58" i="286"/>
  <c r="FG73" i="265"/>
  <c r="FG104" i="280"/>
  <c r="FG106" i="280"/>
  <c r="FG125" i="280"/>
  <c r="FG43" i="288"/>
  <c r="FG63" i="286"/>
  <c r="FG47" i="286"/>
  <c r="FG36" i="286"/>
  <c r="FH22" i="265"/>
  <c r="FH67" i="282"/>
  <c r="FH63" i="286"/>
  <c r="FH36" i="286"/>
  <c r="FH47" i="286"/>
  <c r="AW76" i="277"/>
  <c r="FI66" i="282"/>
  <c r="FI88" i="282"/>
  <c r="FI125" i="280"/>
  <c r="FJ25" i="265"/>
  <c r="FJ53" i="286"/>
  <c r="FJ22" i="265"/>
  <c r="FJ35" i="286"/>
  <c r="FJ61" i="286"/>
  <c r="FJ83" i="265"/>
  <c r="FJ84" i="265"/>
  <c r="FK13" i="282"/>
  <c r="FK21" i="265"/>
  <c r="FK124" i="280"/>
  <c r="FK44" i="265"/>
  <c r="FK63" i="286"/>
  <c r="FK47" i="286"/>
  <c r="FK36" i="286"/>
  <c r="FL87" i="282"/>
  <c r="FL53" i="286"/>
  <c r="FL35" i="286"/>
  <c r="FL25" i="265"/>
  <c r="FL77" i="280"/>
  <c r="FL126" i="280"/>
  <c r="FL43" i="288"/>
  <c r="AW25" i="277"/>
  <c r="FM87" i="282"/>
  <c r="FM73" i="265"/>
  <c r="FN35" i="286"/>
  <c r="FN53" i="286"/>
  <c r="FN25" i="265"/>
  <c r="FN46" i="286"/>
  <c r="FN53" i="265"/>
  <c r="FN57" i="286"/>
  <c r="FN19" i="288"/>
  <c r="FN82" i="265"/>
  <c r="FO58" i="282"/>
  <c r="FO77" i="282"/>
  <c r="FO35" i="286"/>
  <c r="FO53" i="286"/>
  <c r="FO22" i="265"/>
  <c r="FO25" i="265"/>
  <c r="FO75" i="265"/>
  <c r="FP77" i="282"/>
  <c r="FP58" i="282"/>
  <c r="FQ83" i="265"/>
  <c r="FQ84" i="265"/>
  <c r="FR53" i="286"/>
  <c r="FR35" i="286"/>
  <c r="FR22" i="265"/>
  <c r="FR25" i="265"/>
  <c r="FR61" i="286"/>
  <c r="FR75" i="265"/>
  <c r="FR81" i="265"/>
  <c r="FS73" i="265"/>
  <c r="FS72" i="265"/>
  <c r="FS65" i="288"/>
  <c r="FS83" i="265"/>
  <c r="FS84" i="265"/>
  <c r="FT87" i="282"/>
  <c r="AU76" i="277"/>
  <c r="AU82" i="277"/>
  <c r="FB73" i="288"/>
  <c r="FC39" i="288"/>
  <c r="FC40" i="288"/>
  <c r="FD77" i="280"/>
  <c r="FD50" i="282"/>
  <c r="FD43" i="288"/>
  <c r="FE77" i="282"/>
  <c r="FE58" i="282"/>
  <c r="FE39" i="288"/>
  <c r="FG54" i="282"/>
  <c r="FF19" i="288"/>
  <c r="FG87" i="282"/>
  <c r="FG22" i="280"/>
  <c r="FG73" i="288"/>
  <c r="FG40" i="288"/>
  <c r="FH53" i="282"/>
  <c r="FH55" i="282"/>
  <c r="FH126" i="280"/>
  <c r="AV25" i="277"/>
  <c r="FI36" i="282"/>
  <c r="FI99" i="280"/>
  <c r="FI65" i="288"/>
  <c r="FJ95" i="280"/>
  <c r="FJ18" i="265"/>
  <c r="FJ55" i="282"/>
  <c r="FJ35" i="265"/>
  <c r="FK76" i="282"/>
  <c r="FK88" i="282"/>
  <c r="FK66" i="282"/>
  <c r="FL44" i="265"/>
  <c r="FL124" i="280"/>
  <c r="FL61" i="286"/>
  <c r="FL40" i="288"/>
  <c r="AX82" i="277"/>
  <c r="FM88" i="282"/>
  <c r="FM66" i="282"/>
  <c r="FM76" i="288"/>
  <c r="FM61" i="286"/>
  <c r="FN95" i="280"/>
  <c r="FN18" i="265"/>
  <c r="FN21" i="265"/>
  <c r="FN125" i="280"/>
  <c r="FN76" i="265"/>
  <c r="FO22" i="280"/>
  <c r="FO104" i="280"/>
  <c r="FO106" i="280"/>
  <c r="FO61" i="286"/>
  <c r="FO65" i="288"/>
  <c r="FO24" i="265"/>
  <c r="FO52" i="265"/>
  <c r="FP22" i="265"/>
  <c r="FP67" i="282"/>
  <c r="FM124" i="280"/>
  <c r="FP73" i="288"/>
  <c r="FQ99" i="280"/>
  <c r="FQ36" i="282"/>
  <c r="AY75" i="277"/>
  <c r="FQ87" i="282"/>
  <c r="FR125" i="280"/>
  <c r="FS76" i="282"/>
  <c r="FS87" i="282"/>
  <c r="FS35" i="286"/>
  <c r="FS25" i="265"/>
  <c r="FS22" i="265"/>
  <c r="FS53" i="286"/>
  <c r="FS22" i="280"/>
  <c r="FS57" i="286"/>
  <c r="FS53" i="265"/>
  <c r="FS46" i="286"/>
  <c r="FS19" i="288"/>
  <c r="FS62" i="288"/>
  <c r="FB37" i="265"/>
  <c r="FB42" i="265"/>
  <c r="FB47" i="265"/>
  <c r="FB50" i="265"/>
  <c r="FC84" i="280"/>
  <c r="FD124" i="280"/>
  <c r="FD44" i="265"/>
  <c r="FE104" i="280"/>
  <c r="FE106" i="280"/>
  <c r="FE14" i="288"/>
  <c r="FE16" i="288"/>
  <c r="FF126" i="280"/>
  <c r="FF117" i="280"/>
  <c r="FF14" i="288"/>
  <c r="FF16" i="288"/>
  <c r="FG67" i="282"/>
  <c r="FG22" i="265"/>
  <c r="FG39" i="288"/>
  <c r="FG84" i="265"/>
  <c r="FG83" i="265"/>
  <c r="FH87" i="282"/>
  <c r="FH35" i="265"/>
  <c r="FH84" i="265"/>
  <c r="FH83" i="265"/>
  <c r="FI73" i="265"/>
  <c r="FI104" i="280"/>
  <c r="FI106" i="280"/>
  <c r="FI84" i="265"/>
  <c r="FI83" i="265"/>
  <c r="FJ88" i="282"/>
  <c r="FJ66" i="282"/>
  <c r="FJ76" i="288"/>
  <c r="FJ105" i="280"/>
  <c r="FJ110" i="280"/>
  <c r="FJ56" i="286"/>
  <c r="FJ58" i="286"/>
  <c r="FK51" i="282"/>
  <c r="FK58" i="282"/>
  <c r="FK77" i="282"/>
  <c r="FK84" i="280"/>
  <c r="FK110" i="280"/>
  <c r="FK105" i="280"/>
  <c r="FK76" i="288"/>
  <c r="FK43" i="288"/>
  <c r="FL95" i="280"/>
  <c r="FL18" i="265"/>
  <c r="FL39" i="288"/>
  <c r="AX76" i="277"/>
  <c r="FM58" i="286"/>
  <c r="FM65" i="288"/>
  <c r="FN77" i="282"/>
  <c r="FN58" i="282"/>
  <c r="FN22" i="265"/>
  <c r="FN67" i="282"/>
  <c r="FN14" i="288"/>
  <c r="FN16" i="288"/>
  <c r="FO76" i="282"/>
  <c r="FO88" i="282"/>
  <c r="FO66" i="282"/>
  <c r="FO124" i="280"/>
  <c r="FO44" i="265"/>
  <c r="FO58" i="286"/>
  <c r="FO62" i="288"/>
  <c r="FO63" i="286"/>
  <c r="FO36" i="286"/>
  <c r="FO47" i="286"/>
  <c r="FP55" i="282"/>
  <c r="FM84" i="280"/>
  <c r="FM44" i="265"/>
  <c r="AX43" i="277"/>
  <c r="FB21" i="265"/>
  <c r="FD77" i="282"/>
  <c r="FD58" i="282"/>
  <c r="FD19" i="288"/>
  <c r="FD39" i="288"/>
  <c r="FD40" i="288"/>
  <c r="FF115" i="280"/>
  <c r="FE81" i="265"/>
  <c r="FF22" i="265"/>
  <c r="FF67" i="282"/>
  <c r="FF116" i="280"/>
  <c r="FF84" i="265"/>
  <c r="FF83" i="265"/>
  <c r="FG88" i="282"/>
  <c r="FG66" i="282"/>
  <c r="FG84" i="280"/>
  <c r="FG50" i="265"/>
  <c r="FH36" i="282"/>
  <c r="FH99" i="280"/>
  <c r="FH22" i="280"/>
  <c r="FH19" i="288"/>
  <c r="FI35" i="286"/>
  <c r="FI25" i="265"/>
  <c r="FI53" i="286"/>
  <c r="FI126" i="280"/>
  <c r="FI60" i="288"/>
  <c r="FI62" i="288"/>
  <c r="FJ77" i="280"/>
  <c r="FJ36" i="286"/>
  <c r="FJ47" i="286"/>
  <c r="FJ65" i="288"/>
  <c r="FK73" i="265"/>
  <c r="FK100" i="280"/>
  <c r="FK101" i="280"/>
  <c r="FK45" i="265"/>
  <c r="FK77" i="280"/>
  <c r="FK84" i="265"/>
  <c r="FK83" i="265"/>
  <c r="FL12" i="282"/>
  <c r="FL13" i="282"/>
  <c r="FL21" i="265"/>
  <c r="FL35" i="265"/>
  <c r="FL56" i="286"/>
  <c r="FL58" i="286"/>
  <c r="FM99" i="280"/>
  <c r="FM36" i="282"/>
  <c r="AX84" i="277"/>
  <c r="AX83" i="277"/>
  <c r="FM53" i="286"/>
  <c r="FM35" i="286"/>
  <c r="FM22" i="265"/>
  <c r="FM25" i="265"/>
  <c r="FM105" i="280"/>
  <c r="FM110" i="280"/>
  <c r="FM77" i="280"/>
  <c r="FM62" i="288"/>
  <c r="FN61" i="286"/>
  <c r="FN65" i="288"/>
  <c r="FO51" i="282"/>
  <c r="FO110" i="280"/>
  <c r="FO105" i="280"/>
  <c r="FO76" i="288"/>
  <c r="FP87" i="282"/>
  <c r="FP35" i="265"/>
  <c r="FP105" i="280"/>
  <c r="FP110" i="280"/>
  <c r="FP53" i="282"/>
  <c r="FP24" i="265"/>
  <c r="FP63" i="286"/>
  <c r="FP52" i="265"/>
  <c r="FQ77" i="282"/>
  <c r="FQ58" i="282"/>
  <c r="FQ124" i="280"/>
  <c r="FQ43" i="288"/>
  <c r="FR58" i="282"/>
  <c r="FR77" i="282"/>
  <c r="FR73" i="288"/>
  <c r="FR43" i="288"/>
  <c r="FS124" i="280"/>
  <c r="FS44" i="265"/>
  <c r="FS14" i="288"/>
  <c r="FS16" i="288"/>
  <c r="FS52" i="265"/>
  <c r="FS63" i="286"/>
  <c r="FS24" i="265"/>
  <c r="FQ115" i="280"/>
  <c r="FT66" i="282"/>
  <c r="FT88" i="282"/>
  <c r="FT124" i="280"/>
  <c r="FT44" i="265"/>
  <c r="FT126" i="280"/>
  <c r="FU99" i="280"/>
  <c r="FU36" i="282"/>
  <c r="AY25" i="277"/>
  <c r="FU53" i="286"/>
  <c r="FU35" i="286"/>
  <c r="FU25" i="265"/>
  <c r="FU126" i="280"/>
  <c r="FC95" i="280"/>
  <c r="FC18" i="265"/>
  <c r="FC93" i="280"/>
  <c r="FC94" i="280"/>
  <c r="FD115" i="280"/>
  <c r="AV75" i="277"/>
  <c r="FE73" i="265"/>
  <c r="FE57" i="286"/>
  <c r="FE46" i="286"/>
  <c r="FE50" i="265"/>
  <c r="FE53" i="265"/>
  <c r="FG46" i="265"/>
  <c r="FH115" i="280"/>
  <c r="FG81" i="265"/>
  <c r="FH66" i="282"/>
  <c r="FH88" i="282"/>
  <c r="FH77" i="280"/>
  <c r="FH116" i="280"/>
  <c r="FH117" i="280"/>
  <c r="FH46" i="265"/>
  <c r="FH65" i="288"/>
  <c r="FI58" i="282"/>
  <c r="FI77" i="282"/>
  <c r="FI61" i="286"/>
  <c r="FI82" i="265"/>
  <c r="FI81" i="265"/>
  <c r="FK54" i="282"/>
  <c r="FJ124" i="280"/>
  <c r="FJ44" i="265"/>
  <c r="FJ126" i="280"/>
  <c r="FK55" i="282"/>
  <c r="FK35" i="286"/>
  <c r="FK25" i="265"/>
  <c r="FK53" i="286"/>
  <c r="FK83" i="280"/>
  <c r="FL115" i="280"/>
  <c r="FK39" i="288"/>
  <c r="FK40" i="288"/>
  <c r="FL58" i="282"/>
  <c r="FL77" i="282"/>
  <c r="FL22" i="265"/>
  <c r="FL67" i="282"/>
  <c r="FL11" i="282"/>
  <c r="FL73" i="288"/>
  <c r="FM47" i="286"/>
  <c r="FM36" i="286"/>
  <c r="FM60" i="288"/>
  <c r="FN55" i="282"/>
  <c r="FN35" i="265"/>
  <c r="FN94" i="280"/>
  <c r="FN104" i="280"/>
  <c r="FN106" i="280"/>
  <c r="FN84" i="265"/>
  <c r="FN83" i="265"/>
  <c r="FO73" i="265"/>
  <c r="FO84" i="280"/>
  <c r="FO100" i="280"/>
  <c r="FO101" i="280"/>
  <c r="FO45" i="265"/>
  <c r="FO77" i="280"/>
  <c r="FP76" i="282"/>
  <c r="FP22" i="280"/>
  <c r="AX25" i="277"/>
  <c r="FQ88" i="282"/>
  <c r="FQ66" i="282"/>
  <c r="FQ105" i="280"/>
  <c r="FQ110" i="280"/>
  <c r="FQ77" i="280"/>
  <c r="FQ40" i="288"/>
  <c r="FR21" i="265"/>
  <c r="FR35" i="265"/>
  <c r="FR104" i="280"/>
  <c r="FR106" i="280"/>
  <c r="FS36" i="282"/>
  <c r="FS99" i="280"/>
  <c r="FS13" i="282"/>
  <c r="FS21" i="265"/>
  <c r="FA76" i="288"/>
  <c r="FB39" i="288"/>
  <c r="FB40" i="288"/>
  <c r="FC46" i="265"/>
  <c r="FD126" i="280"/>
  <c r="FD116" i="280"/>
  <c r="FD117" i="280"/>
  <c r="FD14" i="288"/>
  <c r="FD16" i="288"/>
  <c r="FE51" i="282"/>
  <c r="FF95" i="280"/>
  <c r="FF18" i="265"/>
  <c r="FF77" i="282"/>
  <c r="FF55" i="282"/>
  <c r="FF58" i="282"/>
  <c r="FF35" i="265"/>
  <c r="FG93" i="280"/>
  <c r="FG94" i="280"/>
  <c r="FG95" i="280"/>
  <c r="FG18" i="265"/>
  <c r="FF81" i="265"/>
  <c r="FG72" i="265"/>
  <c r="FE115" i="280"/>
  <c r="FH44" i="265"/>
  <c r="FH124" i="280"/>
  <c r="FH61" i="286"/>
  <c r="FH14" i="288"/>
  <c r="FH16" i="288"/>
  <c r="FI58" i="286"/>
  <c r="FI76" i="265"/>
  <c r="FK95" i="280"/>
  <c r="FK18" i="265"/>
  <c r="FJ60" i="288"/>
  <c r="FJ62" i="288"/>
  <c r="FK104" i="280"/>
  <c r="FK106" i="280"/>
  <c r="FK125" i="280"/>
  <c r="FK98" i="280"/>
  <c r="FK82" i="265"/>
  <c r="FK81" i="265"/>
  <c r="FI84" i="280"/>
  <c r="FI44" i="265"/>
  <c r="AW43" i="277"/>
  <c r="FM115" i="280"/>
  <c r="FM58" i="282"/>
  <c r="FM55" i="282"/>
  <c r="FM77" i="282"/>
  <c r="FM126" i="280"/>
  <c r="FM75" i="265"/>
  <c r="FN66" i="282"/>
  <c r="FN88" i="282"/>
  <c r="FN76" i="288"/>
  <c r="FN105" i="280"/>
  <c r="FN110" i="280"/>
  <c r="FN56" i="286"/>
  <c r="FN58" i="286"/>
  <c r="FN60" i="288"/>
  <c r="FN62" i="288"/>
  <c r="FO46" i="265"/>
  <c r="FP115" i="280"/>
  <c r="FP51" i="282"/>
  <c r="FP88" i="282"/>
  <c r="FP66" i="282"/>
  <c r="FP77" i="280"/>
  <c r="FP126" i="280"/>
  <c r="AY83" i="277"/>
  <c r="AY84" i="277"/>
  <c r="FQ36" i="286"/>
  <c r="FQ47" i="286"/>
  <c r="FQ39" i="288"/>
  <c r="FR88" i="282"/>
  <c r="FR66" i="282"/>
  <c r="FR76" i="288"/>
  <c r="FR45" i="265"/>
  <c r="FR39" i="288"/>
  <c r="FR40" i="288"/>
  <c r="FS58" i="282"/>
  <c r="FS77" i="282"/>
  <c r="FS105" i="280"/>
  <c r="FS110" i="280"/>
  <c r="FA58" i="286"/>
  <c r="FA61" i="286"/>
  <c r="FH58" i="286"/>
  <c r="FK126" i="280"/>
  <c r="FO60" i="288"/>
  <c r="FP39" i="288"/>
  <c r="FP40" i="288"/>
  <c r="FP43" i="288"/>
  <c r="FR126" i="280"/>
  <c r="FS35" i="265"/>
  <c r="FT35" i="286"/>
  <c r="FT25" i="265"/>
  <c r="FT53" i="286"/>
  <c r="FT73" i="288"/>
  <c r="FT36" i="286"/>
  <c r="FT47" i="286"/>
  <c r="FU57" i="286"/>
  <c r="FU46" i="286"/>
  <c r="FU53" i="265"/>
  <c r="FU36" i="286"/>
  <c r="FU47" i="286"/>
  <c r="FV88" i="282"/>
  <c r="FV66" i="282"/>
  <c r="FV22" i="280"/>
  <c r="FW115" i="280"/>
  <c r="FV36" i="286"/>
  <c r="FV47" i="286"/>
  <c r="FW77" i="282"/>
  <c r="FW58" i="282"/>
  <c r="FW66" i="282"/>
  <c r="FW88" i="282"/>
  <c r="FW53" i="265"/>
  <c r="FW57" i="286"/>
  <c r="FW46" i="286"/>
  <c r="FW24" i="265"/>
  <c r="FW52" i="265"/>
  <c r="AZ21" i="277"/>
  <c r="FX22" i="280"/>
  <c r="FX110" i="280"/>
  <c r="FX105" i="280"/>
  <c r="FX36" i="286"/>
  <c r="FX47" i="286"/>
  <c r="FX43" i="288"/>
  <c r="FX83" i="265"/>
  <c r="FX84" i="265"/>
  <c r="FY73" i="265"/>
  <c r="FY47" i="286"/>
  <c r="FY36" i="286"/>
  <c r="FY65" i="288"/>
  <c r="FZ21" i="265"/>
  <c r="FZ25" i="265"/>
  <c r="FZ35" i="286"/>
  <c r="FZ53" i="286"/>
  <c r="FZ46" i="265"/>
  <c r="FZ47" i="286"/>
  <c r="FZ36" i="286"/>
  <c r="FG100" i="280"/>
  <c r="FG101" i="280"/>
  <c r="FG45" i="265"/>
  <c r="AW72" i="277"/>
  <c r="FJ94" i="280"/>
  <c r="FJ104" i="280"/>
  <c r="FJ106" i="280"/>
  <c r="FJ125" i="280"/>
  <c r="FQ51" i="282"/>
  <c r="FQ76" i="282"/>
  <c r="FR95" i="280"/>
  <c r="FR18" i="265"/>
  <c r="FR56" i="286"/>
  <c r="FR58" i="286"/>
  <c r="FT36" i="282"/>
  <c r="FT99" i="280"/>
  <c r="FT95" i="280"/>
  <c r="FS81" i="265"/>
  <c r="FT22" i="265"/>
  <c r="FT67" i="282"/>
  <c r="FU22" i="265"/>
  <c r="FU67" i="282"/>
  <c r="FU19" i="288"/>
  <c r="FU84" i="265"/>
  <c r="FU83" i="265"/>
  <c r="FV77" i="280"/>
  <c r="FV61" i="286"/>
  <c r="FV24" i="265"/>
  <c r="FV63" i="286"/>
  <c r="FV52" i="265"/>
  <c r="FW73" i="265"/>
  <c r="FW110" i="280"/>
  <c r="FW105" i="280"/>
  <c r="FW76" i="288"/>
  <c r="FW84" i="265"/>
  <c r="FW83" i="265"/>
  <c r="FX66" i="282"/>
  <c r="FX88" i="282"/>
  <c r="FX77" i="280"/>
  <c r="FX126" i="280"/>
  <c r="FY35" i="286"/>
  <c r="FY53" i="286"/>
  <c r="FY25" i="265"/>
  <c r="FY126" i="280"/>
  <c r="FY19" i="288"/>
  <c r="FY62" i="288"/>
  <c r="FE76" i="265"/>
  <c r="FE82" i="265"/>
  <c r="FH60" i="288"/>
  <c r="FH62" i="288"/>
  <c r="FK76" i="265"/>
  <c r="FQ75" i="265"/>
  <c r="AY18" i="277"/>
  <c r="FU115" i="280"/>
  <c r="FW54" i="282"/>
  <c r="FV44" i="265"/>
  <c r="FV124" i="280"/>
  <c r="FW36" i="282"/>
  <c r="FW99" i="280"/>
  <c r="FW55" i="282"/>
  <c r="FW53" i="286"/>
  <c r="FW25" i="265"/>
  <c r="FW35" i="286"/>
  <c r="FW100" i="280"/>
  <c r="FW101" i="280"/>
  <c r="FW45" i="265"/>
  <c r="FW77" i="280"/>
  <c r="FW43" i="288"/>
  <c r="FX44" i="265"/>
  <c r="FX124" i="280"/>
  <c r="FX61" i="286"/>
  <c r="BA72" i="277"/>
  <c r="FC77" i="280"/>
  <c r="FI55" i="282"/>
  <c r="FI115" i="280"/>
  <c r="FO87" i="282"/>
  <c r="FS50" i="282"/>
  <c r="FS51" i="282"/>
  <c r="FS84" i="280"/>
  <c r="FT77" i="282"/>
  <c r="FT53" i="282"/>
  <c r="FT55" i="282"/>
  <c r="FT58" i="282"/>
  <c r="FT35" i="265"/>
  <c r="FT105" i="280"/>
  <c r="FT110" i="280"/>
  <c r="FT14" i="288"/>
  <c r="FT16" i="288"/>
  <c r="FT19" i="288"/>
  <c r="FT24" i="265"/>
  <c r="FT63" i="286"/>
  <c r="FT52" i="265"/>
  <c r="FU87" i="282"/>
  <c r="FU73" i="265"/>
  <c r="FU76" i="288"/>
  <c r="FU14" i="288"/>
  <c r="FU16" i="288"/>
  <c r="FU81" i="265"/>
  <c r="FV53" i="286"/>
  <c r="FV35" i="286"/>
  <c r="FV25" i="265"/>
  <c r="FV56" i="286"/>
  <c r="FV58" i="286"/>
  <c r="FW87" i="282"/>
  <c r="FW125" i="280"/>
  <c r="FX115" i="280"/>
  <c r="FX58" i="282"/>
  <c r="FX77" i="282"/>
  <c r="FX35" i="286"/>
  <c r="FX53" i="286"/>
  <c r="FX25" i="265"/>
  <c r="FX24" i="265"/>
  <c r="FX63" i="286"/>
  <c r="FX52" i="265"/>
  <c r="BA82" i="277"/>
  <c r="FY77" i="282"/>
  <c r="FY58" i="282"/>
  <c r="FY46" i="286"/>
  <c r="FY53" i="265"/>
  <c r="FY57" i="286"/>
  <c r="FY14" i="288"/>
  <c r="FY16" i="288"/>
  <c r="FY75" i="265"/>
  <c r="FZ22" i="280"/>
  <c r="FZ105" i="280"/>
  <c r="FZ110" i="280"/>
  <c r="FZ57" i="286"/>
  <c r="FZ46" i="286"/>
  <c r="FZ53" i="265"/>
  <c r="GA36" i="282"/>
  <c r="GA99" i="280"/>
  <c r="GA66" i="282"/>
  <c r="GA88" i="282"/>
  <c r="GA44" i="265"/>
  <c r="GA124" i="280"/>
  <c r="GA53" i="265"/>
  <c r="GA57" i="286"/>
  <c r="GA46" i="286"/>
  <c r="GB99" i="280"/>
  <c r="GB36" i="282"/>
  <c r="FY115" i="280"/>
  <c r="GB87" i="282"/>
  <c r="GB35" i="265"/>
  <c r="GB105" i="280"/>
  <c r="GB110" i="280"/>
  <c r="GC36" i="282"/>
  <c r="GC99" i="280"/>
  <c r="GB24" i="265"/>
  <c r="GB52" i="265"/>
  <c r="BB83" i="277"/>
  <c r="BB84" i="277"/>
  <c r="GC25" i="265"/>
  <c r="GC35" i="286"/>
  <c r="GC53" i="286"/>
  <c r="GC53" i="265"/>
  <c r="GC46" i="286"/>
  <c r="GC57" i="286"/>
  <c r="GC19" i="288"/>
  <c r="GC75" i="265"/>
  <c r="GD88" i="282"/>
  <c r="GD66" i="282"/>
  <c r="GD77" i="280"/>
  <c r="GD61" i="286"/>
  <c r="GD82" i="265"/>
  <c r="GE87" i="282"/>
  <c r="GE25" i="265"/>
  <c r="GE53" i="286"/>
  <c r="GE35" i="286"/>
  <c r="GE110" i="280"/>
  <c r="GE105" i="280"/>
  <c r="GE53" i="265"/>
  <c r="GE46" i="286"/>
  <c r="GE57" i="286"/>
  <c r="GE47" i="286"/>
  <c r="GE36" i="286"/>
  <c r="GE84" i="265"/>
  <c r="GE83" i="265"/>
  <c r="GF53" i="286"/>
  <c r="GF35" i="286"/>
  <c r="GF25" i="265"/>
  <c r="GF44" i="265"/>
  <c r="GF124" i="280"/>
  <c r="GG115" i="280"/>
  <c r="GF36" i="286"/>
  <c r="GF47" i="286"/>
  <c r="BB25" i="277"/>
  <c r="FF76" i="288"/>
  <c r="FH95" i="280"/>
  <c r="FH18" i="265"/>
  <c r="FI22" i="280"/>
  <c r="FJ76" i="265"/>
  <c r="FJ82" i="265"/>
  <c r="FP56" i="286"/>
  <c r="FP58" i="286"/>
  <c r="FP61" i="286"/>
  <c r="FQ73" i="265"/>
  <c r="FS60" i="288"/>
  <c r="FT76" i="288"/>
  <c r="FT43" i="288"/>
  <c r="FU77" i="282"/>
  <c r="FU58" i="282"/>
  <c r="FU22" i="280"/>
  <c r="FU77" i="280"/>
  <c r="FU43" i="288"/>
  <c r="FV67" i="282"/>
  <c r="FV22" i="265"/>
  <c r="FV105" i="280"/>
  <c r="FV110" i="280"/>
  <c r="FV73" i="288"/>
  <c r="FV82" i="265"/>
  <c r="FW98" i="280"/>
  <c r="FW19" i="288"/>
  <c r="FW39" i="288"/>
  <c r="FW40" i="288"/>
  <c r="FX125" i="280"/>
  <c r="FX56" i="286"/>
  <c r="FX58" i="286"/>
  <c r="BA76" i="277"/>
  <c r="FY55" i="282"/>
  <c r="FY22" i="280"/>
  <c r="FZ36" i="282"/>
  <c r="FZ99" i="280"/>
  <c r="FY84" i="265"/>
  <c r="FY83" i="265"/>
  <c r="FZ66" i="282"/>
  <c r="FZ88" i="282"/>
  <c r="FZ77" i="280"/>
  <c r="FZ61" i="286"/>
  <c r="GA95" i="280"/>
  <c r="GA18" i="265"/>
  <c r="FZ83" i="265"/>
  <c r="FZ84" i="265"/>
  <c r="GA73" i="288"/>
  <c r="GB76" i="282"/>
  <c r="BA18" i="277"/>
  <c r="AV18" i="277"/>
  <c r="FI72" i="265"/>
  <c r="FK12" i="282"/>
  <c r="FP50" i="282"/>
  <c r="FQ76" i="288"/>
  <c r="FS11" i="282"/>
  <c r="FS12" i="282"/>
  <c r="FT77" i="280"/>
  <c r="FT61" i="286"/>
  <c r="FT39" i="288"/>
  <c r="FT40" i="288"/>
  <c r="FU124" i="280"/>
  <c r="FV99" i="280"/>
  <c r="FV36" i="282"/>
  <c r="FV58" i="282"/>
  <c r="FV77" i="282"/>
  <c r="FW95" i="280"/>
  <c r="FW18" i="265"/>
  <c r="FV76" i="265"/>
  <c r="FW22" i="280"/>
  <c r="FW126" i="280"/>
  <c r="FW16" i="288"/>
  <c r="FW82" i="265"/>
  <c r="FX55" i="282"/>
  <c r="FX22" i="265"/>
  <c r="FX67" i="282"/>
  <c r="FX99" i="280"/>
  <c r="FX36" i="282"/>
  <c r="FX73" i="288"/>
  <c r="AZ25" i="277"/>
  <c r="FY87" i="282"/>
  <c r="FY124" i="280"/>
  <c r="FY76" i="288"/>
  <c r="FF60" i="288"/>
  <c r="FF62" i="288"/>
  <c r="FF65" i="288"/>
  <c r="FP14" i="288"/>
  <c r="FP16" i="288"/>
  <c r="FP19" i="288"/>
  <c r="FQ126" i="280"/>
  <c r="FR77" i="280"/>
  <c r="FS73" i="288"/>
  <c r="FQ52" i="265"/>
  <c r="AY51" i="277"/>
  <c r="FU66" i="282"/>
  <c r="FU88" i="282"/>
  <c r="FU105" i="280"/>
  <c r="FU110" i="280"/>
  <c r="FU39" i="288"/>
  <c r="FU40" i="288"/>
  <c r="FV115" i="280"/>
  <c r="FV65" i="288"/>
  <c r="FV84" i="265"/>
  <c r="FV83" i="265"/>
  <c r="FW12" i="282"/>
  <c r="FW13" i="282"/>
  <c r="FW21" i="265"/>
  <c r="FW124" i="280"/>
  <c r="FW83" i="280"/>
  <c r="FW84" i="280"/>
  <c r="FW44" i="265"/>
  <c r="FW76" i="265"/>
  <c r="FX87" i="282"/>
  <c r="FX104" i="280"/>
  <c r="FX106" i="280"/>
  <c r="FY99" i="280"/>
  <c r="FY36" i="282"/>
  <c r="BA84" i="277"/>
  <c r="BA83" i="277"/>
  <c r="FY88" i="282"/>
  <c r="FY66" i="282"/>
  <c r="FY104" i="280"/>
  <c r="FY106" i="280"/>
  <c r="FY125" i="280"/>
  <c r="FY77" i="280"/>
  <c r="FY81" i="265"/>
  <c r="GA54" i="282"/>
  <c r="FZ44" i="265"/>
  <c r="FZ124" i="280"/>
  <c r="AU25" i="277"/>
  <c r="FG50" i="282"/>
  <c r="FG51" i="282"/>
  <c r="FG76" i="282"/>
  <c r="FJ21" i="265"/>
  <c r="FK94" i="280"/>
  <c r="FN77" i="280"/>
  <c r="FO14" i="288"/>
  <c r="FO16" i="288"/>
  <c r="FO19" i="288"/>
  <c r="FQ58" i="286"/>
  <c r="FQ61" i="286"/>
  <c r="FR94" i="280"/>
  <c r="FS50" i="265"/>
  <c r="FS76" i="265"/>
  <c r="FS82" i="265"/>
  <c r="FT94" i="280"/>
  <c r="FT104" i="280"/>
  <c r="FT106" i="280"/>
  <c r="FT125" i="280"/>
  <c r="FT56" i="286"/>
  <c r="FT58" i="286"/>
  <c r="AZ76" i="277"/>
  <c r="AZ82" i="277"/>
  <c r="FU76" i="265"/>
  <c r="FU82" i="265"/>
  <c r="FV21" i="265"/>
  <c r="FV35" i="265"/>
  <c r="FV126" i="280"/>
  <c r="FV14" i="288"/>
  <c r="FV16" i="288"/>
  <c r="FV19" i="288"/>
  <c r="FV60" i="288"/>
  <c r="FV62" i="288"/>
  <c r="FW93" i="280"/>
  <c r="FW94" i="280"/>
  <c r="FW104" i="280"/>
  <c r="FW106" i="280"/>
  <c r="FX50" i="282"/>
  <c r="FX51" i="282"/>
  <c r="FX76" i="282"/>
  <c r="FX35" i="265"/>
  <c r="FX53" i="282"/>
  <c r="FZ95" i="280"/>
  <c r="FZ18" i="265"/>
  <c r="FZ67" i="282"/>
  <c r="FZ22" i="265"/>
  <c r="FZ125" i="280"/>
  <c r="FZ117" i="280"/>
  <c r="FZ126" i="280"/>
  <c r="FZ65" i="288"/>
  <c r="GA87" i="282"/>
  <c r="GA25" i="265"/>
  <c r="GA35" i="286"/>
  <c r="GA53" i="286"/>
  <c r="GA105" i="280"/>
  <c r="GA110" i="280"/>
  <c r="GA46" i="265"/>
  <c r="GB115" i="280"/>
  <c r="GB35" i="286"/>
  <c r="GB53" i="286"/>
  <c r="GB25" i="265"/>
  <c r="GB124" i="280"/>
  <c r="GB44" i="265"/>
  <c r="GB46" i="286"/>
  <c r="GB57" i="286"/>
  <c r="GB53" i="265"/>
  <c r="GB50" i="265"/>
  <c r="GB36" i="286"/>
  <c r="GB47" i="286"/>
  <c r="GB63" i="286"/>
  <c r="BA25" i="277"/>
  <c r="GC66" i="282"/>
  <c r="GC88" i="282"/>
  <c r="GC105" i="280"/>
  <c r="GC110" i="280"/>
  <c r="GC76" i="288"/>
  <c r="GD36" i="282"/>
  <c r="GD99" i="280"/>
  <c r="GD58" i="282"/>
  <c r="GD77" i="282"/>
  <c r="GD67" i="282"/>
  <c r="GD110" i="280"/>
  <c r="GD105" i="280"/>
  <c r="GD36" i="286"/>
  <c r="GD47" i="286"/>
  <c r="GE18" i="265"/>
  <c r="GD52" i="265"/>
  <c r="GD63" i="286"/>
  <c r="GD24" i="265"/>
  <c r="GE88" i="282"/>
  <c r="GE66" i="282"/>
  <c r="GE124" i="280"/>
  <c r="GE44" i="265"/>
  <c r="GE46" i="265"/>
  <c r="GE65" i="288"/>
  <c r="GF77" i="282"/>
  <c r="GF58" i="282"/>
  <c r="GF35" i="265"/>
  <c r="GF61" i="286"/>
  <c r="GG36" i="282"/>
  <c r="GG99" i="280"/>
  <c r="GF84" i="265"/>
  <c r="GF83" i="265"/>
  <c r="FX39" i="288"/>
  <c r="FX40" i="288"/>
  <c r="FZ77" i="282"/>
  <c r="FZ55" i="282"/>
  <c r="FZ58" i="282"/>
  <c r="GA76" i="282"/>
  <c r="GA77" i="282"/>
  <c r="GA58" i="282"/>
  <c r="GA104" i="280"/>
  <c r="GA106" i="280"/>
  <c r="GA125" i="280"/>
  <c r="GB88" i="282"/>
  <c r="GB66" i="282"/>
  <c r="GB125" i="280"/>
  <c r="GB65" i="288"/>
  <c r="GC61" i="286"/>
  <c r="GC43" i="288"/>
  <c r="GD124" i="280"/>
  <c r="GD44" i="265"/>
  <c r="GE58" i="282"/>
  <c r="GE77" i="282"/>
  <c r="GF36" i="282"/>
  <c r="GF99" i="280"/>
  <c r="GF52" i="265"/>
  <c r="GF63" i="286"/>
  <c r="GF24" i="265"/>
  <c r="GG58" i="282"/>
  <c r="GG77" i="282"/>
  <c r="GG67" i="282"/>
  <c r="GG57" i="286"/>
  <c r="GG46" i="286"/>
  <c r="GG53" i="265"/>
  <c r="GG47" i="286"/>
  <c r="GG36" i="286"/>
  <c r="GH18" i="265"/>
  <c r="GH58" i="282"/>
  <c r="GH77" i="282"/>
  <c r="GH25" i="265"/>
  <c r="GH53" i="286"/>
  <c r="GH35" i="286"/>
  <c r="GH99" i="280"/>
  <c r="GH36" i="282"/>
  <c r="GH95" i="280"/>
  <c r="GI36" i="282"/>
  <c r="GI99" i="280"/>
  <c r="GH75" i="265"/>
  <c r="GI87" i="282"/>
  <c r="EV54" i="282"/>
  <c r="FF54" i="282"/>
  <c r="FQ54" i="282"/>
  <c r="GB54" i="282"/>
  <c r="GI35" i="286"/>
  <c r="GI53" i="286"/>
  <c r="GI25" i="265"/>
  <c r="GI124" i="280"/>
  <c r="GI44" i="265"/>
  <c r="GI57" i="286"/>
  <c r="GI53" i="265"/>
  <c r="GI46" i="286"/>
  <c r="GI77" i="280"/>
  <c r="GI36" i="286"/>
  <c r="GI47" i="286"/>
  <c r="H104" i="280"/>
  <c r="H99" i="280"/>
  <c r="H36" i="282"/>
  <c r="L28" i="269"/>
  <c r="J28" i="269"/>
  <c r="H57" i="282"/>
  <c r="H53" i="282"/>
  <c r="L29" i="269"/>
  <c r="J29" i="269"/>
  <c r="K88" i="282"/>
  <c r="H21" i="277"/>
  <c r="GJ76" i="288"/>
  <c r="H124" i="280"/>
  <c r="J56" i="269"/>
  <c r="L56" i="269"/>
  <c r="EV115" i="280"/>
  <c r="FO115" i="280"/>
  <c r="GA115" i="280"/>
  <c r="N45" i="277"/>
  <c r="X45" i="277"/>
  <c r="AR45" i="277"/>
  <c r="AC105" i="280"/>
  <c r="AC110" i="280"/>
  <c r="AE45" i="277"/>
  <c r="FI105" i="280"/>
  <c r="FI110" i="280"/>
  <c r="Z52" i="277"/>
  <c r="AI52" i="277"/>
  <c r="AT44" i="277"/>
  <c r="U126" i="280"/>
  <c r="EO76" i="288"/>
  <c r="EP101" i="280"/>
  <c r="EP45" i="265"/>
  <c r="EQ35" i="265"/>
  <c r="EQ77" i="280"/>
  <c r="ER61" i="286"/>
  <c r="AS72" i="277"/>
  <c r="ES55" i="282"/>
  <c r="ES75" i="265"/>
  <c r="FZ116" i="280"/>
  <c r="GA50" i="282"/>
  <c r="GA51" i="282"/>
  <c r="GA73" i="265"/>
  <c r="GA93" i="280"/>
  <c r="GA94" i="280"/>
  <c r="GA50" i="265"/>
  <c r="GB76" i="288"/>
  <c r="GB62" i="288"/>
  <c r="FY52" i="265"/>
  <c r="BA51" i="277"/>
  <c r="GC58" i="286"/>
  <c r="GE54" i="282"/>
  <c r="GD14" i="288"/>
  <c r="GD16" i="288"/>
  <c r="GD19" i="288"/>
  <c r="GD76" i="265"/>
  <c r="GE84" i="280"/>
  <c r="GE73" i="288"/>
  <c r="GF66" i="282"/>
  <c r="GF88" i="282"/>
  <c r="GF105" i="280"/>
  <c r="GF110" i="280"/>
  <c r="BC82" i="277"/>
  <c r="GG55" i="282"/>
  <c r="GG82" i="265"/>
  <c r="GH87" i="282"/>
  <c r="GH35" i="265"/>
  <c r="GI76" i="282"/>
  <c r="GI67" i="282"/>
  <c r="GI22" i="265"/>
  <c r="EW54" i="282"/>
  <c r="FH54" i="282"/>
  <c r="FR54" i="282"/>
  <c r="GC54" i="282"/>
  <c r="GI125" i="280"/>
  <c r="GI47" i="265"/>
  <c r="GI50" i="265"/>
  <c r="GI43" i="288"/>
  <c r="K58" i="282"/>
  <c r="K77" i="282"/>
  <c r="H66" i="282"/>
  <c r="H63" i="282"/>
  <c r="H88" i="282"/>
  <c r="L42" i="269"/>
  <c r="J42" i="269"/>
  <c r="H10" i="280"/>
  <c r="H76" i="288"/>
  <c r="J52" i="269"/>
  <c r="L52" i="269"/>
  <c r="FB115" i="280"/>
  <c r="FR115" i="280"/>
  <c r="FR93" i="280"/>
  <c r="GH115" i="280"/>
  <c r="AG105" i="280"/>
  <c r="AG110" i="280"/>
  <c r="Z45" i="277"/>
  <c r="FE105" i="280"/>
  <c r="FE110" i="280"/>
  <c r="O45" i="277"/>
  <c r="AI45" i="277"/>
  <c r="Q126" i="280"/>
  <c r="BU73" i="288"/>
  <c r="DE73" i="288"/>
  <c r="AV44" i="277"/>
  <c r="M44" i="277"/>
  <c r="EO39" i="288"/>
  <c r="EO40" i="288"/>
  <c r="EO43" i="288"/>
  <c r="EP13" i="282"/>
  <c r="EP21" i="265"/>
  <c r="EQ76" i="282"/>
  <c r="ER19" i="288"/>
  <c r="EO24" i="265"/>
  <c r="AR24" i="277"/>
  <c r="ES65" i="288"/>
  <c r="ES70" i="265"/>
  <c r="ET35" i="265"/>
  <c r="ET43" i="288"/>
  <c r="EV76" i="282"/>
  <c r="EV22" i="280"/>
  <c r="EV101" i="280"/>
  <c r="EV110" i="280"/>
  <c r="EV105" i="280"/>
  <c r="EV47" i="286"/>
  <c r="EV14" i="288"/>
  <c r="EV36" i="286"/>
  <c r="EV63" i="286"/>
  <c r="AT70" i="277"/>
  <c r="FZ60" i="288"/>
  <c r="FZ62" i="288"/>
  <c r="GA36" i="286"/>
  <c r="GA47" i="286"/>
  <c r="GA83" i="265"/>
  <c r="GA81" i="265"/>
  <c r="GA84" i="265"/>
  <c r="GB104" i="280"/>
  <c r="GB106" i="280"/>
  <c r="GC22" i="280"/>
  <c r="GC77" i="280"/>
  <c r="GC39" i="288"/>
  <c r="GC40" i="288"/>
  <c r="GD35" i="286"/>
  <c r="GD53" i="286"/>
  <c r="GD22" i="265"/>
  <c r="GD25" i="265"/>
  <c r="GD115" i="280"/>
  <c r="GE50" i="265"/>
  <c r="GF65" i="288"/>
  <c r="BC76" i="277"/>
  <c r="GG87" i="282"/>
  <c r="GG73" i="265"/>
  <c r="GG65" i="288"/>
  <c r="GG76" i="265"/>
  <c r="GH88" i="282"/>
  <c r="GH66" i="282"/>
  <c r="GH76" i="288"/>
  <c r="GH45" i="265"/>
  <c r="GI95" i="280"/>
  <c r="GI18" i="265"/>
  <c r="GI51" i="282"/>
  <c r="GI88" i="282"/>
  <c r="GI66" i="282"/>
  <c r="EX54" i="282"/>
  <c r="FI54" i="282"/>
  <c r="FT54" i="282"/>
  <c r="GD54" i="282"/>
  <c r="GI72" i="265"/>
  <c r="GI40" i="288"/>
  <c r="H94" i="280"/>
  <c r="K36" i="282"/>
  <c r="K99" i="280"/>
  <c r="K28" i="269"/>
  <c r="GJ58" i="282"/>
  <c r="GJ77" i="282"/>
  <c r="GJ126" i="280"/>
  <c r="K56" i="269"/>
  <c r="FJ115" i="280"/>
  <c r="FJ93" i="280"/>
  <c r="AD45" i="277"/>
  <c r="AK110" i="280"/>
  <c r="AK105" i="280"/>
  <c r="AK52" i="277"/>
  <c r="AW45" i="277"/>
  <c r="L44" i="277"/>
  <c r="AB52" i="277"/>
  <c r="AL52" i="277"/>
  <c r="FM56" i="286"/>
  <c r="AO126" i="280"/>
  <c r="EP117" i="280"/>
  <c r="EP46" i="265"/>
  <c r="EQ13" i="282"/>
  <c r="EQ21" i="265"/>
  <c r="EQ116" i="280"/>
  <c r="EQ117" i="280"/>
  <c r="EQ46" i="265"/>
  <c r="EQ53" i="265"/>
  <c r="EQ57" i="286"/>
  <c r="EQ47" i="265"/>
  <c r="EQ50" i="265"/>
  <c r="EQ46" i="286"/>
  <c r="EQ65" i="288"/>
  <c r="EO13" i="282"/>
  <c r="EO21" i="265"/>
  <c r="ER101" i="280"/>
  <c r="ER45" i="265"/>
  <c r="ER56" i="286"/>
  <c r="ER58" i="286"/>
  <c r="ET76" i="282"/>
  <c r="ET13" i="282"/>
  <c r="ET87" i="282"/>
  <c r="ET73" i="265"/>
  <c r="ET83" i="280"/>
  <c r="ET84" i="280"/>
  <c r="ET75" i="265"/>
  <c r="ET65" i="265"/>
  <c r="ET67" i="265"/>
  <c r="EU83" i="280"/>
  <c r="EU73" i="288"/>
  <c r="EU53" i="282"/>
  <c r="ES95" i="280"/>
  <c r="ES18" i="265"/>
  <c r="ES13" i="282"/>
  <c r="ES21" i="265"/>
  <c r="AS21" i="277"/>
  <c r="EV100" i="280"/>
  <c r="EV98" i="280"/>
  <c r="EW67" i="282"/>
  <c r="EW22" i="265"/>
  <c r="EW72" i="265"/>
  <c r="EX125" i="280"/>
  <c r="EX101" i="280"/>
  <c r="EX45" i="265"/>
  <c r="EX61" i="286"/>
  <c r="EX24" i="265"/>
  <c r="EX63" i="286"/>
  <c r="EX52" i="265"/>
  <c r="EY50" i="282"/>
  <c r="EY35" i="265"/>
  <c r="EY117" i="280"/>
  <c r="EY126" i="280"/>
  <c r="EY72" i="265"/>
  <c r="FZ76" i="265"/>
  <c r="FZ82" i="265"/>
  <c r="GA22" i="265"/>
  <c r="GA67" i="282"/>
  <c r="GB22" i="265"/>
  <c r="GB67" i="282"/>
  <c r="GB47" i="265"/>
  <c r="GB37" i="265"/>
  <c r="GB42" i="265"/>
  <c r="GB77" i="280"/>
  <c r="GC87" i="282"/>
  <c r="GC124" i="280"/>
  <c r="GC47" i="286"/>
  <c r="GC36" i="286"/>
  <c r="GD126" i="280"/>
  <c r="GE99" i="280"/>
  <c r="GE36" i="282"/>
  <c r="GE95" i="280"/>
  <c r="GE73" i="265"/>
  <c r="GF115" i="280"/>
  <c r="GE60" i="288"/>
  <c r="GE62" i="288"/>
  <c r="GF126" i="280"/>
  <c r="GF62" i="288"/>
  <c r="BC83" i="277"/>
  <c r="BC84" i="277"/>
  <c r="GG88" i="282"/>
  <c r="GG66" i="282"/>
  <c r="GG22" i="280"/>
  <c r="GG50" i="265"/>
  <c r="GG83" i="265"/>
  <c r="GG84" i="265"/>
  <c r="GH77" i="280"/>
  <c r="GH126" i="280"/>
  <c r="GH36" i="286"/>
  <c r="GH47" i="286"/>
  <c r="GH84" i="265"/>
  <c r="GH83" i="265"/>
  <c r="EZ54" i="282"/>
  <c r="FJ54" i="282"/>
  <c r="FU54" i="282"/>
  <c r="GF54" i="282"/>
  <c r="GI73" i="288"/>
  <c r="GI19" i="288"/>
  <c r="GI39" i="288"/>
  <c r="BC18" i="277"/>
  <c r="L31" i="269"/>
  <c r="J31" i="269"/>
  <c r="H35" i="286"/>
  <c r="H53" i="286"/>
  <c r="F35" i="280"/>
  <c r="H77" i="280"/>
  <c r="J110" i="280"/>
  <c r="FT115" i="280"/>
  <c r="FT93" i="280"/>
  <c r="GI115" i="280"/>
  <c r="P45" i="277"/>
  <c r="AF45" i="277"/>
  <c r="AV45" i="277"/>
  <c r="DM73" i="288"/>
  <c r="FY105" i="280"/>
  <c r="FY110" i="280"/>
  <c r="Q52" i="277"/>
  <c r="CC73" i="288"/>
  <c r="DQ73" i="288"/>
  <c r="FM83" i="280"/>
  <c r="R44" i="277"/>
  <c r="EO56" i="286"/>
  <c r="EO58" i="286"/>
  <c r="EO61" i="286"/>
  <c r="EP73" i="265"/>
  <c r="EP72" i="265"/>
  <c r="EQ50" i="282"/>
  <c r="EQ51" i="282"/>
  <c r="ER76" i="282"/>
  <c r="ER76" i="288"/>
  <c r="ER14" i="288"/>
  <c r="ER16" i="288"/>
  <c r="EV50" i="282"/>
  <c r="EV51" i="282"/>
  <c r="FZ58" i="286"/>
  <c r="GA100" i="280"/>
  <c r="GA101" i="280"/>
  <c r="GA45" i="265"/>
  <c r="GB77" i="282"/>
  <c r="GB58" i="282"/>
  <c r="GB126" i="280"/>
  <c r="GC115" i="280"/>
  <c r="GB60" i="288"/>
  <c r="GC77" i="282"/>
  <c r="GC58" i="282"/>
  <c r="GC84" i="265"/>
  <c r="GC83" i="265"/>
  <c r="GE115" i="280"/>
  <c r="GD84" i="265"/>
  <c r="GD83" i="265"/>
  <c r="GF22" i="265"/>
  <c r="GF67" i="282"/>
  <c r="GG124" i="280"/>
  <c r="GG72" i="265"/>
  <c r="GG60" i="288"/>
  <c r="GG62" i="288"/>
  <c r="GI54" i="282"/>
  <c r="GH44" i="265"/>
  <c r="GH124" i="280"/>
  <c r="GH57" i="286"/>
  <c r="GH46" i="286"/>
  <c r="GH53" i="265"/>
  <c r="AU54" i="282"/>
  <c r="FA54" i="282"/>
  <c r="FL54" i="282"/>
  <c r="FV54" i="282"/>
  <c r="GG54" i="282"/>
  <c r="GI35" i="265"/>
  <c r="GI93" i="280"/>
  <c r="GI94" i="280"/>
  <c r="GI104" i="280"/>
  <c r="GI106" i="280"/>
  <c r="GI50" i="282"/>
  <c r="GI14" i="288"/>
  <c r="GI16" i="288"/>
  <c r="GI75" i="265"/>
  <c r="H18" i="277"/>
  <c r="GJ55" i="282"/>
  <c r="GJ35" i="286"/>
  <c r="GJ25" i="265"/>
  <c r="GJ53" i="286"/>
  <c r="K76" i="288"/>
  <c r="GJ110" i="280"/>
  <c r="GJ105" i="280"/>
  <c r="H43" i="277"/>
  <c r="FK115" i="280"/>
  <c r="FK93" i="280"/>
  <c r="AO105" i="280"/>
  <c r="AO110" i="280"/>
  <c r="AJ45" i="277"/>
  <c r="AZ45" i="277"/>
  <c r="Q45" i="277"/>
  <c r="AO45" i="277"/>
  <c r="T52" i="277"/>
  <c r="AE52" i="277"/>
  <c r="AN44" i="277"/>
  <c r="AX44" i="277"/>
  <c r="U44" i="277"/>
  <c r="EO75" i="265"/>
  <c r="EP50" i="282"/>
  <c r="EP51" i="282"/>
  <c r="EP76" i="282"/>
  <c r="EP73" i="288"/>
  <c r="EP39" i="288"/>
  <c r="EP40" i="288"/>
  <c r="EP43" i="288"/>
  <c r="EQ16" i="280"/>
  <c r="EQ22" i="280"/>
  <c r="ER73" i="265"/>
  <c r="AS73" i="277"/>
  <c r="FZ76" i="288"/>
  <c r="FZ81" i="265"/>
  <c r="GA76" i="288"/>
  <c r="GA72" i="265"/>
  <c r="GB50" i="282"/>
  <c r="GB51" i="282"/>
  <c r="GB19" i="288"/>
  <c r="GC126" i="280"/>
  <c r="GD35" i="265"/>
  <c r="GE22" i="265"/>
  <c r="GE67" i="282"/>
  <c r="GE100" i="280"/>
  <c r="GE101" i="280"/>
  <c r="GE45" i="265"/>
  <c r="GE75" i="265"/>
  <c r="BB18" i="277"/>
  <c r="GF56" i="286"/>
  <c r="GF58" i="286"/>
  <c r="GG53" i="286"/>
  <c r="GG35" i="286"/>
  <c r="GG22" i="265"/>
  <c r="GG25" i="265"/>
  <c r="GG105" i="280"/>
  <c r="GG110" i="280"/>
  <c r="GG81" i="265"/>
  <c r="GH43" i="288"/>
  <c r="GI58" i="282"/>
  <c r="GI77" i="282"/>
  <c r="ER54" i="282"/>
  <c r="FB54" i="282"/>
  <c r="FM54" i="282"/>
  <c r="FX54" i="282"/>
  <c r="GH54" i="282"/>
  <c r="GI76" i="288"/>
  <c r="GI105" i="280"/>
  <c r="GI110" i="280"/>
  <c r="GJ115" i="280"/>
  <c r="GJ36" i="282"/>
  <c r="GJ99" i="280"/>
  <c r="GI83" i="265"/>
  <c r="GI84" i="265"/>
  <c r="GJ76" i="282"/>
  <c r="GJ67" i="282"/>
  <c r="GJ22" i="265"/>
  <c r="K31" i="269"/>
  <c r="K53" i="286"/>
  <c r="K35" i="286"/>
  <c r="K25" i="265"/>
  <c r="GJ77" i="280"/>
  <c r="AU115" i="280"/>
  <c r="FZ115" i="280"/>
  <c r="BD72" i="277"/>
  <c r="AN45" i="277"/>
  <c r="M110" i="280"/>
  <c r="S52" i="277"/>
  <c r="ES105" i="280"/>
  <c r="ES110" i="280"/>
  <c r="BA45" i="277"/>
  <c r="AW73" i="288"/>
  <c r="CO73" i="288"/>
  <c r="AP44" i="277"/>
  <c r="AZ44" i="277"/>
  <c r="EQ15" i="280"/>
  <c r="FY60" i="288"/>
  <c r="GA84" i="280"/>
  <c r="GA76" i="265"/>
  <c r="GA82" i="265"/>
  <c r="GB53" i="282"/>
  <c r="GB55" i="282"/>
  <c r="GB14" i="288"/>
  <c r="GB16" i="288"/>
  <c r="GC14" i="288"/>
  <c r="GC16" i="288"/>
  <c r="GD76" i="288"/>
  <c r="GD56" i="286"/>
  <c r="GD58" i="286"/>
  <c r="GD62" i="288"/>
  <c r="GD65" i="288"/>
  <c r="GD81" i="265"/>
  <c r="GE72" i="265"/>
  <c r="GE24" i="265"/>
  <c r="GE63" i="286"/>
  <c r="GE52" i="265"/>
  <c r="GF87" i="282"/>
  <c r="GF22" i="280"/>
  <c r="GF73" i="288"/>
  <c r="GF60" i="288"/>
  <c r="GF81" i="265"/>
  <c r="GH67" i="282"/>
  <c r="GH22" i="265"/>
  <c r="GH104" i="280"/>
  <c r="GH106" i="280"/>
  <c r="GH125" i="280"/>
  <c r="ES54" i="282"/>
  <c r="FD54" i="282"/>
  <c r="FN54" i="282"/>
  <c r="FY54" i="282"/>
  <c r="GJ78" i="282"/>
  <c r="GJ54" i="282"/>
  <c r="H67" i="282"/>
  <c r="H11" i="282"/>
  <c r="GJ87" i="282"/>
  <c r="GJ88" i="282"/>
  <c r="GJ66" i="282"/>
  <c r="GJ124" i="280"/>
  <c r="GJ83" i="280"/>
  <c r="GJ84" i="280"/>
  <c r="GJ44" i="265"/>
  <c r="L54" i="269"/>
  <c r="K54" i="269"/>
  <c r="J54" i="269"/>
  <c r="EQ115" i="280"/>
  <c r="FN115" i="280"/>
  <c r="FN93" i="280"/>
  <c r="Y105" i="280"/>
  <c r="Y110" i="280"/>
  <c r="R45" i="277"/>
  <c r="EO105" i="280"/>
  <c r="EO110" i="280"/>
  <c r="K45" i="277"/>
  <c r="W45" i="277"/>
  <c r="J55" i="269"/>
  <c r="K55" i="269"/>
  <c r="L55" i="269"/>
  <c r="W52" i="277"/>
  <c r="AG52" i="277"/>
  <c r="AR44" i="277"/>
  <c r="GC56" i="286"/>
  <c r="AS75" i="277"/>
  <c r="ES58" i="286"/>
  <c r="ES61" i="286"/>
  <c r="ES14" i="288"/>
  <c r="ES16" i="288"/>
  <c r="ES19" i="288"/>
  <c r="ET72" i="265"/>
  <c r="EU51" i="282"/>
  <c r="EU76" i="282"/>
  <c r="ET39" i="288"/>
  <c r="ET40" i="288"/>
  <c r="EU19" i="288"/>
  <c r="EU67" i="265"/>
  <c r="EV84" i="280"/>
  <c r="EV56" i="286"/>
  <c r="EV46" i="286"/>
  <c r="EV57" i="286"/>
  <c r="EV37" i="265"/>
  <c r="EV42" i="265"/>
  <c r="EV47" i="265"/>
  <c r="EV50" i="265"/>
  <c r="EV53" i="265"/>
  <c r="AT72" i="277"/>
  <c r="AS25" i="277"/>
  <c r="EW19" i="288"/>
  <c r="EW75" i="265"/>
  <c r="EX104" i="280"/>
  <c r="EX106" i="280"/>
  <c r="EY22" i="265"/>
  <c r="EY67" i="282"/>
  <c r="EY11" i="282"/>
  <c r="EY65" i="288"/>
  <c r="EY82" i="265"/>
  <c r="EZ22" i="280"/>
  <c r="EZ117" i="280"/>
  <c r="EZ46" i="265"/>
  <c r="EZ116" i="280"/>
  <c r="EZ53" i="265"/>
  <c r="EZ57" i="286"/>
  <c r="EZ46" i="286"/>
  <c r="FZ93" i="280"/>
  <c r="FZ94" i="280"/>
  <c r="FZ104" i="280"/>
  <c r="FZ106" i="280"/>
  <c r="GA60" i="288"/>
  <c r="GA62" i="288"/>
  <c r="GA65" i="288"/>
  <c r="GB73" i="288"/>
  <c r="BB75" i="277"/>
  <c r="GC73" i="265"/>
  <c r="GD87" i="282"/>
  <c r="GD73" i="288"/>
  <c r="GD60" i="288"/>
  <c r="GE76" i="288"/>
  <c r="GF77" i="280"/>
  <c r="GF14" i="288"/>
  <c r="GF16" i="288"/>
  <c r="GF19" i="288"/>
  <c r="GG126" i="280"/>
  <c r="GG14" i="288"/>
  <c r="GG16" i="288"/>
  <c r="GG19" i="288"/>
  <c r="GH93" i="280"/>
  <c r="GH94" i="280"/>
  <c r="GH39" i="288"/>
  <c r="GH40" i="288"/>
  <c r="GI53" i="282"/>
  <c r="GI55" i="282"/>
  <c r="ET54" i="282"/>
  <c r="FE54" i="282"/>
  <c r="FP54" i="282"/>
  <c r="FZ54" i="282"/>
  <c r="GI126" i="280"/>
  <c r="GI37" i="265"/>
  <c r="GI42" i="265"/>
  <c r="GI81" i="265"/>
  <c r="GJ98" i="280"/>
  <c r="GJ100" i="280"/>
  <c r="GJ101" i="280"/>
  <c r="GJ45" i="265"/>
  <c r="V45" i="277"/>
  <c r="AA45" i="277"/>
  <c r="AS45" i="277"/>
  <c r="BI73" i="288"/>
  <c r="CW73" i="288"/>
  <c r="EW83" i="280"/>
  <c r="BB44" i="277"/>
  <c r="EP11" i="282"/>
  <c r="EP12" i="282"/>
  <c r="EP10" i="280"/>
  <c r="EP12" i="280"/>
  <c r="EP15" i="280"/>
  <c r="EP16" i="280"/>
  <c r="EP22" i="280"/>
  <c r="EP75" i="265"/>
  <c r="EQ10" i="280"/>
  <c r="EQ12" i="280"/>
  <c r="EQ109" i="280"/>
  <c r="EQ111" i="280"/>
  <c r="EQ114" i="280"/>
  <c r="EQ37" i="265"/>
  <c r="EQ42" i="265"/>
  <c r="EQ70" i="265"/>
  <c r="EQ76" i="265"/>
  <c r="EQ82" i="265"/>
  <c r="EQ60" i="288"/>
  <c r="EQ62" i="288"/>
  <c r="ER117" i="280"/>
  <c r="ER46" i="265"/>
  <c r="ER72" i="265"/>
  <c r="AS70" i="277"/>
  <c r="ES53" i="282"/>
  <c r="ES56" i="286"/>
  <c r="ET95" i="280"/>
  <c r="ET18" i="265"/>
  <c r="ES65" i="265"/>
  <c r="ES67" i="265"/>
  <c r="ET104" i="280"/>
  <c r="ET106" i="280"/>
  <c r="ET125" i="280"/>
  <c r="ET56" i="286"/>
  <c r="ET58" i="286"/>
  <c r="ET61" i="286"/>
  <c r="EU50" i="282"/>
  <c r="EU67" i="282"/>
  <c r="EU16" i="280"/>
  <c r="EU22" i="280"/>
  <c r="EU126" i="280"/>
  <c r="EU114" i="280"/>
  <c r="EU116" i="280"/>
  <c r="EU117" i="280"/>
  <c r="EU58" i="286"/>
  <c r="EU61" i="286"/>
  <c r="ES11" i="282"/>
  <c r="ES12" i="282"/>
  <c r="EV73" i="265"/>
  <c r="AT73" i="277"/>
  <c r="ER104" i="280"/>
  <c r="ER106" i="280"/>
  <c r="ER125" i="280"/>
  <c r="ER75" i="265"/>
  <c r="ES30" i="288"/>
  <c r="ES32" i="288"/>
  <c r="ES60" i="288"/>
  <c r="ES62" i="288"/>
  <c r="EU10" i="280"/>
  <c r="EU12" i="280"/>
  <c r="EU15" i="280"/>
  <c r="EV93" i="280"/>
  <c r="EV94" i="280"/>
  <c r="EV95" i="280"/>
  <c r="EV18" i="265"/>
  <c r="EV83" i="280"/>
  <c r="AS22" i="277"/>
  <c r="EV81" i="265"/>
  <c r="EX87" i="282"/>
  <c r="EX13" i="282"/>
  <c r="EX37" i="265"/>
  <c r="EX76" i="288"/>
  <c r="EX58" i="286"/>
  <c r="EX76" i="265"/>
  <c r="EX82" i="265"/>
  <c r="EY98" i="280"/>
  <c r="EY58" i="286"/>
  <c r="EY61" i="286"/>
  <c r="EY47" i="265"/>
  <c r="EY50" i="265"/>
  <c r="AT22" i="277"/>
  <c r="FA125" i="280"/>
  <c r="FA77" i="280"/>
  <c r="FB81" i="265"/>
  <c r="FC35" i="265"/>
  <c r="FC98" i="280"/>
  <c r="FC73" i="288"/>
  <c r="FC47" i="265"/>
  <c r="FC50" i="265"/>
  <c r="FD84" i="280"/>
  <c r="AV81" i="277"/>
  <c r="FE61" i="286"/>
  <c r="FE65" i="288"/>
  <c r="FF13" i="282"/>
  <c r="FF87" i="282"/>
  <c r="FF56" i="286"/>
  <c r="FF72" i="265"/>
  <c r="FF82" i="265"/>
  <c r="FG98" i="280"/>
  <c r="FG65" i="288"/>
  <c r="FE67" i="282"/>
  <c r="FE22" i="265"/>
  <c r="FH84" i="280"/>
  <c r="AV51" i="277"/>
  <c r="FI22" i="265"/>
  <c r="FI67" i="282"/>
  <c r="FI16" i="280"/>
  <c r="FJ73" i="265"/>
  <c r="FJ72" i="265"/>
  <c r="FK35" i="265"/>
  <c r="FK50" i="282"/>
  <c r="FL70" i="280"/>
  <c r="FL16" i="265"/>
  <c r="FL19" i="265"/>
  <c r="FM76" i="282"/>
  <c r="AW22" i="277"/>
  <c r="FN101" i="280"/>
  <c r="FN45" i="265"/>
  <c r="FN75" i="265"/>
  <c r="FO56" i="286"/>
  <c r="FO73" i="288"/>
  <c r="EQ30" i="288"/>
  <c r="EQ32" i="288"/>
  <c r="ER30" i="288"/>
  <c r="ER32" i="288"/>
  <c r="ER60" i="288"/>
  <c r="ER62" i="288"/>
  <c r="ER65" i="288"/>
  <c r="ET50" i="282"/>
  <c r="ET51" i="282"/>
  <c r="ET52" i="286"/>
  <c r="ET54" i="286"/>
  <c r="ET60" i="286"/>
  <c r="ET62" i="286"/>
  <c r="ET30" i="288"/>
  <c r="ET32" i="288"/>
  <c r="EU98" i="280"/>
  <c r="EU70" i="265"/>
  <c r="EU76" i="265"/>
  <c r="EU82" i="265"/>
  <c r="EV53" i="282"/>
  <c r="EV55" i="282"/>
  <c r="EW14" i="288"/>
  <c r="EW16" i="288"/>
  <c r="EX35" i="265"/>
  <c r="EX56" i="286"/>
  <c r="EX65" i="288"/>
  <c r="EX70" i="265"/>
  <c r="EY53" i="282"/>
  <c r="EY55" i="282"/>
  <c r="EY116" i="280"/>
  <c r="EY56" i="286"/>
  <c r="EY19" i="288"/>
  <c r="EZ95" i="280"/>
  <c r="EZ18" i="265"/>
  <c r="EZ16" i="280"/>
  <c r="EZ125" i="280"/>
  <c r="EZ47" i="265"/>
  <c r="EZ50" i="265"/>
  <c r="FA76" i="282"/>
  <c r="EZ67" i="265"/>
  <c r="EZ81" i="265"/>
  <c r="FA53" i="282"/>
  <c r="FB95" i="280"/>
  <c r="FB18" i="265"/>
  <c r="FB87" i="282"/>
  <c r="FB11" i="282"/>
  <c r="FB12" i="282"/>
  <c r="FB13" i="282"/>
  <c r="FB101" i="280"/>
  <c r="FB45" i="265"/>
  <c r="FC117" i="280"/>
  <c r="FC126" i="280"/>
  <c r="FC19" i="288"/>
  <c r="FC75" i="265"/>
  <c r="FC67" i="265"/>
  <c r="FC81" i="265"/>
  <c r="FD125" i="280"/>
  <c r="FD101" i="280"/>
  <c r="FD45" i="265"/>
  <c r="FD83" i="280"/>
  <c r="FD76" i="288"/>
  <c r="FD83" i="265"/>
  <c r="FD81" i="265"/>
  <c r="FD84" i="265"/>
  <c r="FE15" i="280"/>
  <c r="FE16" i="280"/>
  <c r="FF16" i="280"/>
  <c r="FF22" i="280"/>
  <c r="FF73" i="288"/>
  <c r="FF53" i="282"/>
  <c r="FF52" i="265"/>
  <c r="FF63" i="286"/>
  <c r="FF24" i="265"/>
  <c r="FG15" i="280"/>
  <c r="FG16" i="280"/>
  <c r="FG117" i="280"/>
  <c r="FG126" i="280"/>
  <c r="FH76" i="282"/>
  <c r="FH125" i="280"/>
  <c r="FH101" i="280"/>
  <c r="FH45" i="265"/>
  <c r="FH83" i="280"/>
  <c r="FH76" i="288"/>
  <c r="FE52" i="265"/>
  <c r="FI77" i="280"/>
  <c r="FI53" i="265"/>
  <c r="FI46" i="286"/>
  <c r="FI47" i="265"/>
  <c r="FI50" i="265"/>
  <c r="FI57" i="286"/>
  <c r="FJ83" i="280"/>
  <c r="FJ84" i="280"/>
  <c r="FJ73" i="288"/>
  <c r="FJ53" i="282"/>
  <c r="FJ52" i="265"/>
  <c r="FJ63" i="286"/>
  <c r="FJ24" i="265"/>
  <c r="FJ67" i="265"/>
  <c r="FJ81" i="265"/>
  <c r="FK65" i="288"/>
  <c r="FK65" i="265"/>
  <c r="FK67" i="265"/>
  <c r="FL83" i="280"/>
  <c r="FL84" i="280"/>
  <c r="FL75" i="265"/>
  <c r="AX75" i="277"/>
  <c r="ER50" i="282"/>
  <c r="ER51" i="282"/>
  <c r="EO44" i="265"/>
  <c r="AR43" i="277"/>
  <c r="ES63" i="265"/>
  <c r="ET117" i="280"/>
  <c r="ET46" i="265"/>
  <c r="EU65" i="288"/>
  <c r="EW50" i="282"/>
  <c r="EW51" i="282"/>
  <c r="EW76" i="282"/>
  <c r="EV75" i="265"/>
  <c r="AT75" i="277"/>
  <c r="EW47" i="265"/>
  <c r="EW37" i="265"/>
  <c r="EW42" i="265"/>
  <c r="EW77" i="280"/>
  <c r="EW65" i="288"/>
  <c r="EX83" i="280"/>
  <c r="EX84" i="280"/>
  <c r="EX19" i="288"/>
  <c r="EY73" i="288"/>
  <c r="EY63" i="265"/>
  <c r="EY65" i="265"/>
  <c r="EY67" i="265"/>
  <c r="EZ15" i="280"/>
  <c r="AU83" i="277"/>
  <c r="AU84" i="277"/>
  <c r="FA104" i="280"/>
  <c r="FA106" i="280"/>
  <c r="FA53" i="265"/>
  <c r="FA57" i="286"/>
  <c r="FA47" i="265"/>
  <c r="FA50" i="265"/>
  <c r="FA46" i="286"/>
  <c r="FA43" i="288"/>
  <c r="FB35" i="265"/>
  <c r="FC13" i="282"/>
  <c r="FC21" i="265"/>
  <c r="FC116" i="280"/>
  <c r="FC109" i="280"/>
  <c r="FC111" i="280"/>
  <c r="FC114" i="280"/>
  <c r="FC70" i="265"/>
  <c r="FA52" i="265"/>
  <c r="AU51" i="277"/>
  <c r="FA63" i="286"/>
  <c r="FA24" i="265"/>
  <c r="AU24" i="277"/>
  <c r="FE77" i="280"/>
  <c r="FE47" i="265"/>
  <c r="FE56" i="286"/>
  <c r="FE58" i="286"/>
  <c r="FF11" i="282"/>
  <c r="FF12" i="282"/>
  <c r="FF15" i="280"/>
  <c r="FF70" i="265"/>
  <c r="FF76" i="265"/>
  <c r="FG77" i="280"/>
  <c r="FG47" i="265"/>
  <c r="FG116" i="280"/>
  <c r="FG109" i="280"/>
  <c r="FG111" i="280"/>
  <c r="FG114" i="280"/>
  <c r="FG19" i="288"/>
  <c r="FE93" i="280"/>
  <c r="FE94" i="280"/>
  <c r="FE95" i="280"/>
  <c r="FE18" i="265"/>
  <c r="ES10" i="280"/>
  <c r="ES12" i="280"/>
  <c r="ES15" i="280"/>
  <c r="ES16" i="280"/>
  <c r="EU56" i="286"/>
  <c r="EW53" i="282"/>
  <c r="EW55" i="282"/>
  <c r="EW105" i="280"/>
  <c r="EW110" i="280"/>
  <c r="EW63" i="265"/>
  <c r="EW65" i="265"/>
  <c r="EW67" i="265"/>
  <c r="EX73" i="265"/>
  <c r="EX14" i="288"/>
  <c r="EX16" i="288"/>
  <c r="EY14" i="288"/>
  <c r="EY16" i="288"/>
  <c r="EY70" i="265"/>
  <c r="EY76" i="265"/>
  <c r="EZ109" i="280"/>
  <c r="EZ111" i="280"/>
  <c r="EZ114" i="280"/>
  <c r="EZ19" i="288"/>
  <c r="FA50" i="282"/>
  <c r="FA51" i="282"/>
  <c r="AU67" i="277"/>
  <c r="AU81" i="277"/>
  <c r="FA16" i="280"/>
  <c r="FA22" i="280"/>
  <c r="FA56" i="286"/>
  <c r="FB117" i="280"/>
  <c r="FB46" i="265"/>
  <c r="FB109" i="280"/>
  <c r="FB111" i="280"/>
  <c r="FB114" i="280"/>
  <c r="FB116" i="280"/>
  <c r="FB19" i="288"/>
  <c r="FB75" i="265"/>
  <c r="FC16" i="280"/>
  <c r="FC22" i="280"/>
  <c r="FC61" i="286"/>
  <c r="FC14" i="288"/>
  <c r="FC16" i="288"/>
  <c r="FC52" i="265"/>
  <c r="FC63" i="286"/>
  <c r="FC24" i="265"/>
  <c r="FD13" i="282"/>
  <c r="FD21" i="265"/>
  <c r="FD72" i="265"/>
  <c r="AV72" i="277"/>
  <c r="FE50" i="282"/>
  <c r="FD65" i="265"/>
  <c r="FD67" i="265"/>
  <c r="FE75" i="265"/>
  <c r="FF37" i="265"/>
  <c r="FF42" i="265"/>
  <c r="FF47" i="265"/>
  <c r="FF50" i="265"/>
  <c r="FG61" i="286"/>
  <c r="FH50" i="282"/>
  <c r="FH51" i="282"/>
  <c r="FH39" i="288"/>
  <c r="FH40" i="288"/>
  <c r="FH43" i="288"/>
  <c r="AW70" i="277"/>
  <c r="FH81" i="265"/>
  <c r="FI53" i="282"/>
  <c r="FI19" i="288"/>
  <c r="FI75" i="265"/>
  <c r="FJ13" i="282"/>
  <c r="FJ87" i="282"/>
  <c r="FJ37" i="265"/>
  <c r="FJ42" i="265"/>
  <c r="FJ47" i="265"/>
  <c r="FJ50" i="265"/>
  <c r="FJ39" i="288"/>
  <c r="FJ40" i="288"/>
  <c r="FJ43" i="288"/>
  <c r="FK11" i="282"/>
  <c r="FK67" i="282"/>
  <c r="FK22" i="265"/>
  <c r="FK73" i="288"/>
  <c r="FK70" i="265"/>
  <c r="FL84" i="265"/>
  <c r="FL83" i="265"/>
  <c r="FM125" i="280"/>
  <c r="FM47" i="265"/>
  <c r="FM50" i="265"/>
  <c r="FN73" i="265"/>
  <c r="FN72" i="265"/>
  <c r="ES50" i="282"/>
  <c r="ES51" i="282"/>
  <c r="ES76" i="282"/>
  <c r="ES72" i="265"/>
  <c r="ET11" i="282"/>
  <c r="ET12" i="282"/>
  <c r="ET109" i="280"/>
  <c r="ET111" i="280"/>
  <c r="ET114" i="280"/>
  <c r="ET116" i="280"/>
  <c r="EU30" i="288"/>
  <c r="EU32" i="288"/>
  <c r="EU60" i="288"/>
  <c r="EU62" i="288"/>
  <c r="EV72" i="265"/>
  <c r="ES63" i="286"/>
  <c r="ES52" i="265"/>
  <c r="AS51" i="277"/>
  <c r="EW16" i="280"/>
  <c r="EW22" i="280"/>
  <c r="EX53" i="282"/>
  <c r="EX55" i="282"/>
  <c r="EX93" i="280"/>
  <c r="EX94" i="280"/>
  <c r="EX63" i="265"/>
  <c r="EX65" i="265"/>
  <c r="EX67" i="265"/>
  <c r="EY16" i="280"/>
  <c r="EY22" i="280"/>
  <c r="EY83" i="280"/>
  <c r="EW19" i="265"/>
  <c r="EW11" i="282"/>
  <c r="EW12" i="282"/>
  <c r="EW13" i="282"/>
  <c r="EW21" i="265"/>
  <c r="AT21" i="277"/>
  <c r="EZ10" i="280"/>
  <c r="EZ12" i="280"/>
  <c r="EZ93" i="280"/>
  <c r="EZ94" i="280"/>
  <c r="EZ104" i="280"/>
  <c r="EZ106" i="280"/>
  <c r="EW63" i="286"/>
  <c r="EW24" i="265"/>
  <c r="AT24" i="277"/>
  <c r="FA15" i="280"/>
  <c r="FA75" i="265"/>
  <c r="FA63" i="265"/>
  <c r="FA65" i="265"/>
  <c r="FA67" i="265"/>
  <c r="FB61" i="286"/>
  <c r="FB70" i="265"/>
  <c r="FC50" i="282"/>
  <c r="FC15" i="280"/>
  <c r="FC60" i="288"/>
  <c r="FC62" i="288"/>
  <c r="FC65" i="288"/>
  <c r="FA19" i="265"/>
  <c r="FA11" i="282"/>
  <c r="FA12" i="282"/>
  <c r="FA13" i="282"/>
  <c r="FA21" i="265"/>
  <c r="FD10" i="280"/>
  <c r="FD12" i="280"/>
  <c r="FD15" i="280"/>
  <c r="FD16" i="280"/>
  <c r="FD60" i="288"/>
  <c r="FD62" i="288"/>
  <c r="FD65" i="288"/>
  <c r="FE53" i="282"/>
  <c r="FE55" i="282"/>
  <c r="FE76" i="288"/>
  <c r="FE70" i="265"/>
  <c r="FE30" i="288"/>
  <c r="FE32" i="288"/>
  <c r="FE60" i="288"/>
  <c r="FE62" i="288"/>
  <c r="FF10" i="280"/>
  <c r="FF12" i="280"/>
  <c r="FF39" i="288"/>
  <c r="FF40" i="288"/>
  <c r="FF43" i="288"/>
  <c r="FG76" i="288"/>
  <c r="FG14" i="288"/>
  <c r="FG16" i="288"/>
  <c r="FH13" i="282"/>
  <c r="FH21" i="265"/>
  <c r="FE11" i="282"/>
  <c r="FE12" i="282"/>
  <c r="FE13" i="282"/>
  <c r="FE21" i="265"/>
  <c r="AV21" i="277"/>
  <c r="ET16" i="280"/>
  <c r="ET22" i="280"/>
  <c r="ET63" i="265"/>
  <c r="EU76" i="280"/>
  <c r="EU78" i="280"/>
  <c r="EU80" i="280"/>
  <c r="EU81" i="280"/>
  <c r="EU109" i="280"/>
  <c r="EU111" i="280"/>
  <c r="EU35" i="282"/>
  <c r="EU38" i="282"/>
  <c r="EU44" i="282"/>
  <c r="EU45" i="282"/>
  <c r="EU47" i="282"/>
  <c r="EU48" i="282"/>
  <c r="EU57" i="282"/>
  <c r="EU59" i="282"/>
  <c r="EU62" i="282"/>
  <c r="EU63" i="282"/>
  <c r="EU64" i="282"/>
  <c r="EU32" i="265"/>
  <c r="EU33" i="265"/>
  <c r="EU37" i="265"/>
  <c r="EU42" i="265"/>
  <c r="EU47" i="265"/>
  <c r="EU50" i="265"/>
  <c r="EV70" i="280"/>
  <c r="EV16" i="265"/>
  <c r="EV19" i="265"/>
  <c r="EV65" i="288"/>
  <c r="AT63" i="277"/>
  <c r="AT65" i="277"/>
  <c r="AT67" i="277"/>
  <c r="AT81" i="277"/>
  <c r="EW33" i="265"/>
  <c r="EW10" i="280"/>
  <c r="EW12" i="280"/>
  <c r="EW15" i="280"/>
  <c r="EW61" i="286"/>
  <c r="EW60" i="286"/>
  <c r="EW62" i="286"/>
  <c r="EW30" i="288"/>
  <c r="EW32" i="288"/>
  <c r="EW60" i="288"/>
  <c r="EW62" i="288"/>
  <c r="EX63" i="282"/>
  <c r="EX64" i="282"/>
  <c r="EX32" i="265"/>
  <c r="EX33" i="265"/>
  <c r="EX10" i="280"/>
  <c r="EX12" i="280"/>
  <c r="EX15" i="280"/>
  <c r="EX16" i="280"/>
  <c r="EY15" i="280"/>
  <c r="EW93" i="280"/>
  <c r="EW94" i="280"/>
  <c r="EW95" i="280"/>
  <c r="EW18" i="265"/>
  <c r="EZ83" i="280"/>
  <c r="EZ84" i="280"/>
  <c r="EZ14" i="288"/>
  <c r="EZ16" i="288"/>
  <c r="EZ75" i="265"/>
  <c r="AU75" i="277"/>
  <c r="FA70" i="265"/>
  <c r="FB73" i="265"/>
  <c r="FB83" i="280"/>
  <c r="FB84" i="280"/>
  <c r="FB14" i="288"/>
  <c r="FB16" i="288"/>
  <c r="FB52" i="265"/>
  <c r="FB63" i="286"/>
  <c r="FB24" i="265"/>
  <c r="FC70" i="280"/>
  <c r="FC16" i="265"/>
  <c r="FC19" i="265"/>
  <c r="FC11" i="282"/>
  <c r="FC12" i="282"/>
  <c r="FC56" i="286"/>
  <c r="FC58" i="286"/>
  <c r="FA93" i="280"/>
  <c r="FA94" i="280"/>
  <c r="FA95" i="280"/>
  <c r="FA18" i="265"/>
  <c r="FD70" i="280"/>
  <c r="FD16" i="265"/>
  <c r="FD19" i="265"/>
  <c r="FD11" i="282"/>
  <c r="FD12" i="282"/>
  <c r="FD93" i="280"/>
  <c r="FD94" i="280"/>
  <c r="FD104" i="280"/>
  <c r="FD106" i="280"/>
  <c r="FA83" i="280"/>
  <c r="FA84" i="280"/>
  <c r="FA44" i="265"/>
  <c r="AU43" i="277"/>
  <c r="FD109" i="280"/>
  <c r="FD111" i="280"/>
  <c r="FD114" i="280"/>
  <c r="FD53" i="265"/>
  <c r="FD46" i="286"/>
  <c r="FD64" i="282"/>
  <c r="FD32" i="265"/>
  <c r="FD33" i="265"/>
  <c r="FD37" i="265"/>
  <c r="FD42" i="265"/>
  <c r="FD47" i="265"/>
  <c r="FD50" i="265"/>
  <c r="FD57" i="286"/>
  <c r="FD75" i="265"/>
  <c r="FE37" i="265"/>
  <c r="FE42" i="265"/>
  <c r="FF76" i="282"/>
  <c r="FF73" i="265"/>
  <c r="FF63" i="265"/>
  <c r="FF65" i="265"/>
  <c r="FF67" i="265"/>
  <c r="FG37" i="265"/>
  <c r="FG42" i="265"/>
  <c r="FG56" i="286"/>
  <c r="FG58" i="286"/>
  <c r="FG82" i="265"/>
  <c r="FG60" i="286"/>
  <c r="FG62" i="286"/>
  <c r="FG30" i="288"/>
  <c r="FG32" i="288"/>
  <c r="FG60" i="288"/>
  <c r="FG62" i="288"/>
  <c r="FH93" i="280"/>
  <c r="FH94" i="280"/>
  <c r="FH104" i="280"/>
  <c r="FH106" i="280"/>
  <c r="FE83" i="280"/>
  <c r="FE84" i="280"/>
  <c r="FE44" i="265"/>
  <c r="AV43" i="277"/>
  <c r="FH114" i="280"/>
  <c r="AR16" i="277"/>
  <c r="AR19" i="277"/>
  <c r="AR22" i="277"/>
  <c r="ES47" i="265"/>
  <c r="ES50" i="265"/>
  <c r="ET57" i="282"/>
  <c r="ET59" i="282"/>
  <c r="ET62" i="282"/>
  <c r="ET63" i="282"/>
  <c r="ET64" i="282"/>
  <c r="ET32" i="265"/>
  <c r="ET33" i="265"/>
  <c r="ET10" i="280"/>
  <c r="ET12" i="280"/>
  <c r="ET15" i="280"/>
  <c r="EU35" i="265"/>
  <c r="EU72" i="265"/>
  <c r="EV15" i="280"/>
  <c r="EV16" i="280"/>
  <c r="EW70" i="265"/>
  <c r="EX109" i="280"/>
  <c r="EX111" i="280"/>
  <c r="EX114" i="280"/>
  <c r="EY93" i="280"/>
  <c r="EY94" i="280"/>
  <c r="EY95" i="280"/>
  <c r="EY18" i="265"/>
  <c r="EY10" i="280"/>
  <c r="EY12" i="280"/>
  <c r="EY35" i="282"/>
  <c r="EY38" i="282"/>
  <c r="EY44" i="282"/>
  <c r="EY45" i="282"/>
  <c r="EY47" i="282"/>
  <c r="EY48" i="282"/>
  <c r="EY57" i="282"/>
  <c r="EY59" i="282"/>
  <c r="EY62" i="282"/>
  <c r="EY63" i="282"/>
  <c r="EY64" i="282"/>
  <c r="EY32" i="265"/>
  <c r="EY33" i="265"/>
  <c r="EY37" i="265"/>
  <c r="EY42" i="265"/>
  <c r="EZ50" i="282"/>
  <c r="EZ51" i="282"/>
  <c r="EZ76" i="282"/>
  <c r="EZ70" i="280"/>
  <c r="EZ16" i="265"/>
  <c r="EZ19" i="265"/>
  <c r="EZ11" i="282"/>
  <c r="EZ12" i="282"/>
  <c r="EZ13" i="282"/>
  <c r="EZ21" i="265"/>
  <c r="EZ73" i="265"/>
  <c r="AU73" i="277"/>
  <c r="EZ72" i="265"/>
  <c r="AU72" i="277"/>
  <c r="AU70" i="277"/>
  <c r="EZ65" i="265"/>
  <c r="FA10" i="280"/>
  <c r="FA12" i="280"/>
  <c r="FA30" i="288"/>
  <c r="FA32" i="288"/>
  <c r="FA39" i="288"/>
  <c r="FA40" i="288"/>
  <c r="FB70" i="280"/>
  <c r="FB16" i="265"/>
  <c r="FB19" i="265"/>
  <c r="FB56" i="286"/>
  <c r="FB58" i="286"/>
  <c r="FB52" i="286"/>
  <c r="FB54" i="286"/>
  <c r="FB60" i="286"/>
  <c r="FB62" i="286"/>
  <c r="FB30" i="288"/>
  <c r="FB32" i="288"/>
  <c r="FB60" i="288"/>
  <c r="FB62" i="288"/>
  <c r="FB65" i="288"/>
  <c r="FC10" i="280"/>
  <c r="FC12" i="280"/>
  <c r="FC83" i="280"/>
  <c r="FC62" i="282"/>
  <c r="FC63" i="282"/>
  <c r="FC64" i="282"/>
  <c r="FC32" i="265"/>
  <c r="FC33" i="265"/>
  <c r="FC37" i="265"/>
  <c r="FC42" i="265"/>
  <c r="FC60" i="286"/>
  <c r="FC62" i="286"/>
  <c r="FC30" i="288"/>
  <c r="FC32" i="288"/>
  <c r="FD73" i="265"/>
  <c r="AV73" i="277"/>
  <c r="EO63" i="286"/>
  <c r="EO52" i="265"/>
  <c r="AR51" i="277"/>
  <c r="ET76" i="280"/>
  <c r="ET78" i="280"/>
  <c r="ET80" i="280"/>
  <c r="ET81" i="280"/>
  <c r="ET98" i="280"/>
  <c r="ET100" i="280"/>
  <c r="ET101" i="280"/>
  <c r="ET45" i="265"/>
  <c r="EU52" i="286"/>
  <c r="EU54" i="286"/>
  <c r="EU60" i="286"/>
  <c r="EU62" i="286"/>
  <c r="EU14" i="288"/>
  <c r="EU16" i="288"/>
  <c r="EU63" i="265"/>
  <c r="EU65" i="265"/>
  <c r="EV62" i="282"/>
  <c r="EV63" i="282"/>
  <c r="EV64" i="282"/>
  <c r="EV32" i="265"/>
  <c r="EV33" i="265"/>
  <c r="EV10" i="280"/>
  <c r="EV12" i="280"/>
  <c r="EV76" i="280"/>
  <c r="EV78" i="280"/>
  <c r="EV80" i="280"/>
  <c r="EV81" i="280"/>
  <c r="EV109" i="280"/>
  <c r="EV111" i="280"/>
  <c r="EV114" i="280"/>
  <c r="EV35" i="282"/>
  <c r="EV38" i="282"/>
  <c r="EV44" i="282"/>
  <c r="EV45" i="282"/>
  <c r="EV47" i="282"/>
  <c r="EV48" i="282"/>
  <c r="EV57" i="282"/>
  <c r="EV59" i="282"/>
  <c r="EV52" i="286"/>
  <c r="EV54" i="286"/>
  <c r="EV60" i="286"/>
  <c r="EV62" i="286"/>
  <c r="EV30" i="288"/>
  <c r="EV32" i="288"/>
  <c r="EV60" i="288"/>
  <c r="EV62" i="288"/>
  <c r="AS16" i="277"/>
  <c r="AS19" i="277"/>
  <c r="EV63" i="265"/>
  <c r="EV65" i="265"/>
  <c r="EV67" i="265"/>
  <c r="EW56" i="286"/>
  <c r="EW58" i="286"/>
  <c r="EX50" i="282"/>
  <c r="EX51" i="282"/>
  <c r="EX76" i="282"/>
  <c r="EX70" i="280"/>
  <c r="EX16" i="265"/>
  <c r="EX19" i="265"/>
  <c r="EX11" i="282"/>
  <c r="EX12" i="282"/>
  <c r="EX76" i="280"/>
  <c r="EX78" i="280"/>
  <c r="EX80" i="280"/>
  <c r="EX81" i="280"/>
  <c r="EX98" i="280"/>
  <c r="EX100" i="280"/>
  <c r="EX35" i="282"/>
  <c r="EX38" i="282"/>
  <c r="EX44" i="282"/>
  <c r="EX45" i="282"/>
  <c r="EX47" i="282"/>
  <c r="EX48" i="282"/>
  <c r="EX57" i="282"/>
  <c r="EX59" i="282"/>
  <c r="EX62" i="282"/>
  <c r="EX52" i="286"/>
  <c r="EX54" i="286"/>
  <c r="EX60" i="286"/>
  <c r="EX62" i="286"/>
  <c r="EX30" i="288"/>
  <c r="EX32" i="288"/>
  <c r="EX60" i="288"/>
  <c r="EX62" i="288"/>
  <c r="EY70" i="280"/>
  <c r="EY16" i="265"/>
  <c r="EY19" i="265"/>
  <c r="EY76" i="280"/>
  <c r="EY78" i="280"/>
  <c r="EY80" i="280"/>
  <c r="EY81" i="280"/>
  <c r="EY109" i="280"/>
  <c r="EY111" i="280"/>
  <c r="EY114" i="280"/>
  <c r="EY52" i="286"/>
  <c r="EY54" i="286"/>
  <c r="EY60" i="286"/>
  <c r="EY62" i="286"/>
  <c r="EY30" i="288"/>
  <c r="EY32" i="288"/>
  <c r="EY60" i="288"/>
  <c r="EY62" i="288"/>
  <c r="EZ80" i="280"/>
  <c r="EZ81" i="280"/>
  <c r="EZ98" i="280"/>
  <c r="EZ100" i="280"/>
  <c r="EZ101" i="280"/>
  <c r="EZ45" i="265"/>
  <c r="EZ76" i="280"/>
  <c r="EZ78" i="280"/>
  <c r="EZ35" i="282"/>
  <c r="EZ38" i="282"/>
  <c r="EZ44" i="282"/>
  <c r="EZ45" i="282"/>
  <c r="EZ47" i="282"/>
  <c r="EZ48" i="282"/>
  <c r="EZ57" i="282"/>
  <c r="EZ59" i="282"/>
  <c r="EZ62" i="282"/>
  <c r="EZ63" i="282"/>
  <c r="EZ64" i="282"/>
  <c r="EZ32" i="265"/>
  <c r="EZ33" i="265"/>
  <c r="EZ37" i="265"/>
  <c r="EZ42" i="265"/>
  <c r="EZ52" i="286"/>
  <c r="EZ54" i="286"/>
  <c r="EZ60" i="286"/>
  <c r="EZ62" i="286"/>
  <c r="EZ30" i="288"/>
  <c r="EZ32" i="288"/>
  <c r="EZ39" i="288"/>
  <c r="EZ40" i="288"/>
  <c r="EZ43" i="288"/>
  <c r="EW52" i="286"/>
  <c r="EW54" i="286"/>
  <c r="EW16" i="265"/>
  <c r="AT16" i="277"/>
  <c r="AT19" i="277"/>
  <c r="EZ63" i="265"/>
  <c r="AU63" i="277"/>
  <c r="AU65" i="277"/>
  <c r="FA33" i="265"/>
  <c r="FA37" i="265"/>
  <c r="FA42" i="265"/>
  <c r="FB93" i="280"/>
  <c r="FB94" i="280"/>
  <c r="FB50" i="282"/>
  <c r="FB51" i="282"/>
  <c r="FB76" i="282"/>
  <c r="FB63" i="282"/>
  <c r="FB64" i="282"/>
  <c r="FB32" i="265"/>
  <c r="FB33" i="265"/>
  <c r="FB10" i="280"/>
  <c r="FB12" i="280"/>
  <c r="FB15" i="280"/>
  <c r="FB16" i="280"/>
  <c r="FB22" i="280"/>
  <c r="FB98" i="280"/>
  <c r="FB100" i="280"/>
  <c r="FB76" i="280"/>
  <c r="FB78" i="280"/>
  <c r="FB80" i="280"/>
  <c r="FB81" i="280"/>
  <c r="FB35" i="282"/>
  <c r="FB38" i="282"/>
  <c r="FB44" i="282"/>
  <c r="FB45" i="282"/>
  <c r="FB47" i="282"/>
  <c r="FB48" i="282"/>
  <c r="FB57" i="282"/>
  <c r="FB59" i="282"/>
  <c r="FB62" i="282"/>
  <c r="FB63" i="265"/>
  <c r="FB65" i="265"/>
  <c r="FB67" i="265"/>
  <c r="FC53" i="282"/>
  <c r="FC55" i="282"/>
  <c r="FC76" i="280"/>
  <c r="FC78" i="280"/>
  <c r="FC80" i="280"/>
  <c r="FC81" i="280"/>
  <c r="FC35" i="282"/>
  <c r="FC38" i="282"/>
  <c r="FC44" i="282"/>
  <c r="FC45" i="282"/>
  <c r="FC47" i="282"/>
  <c r="FC48" i="282"/>
  <c r="FC57" i="282"/>
  <c r="FC59" i="282"/>
  <c r="FC52" i="286"/>
  <c r="FC54" i="286"/>
  <c r="FC63" i="265"/>
  <c r="FC65" i="265"/>
  <c r="FD53" i="282"/>
  <c r="FD55" i="282"/>
  <c r="FD78" i="280"/>
  <c r="FD80" i="280"/>
  <c r="FD81" i="280"/>
  <c r="FD98" i="280"/>
  <c r="FD100" i="280"/>
  <c r="FD76" i="280"/>
  <c r="FD56" i="286"/>
  <c r="FD63" i="282"/>
  <c r="FD52" i="286"/>
  <c r="FD54" i="286"/>
  <c r="FD60" i="286"/>
  <c r="FD62" i="286"/>
  <c r="FD30" i="288"/>
  <c r="FD32" i="288"/>
  <c r="FA62" i="286"/>
  <c r="AV67" i="277"/>
  <c r="FE33" i="265"/>
  <c r="FE10" i="280"/>
  <c r="FE12" i="280"/>
  <c r="FE72" i="265"/>
  <c r="FF51" i="282"/>
  <c r="FE67" i="265"/>
  <c r="FF70" i="280"/>
  <c r="FF16" i="265"/>
  <c r="FF19" i="265"/>
  <c r="FF93" i="280"/>
  <c r="FF94" i="280"/>
  <c r="FF104" i="280"/>
  <c r="FF106" i="280"/>
  <c r="FF125" i="280"/>
  <c r="FF98" i="280"/>
  <c r="FF100" i="280"/>
  <c r="FF101" i="280"/>
  <c r="FF45" i="265"/>
  <c r="FF114" i="280"/>
  <c r="FF50" i="282"/>
  <c r="FF33" i="265"/>
  <c r="FG70" i="280"/>
  <c r="FG16" i="265"/>
  <c r="FG19" i="265"/>
  <c r="FG11" i="282"/>
  <c r="FG12" i="282"/>
  <c r="FG13" i="282"/>
  <c r="FG21" i="265"/>
  <c r="FG64" i="282"/>
  <c r="FG32" i="265"/>
  <c r="FG33" i="265"/>
  <c r="FG10" i="280"/>
  <c r="FG12" i="280"/>
  <c r="FG83" i="280"/>
  <c r="FG76" i="280"/>
  <c r="FG78" i="280"/>
  <c r="FG80" i="280"/>
  <c r="FG81" i="280"/>
  <c r="FG63" i="282"/>
  <c r="FG76" i="265"/>
  <c r="FG54" i="286"/>
  <c r="FE19" i="265"/>
  <c r="FH98" i="280"/>
  <c r="FH100" i="280"/>
  <c r="FH56" i="286"/>
  <c r="FH46" i="286"/>
  <c r="FH57" i="286"/>
  <c r="FH53" i="265"/>
  <c r="FI15" i="280"/>
  <c r="FJ117" i="280"/>
  <c r="FJ46" i="265"/>
  <c r="FJ116" i="280"/>
  <c r="FJ65" i="265"/>
  <c r="FK56" i="286"/>
  <c r="FK58" i="286"/>
  <c r="FK61" i="286"/>
  <c r="FK63" i="265"/>
  <c r="FL55" i="282"/>
  <c r="FL93" i="280"/>
  <c r="FL94" i="280"/>
  <c r="FL104" i="280"/>
  <c r="FL106" i="280"/>
  <c r="FL125" i="280"/>
  <c r="FL46" i="286"/>
  <c r="FL57" i="286"/>
  <c r="FL53" i="265"/>
  <c r="FL65" i="288"/>
  <c r="AW16" i="277"/>
  <c r="AW19" i="277"/>
  <c r="FI52" i="265"/>
  <c r="AW51" i="277"/>
  <c r="FM22" i="280"/>
  <c r="FA52" i="286"/>
  <c r="FA54" i="286"/>
  <c r="FA60" i="286"/>
  <c r="FF83" i="280"/>
  <c r="FF84" i="280"/>
  <c r="FH70" i="280"/>
  <c r="FH16" i="265"/>
  <c r="FH19" i="265"/>
  <c r="FH11" i="282"/>
  <c r="FH12" i="282"/>
  <c r="FH76" i="280"/>
  <c r="FH78" i="280"/>
  <c r="FH80" i="280"/>
  <c r="FH81" i="280"/>
  <c r="FH109" i="280"/>
  <c r="FH111" i="280"/>
  <c r="FI76" i="288"/>
  <c r="FI14" i="288"/>
  <c r="FI16" i="288"/>
  <c r="FJ11" i="282"/>
  <c r="FJ12" i="282"/>
  <c r="FJ100" i="280"/>
  <c r="FJ101" i="280"/>
  <c r="FJ45" i="265"/>
  <c r="FJ70" i="265"/>
  <c r="FK72" i="265"/>
  <c r="AW21" i="277"/>
  <c r="FM53" i="282"/>
  <c r="FM37" i="265"/>
  <c r="FM42" i="265"/>
  <c r="FN13" i="282"/>
  <c r="FN11" i="282"/>
  <c r="FN12" i="282"/>
  <c r="FN87" i="282"/>
  <c r="FN73" i="288"/>
  <c r="FO82" i="265"/>
  <c r="AX18" i="277"/>
  <c r="FP76" i="288"/>
  <c r="FQ47" i="265"/>
  <c r="FQ50" i="265"/>
  <c r="FR87" i="282"/>
  <c r="FR13" i="282"/>
  <c r="FR110" i="280"/>
  <c r="FR105" i="280"/>
  <c r="FR101" i="280"/>
  <c r="FR82" i="265"/>
  <c r="FS55" i="282"/>
  <c r="FS16" i="280"/>
  <c r="FS117" i="280"/>
  <c r="FS126" i="280"/>
  <c r="FT83" i="265"/>
  <c r="FT84" i="265"/>
  <c r="FU125" i="280"/>
  <c r="FV87" i="282"/>
  <c r="FV13" i="282"/>
  <c r="FV76" i="288"/>
  <c r="FV57" i="286"/>
  <c r="FV53" i="265"/>
  <c r="FV46" i="286"/>
  <c r="FV75" i="265"/>
  <c r="FW16" i="280"/>
  <c r="FW73" i="288"/>
  <c r="FW47" i="265"/>
  <c r="FW50" i="265"/>
  <c r="BA73" i="277"/>
  <c r="FX76" i="288"/>
  <c r="AZ22" i="277"/>
  <c r="FX81" i="265"/>
  <c r="FY72" i="265"/>
  <c r="FY47" i="265"/>
  <c r="FY50" i="265"/>
  <c r="GA55" i="282"/>
  <c r="GA117" i="280"/>
  <c r="GA126" i="280"/>
  <c r="GA75" i="265"/>
  <c r="FA16" i="265"/>
  <c r="AU16" i="277"/>
  <c r="AU19" i="277"/>
  <c r="AU22" i="277"/>
  <c r="FH73" i="265"/>
  <c r="AW73" i="277"/>
  <c r="FE16" i="265"/>
  <c r="AV16" i="277"/>
  <c r="AV19" i="277"/>
  <c r="AV22" i="277"/>
  <c r="FI10" i="280"/>
  <c r="FI12" i="280"/>
  <c r="FI43" i="288"/>
  <c r="FJ63" i="265"/>
  <c r="FK14" i="288"/>
  <c r="FK16" i="288"/>
  <c r="FK19" i="288"/>
  <c r="FM15" i="280"/>
  <c r="FM16" i="280"/>
  <c r="FO13" i="282"/>
  <c r="FO21" i="265"/>
  <c r="FP95" i="280"/>
  <c r="FP18" i="265"/>
  <c r="FP83" i="280"/>
  <c r="FP84" i="280"/>
  <c r="FM52" i="265"/>
  <c r="AX51" i="277"/>
  <c r="FM63" i="286"/>
  <c r="FM24" i="265"/>
  <c r="AX24" i="277"/>
  <c r="AY67" i="277"/>
  <c r="AY81" i="277"/>
  <c r="FQ53" i="282"/>
  <c r="FQ55" i="282"/>
  <c r="FQ19" i="288"/>
  <c r="FR73" i="265"/>
  <c r="FS95" i="280"/>
  <c r="FS18" i="265"/>
  <c r="FS77" i="280"/>
  <c r="FS47" i="265"/>
  <c r="FS116" i="280"/>
  <c r="FS111" i="280"/>
  <c r="FS114" i="280"/>
  <c r="FS43" i="288"/>
  <c r="FS65" i="265"/>
  <c r="FS67" i="265"/>
  <c r="FT73" i="265"/>
  <c r="AZ73" i="277"/>
  <c r="FT75" i="265"/>
  <c r="AZ75" i="277"/>
  <c r="FD63" i="265"/>
  <c r="AV63" i="277"/>
  <c r="AV65" i="277"/>
  <c r="FF76" i="280"/>
  <c r="FF78" i="280"/>
  <c r="FF80" i="280"/>
  <c r="FF81" i="280"/>
  <c r="FF109" i="280"/>
  <c r="FF111" i="280"/>
  <c r="FH10" i="280"/>
  <c r="FH12" i="280"/>
  <c r="FH15" i="280"/>
  <c r="FH16" i="280"/>
  <c r="FH72" i="265"/>
  <c r="FH75" i="265"/>
  <c r="AW75" i="277"/>
  <c r="FH65" i="265"/>
  <c r="FH67" i="265"/>
  <c r="FI30" i="288"/>
  <c r="FI32" i="288"/>
  <c r="FI39" i="288"/>
  <c r="FI40" i="288"/>
  <c r="FJ70" i="280"/>
  <c r="FJ16" i="265"/>
  <c r="FJ19" i="265"/>
  <c r="FK53" i="282"/>
  <c r="FL73" i="265"/>
  <c r="AX73" i="277"/>
  <c r="FL19" i="288"/>
  <c r="FM50" i="282"/>
  <c r="FM51" i="282"/>
  <c r="AX70" i="277"/>
  <c r="FM19" i="288"/>
  <c r="FN83" i="280"/>
  <c r="FN84" i="280"/>
  <c r="FO10" i="280"/>
  <c r="FO12" i="280"/>
  <c r="FO15" i="280"/>
  <c r="FO16" i="280"/>
  <c r="FO83" i="280"/>
  <c r="FO70" i="265"/>
  <c r="FO76" i="265"/>
  <c r="FP72" i="265"/>
  <c r="AY72" i="277"/>
  <c r="FQ50" i="282"/>
  <c r="FQ72" i="265"/>
  <c r="FQ65" i="265"/>
  <c r="FQ67" i="265"/>
  <c r="FQ81" i="265"/>
  <c r="FR117" i="280"/>
  <c r="FR46" i="265"/>
  <c r="FR111" i="280"/>
  <c r="FR114" i="280"/>
  <c r="FR116" i="280"/>
  <c r="FR19" i="288"/>
  <c r="FR70" i="265"/>
  <c r="FR76" i="265"/>
  <c r="FS61" i="286"/>
  <c r="FS75" i="265"/>
  <c r="AZ70" i="277"/>
  <c r="FU104" i="280"/>
  <c r="FU106" i="280"/>
  <c r="FH35" i="282"/>
  <c r="FH38" i="282"/>
  <c r="FH44" i="282"/>
  <c r="FH45" i="282"/>
  <c r="FH47" i="282"/>
  <c r="FH48" i="282"/>
  <c r="FH57" i="282"/>
  <c r="FH59" i="282"/>
  <c r="FH62" i="282"/>
  <c r="FH63" i="282"/>
  <c r="FH64" i="282"/>
  <c r="FH32" i="265"/>
  <c r="FH33" i="265"/>
  <c r="FH37" i="265"/>
  <c r="FH42" i="265"/>
  <c r="FH47" i="265"/>
  <c r="FH50" i="265"/>
  <c r="AW83" i="277"/>
  <c r="AW84" i="277"/>
  <c r="FI70" i="265"/>
  <c r="FJ16" i="280"/>
  <c r="FJ22" i="280"/>
  <c r="FJ98" i="280"/>
  <c r="FK70" i="280"/>
  <c r="FK16" i="265"/>
  <c r="FK19" i="265"/>
  <c r="FL16" i="280"/>
  <c r="FL22" i="280"/>
  <c r="FL37" i="265"/>
  <c r="FL42" i="265"/>
  <c r="FL47" i="265"/>
  <c r="FL50" i="265"/>
  <c r="FL14" i="288"/>
  <c r="FL16" i="288"/>
  <c r="FI63" i="286"/>
  <c r="FI24" i="265"/>
  <c r="AW24" i="277"/>
  <c r="FL65" i="265"/>
  <c r="FL67" i="265"/>
  <c r="FL81" i="265"/>
  <c r="FM10" i="280"/>
  <c r="FM12" i="280"/>
  <c r="FM82" i="265"/>
  <c r="FN53" i="282"/>
  <c r="FO93" i="280"/>
  <c r="FO94" i="280"/>
  <c r="FO95" i="280"/>
  <c r="FO18" i="265"/>
  <c r="FO50" i="282"/>
  <c r="FO19" i="265"/>
  <c r="FO11" i="282"/>
  <c r="FO12" i="282"/>
  <c r="FO43" i="288"/>
  <c r="FO63" i="265"/>
  <c r="FO65" i="265"/>
  <c r="FO67" i="265"/>
  <c r="FO81" i="265"/>
  <c r="FP101" i="280"/>
  <c r="FP45" i="265"/>
  <c r="FP60" i="288"/>
  <c r="FP62" i="288"/>
  <c r="FP65" i="288"/>
  <c r="FQ16" i="280"/>
  <c r="FQ22" i="280"/>
  <c r="FQ56" i="286"/>
  <c r="FQ14" i="288"/>
  <c r="FQ16" i="288"/>
  <c r="FR83" i="280"/>
  <c r="FR84" i="280"/>
  <c r="FR72" i="265"/>
  <c r="FR53" i="265"/>
  <c r="FR57" i="286"/>
  <c r="FR37" i="265"/>
  <c r="FR42" i="265"/>
  <c r="FR47" i="265"/>
  <c r="FR50" i="265"/>
  <c r="FR46" i="286"/>
  <c r="FR60" i="288"/>
  <c r="FR62" i="288"/>
  <c r="FR65" i="288"/>
  <c r="FS70" i="280"/>
  <c r="FS16" i="265"/>
  <c r="FS19" i="265"/>
  <c r="FS76" i="288"/>
  <c r="FS53" i="282"/>
  <c r="FS70" i="265"/>
  <c r="FQ22" i="265"/>
  <c r="FQ67" i="282"/>
  <c r="FT83" i="280"/>
  <c r="FT84" i="280"/>
  <c r="FQ83" i="280"/>
  <c r="FQ84" i="280"/>
  <c r="FQ44" i="265"/>
  <c r="AY43" i="277"/>
  <c r="FT72" i="265"/>
  <c r="AZ72" i="277"/>
  <c r="FF35" i="282"/>
  <c r="FF38" i="282"/>
  <c r="FF44" i="282"/>
  <c r="FF45" i="282"/>
  <c r="FF47" i="282"/>
  <c r="FF48" i="282"/>
  <c r="FF57" i="282"/>
  <c r="FF59" i="282"/>
  <c r="FF62" i="282"/>
  <c r="FF63" i="282"/>
  <c r="FF64" i="282"/>
  <c r="FF32" i="265"/>
  <c r="FG35" i="282"/>
  <c r="FG38" i="282"/>
  <c r="FG44" i="282"/>
  <c r="FG45" i="282"/>
  <c r="FG47" i="282"/>
  <c r="FG48" i="282"/>
  <c r="FG57" i="282"/>
  <c r="FG59" i="282"/>
  <c r="FG62" i="282"/>
  <c r="AW81" i="277"/>
  <c r="FJ50" i="282"/>
  <c r="FJ51" i="282"/>
  <c r="FJ76" i="282"/>
  <c r="FJ33" i="265"/>
  <c r="FJ10" i="280"/>
  <c r="FJ12" i="280"/>
  <c r="FJ15" i="280"/>
  <c r="FI93" i="280"/>
  <c r="FI94" i="280"/>
  <c r="FI95" i="280"/>
  <c r="FI18" i="265"/>
  <c r="FL59" i="282"/>
  <c r="FL62" i="282"/>
  <c r="FL63" i="282"/>
  <c r="FL64" i="282"/>
  <c r="FL32" i="265"/>
  <c r="FL33" i="265"/>
  <c r="FL10" i="280"/>
  <c r="FL12" i="280"/>
  <c r="FL15" i="280"/>
  <c r="FL116" i="280"/>
  <c r="FL117" i="280"/>
  <c r="FL46" i="265"/>
  <c r="FM14" i="288"/>
  <c r="FM16" i="288"/>
  <c r="FM70" i="265"/>
  <c r="FM76" i="265"/>
  <c r="FN98" i="280"/>
  <c r="FN100" i="280"/>
  <c r="FN37" i="265"/>
  <c r="FN42" i="265"/>
  <c r="FN47" i="265"/>
  <c r="FN50" i="265"/>
  <c r="FN70" i="265"/>
  <c r="FO98" i="280"/>
  <c r="FP117" i="280"/>
  <c r="FP46" i="265"/>
  <c r="FP109" i="280"/>
  <c r="FP111" i="280"/>
  <c r="FP114" i="280"/>
  <c r="FP116" i="280"/>
  <c r="FP53" i="265"/>
  <c r="FP57" i="286"/>
  <c r="FP37" i="265"/>
  <c r="FP42" i="265"/>
  <c r="FP47" i="265"/>
  <c r="FP50" i="265"/>
  <c r="FP46" i="286"/>
  <c r="FP75" i="265"/>
  <c r="FQ15" i="280"/>
  <c r="FR76" i="282"/>
  <c r="FQ82" i="265"/>
  <c r="FR53" i="282"/>
  <c r="FR55" i="282"/>
  <c r="FR14" i="288"/>
  <c r="FR16" i="288"/>
  <c r="FS37" i="265"/>
  <c r="FS42" i="265"/>
  <c r="FS56" i="286"/>
  <c r="FS58" i="286"/>
  <c r="FT76" i="282"/>
  <c r="FT60" i="288"/>
  <c r="FT62" i="288"/>
  <c r="FT65" i="288"/>
  <c r="FU61" i="286"/>
  <c r="FU70" i="265"/>
  <c r="FV55" i="282"/>
  <c r="FV104" i="280"/>
  <c r="FV106" i="280"/>
  <c r="FV125" i="280"/>
  <c r="FV101" i="280"/>
  <c r="FV45" i="265"/>
  <c r="FW76" i="282"/>
  <c r="FW35" i="265"/>
  <c r="FW36" i="286"/>
  <c r="FW63" i="286"/>
  <c r="FW47" i="286"/>
  <c r="FW14" i="288"/>
  <c r="FW70" i="265"/>
  <c r="FX117" i="280"/>
  <c r="FX46" i="265"/>
  <c r="FX116" i="280"/>
  <c r="FX53" i="265"/>
  <c r="FX57" i="286"/>
  <c r="FX46" i="286"/>
  <c r="FX72" i="265"/>
  <c r="BA75" i="277"/>
  <c r="AZ24" i="277"/>
  <c r="BA81" i="277"/>
  <c r="FY39" i="288"/>
  <c r="FY40" i="288"/>
  <c r="FY43" i="288"/>
  <c r="FZ53" i="282"/>
  <c r="FZ73" i="288"/>
  <c r="FZ43" i="288"/>
  <c r="GA67" i="265"/>
  <c r="GB83" i="265"/>
  <c r="GB84" i="265"/>
  <c r="GC67" i="282"/>
  <c r="GC22" i="265"/>
  <c r="GC125" i="280"/>
  <c r="GC47" i="265"/>
  <c r="GC50" i="265"/>
  <c r="GD76" i="282"/>
  <c r="GD73" i="265"/>
  <c r="GD46" i="286"/>
  <c r="GD53" i="265"/>
  <c r="GD57" i="286"/>
  <c r="FD35" i="282"/>
  <c r="FD38" i="282"/>
  <c r="FD44" i="282"/>
  <c r="FD45" i="282"/>
  <c r="FD47" i="282"/>
  <c r="FD48" i="282"/>
  <c r="FD57" i="282"/>
  <c r="FD59" i="282"/>
  <c r="FD62" i="282"/>
  <c r="FF62" i="286"/>
  <c r="FF30" i="288"/>
  <c r="FF32" i="288"/>
  <c r="FG70" i="265"/>
  <c r="FH60" i="286"/>
  <c r="FH62" i="286"/>
  <c r="FH30" i="288"/>
  <c r="FH32" i="288"/>
  <c r="FI33" i="265"/>
  <c r="FI37" i="265"/>
  <c r="FI42" i="265"/>
  <c r="FJ76" i="280"/>
  <c r="FJ78" i="280"/>
  <c r="FJ80" i="280"/>
  <c r="FJ81" i="280"/>
  <c r="FJ109" i="280"/>
  <c r="FJ111" i="280"/>
  <c r="FJ114" i="280"/>
  <c r="FJ44" i="282"/>
  <c r="FJ45" i="282"/>
  <c r="FJ47" i="282"/>
  <c r="FJ48" i="282"/>
  <c r="FJ57" i="282"/>
  <c r="FJ59" i="282"/>
  <c r="FJ62" i="282"/>
  <c r="FJ63" i="282"/>
  <c r="FJ64" i="282"/>
  <c r="FJ32" i="265"/>
  <c r="FJ30" i="288"/>
  <c r="FJ32" i="288"/>
  <c r="FK76" i="280"/>
  <c r="FK78" i="280"/>
  <c r="FK80" i="280"/>
  <c r="FK81" i="280"/>
  <c r="FK109" i="280"/>
  <c r="FK111" i="280"/>
  <c r="FK114" i="280"/>
  <c r="FK116" i="280"/>
  <c r="FK117" i="280"/>
  <c r="FK46" i="265"/>
  <c r="FK52" i="286"/>
  <c r="FK54" i="286"/>
  <c r="FK60" i="286"/>
  <c r="FK62" i="286"/>
  <c r="FK30" i="288"/>
  <c r="FK32" i="288"/>
  <c r="FK60" i="288"/>
  <c r="FK62" i="288"/>
  <c r="FL53" i="282"/>
  <c r="FL47" i="282"/>
  <c r="FL48" i="282"/>
  <c r="FL57" i="282"/>
  <c r="FL72" i="265"/>
  <c r="AX72" i="277"/>
  <c r="FM104" i="280"/>
  <c r="FM106" i="280"/>
  <c r="FN76" i="282"/>
  <c r="FN70" i="280"/>
  <c r="FN16" i="265"/>
  <c r="FN19" i="265"/>
  <c r="FN39" i="288"/>
  <c r="FN40" i="288"/>
  <c r="FN43" i="288"/>
  <c r="FN24" i="265"/>
  <c r="FN63" i="286"/>
  <c r="FN52" i="265"/>
  <c r="FO53" i="282"/>
  <c r="FO55" i="282"/>
  <c r="FO117" i="280"/>
  <c r="FO126" i="280"/>
  <c r="FP13" i="282"/>
  <c r="FP21" i="265"/>
  <c r="FM19" i="265"/>
  <c r="FM11" i="282"/>
  <c r="FM12" i="282"/>
  <c r="FM13" i="282"/>
  <c r="FM21" i="265"/>
  <c r="AX21" i="277"/>
  <c r="FP10" i="280"/>
  <c r="FP12" i="280"/>
  <c r="FP15" i="280"/>
  <c r="FP16" i="280"/>
  <c r="FP80" i="280"/>
  <c r="FP81" i="280"/>
  <c r="FP98" i="280"/>
  <c r="FP100" i="280"/>
  <c r="AY82" i="277"/>
  <c r="FM16" i="265"/>
  <c r="AX16" i="277"/>
  <c r="AX19" i="277"/>
  <c r="AX22" i="277"/>
  <c r="FP65" i="265"/>
  <c r="FP67" i="265"/>
  <c r="FP81" i="265"/>
  <c r="FR52" i="265"/>
  <c r="FR63" i="286"/>
  <c r="FR24" i="265"/>
  <c r="FS101" i="280"/>
  <c r="FS45" i="265"/>
  <c r="FS83" i="280"/>
  <c r="FQ95" i="280"/>
  <c r="FQ18" i="265"/>
  <c r="FT117" i="280"/>
  <c r="FT46" i="265"/>
  <c r="FT109" i="280"/>
  <c r="FT111" i="280"/>
  <c r="FT114" i="280"/>
  <c r="FT116" i="280"/>
  <c r="FT53" i="265"/>
  <c r="FT46" i="286"/>
  <c r="FT37" i="265"/>
  <c r="FT42" i="265"/>
  <c r="FT47" i="265"/>
  <c r="FT50" i="265"/>
  <c r="FT57" i="286"/>
  <c r="FU76" i="282"/>
  <c r="AY16" i="277"/>
  <c r="AY19" i="277"/>
  <c r="AY22" i="277"/>
  <c r="AZ84" i="277"/>
  <c r="AZ81" i="277"/>
  <c r="AZ83" i="277"/>
  <c r="FV95" i="280"/>
  <c r="FV18" i="265"/>
  <c r="FV76" i="282"/>
  <c r="FV67" i="265"/>
  <c r="FV81" i="265"/>
  <c r="FW67" i="265"/>
  <c r="FW81" i="265"/>
  <c r="FX65" i="288"/>
  <c r="BA70" i="277"/>
  <c r="FE63" i="265"/>
  <c r="FE65" i="265"/>
  <c r="FF52" i="286"/>
  <c r="FF54" i="286"/>
  <c r="FF60" i="286"/>
  <c r="FG52" i="286"/>
  <c r="FH52" i="286"/>
  <c r="FH54" i="286"/>
  <c r="FE52" i="286"/>
  <c r="FE54" i="286"/>
  <c r="FE60" i="286"/>
  <c r="FE62" i="286"/>
  <c r="FE63" i="286"/>
  <c r="FE24" i="265"/>
  <c r="AV24" i="277"/>
  <c r="FH63" i="265"/>
  <c r="AW63" i="277"/>
  <c r="AW65" i="277"/>
  <c r="AW67" i="277"/>
  <c r="FI56" i="286"/>
  <c r="FI63" i="265"/>
  <c r="FI65" i="265"/>
  <c r="FI67" i="265"/>
  <c r="FK75" i="265"/>
  <c r="FI83" i="280"/>
  <c r="FM72" i="265"/>
  <c r="FN50" i="282"/>
  <c r="FN51" i="282"/>
  <c r="FN52" i="286"/>
  <c r="FN54" i="286"/>
  <c r="FN60" i="286"/>
  <c r="FN62" i="286"/>
  <c r="FN30" i="288"/>
  <c r="FN32" i="288"/>
  <c r="FO16" i="265"/>
  <c r="FO70" i="280"/>
  <c r="FO35" i="265"/>
  <c r="FO116" i="280"/>
  <c r="FO76" i="280"/>
  <c r="FO78" i="280"/>
  <c r="FO80" i="280"/>
  <c r="FO81" i="280"/>
  <c r="FO109" i="280"/>
  <c r="FO111" i="280"/>
  <c r="FO114" i="280"/>
  <c r="FO63" i="282"/>
  <c r="FO64" i="282"/>
  <c r="FO32" i="265"/>
  <c r="FO33" i="265"/>
  <c r="FO37" i="265"/>
  <c r="FO42" i="265"/>
  <c r="FO47" i="265"/>
  <c r="FO50" i="265"/>
  <c r="FP93" i="280"/>
  <c r="FP94" i="280"/>
  <c r="FP104" i="280"/>
  <c r="FP106" i="280"/>
  <c r="FP125" i="280"/>
  <c r="FP76" i="280"/>
  <c r="FP78" i="280"/>
  <c r="FP52" i="286"/>
  <c r="FP54" i="286"/>
  <c r="FP60" i="286"/>
  <c r="FP62" i="286"/>
  <c r="FP30" i="288"/>
  <c r="FP32" i="288"/>
  <c r="AV70" i="277"/>
  <c r="AV76" i="277"/>
  <c r="AV82" i="277"/>
  <c r="FG63" i="265"/>
  <c r="FG65" i="265"/>
  <c r="FG67" i="265"/>
  <c r="FI50" i="282"/>
  <c r="FI51" i="282"/>
  <c r="FI76" i="282"/>
  <c r="FJ35" i="282"/>
  <c r="FJ38" i="282"/>
  <c r="FJ52" i="286"/>
  <c r="FJ54" i="286"/>
  <c r="FJ60" i="286"/>
  <c r="FJ62" i="286"/>
  <c r="FJ14" i="288"/>
  <c r="FJ16" i="288"/>
  <c r="FJ19" i="288"/>
  <c r="FJ75" i="265"/>
  <c r="FK10" i="280"/>
  <c r="FK12" i="280"/>
  <c r="FK15" i="280"/>
  <c r="FK16" i="280"/>
  <c r="FK35" i="282"/>
  <c r="FK38" i="282"/>
  <c r="FK44" i="282"/>
  <c r="FK45" i="282"/>
  <c r="FK47" i="282"/>
  <c r="FK48" i="282"/>
  <c r="FK57" i="282"/>
  <c r="FK59" i="282"/>
  <c r="FK62" i="282"/>
  <c r="FK63" i="282"/>
  <c r="FK64" i="282"/>
  <c r="FK32" i="265"/>
  <c r="FK33" i="265"/>
  <c r="FK37" i="265"/>
  <c r="FK42" i="265"/>
  <c r="FK47" i="265"/>
  <c r="FK50" i="265"/>
  <c r="FL35" i="282"/>
  <c r="FL38" i="282"/>
  <c r="FL44" i="282"/>
  <c r="FL45" i="282"/>
  <c r="FL50" i="282"/>
  <c r="FL51" i="282"/>
  <c r="FL76" i="282"/>
  <c r="FI16" i="265"/>
  <c r="FI19" i="265"/>
  <c r="FI11" i="282"/>
  <c r="FI12" i="282"/>
  <c r="FI13" i="282"/>
  <c r="FI21" i="265"/>
  <c r="FL98" i="280"/>
  <c r="FL100" i="280"/>
  <c r="FL101" i="280"/>
  <c r="FL45" i="265"/>
  <c r="FL76" i="280"/>
  <c r="FL78" i="280"/>
  <c r="FL80" i="280"/>
  <c r="FL81" i="280"/>
  <c r="FL109" i="280"/>
  <c r="FL111" i="280"/>
  <c r="FL114" i="280"/>
  <c r="FL52" i="286"/>
  <c r="FL54" i="286"/>
  <c r="FL60" i="286"/>
  <c r="FL62" i="286"/>
  <c r="FL30" i="288"/>
  <c r="FL32" i="288"/>
  <c r="FL60" i="288"/>
  <c r="FL62" i="288"/>
  <c r="FI52" i="286"/>
  <c r="FI54" i="286"/>
  <c r="FI60" i="286"/>
  <c r="FI62" i="286"/>
  <c r="FL63" i="265"/>
  <c r="AX63" i="277"/>
  <c r="AX65" i="277"/>
  <c r="AX67" i="277"/>
  <c r="AX81" i="277"/>
  <c r="FM33" i="265"/>
  <c r="FM30" i="288"/>
  <c r="FM32" i="288"/>
  <c r="FM39" i="288"/>
  <c r="FM40" i="288"/>
  <c r="FM43" i="288"/>
  <c r="FM63" i="265"/>
  <c r="FM65" i="265"/>
  <c r="FM67" i="265"/>
  <c r="FM81" i="265"/>
  <c r="FN64" i="282"/>
  <c r="FN32" i="265"/>
  <c r="FN33" i="265"/>
  <c r="FN10" i="280"/>
  <c r="FN12" i="280"/>
  <c r="FN15" i="280"/>
  <c r="FN16" i="280"/>
  <c r="FN22" i="280"/>
  <c r="FN76" i="280"/>
  <c r="FN78" i="280"/>
  <c r="FN80" i="280"/>
  <c r="FN81" i="280"/>
  <c r="FN109" i="280"/>
  <c r="FN111" i="280"/>
  <c r="FN114" i="280"/>
  <c r="FN116" i="280"/>
  <c r="FN117" i="280"/>
  <c r="FN46" i="265"/>
  <c r="FN35" i="282"/>
  <c r="FN38" i="282"/>
  <c r="FN44" i="282"/>
  <c r="FN45" i="282"/>
  <c r="FN47" i="282"/>
  <c r="FN48" i="282"/>
  <c r="FN57" i="282"/>
  <c r="FN59" i="282"/>
  <c r="FN62" i="282"/>
  <c r="FN63" i="282"/>
  <c r="FN63" i="265"/>
  <c r="FN65" i="265"/>
  <c r="FN67" i="265"/>
  <c r="FN81" i="265"/>
  <c r="FO35" i="282"/>
  <c r="FO38" i="282"/>
  <c r="FO44" i="282"/>
  <c r="FO45" i="282"/>
  <c r="FO47" i="282"/>
  <c r="FO48" i="282"/>
  <c r="FO57" i="282"/>
  <c r="FO59" i="282"/>
  <c r="FO62" i="282"/>
  <c r="FO72" i="265"/>
  <c r="FO52" i="286"/>
  <c r="FO54" i="286"/>
  <c r="FO60" i="286"/>
  <c r="FO62" i="286"/>
  <c r="FO30" i="288"/>
  <c r="FO32" i="288"/>
  <c r="FO39" i="288"/>
  <c r="FO40" i="288"/>
  <c r="FM93" i="280"/>
  <c r="FM94" i="280"/>
  <c r="FM95" i="280"/>
  <c r="FM18" i="265"/>
  <c r="FP70" i="280"/>
  <c r="FP16" i="265"/>
  <c r="FP19" i="265"/>
  <c r="FP11" i="282"/>
  <c r="FP12" i="282"/>
  <c r="FP73" i="265"/>
  <c r="AY73" i="277"/>
  <c r="FP45" i="282"/>
  <c r="FP47" i="282"/>
  <c r="FP48" i="282"/>
  <c r="FP57" i="282"/>
  <c r="FP59" i="282"/>
  <c r="FP62" i="282"/>
  <c r="FP63" i="282"/>
  <c r="FP64" i="282"/>
  <c r="FP32" i="265"/>
  <c r="FP33" i="265"/>
  <c r="FP35" i="282"/>
  <c r="FP38" i="282"/>
  <c r="FP44" i="282"/>
  <c r="AY70" i="277"/>
  <c r="AY76" i="277"/>
  <c r="FP63" i="265"/>
  <c r="AY63" i="277"/>
  <c r="AY65" i="277"/>
  <c r="FQ93" i="280"/>
  <c r="FQ94" i="280"/>
  <c r="FQ104" i="280"/>
  <c r="FQ106" i="280"/>
  <c r="FQ125" i="280"/>
  <c r="FQ30" i="288"/>
  <c r="FQ32" i="288"/>
  <c r="FQ60" i="288"/>
  <c r="FQ62" i="288"/>
  <c r="FQ65" i="288"/>
  <c r="FQ63" i="265"/>
  <c r="FR70" i="280"/>
  <c r="FR16" i="265"/>
  <c r="FR19" i="265"/>
  <c r="FR11" i="282"/>
  <c r="FR12" i="282"/>
  <c r="FR100" i="280"/>
  <c r="FR109" i="280"/>
  <c r="FR98" i="280"/>
  <c r="FS15" i="280"/>
  <c r="FS93" i="280"/>
  <c r="FS94" i="280"/>
  <c r="FS104" i="280"/>
  <c r="FS106" i="280"/>
  <c r="FS125" i="280"/>
  <c r="FS100" i="280"/>
  <c r="FS109" i="280"/>
  <c r="FS98" i="280"/>
  <c r="FS63" i="265"/>
  <c r="FT70" i="280"/>
  <c r="FT16" i="265"/>
  <c r="FT19" i="265"/>
  <c r="FT11" i="282"/>
  <c r="FT12" i="282"/>
  <c r="FT13" i="282"/>
  <c r="FT21" i="265"/>
  <c r="AY21" i="277"/>
  <c r="FT80" i="280"/>
  <c r="FT81" i="280"/>
  <c r="FT98" i="280"/>
  <c r="FT100" i="280"/>
  <c r="FT101" i="280"/>
  <c r="FT45" i="265"/>
  <c r="FT76" i="280"/>
  <c r="FT78" i="280"/>
  <c r="FT52" i="286"/>
  <c r="FT54" i="286"/>
  <c r="FT60" i="286"/>
  <c r="FT62" i="286"/>
  <c r="FT30" i="288"/>
  <c r="FT32" i="288"/>
  <c r="FU51" i="282"/>
  <c r="FT67" i="265"/>
  <c r="FT81" i="265"/>
  <c r="FT65" i="265"/>
  <c r="FU16" i="280"/>
  <c r="FV50" i="282"/>
  <c r="FV51" i="282"/>
  <c r="FV70" i="280"/>
  <c r="FV16" i="265"/>
  <c r="FV19" i="265"/>
  <c r="FV11" i="282"/>
  <c r="FV12" i="282"/>
  <c r="FV16" i="280"/>
  <c r="FV72" i="265"/>
  <c r="FV39" i="288"/>
  <c r="FV40" i="288"/>
  <c r="FV43" i="288"/>
  <c r="FW11" i="282"/>
  <c r="FW67" i="282"/>
  <c r="FW70" i="280"/>
  <c r="FW16" i="265"/>
  <c r="FW19" i="265"/>
  <c r="FW22" i="265"/>
  <c r="FW15" i="280"/>
  <c r="FX13" i="282"/>
  <c r="FX21" i="265"/>
  <c r="FX73" i="265"/>
  <c r="AZ19" i="277"/>
  <c r="FX67" i="265"/>
  <c r="FY16" i="280"/>
  <c r="FZ13" i="282"/>
  <c r="FZ87" i="282"/>
  <c r="FZ73" i="265"/>
  <c r="GA53" i="282"/>
  <c r="GA98" i="280"/>
  <c r="GB95" i="280"/>
  <c r="GB18" i="265"/>
  <c r="GA24" i="265"/>
  <c r="GA63" i="286"/>
  <c r="GA52" i="265"/>
  <c r="FM52" i="286"/>
  <c r="FM54" i="286"/>
  <c r="FM60" i="286"/>
  <c r="FM62" i="286"/>
  <c r="FR10" i="280"/>
  <c r="FR12" i="280"/>
  <c r="FR15" i="280"/>
  <c r="FR16" i="280"/>
  <c r="FR22" i="280"/>
  <c r="FR63" i="265"/>
  <c r="FR65" i="265"/>
  <c r="FR67" i="265"/>
  <c r="FT50" i="282"/>
  <c r="FT51" i="282"/>
  <c r="FU47" i="265"/>
  <c r="FU50" i="265"/>
  <c r="FV93" i="280"/>
  <c r="FV94" i="280"/>
  <c r="FV53" i="282"/>
  <c r="FW10" i="280"/>
  <c r="FW12" i="280"/>
  <c r="FW33" i="265"/>
  <c r="FW37" i="265"/>
  <c r="FW42" i="265"/>
  <c r="FX10" i="280"/>
  <c r="FX12" i="280"/>
  <c r="FX15" i="280"/>
  <c r="FX16" i="280"/>
  <c r="FX65" i="265"/>
  <c r="FY37" i="265"/>
  <c r="FY42" i="265"/>
  <c r="FZ14" i="288"/>
  <c r="FZ16" i="288"/>
  <c r="FZ19" i="288"/>
  <c r="GA35" i="265"/>
  <c r="GA47" i="265"/>
  <c r="GA37" i="265"/>
  <c r="GA42" i="265"/>
  <c r="GA77" i="280"/>
  <c r="GA58" i="286"/>
  <c r="GA61" i="286"/>
  <c r="FY67" i="282"/>
  <c r="FY22" i="265"/>
  <c r="GB16" i="280"/>
  <c r="GB22" i="280"/>
  <c r="GB101" i="280"/>
  <c r="GB45" i="265"/>
  <c r="GD83" i="280"/>
  <c r="GD84" i="280"/>
  <c r="GD101" i="280"/>
  <c r="GD45" i="265"/>
  <c r="GD47" i="265"/>
  <c r="GD50" i="265"/>
  <c r="GE98" i="280"/>
  <c r="GF76" i="288"/>
  <c r="BB51" i="277"/>
  <c r="GG76" i="288"/>
  <c r="GG47" i="265"/>
  <c r="GG77" i="280"/>
  <c r="GH110" i="280"/>
  <c r="GH105" i="280"/>
  <c r="GH101" i="280"/>
  <c r="GH73" i="288"/>
  <c r="GI67" i="265"/>
  <c r="H50" i="282"/>
  <c r="H47" i="282"/>
  <c r="BD73" i="277"/>
  <c r="GG44" i="265"/>
  <c r="BC43" i="277"/>
  <c r="J43" i="277"/>
  <c r="AO101" i="280"/>
  <c r="AO45" i="265"/>
  <c r="DY105" i="280"/>
  <c r="DY110" i="280"/>
  <c r="FE101" i="280"/>
  <c r="FE45" i="265"/>
  <c r="BQ110" i="280"/>
  <c r="BQ105" i="280"/>
  <c r="W49" i="277"/>
  <c r="AE44" i="277"/>
  <c r="AP52" i="277"/>
  <c r="FE73" i="288"/>
  <c r="BQ73" i="288"/>
  <c r="DA73" i="288"/>
  <c r="EK73" i="288"/>
  <c r="FQ73" i="288"/>
  <c r="J126" i="280"/>
  <c r="H14" i="288"/>
  <c r="H30" i="288"/>
  <c r="H36" i="286"/>
  <c r="H47" i="286"/>
  <c r="GJ47" i="286"/>
  <c r="GJ36" i="286"/>
  <c r="F13" i="264"/>
  <c r="F2" i="288"/>
  <c r="F2" i="285"/>
  <c r="F2" i="265"/>
  <c r="F2" i="277"/>
  <c r="F2" i="273"/>
  <c r="F2" i="286"/>
  <c r="F2" i="282"/>
  <c r="F2" i="278"/>
  <c r="F2" i="280"/>
  <c r="F2" i="275"/>
  <c r="F2" i="264"/>
  <c r="L62" i="269"/>
  <c r="J62" i="269"/>
  <c r="F3" i="273"/>
  <c r="F3" i="286"/>
  <c r="F3" i="277"/>
  <c r="F3" i="282"/>
  <c r="F3" i="265"/>
  <c r="F3" i="278"/>
  <c r="F3" i="264"/>
  <c r="F3" i="288"/>
  <c r="F3" i="275"/>
  <c r="F3" i="285"/>
  <c r="F3" i="280"/>
  <c r="AU76" i="282"/>
  <c r="FS64" i="282"/>
  <c r="FS32" i="265"/>
  <c r="FS33" i="265"/>
  <c r="FS10" i="280"/>
  <c r="FS12" i="280"/>
  <c r="FT63" i="265"/>
  <c r="AZ63" i="277"/>
  <c r="AZ65" i="277"/>
  <c r="AZ67" i="277"/>
  <c r="FU30" i="288"/>
  <c r="FU32" i="288"/>
  <c r="FU60" i="288"/>
  <c r="FU62" i="288"/>
  <c r="FU65" i="288"/>
  <c r="FV73" i="265"/>
  <c r="FV70" i="265"/>
  <c r="FW72" i="265"/>
  <c r="FX11" i="282"/>
  <c r="FX12" i="282"/>
  <c r="FZ76" i="282"/>
  <c r="FZ52" i="265"/>
  <c r="FZ63" i="286"/>
  <c r="FZ24" i="265"/>
  <c r="FZ75" i="265"/>
  <c r="GA83" i="280"/>
  <c r="GA56" i="286"/>
  <c r="GA19" i="288"/>
  <c r="FY93" i="280"/>
  <c r="FY94" i="280"/>
  <c r="FY95" i="280"/>
  <c r="FY18" i="265"/>
  <c r="GB15" i="280"/>
  <c r="FY63" i="286"/>
  <c r="FY24" i="265"/>
  <c r="BA24" i="277"/>
  <c r="GC37" i="265"/>
  <c r="GC42" i="265"/>
  <c r="GC65" i="265"/>
  <c r="GC67" i="265"/>
  <c r="GC81" i="265"/>
  <c r="GD125" i="280"/>
  <c r="GE16" i="280"/>
  <c r="GE22" i="280"/>
  <c r="GE47" i="265"/>
  <c r="GE37" i="265"/>
  <c r="GE42" i="265"/>
  <c r="GE77" i="280"/>
  <c r="GE117" i="280"/>
  <c r="GE126" i="280"/>
  <c r="GF95" i="280"/>
  <c r="GF18" i="265"/>
  <c r="GC13" i="282"/>
  <c r="GC21" i="265"/>
  <c r="BB21" i="277"/>
  <c r="GF15" i="280"/>
  <c r="GF16" i="280"/>
  <c r="GC52" i="265"/>
  <c r="GG125" i="280"/>
  <c r="GH13" i="282"/>
  <c r="GH21" i="265"/>
  <c r="GH47" i="265"/>
  <c r="GH50" i="265"/>
  <c r="GH82" i="265"/>
  <c r="GI13" i="282"/>
  <c r="GI21" i="265"/>
  <c r="GI83" i="280"/>
  <c r="GI84" i="280"/>
  <c r="H77" i="282"/>
  <c r="H55" i="282"/>
  <c r="H58" i="282"/>
  <c r="J44" i="265"/>
  <c r="Q110" i="280"/>
  <c r="Q105" i="280"/>
  <c r="CK101" i="280"/>
  <c r="CK45" i="265"/>
  <c r="DY101" i="280"/>
  <c r="DY45" i="265"/>
  <c r="AC101" i="280"/>
  <c r="AC45" i="265"/>
  <c r="DE101" i="280"/>
  <c r="DE45" i="265"/>
  <c r="FQ101" i="280"/>
  <c r="FQ45" i="265"/>
  <c r="AY45" i="277"/>
  <c r="Q46" i="277"/>
  <c r="Q49" i="277"/>
  <c r="AL46" i="277"/>
  <c r="AL49" i="277"/>
  <c r="U117" i="280"/>
  <c r="U46" i="265"/>
  <c r="AA52" i="277"/>
  <c r="AJ52" i="277"/>
  <c r="AS52" i="277"/>
  <c r="BA52" i="277"/>
  <c r="GJ24" i="265"/>
  <c r="GJ63" i="286"/>
  <c r="GJ52" i="265"/>
  <c r="GG24" i="265"/>
  <c r="BC24" i="277"/>
  <c r="FR76" i="280"/>
  <c r="FR78" i="280"/>
  <c r="FR80" i="280"/>
  <c r="FR81" i="280"/>
  <c r="FQ16" i="265"/>
  <c r="FQ19" i="265"/>
  <c r="FQ11" i="282"/>
  <c r="FQ12" i="282"/>
  <c r="FQ13" i="282"/>
  <c r="FQ21" i="265"/>
  <c r="FU50" i="282"/>
  <c r="FU53" i="282"/>
  <c r="FU55" i="282"/>
  <c r="FV98" i="280"/>
  <c r="FV100" i="280"/>
  <c r="AZ16" i="277"/>
  <c r="FX83" i="280"/>
  <c r="FX84" i="280"/>
  <c r="FX30" i="288"/>
  <c r="FX32" i="288"/>
  <c r="FX60" i="288"/>
  <c r="FX62" i="288"/>
  <c r="FY63" i="265"/>
  <c r="FY65" i="265"/>
  <c r="FY67" i="265"/>
  <c r="FZ10" i="280"/>
  <c r="FZ12" i="280"/>
  <c r="FZ15" i="280"/>
  <c r="FZ16" i="280"/>
  <c r="FZ109" i="280"/>
  <c r="FZ111" i="280"/>
  <c r="FZ114" i="280"/>
  <c r="FZ70" i="265"/>
  <c r="GA116" i="280"/>
  <c r="GD114" i="280"/>
  <c r="GD116" i="280"/>
  <c r="GD117" i="280"/>
  <c r="GD46" i="265"/>
  <c r="GD72" i="265"/>
  <c r="GE15" i="280"/>
  <c r="GE83" i="280"/>
  <c r="GE116" i="280"/>
  <c r="GE109" i="280"/>
  <c r="GE111" i="280"/>
  <c r="GE114" i="280"/>
  <c r="GE19" i="288"/>
  <c r="GE43" i="288"/>
  <c r="GC84" i="280"/>
  <c r="GC44" i="265"/>
  <c r="BB43" i="277"/>
  <c r="GF72" i="265"/>
  <c r="BC72" i="277"/>
  <c r="GF75" i="265"/>
  <c r="BC75" i="277"/>
  <c r="GC63" i="286"/>
  <c r="GC24" i="265"/>
  <c r="BB24" i="277"/>
  <c r="BC65" i="277"/>
  <c r="BC67" i="277"/>
  <c r="BC81" i="277"/>
  <c r="GH73" i="265"/>
  <c r="GH117" i="280"/>
  <c r="GH46" i="265"/>
  <c r="GH111" i="280"/>
  <c r="GH114" i="280"/>
  <c r="GH116" i="280"/>
  <c r="GH19" i="288"/>
  <c r="GH52" i="265"/>
  <c r="GH63" i="286"/>
  <c r="GH24" i="265"/>
  <c r="GI61" i="286"/>
  <c r="GJ95" i="280"/>
  <c r="GJ18" i="265"/>
  <c r="GJ50" i="282"/>
  <c r="GJ51" i="282"/>
  <c r="FQ10" i="280"/>
  <c r="FQ12" i="280"/>
  <c r="FR47" i="282"/>
  <c r="FR48" i="282"/>
  <c r="FR57" i="282"/>
  <c r="FR59" i="282"/>
  <c r="FR62" i="282"/>
  <c r="FR63" i="282"/>
  <c r="FR64" i="282"/>
  <c r="FR32" i="265"/>
  <c r="FR33" i="265"/>
  <c r="FT35" i="282"/>
  <c r="FT38" i="282"/>
  <c r="FT44" i="282"/>
  <c r="FT45" i="282"/>
  <c r="FT47" i="282"/>
  <c r="FT48" i="282"/>
  <c r="FT57" i="282"/>
  <c r="FT59" i="282"/>
  <c r="FT62" i="282"/>
  <c r="FT63" i="282"/>
  <c r="FT64" i="282"/>
  <c r="FT32" i="265"/>
  <c r="FT33" i="265"/>
  <c r="FT10" i="280"/>
  <c r="FT12" i="280"/>
  <c r="FT15" i="280"/>
  <c r="FT16" i="280"/>
  <c r="FT22" i="280"/>
  <c r="FU10" i="280"/>
  <c r="FU12" i="280"/>
  <c r="FU15" i="280"/>
  <c r="FU75" i="265"/>
  <c r="FV63" i="265"/>
  <c r="FV65" i="265"/>
  <c r="FW75" i="265"/>
  <c r="FX109" i="280"/>
  <c r="FX111" i="280"/>
  <c r="FX114" i="280"/>
  <c r="FU24" i="265"/>
  <c r="FY53" i="282"/>
  <c r="FZ50" i="282"/>
  <c r="FZ51" i="282"/>
  <c r="FZ83" i="280"/>
  <c r="FZ84" i="280"/>
  <c r="FZ72" i="265"/>
  <c r="FZ63" i="265"/>
  <c r="FZ65" i="265"/>
  <c r="FZ67" i="265"/>
  <c r="GA16" i="280"/>
  <c r="GA22" i="280"/>
  <c r="GA14" i="288"/>
  <c r="GA16" i="288"/>
  <c r="GA63" i="265"/>
  <c r="GA65" i="265"/>
  <c r="FY11" i="282"/>
  <c r="FY12" i="282"/>
  <c r="FY13" i="282"/>
  <c r="FY21" i="265"/>
  <c r="BA21" i="277"/>
  <c r="GB63" i="282"/>
  <c r="GB64" i="282"/>
  <c r="GB32" i="265"/>
  <c r="GB33" i="265"/>
  <c r="GB10" i="280"/>
  <c r="GB12" i="280"/>
  <c r="GB72" i="265"/>
  <c r="BB72" i="277"/>
  <c r="FY19" i="265"/>
  <c r="GC10" i="280"/>
  <c r="GC12" i="280"/>
  <c r="GC15" i="280"/>
  <c r="GC16" i="280"/>
  <c r="GD50" i="282"/>
  <c r="GD51" i="282"/>
  <c r="GD53" i="282"/>
  <c r="GD55" i="282"/>
  <c r="GD75" i="265"/>
  <c r="GE125" i="280"/>
  <c r="GE61" i="286"/>
  <c r="GF53" i="282"/>
  <c r="GF55" i="282"/>
  <c r="GF73" i="265"/>
  <c r="BC73" i="277"/>
  <c r="GF39" i="288"/>
  <c r="GF40" i="288"/>
  <c r="GF43" i="288"/>
  <c r="BC70" i="277"/>
  <c r="GG10" i="280"/>
  <c r="GG12" i="280"/>
  <c r="GG15" i="280"/>
  <c r="GG16" i="280"/>
  <c r="GG104" i="280"/>
  <c r="GG106" i="280"/>
  <c r="GG63" i="265"/>
  <c r="GG65" i="265"/>
  <c r="GG67" i="265"/>
  <c r="GH83" i="280"/>
  <c r="GH84" i="280"/>
  <c r="GH72" i="265"/>
  <c r="GH70" i="265"/>
  <c r="GH76" i="265"/>
  <c r="GI70" i="280"/>
  <c r="GI16" i="265"/>
  <c r="GI19" i="265"/>
  <c r="GI11" i="282"/>
  <c r="GI12" i="282"/>
  <c r="GI16" i="280"/>
  <c r="GI22" i="280"/>
  <c r="GI52" i="265"/>
  <c r="GI63" i="286"/>
  <c r="GI24" i="265"/>
  <c r="FQ33" i="265"/>
  <c r="FQ37" i="265"/>
  <c r="FQ42" i="265"/>
  <c r="FS76" i="280"/>
  <c r="FS78" i="280"/>
  <c r="FS80" i="280"/>
  <c r="FS81" i="280"/>
  <c r="FQ52" i="286"/>
  <c r="FQ54" i="286"/>
  <c r="FQ60" i="286"/>
  <c r="FQ62" i="286"/>
  <c r="FQ63" i="286"/>
  <c r="FQ24" i="265"/>
  <c r="AY24" i="277"/>
  <c r="FV10" i="280"/>
  <c r="FV12" i="280"/>
  <c r="FV15" i="280"/>
  <c r="FV109" i="280"/>
  <c r="FV111" i="280"/>
  <c r="FV114" i="280"/>
  <c r="FV116" i="280"/>
  <c r="FV117" i="280"/>
  <c r="FV46" i="265"/>
  <c r="FV47" i="282"/>
  <c r="FV48" i="282"/>
  <c r="FV57" i="282"/>
  <c r="FV59" i="282"/>
  <c r="FV62" i="282"/>
  <c r="FV63" i="282"/>
  <c r="FV64" i="282"/>
  <c r="FV32" i="265"/>
  <c r="FV33" i="265"/>
  <c r="FV37" i="265"/>
  <c r="FV42" i="265"/>
  <c r="FV47" i="265"/>
  <c r="FV50" i="265"/>
  <c r="FW50" i="282"/>
  <c r="FW51" i="282"/>
  <c r="FW53" i="282"/>
  <c r="FU16" i="265"/>
  <c r="FU19" i="265"/>
  <c r="FU11" i="282"/>
  <c r="FU12" i="282"/>
  <c r="FU13" i="282"/>
  <c r="FU21" i="265"/>
  <c r="FX76" i="280"/>
  <c r="FX78" i="280"/>
  <c r="FX80" i="280"/>
  <c r="FX81" i="280"/>
  <c r="FX98" i="280"/>
  <c r="FX100" i="280"/>
  <c r="FX101" i="280"/>
  <c r="FX45" i="265"/>
  <c r="FY50" i="282"/>
  <c r="FY51" i="282"/>
  <c r="FY76" i="282"/>
  <c r="FY33" i="265"/>
  <c r="FY10" i="280"/>
  <c r="FY12" i="280"/>
  <c r="FY15" i="280"/>
  <c r="FZ19" i="265"/>
  <c r="FZ11" i="282"/>
  <c r="FZ12" i="282"/>
  <c r="GA10" i="280"/>
  <c r="GA12" i="280"/>
  <c r="GA15" i="280"/>
  <c r="GB93" i="280"/>
  <c r="GB94" i="280"/>
  <c r="FY83" i="280"/>
  <c r="FY84" i="280"/>
  <c r="FY44" i="265"/>
  <c r="BA43" i="277"/>
  <c r="GB39" i="288"/>
  <c r="GB40" i="288"/>
  <c r="GB43" i="288"/>
  <c r="GB75" i="265"/>
  <c r="BB63" i="277"/>
  <c r="BB65" i="277"/>
  <c r="BB67" i="277"/>
  <c r="BB81" i="277"/>
  <c r="GD95" i="280"/>
  <c r="GD18" i="265"/>
  <c r="GC82" i="265"/>
  <c r="GD16" i="280"/>
  <c r="GD22" i="280"/>
  <c r="GD70" i="265"/>
  <c r="GE53" i="282"/>
  <c r="GE55" i="282"/>
  <c r="GE10" i="280"/>
  <c r="GE12" i="280"/>
  <c r="GE14" i="288"/>
  <c r="GE16" i="288"/>
  <c r="GF117" i="280"/>
  <c r="GF46" i="265"/>
  <c r="GF109" i="280"/>
  <c r="GF111" i="280"/>
  <c r="GF114" i="280"/>
  <c r="GF116" i="280"/>
  <c r="GF53" i="265"/>
  <c r="GF57" i="286"/>
  <c r="GF37" i="265"/>
  <c r="GF42" i="265"/>
  <c r="GF47" i="265"/>
  <c r="GF50" i="265"/>
  <c r="GF46" i="286"/>
  <c r="GG76" i="282"/>
  <c r="BC63" i="277"/>
  <c r="GG61" i="286"/>
  <c r="GG75" i="265"/>
  <c r="GH61" i="286"/>
  <c r="GH14" i="288"/>
  <c r="GH16" i="288"/>
  <c r="EA54" i="282"/>
  <c r="GI15" i="280"/>
  <c r="GJ13" i="282"/>
  <c r="GJ21" i="265"/>
  <c r="H31" i="269"/>
  <c r="GJ22" i="280"/>
  <c r="H105" i="280"/>
  <c r="H100" i="280"/>
  <c r="H110" i="280"/>
  <c r="Y101" i="280"/>
  <c r="Y45" i="265"/>
  <c r="X52" i="277"/>
  <c r="CS45" i="265"/>
  <c r="BY45" i="265"/>
  <c r="ES101" i="280"/>
  <c r="ES45" i="265"/>
  <c r="AW126" i="280"/>
  <c r="FU117" i="280"/>
  <c r="FU46" i="265"/>
  <c r="BA126" i="280"/>
  <c r="CG73" i="288"/>
  <c r="DU73" i="288"/>
  <c r="FA73" i="288"/>
  <c r="H46" i="286"/>
  <c r="H60" i="269"/>
  <c r="H57" i="286"/>
  <c r="H62" i="286"/>
  <c r="J47" i="286"/>
  <c r="BD84" i="277"/>
  <c r="BD83" i="277"/>
  <c r="GJ83" i="265"/>
  <c r="GJ84" i="265"/>
  <c r="H25" i="277"/>
  <c r="AT84" i="265"/>
  <c r="AT83" i="265"/>
  <c r="AS75" i="265"/>
  <c r="FR35" i="282"/>
  <c r="FR38" i="282"/>
  <c r="FR44" i="282"/>
  <c r="FR45" i="282"/>
  <c r="FR50" i="282"/>
  <c r="FR51" i="282"/>
  <c r="FU72" i="265"/>
  <c r="FX93" i="280"/>
  <c r="FX94" i="280"/>
  <c r="FX95" i="280"/>
  <c r="FX18" i="265"/>
  <c r="FU93" i="280"/>
  <c r="FU94" i="280"/>
  <c r="FU95" i="280"/>
  <c r="FU18" i="265"/>
  <c r="AZ18" i="277"/>
  <c r="FX19" i="288"/>
  <c r="FY61" i="286"/>
  <c r="FY52" i="286"/>
  <c r="FY54" i="286"/>
  <c r="FY60" i="286"/>
  <c r="FY62" i="286"/>
  <c r="FY30" i="288"/>
  <c r="FY32" i="288"/>
  <c r="FZ78" i="280"/>
  <c r="FZ80" i="280"/>
  <c r="FZ81" i="280"/>
  <c r="FZ98" i="280"/>
  <c r="FZ100" i="280"/>
  <c r="FZ101" i="280"/>
  <c r="FZ45" i="265"/>
  <c r="GA13" i="282"/>
  <c r="GA21" i="265"/>
  <c r="GB11" i="282"/>
  <c r="GB12" i="282"/>
  <c r="GB13" i="282"/>
  <c r="GB21" i="265"/>
  <c r="GB70" i="280"/>
  <c r="GB16" i="265"/>
  <c r="GB19" i="265"/>
  <c r="GB83" i="280"/>
  <c r="GB84" i="280"/>
  <c r="GB109" i="280"/>
  <c r="GB111" i="280"/>
  <c r="GB114" i="280"/>
  <c r="GB116" i="280"/>
  <c r="GB117" i="280"/>
  <c r="GB46" i="265"/>
  <c r="GB61" i="286"/>
  <c r="BB82" i="277"/>
  <c r="FY16" i="265"/>
  <c r="BA16" i="277"/>
  <c r="BA19" i="277"/>
  <c r="BA22" i="277"/>
  <c r="GB81" i="265"/>
  <c r="GC104" i="280"/>
  <c r="GC106" i="280"/>
  <c r="GC60" i="288"/>
  <c r="GC62" i="288"/>
  <c r="GC65" i="288"/>
  <c r="GD10" i="280"/>
  <c r="GD12" i="280"/>
  <c r="GD15" i="280"/>
  <c r="GD93" i="280"/>
  <c r="GD94" i="280"/>
  <c r="GD104" i="280"/>
  <c r="GD106" i="280"/>
  <c r="GD30" i="288"/>
  <c r="GD32" i="288"/>
  <c r="GD39" i="288"/>
  <c r="GD40" i="288"/>
  <c r="GD43" i="288"/>
  <c r="GE76" i="282"/>
  <c r="GD63" i="265"/>
  <c r="GD65" i="265"/>
  <c r="GD67" i="265"/>
  <c r="GE35" i="265"/>
  <c r="GE56" i="286"/>
  <c r="GE58" i="286"/>
  <c r="GE82" i="265"/>
  <c r="GC93" i="280"/>
  <c r="GC94" i="280"/>
  <c r="GC95" i="280"/>
  <c r="GC18" i="265"/>
  <c r="GF83" i="280"/>
  <c r="GF84" i="280"/>
  <c r="GF63" i="265"/>
  <c r="GF65" i="265"/>
  <c r="GF67" i="265"/>
  <c r="GG70" i="265"/>
  <c r="GH53" i="282"/>
  <c r="GH55" i="282"/>
  <c r="GH60" i="288"/>
  <c r="GH62" i="288"/>
  <c r="GH65" i="288"/>
  <c r="GG78" i="282"/>
  <c r="GH75" i="282"/>
  <c r="GH78" i="282"/>
  <c r="GI75" i="282"/>
  <c r="GI78" i="282"/>
  <c r="GJ75" i="282"/>
  <c r="GI98" i="280"/>
  <c r="GI100" i="280"/>
  <c r="GI101" i="280"/>
  <c r="GI45" i="265"/>
  <c r="H18" i="265"/>
  <c r="H28" i="269"/>
  <c r="EA73" i="265"/>
  <c r="GI73" i="265"/>
  <c r="H42" i="269"/>
  <c r="K42" i="269"/>
  <c r="CC110" i="280"/>
  <c r="CC105" i="280"/>
  <c r="DQ105" i="280"/>
  <c r="DQ110" i="280"/>
  <c r="GC101" i="280"/>
  <c r="GC45" i="265"/>
  <c r="BB45" i="277"/>
  <c r="S46" i="277"/>
  <c r="S49" i="277"/>
  <c r="CW110" i="280"/>
  <c r="CW105" i="280"/>
  <c r="BU46" i="265"/>
  <c r="Z44" i="277"/>
  <c r="DE126" i="280"/>
  <c r="DY117" i="280"/>
  <c r="DY46" i="265"/>
  <c r="AT49" i="277"/>
  <c r="AT52" i="277"/>
  <c r="FU73" i="288"/>
  <c r="BA117" i="280"/>
  <c r="BA46" i="265"/>
  <c r="AF52" i="277"/>
  <c r="AO52" i="277"/>
  <c r="AW52" i="277"/>
  <c r="GJ57" i="286"/>
  <c r="GJ53" i="265"/>
  <c r="GJ46" i="286"/>
  <c r="L34" i="269"/>
  <c r="J34" i="269"/>
  <c r="H51" i="277"/>
  <c r="AT36" i="286"/>
  <c r="AT47" i="286"/>
  <c r="AT53" i="265"/>
  <c r="AT57" i="286"/>
  <c r="AT46" i="286"/>
  <c r="AT126" i="280"/>
  <c r="AT35" i="286"/>
  <c r="AT53" i="286"/>
  <c r="AT25" i="265"/>
  <c r="AT99" i="280"/>
  <c r="AT36" i="282"/>
  <c r="FQ70" i="265"/>
  <c r="FQ76" i="265"/>
  <c r="FS35" i="282"/>
  <c r="FS38" i="282"/>
  <c r="FS44" i="282"/>
  <c r="FS45" i="282"/>
  <c r="FS47" i="282"/>
  <c r="FS48" i="282"/>
  <c r="FS57" i="282"/>
  <c r="FS59" i="282"/>
  <c r="FS62" i="282"/>
  <c r="FS63" i="282"/>
  <c r="FU56" i="286"/>
  <c r="FU58" i="286"/>
  <c r="FU63" i="265"/>
  <c r="FU65" i="265"/>
  <c r="FU67" i="265"/>
  <c r="FV80" i="280"/>
  <c r="FV81" i="280"/>
  <c r="FV52" i="286"/>
  <c r="FV54" i="286"/>
  <c r="FV60" i="286"/>
  <c r="FV62" i="286"/>
  <c r="FV30" i="288"/>
  <c r="FV32" i="288"/>
  <c r="FW76" i="280"/>
  <c r="FW78" i="280"/>
  <c r="FW80" i="280"/>
  <c r="FW81" i="280"/>
  <c r="FW109" i="280"/>
  <c r="FW111" i="280"/>
  <c r="FW114" i="280"/>
  <c r="FW116" i="280"/>
  <c r="FW117" i="280"/>
  <c r="FW46" i="265"/>
  <c r="FW30" i="288"/>
  <c r="FW32" i="288"/>
  <c r="FW60" i="288"/>
  <c r="FW62" i="288"/>
  <c r="FW65" i="288"/>
  <c r="FU83" i="280"/>
  <c r="FU84" i="280"/>
  <c r="FU44" i="265"/>
  <c r="AZ43" i="277"/>
  <c r="FU52" i="286"/>
  <c r="FU54" i="286"/>
  <c r="FU60" i="286"/>
  <c r="FU62" i="286"/>
  <c r="FU63" i="286"/>
  <c r="FU52" i="265"/>
  <c r="AZ51" i="277"/>
  <c r="FY76" i="265"/>
  <c r="FY82" i="265"/>
  <c r="FZ16" i="265"/>
  <c r="FZ70" i="280"/>
  <c r="FZ35" i="265"/>
  <c r="FZ56" i="286"/>
  <c r="FZ76" i="280"/>
  <c r="FZ54" i="286"/>
  <c r="FZ60" i="286"/>
  <c r="FZ62" i="286"/>
  <c r="FZ30" i="288"/>
  <c r="FZ32" i="288"/>
  <c r="FZ39" i="288"/>
  <c r="FZ40" i="288"/>
  <c r="GA63" i="282"/>
  <c r="GA64" i="282"/>
  <c r="GA32" i="265"/>
  <c r="GA33" i="265"/>
  <c r="GA70" i="265"/>
  <c r="GB80" i="280"/>
  <c r="GB81" i="280"/>
  <c r="GB98" i="280"/>
  <c r="GB100" i="280"/>
  <c r="GC76" i="282"/>
  <c r="GC72" i="265"/>
  <c r="GC70" i="265"/>
  <c r="GC76" i="265"/>
  <c r="GD98" i="280"/>
  <c r="GD100" i="280"/>
  <c r="GD57" i="282"/>
  <c r="GD59" i="282"/>
  <c r="GD62" i="282"/>
  <c r="GD63" i="282"/>
  <c r="GD64" i="282"/>
  <c r="GD32" i="265"/>
  <c r="GD33" i="265"/>
  <c r="GD37" i="265"/>
  <c r="GD42" i="265"/>
  <c r="GD35" i="282"/>
  <c r="GD38" i="282"/>
  <c r="GD44" i="282"/>
  <c r="GD45" i="282"/>
  <c r="GD47" i="282"/>
  <c r="GD48" i="282"/>
  <c r="GD52" i="286"/>
  <c r="GD54" i="286"/>
  <c r="GD60" i="286"/>
  <c r="GD62" i="286"/>
  <c r="GE64" i="282"/>
  <c r="GE32" i="265"/>
  <c r="GE33" i="265"/>
  <c r="GE63" i="265"/>
  <c r="GE65" i="265"/>
  <c r="GE67" i="265"/>
  <c r="GE81" i="265"/>
  <c r="GC19" i="265"/>
  <c r="GC11" i="282"/>
  <c r="GC12" i="282"/>
  <c r="GF93" i="280"/>
  <c r="GF94" i="280"/>
  <c r="GF104" i="280"/>
  <c r="GF106" i="280"/>
  <c r="GF125" i="280"/>
  <c r="GF80" i="280"/>
  <c r="GF81" i="280"/>
  <c r="GF98" i="280"/>
  <c r="GF100" i="280"/>
  <c r="GF101" i="280"/>
  <c r="GF45" i="265"/>
  <c r="GF76" i="280"/>
  <c r="GF78" i="280"/>
  <c r="GF52" i="286"/>
  <c r="GF54" i="286"/>
  <c r="GF60" i="286"/>
  <c r="GF62" i="286"/>
  <c r="GF30" i="288"/>
  <c r="GF32" i="288"/>
  <c r="GG50" i="282"/>
  <c r="GG51" i="282"/>
  <c r="GC16" i="265"/>
  <c r="BB16" i="277"/>
  <c r="BB19" i="277"/>
  <c r="BB22" i="277"/>
  <c r="GG53" i="282"/>
  <c r="GG56" i="286"/>
  <c r="GG58" i="286"/>
  <c r="GH50" i="282"/>
  <c r="GH51" i="282"/>
  <c r="GH76" i="282"/>
  <c r="GH16" i="280"/>
  <c r="GH22" i="280"/>
  <c r="GH109" i="280"/>
  <c r="GH56" i="286"/>
  <c r="GH58" i="286"/>
  <c r="GI82" i="265"/>
  <c r="H29" i="269"/>
  <c r="K29" i="269"/>
  <c r="J32" i="269"/>
  <c r="H22" i="265"/>
  <c r="H32" i="269"/>
  <c r="K32" i="269"/>
  <c r="L32" i="269"/>
  <c r="H52" i="269"/>
  <c r="K52" i="269"/>
  <c r="P49" i="277"/>
  <c r="P52" i="277"/>
  <c r="EW101" i="280"/>
  <c r="EW45" i="265"/>
  <c r="AT45" i="277"/>
  <c r="U110" i="280"/>
  <c r="U105" i="280"/>
  <c r="FQ98" i="280"/>
  <c r="FQ100" i="280"/>
  <c r="J45" i="265"/>
  <c r="J45" i="277"/>
  <c r="H45" i="277"/>
  <c r="AW117" i="280"/>
  <c r="AW46" i="265"/>
  <c r="T44" i="277"/>
  <c r="DY73" i="288"/>
  <c r="FR52" i="286"/>
  <c r="FR54" i="286"/>
  <c r="FR60" i="286"/>
  <c r="FR62" i="286"/>
  <c r="FR30" i="288"/>
  <c r="FR32" i="288"/>
  <c r="FS52" i="286"/>
  <c r="FS54" i="286"/>
  <c r="FS60" i="286"/>
  <c r="FS62" i="286"/>
  <c r="FS30" i="288"/>
  <c r="FS32" i="288"/>
  <c r="FS39" i="288"/>
  <c r="FS40" i="288"/>
  <c r="FU33" i="265"/>
  <c r="FU37" i="265"/>
  <c r="FU42" i="265"/>
  <c r="FV76" i="280"/>
  <c r="FV78" i="280"/>
  <c r="FV83" i="280"/>
  <c r="FV84" i="280"/>
  <c r="FV35" i="282"/>
  <c r="FV38" i="282"/>
  <c r="FV44" i="282"/>
  <c r="FV45" i="282"/>
  <c r="FW56" i="286"/>
  <c r="FW58" i="286"/>
  <c r="FW61" i="286"/>
  <c r="FW35" i="282"/>
  <c r="FW38" i="282"/>
  <c r="FW44" i="282"/>
  <c r="FW45" i="282"/>
  <c r="FW47" i="282"/>
  <c r="FW48" i="282"/>
  <c r="FW57" i="282"/>
  <c r="FW59" i="282"/>
  <c r="FW62" i="282"/>
  <c r="FW63" i="282"/>
  <c r="FW64" i="282"/>
  <c r="FW32" i="265"/>
  <c r="FW52" i="286"/>
  <c r="FW54" i="286"/>
  <c r="FW60" i="286"/>
  <c r="FW62" i="286"/>
  <c r="FW63" i="265"/>
  <c r="FW65" i="265"/>
  <c r="FX70" i="280"/>
  <c r="FX16" i="265"/>
  <c r="FX19" i="265"/>
  <c r="FX35" i="282"/>
  <c r="FX38" i="282"/>
  <c r="FX44" i="282"/>
  <c r="FX45" i="282"/>
  <c r="FX47" i="282"/>
  <c r="FX48" i="282"/>
  <c r="FX57" i="282"/>
  <c r="FX59" i="282"/>
  <c r="FX62" i="282"/>
  <c r="FX63" i="282"/>
  <c r="FX64" i="282"/>
  <c r="FX32" i="265"/>
  <c r="FX33" i="265"/>
  <c r="FX37" i="265"/>
  <c r="FX42" i="265"/>
  <c r="FX47" i="265"/>
  <c r="FX50" i="265"/>
  <c r="FX52" i="286"/>
  <c r="FX54" i="286"/>
  <c r="FX60" i="286"/>
  <c r="FX62" i="286"/>
  <c r="FX14" i="288"/>
  <c r="FX16" i="288"/>
  <c r="FX75" i="265"/>
  <c r="FX63" i="265"/>
  <c r="BA63" i="277"/>
  <c r="BA65" i="277"/>
  <c r="BA67" i="277"/>
  <c r="FY56" i="286"/>
  <c r="FY58" i="286"/>
  <c r="FY70" i="265"/>
  <c r="FZ35" i="282"/>
  <c r="FZ38" i="282"/>
  <c r="FZ44" i="282"/>
  <c r="FZ45" i="282"/>
  <c r="FZ47" i="282"/>
  <c r="FZ48" i="282"/>
  <c r="FZ57" i="282"/>
  <c r="FZ59" i="282"/>
  <c r="FZ62" i="282"/>
  <c r="FZ63" i="282"/>
  <c r="FZ64" i="282"/>
  <c r="FZ32" i="265"/>
  <c r="FZ33" i="265"/>
  <c r="FZ37" i="265"/>
  <c r="FZ42" i="265"/>
  <c r="FZ47" i="265"/>
  <c r="FZ50" i="265"/>
  <c r="FZ52" i="286"/>
  <c r="GA70" i="280"/>
  <c r="GA16" i="265"/>
  <c r="GA19" i="265"/>
  <c r="GA11" i="282"/>
  <c r="GA12" i="282"/>
  <c r="GA76" i="280"/>
  <c r="GA78" i="280"/>
  <c r="GA80" i="280"/>
  <c r="GA81" i="280"/>
  <c r="GA109" i="280"/>
  <c r="GA111" i="280"/>
  <c r="GA114" i="280"/>
  <c r="GA35" i="282"/>
  <c r="GA38" i="282"/>
  <c r="GA44" i="282"/>
  <c r="GA45" i="282"/>
  <c r="GA47" i="282"/>
  <c r="GA48" i="282"/>
  <c r="GA57" i="282"/>
  <c r="GA59" i="282"/>
  <c r="GA62" i="282"/>
  <c r="GA52" i="286"/>
  <c r="GA54" i="286"/>
  <c r="GA60" i="286"/>
  <c r="GA62" i="286"/>
  <c r="GA30" i="288"/>
  <c r="GA32" i="288"/>
  <c r="GA39" i="288"/>
  <c r="GA40" i="288"/>
  <c r="GA43" i="288"/>
  <c r="GB73" i="265"/>
  <c r="BB73" i="277"/>
  <c r="GB76" i="280"/>
  <c r="GB78" i="280"/>
  <c r="GB56" i="286"/>
  <c r="GB58" i="286"/>
  <c r="GB35" i="282"/>
  <c r="GB38" i="282"/>
  <c r="GB44" i="282"/>
  <c r="GB45" i="282"/>
  <c r="GB47" i="282"/>
  <c r="GB48" i="282"/>
  <c r="GB57" i="282"/>
  <c r="GB59" i="282"/>
  <c r="GB62" i="282"/>
  <c r="GB52" i="286"/>
  <c r="GB54" i="286"/>
  <c r="GB60" i="286"/>
  <c r="GB62" i="286"/>
  <c r="GB30" i="288"/>
  <c r="GB32" i="288"/>
  <c r="BB70" i="277"/>
  <c r="BB76" i="277"/>
  <c r="GC50" i="282"/>
  <c r="GC51" i="282"/>
  <c r="GB63" i="265"/>
  <c r="GB65" i="265"/>
  <c r="GB67" i="265"/>
  <c r="GC53" i="282"/>
  <c r="GC55" i="282"/>
  <c r="GC33" i="265"/>
  <c r="GC30" i="288"/>
  <c r="GC32" i="288"/>
  <c r="GC63" i="265"/>
  <c r="GD70" i="280"/>
  <c r="GD16" i="265"/>
  <c r="GD19" i="265"/>
  <c r="GD11" i="282"/>
  <c r="GD12" i="282"/>
  <c r="GD13" i="282"/>
  <c r="GD21" i="265"/>
  <c r="GD76" i="280"/>
  <c r="GD78" i="280"/>
  <c r="GD80" i="280"/>
  <c r="GD81" i="280"/>
  <c r="GD109" i="280"/>
  <c r="GD111" i="280"/>
  <c r="GE50" i="282"/>
  <c r="GE51" i="282"/>
  <c r="GE70" i="280"/>
  <c r="GE16" i="265"/>
  <c r="GE19" i="265"/>
  <c r="GE11" i="282"/>
  <c r="GE12" i="282"/>
  <c r="GE13" i="282"/>
  <c r="GE21" i="265"/>
  <c r="GE93" i="280"/>
  <c r="GE94" i="280"/>
  <c r="GE104" i="280"/>
  <c r="GE106" i="280"/>
  <c r="GE76" i="280"/>
  <c r="GE78" i="280"/>
  <c r="GE80" i="280"/>
  <c r="GE81" i="280"/>
  <c r="GE35" i="282"/>
  <c r="GE38" i="282"/>
  <c r="GE44" i="282"/>
  <c r="GE45" i="282"/>
  <c r="GE47" i="282"/>
  <c r="GE48" i="282"/>
  <c r="GE57" i="282"/>
  <c r="GE59" i="282"/>
  <c r="GE62" i="282"/>
  <c r="GE63" i="282"/>
  <c r="GE70" i="265"/>
  <c r="GE76" i="265"/>
  <c r="GE52" i="286"/>
  <c r="GE54" i="286"/>
  <c r="GE60" i="286"/>
  <c r="GE62" i="286"/>
  <c r="GE30" i="288"/>
  <c r="GE32" i="288"/>
  <c r="GE39" i="288"/>
  <c r="GE40" i="288"/>
  <c r="GF50" i="282"/>
  <c r="GF51" i="282"/>
  <c r="GF76" i="282"/>
  <c r="GF70" i="280"/>
  <c r="GF16" i="265"/>
  <c r="GF19" i="265"/>
  <c r="GF11" i="282"/>
  <c r="GF12" i="282"/>
  <c r="GF13" i="282"/>
  <c r="GF21" i="265"/>
  <c r="GF10" i="280"/>
  <c r="GF12" i="280"/>
  <c r="GC83" i="280"/>
  <c r="GF45" i="282"/>
  <c r="GF47" i="282"/>
  <c r="GF48" i="282"/>
  <c r="GF57" i="282"/>
  <c r="GF59" i="282"/>
  <c r="GF62" i="282"/>
  <c r="GF63" i="282"/>
  <c r="GF64" i="282"/>
  <c r="GF32" i="265"/>
  <c r="GF33" i="265"/>
  <c r="GF35" i="282"/>
  <c r="GF38" i="282"/>
  <c r="GF44" i="282"/>
  <c r="GC52" i="286"/>
  <c r="GC54" i="286"/>
  <c r="GC60" i="286"/>
  <c r="GC62" i="286"/>
  <c r="GG33" i="265"/>
  <c r="GG37" i="265"/>
  <c r="GG42" i="265"/>
  <c r="GG30" i="288"/>
  <c r="GG32" i="288"/>
  <c r="GG39" i="288"/>
  <c r="GG40" i="288"/>
  <c r="GG43" i="288"/>
  <c r="GH70" i="280"/>
  <c r="GH16" i="265"/>
  <c r="GH19" i="265"/>
  <c r="GH11" i="282"/>
  <c r="GH12" i="282"/>
  <c r="GH10" i="280"/>
  <c r="GH12" i="280"/>
  <c r="GH15" i="280"/>
  <c r="GH76" i="280"/>
  <c r="GH78" i="280"/>
  <c r="GH80" i="280"/>
  <c r="GH81" i="280"/>
  <c r="GH98" i="280"/>
  <c r="GH100" i="280"/>
  <c r="GH35" i="282"/>
  <c r="GH38" i="282"/>
  <c r="GH44" i="282"/>
  <c r="GH45" i="282"/>
  <c r="GH47" i="282"/>
  <c r="GH48" i="282"/>
  <c r="GH57" i="282"/>
  <c r="GH59" i="282"/>
  <c r="GH62" i="282"/>
  <c r="GH63" i="282"/>
  <c r="GH64" i="282"/>
  <c r="GH32" i="265"/>
  <c r="GH33" i="265"/>
  <c r="GH37" i="265"/>
  <c r="GH42" i="265"/>
  <c r="GH62" i="286"/>
  <c r="GH30" i="288"/>
  <c r="GH32" i="288"/>
  <c r="GH52" i="286"/>
  <c r="GH54" i="286"/>
  <c r="GH60" i="286"/>
  <c r="GH63" i="265"/>
  <c r="GH65" i="265"/>
  <c r="GH67" i="265"/>
  <c r="GH81" i="265"/>
  <c r="EQ78" i="282"/>
  <c r="ER75" i="282"/>
  <c r="ER78" i="282"/>
  <c r="ES75" i="282"/>
  <c r="ES78" i="282"/>
  <c r="ET75" i="282"/>
  <c r="ET78" i="282"/>
  <c r="EU75" i="282"/>
  <c r="EU78" i="282"/>
  <c r="EV75" i="282"/>
  <c r="EV78" i="282"/>
  <c r="EW75" i="282"/>
  <c r="EW78" i="282"/>
  <c r="EX75" i="282"/>
  <c r="EX78" i="282"/>
  <c r="EY75" i="282"/>
  <c r="EY78" i="282"/>
  <c r="EZ75" i="282"/>
  <c r="EZ78" i="282"/>
  <c r="FA75" i="282"/>
  <c r="FA78" i="282"/>
  <c r="FB75" i="282"/>
  <c r="FB78" i="282"/>
  <c r="FC75" i="282"/>
  <c r="FC78" i="282"/>
  <c r="FD75" i="282"/>
  <c r="FD78" i="282"/>
  <c r="FE75" i="282"/>
  <c r="FE78" i="282"/>
  <c r="FF75" i="282"/>
  <c r="FF78" i="282"/>
  <c r="FG75" i="282"/>
  <c r="FG78" i="282"/>
  <c r="FH75" i="282"/>
  <c r="FH78" i="282"/>
  <c r="FI75" i="282"/>
  <c r="FI78" i="282"/>
  <c r="FJ75" i="282"/>
  <c r="FJ78" i="282"/>
  <c r="FK75" i="282"/>
  <c r="FK78" i="282"/>
  <c r="FL75" i="282"/>
  <c r="FL78" i="282"/>
  <c r="FM75" i="282"/>
  <c r="FM78" i="282"/>
  <c r="FN75" i="282"/>
  <c r="FN78" i="282"/>
  <c r="FO75" i="282"/>
  <c r="FO78" i="282"/>
  <c r="FP75" i="282"/>
  <c r="FP78" i="282"/>
  <c r="FQ75" i="282"/>
  <c r="FQ78" i="282"/>
  <c r="FR75" i="282"/>
  <c r="FR78" i="282"/>
  <c r="FS75" i="282"/>
  <c r="FS78" i="282"/>
  <c r="FT75" i="282"/>
  <c r="FT78" i="282"/>
  <c r="FU75" i="282"/>
  <c r="FU78" i="282"/>
  <c r="FV75" i="282"/>
  <c r="FV78" i="282"/>
  <c r="FW75" i="282"/>
  <c r="FW78" i="282"/>
  <c r="FX75" i="282"/>
  <c r="FX78" i="282"/>
  <c r="FY75" i="282"/>
  <c r="FY78" i="282"/>
  <c r="FZ75" i="282"/>
  <c r="FZ78" i="282"/>
  <c r="GA75" i="282"/>
  <c r="GA78" i="282"/>
  <c r="GB75" i="282"/>
  <c r="GB78" i="282"/>
  <c r="GC75" i="282"/>
  <c r="GC78" i="282"/>
  <c r="GD75" i="282"/>
  <c r="GD78" i="282"/>
  <c r="GE75" i="282"/>
  <c r="GE78" i="282"/>
  <c r="GF75" i="282"/>
  <c r="GF78" i="282"/>
  <c r="GG75" i="282"/>
  <c r="GI33" i="265"/>
  <c r="GI10" i="280"/>
  <c r="GI12" i="280"/>
  <c r="GI114" i="280"/>
  <c r="GI116" i="280"/>
  <c r="GI117" i="280"/>
  <c r="GI46" i="265"/>
  <c r="GI65" i="265"/>
  <c r="H45" i="282"/>
  <c r="GI86" i="282"/>
  <c r="GI89" i="282"/>
  <c r="GJ86" i="282"/>
  <c r="GJ89" i="282"/>
  <c r="GJ73" i="265"/>
  <c r="CC101" i="280"/>
  <c r="CC45" i="265"/>
  <c r="AB45" i="277"/>
  <c r="DQ101" i="280"/>
  <c r="DQ45" i="265"/>
  <c r="AL45" i="277"/>
  <c r="S37" i="277"/>
  <c r="S41" i="277"/>
  <c r="CW101" i="280"/>
  <c r="CW45" i="265"/>
  <c r="AG45" i="277"/>
  <c r="AK126" i="280"/>
  <c r="W46" i="277"/>
  <c r="AB37" i="277"/>
  <c r="AB41" i="277"/>
  <c r="AB46" i="277"/>
  <c r="AB49" i="277"/>
  <c r="CO117" i="280"/>
  <c r="CO46" i="265"/>
  <c r="DE117" i="280"/>
  <c r="DE46" i="265"/>
  <c r="AI44" i="277"/>
  <c r="AP49" i="277"/>
  <c r="FE117" i="280"/>
  <c r="FE46" i="265"/>
  <c r="BB52" i="277"/>
  <c r="Y52" i="277"/>
  <c r="AH52" i="277"/>
  <c r="AQ52" i="277"/>
  <c r="AY52" i="277"/>
  <c r="BD81" i="277"/>
  <c r="H95" i="280"/>
  <c r="W37" i="277"/>
  <c r="W41" i="277"/>
  <c r="EO117" i="280"/>
  <c r="EO46" i="265"/>
  <c r="BY73" i="288"/>
  <c r="FI73" i="288"/>
  <c r="H49" i="277"/>
  <c r="AT65" i="288"/>
  <c r="AT117" i="280"/>
  <c r="AT46" i="265"/>
  <c r="AS72" i="265"/>
  <c r="AS77" i="280"/>
  <c r="AS67" i="282"/>
  <c r="AO36" i="286"/>
  <c r="AO47" i="286"/>
  <c r="AR115" i="280"/>
  <c r="AR110" i="280"/>
  <c r="AR105" i="280"/>
  <c r="AR67" i="282"/>
  <c r="AQ52" i="265"/>
  <c r="AQ24" i="265"/>
  <c r="AQ77" i="280"/>
  <c r="AQ66" i="282"/>
  <c r="AQ88" i="282"/>
  <c r="AQ73" i="265"/>
  <c r="AQ99" i="280"/>
  <c r="AQ36" i="282"/>
  <c r="AP19" i="288"/>
  <c r="AP46" i="265"/>
  <c r="AP81" i="288"/>
  <c r="AP58" i="282"/>
  <c r="AP77" i="282"/>
  <c r="AP99" i="280"/>
  <c r="AP36" i="282"/>
  <c r="AO35" i="286"/>
  <c r="AO25" i="265"/>
  <c r="AO53" i="286"/>
  <c r="AN83" i="265"/>
  <c r="AN84" i="265"/>
  <c r="AN47" i="286"/>
  <c r="AN36" i="286"/>
  <c r="R72" i="277"/>
  <c r="AN105" i="280"/>
  <c r="AN110" i="280"/>
  <c r="AN87" i="282"/>
  <c r="AN18" i="265"/>
  <c r="AM36" i="286"/>
  <c r="AM47" i="286"/>
  <c r="AM57" i="286"/>
  <c r="AM46" i="286"/>
  <c r="AM53" i="265"/>
  <c r="AM110" i="280"/>
  <c r="AM105" i="280"/>
  <c r="AL73" i="265"/>
  <c r="AL47" i="286"/>
  <c r="AL36" i="286"/>
  <c r="AL46" i="286"/>
  <c r="AL57" i="286"/>
  <c r="AL53" i="265"/>
  <c r="AL110" i="280"/>
  <c r="AL105" i="280"/>
  <c r="AL81" i="288"/>
  <c r="AL87" i="282"/>
  <c r="AK84" i="265"/>
  <c r="AK83" i="265"/>
  <c r="AK19" i="288"/>
  <c r="EG35" i="265"/>
  <c r="AP35" i="277"/>
  <c r="Z35" i="277"/>
  <c r="EC73" i="288"/>
  <c r="AC35" i="277"/>
  <c r="K35" i="277"/>
  <c r="K73" i="288"/>
  <c r="GH69" i="280"/>
  <c r="AK66" i="282"/>
  <c r="AK88" i="282"/>
  <c r="P24" i="277"/>
  <c r="AK115" i="280"/>
  <c r="AG126" i="280"/>
  <c r="AJ110" i="280"/>
  <c r="AJ105" i="280"/>
  <c r="AJ22" i="280"/>
  <c r="AJ88" i="282"/>
  <c r="AJ66" i="282"/>
  <c r="AI83" i="265"/>
  <c r="AI84" i="265"/>
  <c r="AJ99" i="280"/>
  <c r="AJ36" i="282"/>
  <c r="AI46" i="286"/>
  <c r="AI57" i="286"/>
  <c r="AI53" i="265"/>
  <c r="AI105" i="280"/>
  <c r="AI110" i="280"/>
  <c r="AI81" i="288"/>
  <c r="AI88" i="282"/>
  <c r="AI66" i="282"/>
  <c r="AI77" i="282"/>
  <c r="AI58" i="282"/>
  <c r="AH82" i="265"/>
  <c r="AG75" i="265"/>
  <c r="FP69" i="280"/>
  <c r="AH126" i="280"/>
  <c r="FM54" i="280"/>
  <c r="AH35" i="286"/>
  <c r="AH53" i="286"/>
  <c r="AH25" i="265"/>
  <c r="AH67" i="282"/>
  <c r="AH22" i="265"/>
  <c r="AH99" i="280"/>
  <c r="AH36" i="282"/>
  <c r="AG57" i="286"/>
  <c r="AG46" i="286"/>
  <c r="AG53" i="265"/>
  <c r="FH77" i="288"/>
  <c r="AG88" i="282"/>
  <c r="AG66" i="282"/>
  <c r="AG58" i="282"/>
  <c r="AG77" i="282"/>
  <c r="AC47" i="286"/>
  <c r="AC36" i="286"/>
  <c r="AF19" i="288"/>
  <c r="AF46" i="286"/>
  <c r="AF53" i="265"/>
  <c r="AF57" i="286"/>
  <c r="EY54" i="280"/>
  <c r="P73" i="277"/>
  <c r="EX69" i="280"/>
  <c r="AF58" i="282"/>
  <c r="AF77" i="282"/>
  <c r="AC36" i="282"/>
  <c r="AC99" i="280"/>
  <c r="AF36" i="282"/>
  <c r="AF99" i="280"/>
  <c r="AE46" i="265"/>
  <c r="AE44" i="265"/>
  <c r="AE124" i="280"/>
  <c r="AE66" i="282"/>
  <c r="AE88" i="282"/>
  <c r="AD65" i="288"/>
  <c r="AD36" i="286"/>
  <c r="AD47" i="286"/>
  <c r="AD46" i="265"/>
  <c r="AD22" i="280"/>
  <c r="AD66" i="282"/>
  <c r="AD88" i="282"/>
  <c r="EH77" i="288"/>
  <c r="AD36" i="282"/>
  <c r="AD99" i="280"/>
  <c r="EG73" i="288"/>
  <c r="AC88" i="282"/>
  <c r="AC66" i="282"/>
  <c r="O83" i="277"/>
  <c r="O84" i="277"/>
  <c r="N51" i="277"/>
  <c r="AC76" i="282"/>
  <c r="DY54" i="280"/>
  <c r="DW54" i="280"/>
  <c r="AB54" i="282"/>
  <c r="AB67" i="282"/>
  <c r="AB73" i="288"/>
  <c r="AA46" i="286"/>
  <c r="AA57" i="286"/>
  <c r="AA53" i="265"/>
  <c r="AA45" i="265"/>
  <c r="AA22" i="280"/>
  <c r="AA88" i="282"/>
  <c r="AA66" i="282"/>
  <c r="DN77" i="288"/>
  <c r="Z47" i="286"/>
  <c r="Z36" i="286"/>
  <c r="AA99" i="280"/>
  <c r="AA36" i="282"/>
  <c r="Z115" i="280"/>
  <c r="Z44" i="265"/>
  <c r="Z124" i="280"/>
  <c r="Z35" i="286"/>
  <c r="Z25" i="265"/>
  <c r="Z53" i="286"/>
  <c r="Z21" i="265"/>
  <c r="Y36" i="286"/>
  <c r="Y47" i="286"/>
  <c r="Y53" i="265"/>
  <c r="Y46" i="286"/>
  <c r="Y57" i="286"/>
  <c r="Y25" i="265"/>
  <c r="Y35" i="286"/>
  <c r="Y53" i="286"/>
  <c r="Z54" i="282"/>
  <c r="X84" i="265"/>
  <c r="X83" i="265"/>
  <c r="N72" i="277"/>
  <c r="X46" i="286"/>
  <c r="X57" i="286"/>
  <c r="X53" i="265"/>
  <c r="X44" i="265"/>
  <c r="X124" i="280"/>
  <c r="X25" i="265"/>
  <c r="X35" i="286"/>
  <c r="X53" i="286"/>
  <c r="X22" i="265"/>
  <c r="X67" i="282"/>
  <c r="W36" i="286"/>
  <c r="W47" i="286"/>
  <c r="W61" i="286"/>
  <c r="W36" i="282"/>
  <c r="W99" i="280"/>
  <c r="CN54" i="280"/>
  <c r="W67" i="282"/>
  <c r="V65" i="288"/>
  <c r="V46" i="286"/>
  <c r="V53" i="265"/>
  <c r="V57" i="286"/>
  <c r="V126" i="280"/>
  <c r="CG77" i="288"/>
  <c r="CF54" i="280"/>
  <c r="V35" i="265"/>
  <c r="U36" i="286"/>
  <c r="U47" i="286"/>
  <c r="CA54" i="280"/>
  <c r="U25" i="265"/>
  <c r="U35" i="286"/>
  <c r="U53" i="286"/>
  <c r="T84" i="265"/>
  <c r="T83" i="265"/>
  <c r="BW77" i="288"/>
  <c r="T61" i="286"/>
  <c r="T45" i="265"/>
  <c r="T124" i="280"/>
  <c r="T44" i="265"/>
  <c r="S73" i="265"/>
  <c r="T67" i="282"/>
  <c r="BP54" i="280"/>
  <c r="S77" i="280"/>
  <c r="H84" i="280"/>
  <c r="H44" i="265"/>
  <c r="H54" i="269"/>
  <c r="EW98" i="280"/>
  <c r="EW100" i="280"/>
  <c r="AK37" i="277"/>
  <c r="AK41" i="277"/>
  <c r="AK46" i="277"/>
  <c r="AK49" i="277"/>
  <c r="BU117" i="280"/>
  <c r="BU126" i="280"/>
  <c r="EO73" i="288"/>
  <c r="AC52" i="277"/>
  <c r="FY73" i="288"/>
  <c r="BD75" i="277"/>
  <c r="AU99" i="280"/>
  <c r="AU36" i="282"/>
  <c r="AT35" i="265"/>
  <c r="AS115" i="280"/>
  <c r="AS88" i="282"/>
  <c r="AS66" i="282"/>
  <c r="AS77" i="282"/>
  <c r="AS58" i="282"/>
  <c r="AS73" i="288"/>
  <c r="AR46" i="286"/>
  <c r="AR57" i="286"/>
  <c r="AR53" i="265"/>
  <c r="AR21" i="265"/>
  <c r="AQ47" i="286"/>
  <c r="AQ36" i="286"/>
  <c r="AQ63" i="286"/>
  <c r="AQ46" i="286"/>
  <c r="AQ53" i="265"/>
  <c r="AQ57" i="286"/>
  <c r="AQ58" i="282"/>
  <c r="AQ77" i="282"/>
  <c r="AO75" i="265"/>
  <c r="AP126" i="280"/>
  <c r="AP117" i="280"/>
  <c r="AP35" i="286"/>
  <c r="AP53" i="286"/>
  <c r="AP25" i="265"/>
  <c r="AO98" i="280"/>
  <c r="AO100" i="280"/>
  <c r="AO22" i="265"/>
  <c r="AO67" i="282"/>
  <c r="R83" i="277"/>
  <c r="R84" i="277"/>
  <c r="AN46" i="286"/>
  <c r="AN57" i="286"/>
  <c r="AN53" i="265"/>
  <c r="AN88" i="282"/>
  <c r="AN66" i="282"/>
  <c r="AN73" i="265"/>
  <c r="R73" i="277"/>
  <c r="AN36" i="282"/>
  <c r="AN95" i="280"/>
  <c r="AN99" i="280"/>
  <c r="AM46" i="265"/>
  <c r="AM66" i="282"/>
  <c r="AM88" i="282"/>
  <c r="AM73" i="265"/>
  <c r="AL35" i="286"/>
  <c r="AL53" i="286"/>
  <c r="AL25" i="265"/>
  <c r="AL58" i="282"/>
  <c r="AL77" i="282"/>
  <c r="BM73" i="288"/>
  <c r="FY70" i="280"/>
  <c r="FY35" i="265"/>
  <c r="BA35" i="277"/>
  <c r="AK72" i="265"/>
  <c r="AK81" i="288"/>
  <c r="AJ84" i="265"/>
  <c r="AJ83" i="265"/>
  <c r="GF67" i="280"/>
  <c r="GF69" i="280"/>
  <c r="P51" i="277"/>
  <c r="AJ61" i="286"/>
  <c r="AJ46" i="265"/>
  <c r="AJ44" i="265"/>
  <c r="AJ124" i="280"/>
  <c r="AI73" i="265"/>
  <c r="AJ77" i="282"/>
  <c r="AJ58" i="282"/>
  <c r="AI52" i="265"/>
  <c r="AI24" i="265"/>
  <c r="AI22" i="280"/>
  <c r="AH75" i="265"/>
  <c r="AH53" i="265"/>
  <c r="AH46" i="286"/>
  <c r="AH57" i="286"/>
  <c r="AH72" i="265"/>
  <c r="AH105" i="280"/>
  <c r="AH110" i="280"/>
  <c r="FM77" i="288"/>
  <c r="AG84" i="265"/>
  <c r="AG83" i="265"/>
  <c r="FH69" i="280"/>
  <c r="AG25" i="265"/>
  <c r="AG35" i="286"/>
  <c r="AG53" i="286"/>
  <c r="AE75" i="265"/>
  <c r="AF50" i="265"/>
  <c r="EY77" i="288"/>
  <c r="AF25" i="265"/>
  <c r="AF53" i="286"/>
  <c r="AF35" i="286"/>
  <c r="O21" i="277"/>
  <c r="AF21" i="265"/>
  <c r="AE52" i="265"/>
  <c r="AE24" i="265"/>
  <c r="AE53" i="265"/>
  <c r="AE46" i="286"/>
  <c r="AE57" i="286"/>
  <c r="AE126" i="280"/>
  <c r="AE117" i="280"/>
  <c r="AE25" i="265"/>
  <c r="AE35" i="286"/>
  <c r="AE53" i="286"/>
  <c r="AE73" i="288"/>
  <c r="AD45" i="265"/>
  <c r="AD81" i="288"/>
  <c r="AD54" i="282"/>
  <c r="AC53" i="265"/>
  <c r="AC57" i="286"/>
  <c r="AC46" i="286"/>
  <c r="AD115" i="280"/>
  <c r="N24" i="277"/>
  <c r="AB43" i="288"/>
  <c r="DY77" i="288"/>
  <c r="DW77" i="288"/>
  <c r="AC54" i="282"/>
  <c r="AB35" i="265"/>
  <c r="AB76" i="282"/>
  <c r="AA110" i="280"/>
  <c r="AA105" i="280"/>
  <c r="AA101" i="280"/>
  <c r="AA81" i="288"/>
  <c r="Z83" i="265"/>
  <c r="Z84" i="265"/>
  <c r="Z53" i="265"/>
  <c r="Z57" i="286"/>
  <c r="Z46" i="286"/>
  <c r="DK54" i="280"/>
  <c r="Z22" i="265"/>
  <c r="Z67" i="282"/>
  <c r="Z87" i="282"/>
  <c r="Z13" i="282"/>
  <c r="Y65" i="288"/>
  <c r="Y98" i="280"/>
  <c r="Y100" i="280"/>
  <c r="Y77" i="282"/>
  <c r="Y58" i="282"/>
  <c r="H13" i="282"/>
  <c r="H21" i="265"/>
  <c r="ER86" i="282"/>
  <c r="ER89" i="282"/>
  <c r="ES86" i="282"/>
  <c r="ES89" i="282"/>
  <c r="ET86" i="282"/>
  <c r="ET89" i="282"/>
  <c r="EU86" i="282"/>
  <c r="EU89" i="282"/>
  <c r="EV86" i="282"/>
  <c r="EV89" i="282"/>
  <c r="EW86" i="282"/>
  <c r="EW89" i="282"/>
  <c r="EX86" i="282"/>
  <c r="EX89" i="282"/>
  <c r="EY86" i="282"/>
  <c r="EY89" i="282"/>
  <c r="EZ86" i="282"/>
  <c r="EZ89" i="282"/>
  <c r="FA86" i="282"/>
  <c r="FA89" i="282"/>
  <c r="FB86" i="282"/>
  <c r="FB89" i="282"/>
  <c r="FC86" i="282"/>
  <c r="FC89" i="282"/>
  <c r="FD86" i="282"/>
  <c r="FD89" i="282"/>
  <c r="FE86" i="282"/>
  <c r="FE89" i="282"/>
  <c r="FF86" i="282"/>
  <c r="FF89" i="282"/>
  <c r="FG86" i="282"/>
  <c r="FG89" i="282"/>
  <c r="FH86" i="282"/>
  <c r="FH89" i="282"/>
  <c r="FI86" i="282"/>
  <c r="FI89" i="282"/>
  <c r="FJ86" i="282"/>
  <c r="FJ89" i="282"/>
  <c r="FK86" i="282"/>
  <c r="FK89" i="282"/>
  <c r="FL86" i="282"/>
  <c r="FL89" i="282"/>
  <c r="FM86" i="282"/>
  <c r="FM89" i="282"/>
  <c r="FN86" i="282"/>
  <c r="FN89" i="282"/>
  <c r="FO86" i="282"/>
  <c r="FO89" i="282"/>
  <c r="FP86" i="282"/>
  <c r="FP89" i="282"/>
  <c r="FQ86" i="282"/>
  <c r="FQ89" i="282"/>
  <c r="FR86" i="282"/>
  <c r="FR89" i="282"/>
  <c r="FS86" i="282"/>
  <c r="FS89" i="282"/>
  <c r="FT86" i="282"/>
  <c r="FT89" i="282"/>
  <c r="FU86" i="282"/>
  <c r="FU89" i="282"/>
  <c r="FV86" i="282"/>
  <c r="FV89" i="282"/>
  <c r="FW86" i="282"/>
  <c r="FW89" i="282"/>
  <c r="FX86" i="282"/>
  <c r="FX89" i="282"/>
  <c r="FY86" i="282"/>
  <c r="FY89" i="282"/>
  <c r="FZ86" i="282"/>
  <c r="FZ89" i="282"/>
  <c r="GA86" i="282"/>
  <c r="GA89" i="282"/>
  <c r="GB86" i="282"/>
  <c r="GB89" i="282"/>
  <c r="GC86" i="282"/>
  <c r="GC89" i="282"/>
  <c r="GD86" i="282"/>
  <c r="GD89" i="282"/>
  <c r="GE86" i="282"/>
  <c r="GE89" i="282"/>
  <c r="GF86" i="282"/>
  <c r="GF89" i="282"/>
  <c r="GG86" i="282"/>
  <c r="GG89" i="282"/>
  <c r="GH86" i="282"/>
  <c r="GH89" i="282"/>
  <c r="GC98" i="280"/>
  <c r="GC100" i="280"/>
  <c r="EK101" i="280"/>
  <c r="EK45" i="265"/>
  <c r="AQ45" i="277"/>
  <c r="AX49" i="277"/>
  <c r="AX52" i="277"/>
  <c r="CS73" i="288"/>
  <c r="L49" i="277"/>
  <c r="L52" i="277"/>
  <c r="H60" i="288"/>
  <c r="H39" i="288"/>
  <c r="K62" i="269"/>
  <c r="AU95" i="280"/>
  <c r="AU18" i="265"/>
  <c r="AT105" i="280"/>
  <c r="AT110" i="280"/>
  <c r="AT54" i="282"/>
  <c r="AT67" i="282"/>
  <c r="AT22" i="265"/>
  <c r="AS53" i="265"/>
  <c r="AS57" i="286"/>
  <c r="AS46" i="286"/>
  <c r="AS76" i="282"/>
  <c r="AR87" i="282"/>
  <c r="AR13" i="282"/>
  <c r="AQ25" i="265"/>
  <c r="AQ35" i="286"/>
  <c r="AQ53" i="286"/>
  <c r="AP24" i="265"/>
  <c r="AP52" i="265"/>
  <c r="AP72" i="265"/>
  <c r="AP87" i="282"/>
  <c r="AO72" i="265"/>
  <c r="AO77" i="280"/>
  <c r="AO36" i="282"/>
  <c r="AO99" i="280"/>
  <c r="AN54" i="282"/>
  <c r="AM84" i="265"/>
  <c r="AM83" i="265"/>
  <c r="AM19" i="288"/>
  <c r="AM99" i="280"/>
  <c r="AM36" i="282"/>
  <c r="AM87" i="282"/>
  <c r="AL61" i="286"/>
  <c r="AL36" i="282"/>
  <c r="AL99" i="280"/>
  <c r="H35" i="277"/>
  <c r="GC35" i="265"/>
  <c r="BB35" i="277"/>
  <c r="DQ35" i="265"/>
  <c r="AL35" i="277"/>
  <c r="EC35" i="265"/>
  <c r="AO35" i="277"/>
  <c r="BQ35" i="265"/>
  <c r="Y35" i="277"/>
  <c r="GJ77" i="288"/>
  <c r="GJ76" i="265"/>
  <c r="GJ82" i="265"/>
  <c r="AK22" i="280"/>
  <c r="Q83" i="277"/>
  <c r="Q84" i="277"/>
  <c r="AG52" i="265"/>
  <c r="AG24" i="265"/>
  <c r="AJ77" i="280"/>
  <c r="GC54" i="280"/>
  <c r="AJ35" i="286"/>
  <c r="AJ53" i="286"/>
  <c r="AJ25" i="265"/>
  <c r="P18" i="277"/>
  <c r="AI44" i="265"/>
  <c r="AI124" i="280"/>
  <c r="AI25" i="265"/>
  <c r="AI35" i="286"/>
  <c r="AI53" i="286"/>
  <c r="AI87" i="282"/>
  <c r="AI53" i="282"/>
  <c r="AI55" i="282"/>
  <c r="AH43" i="288"/>
  <c r="AH115" i="280"/>
  <c r="FM73" i="288"/>
  <c r="AG47" i="286"/>
  <c r="AG63" i="286"/>
  <c r="AG36" i="286"/>
  <c r="AG50" i="265"/>
  <c r="FG54" i="280"/>
  <c r="P82" i="277"/>
  <c r="FB54" i="280"/>
  <c r="EZ70" i="265"/>
  <c r="EZ76" i="265"/>
  <c r="EZ82" i="265"/>
  <c r="EY69" i="280"/>
  <c r="AC87" i="282"/>
  <c r="AD73" i="265"/>
  <c r="AE76" i="282"/>
  <c r="AD61" i="286"/>
  <c r="AD110" i="280"/>
  <c r="AD105" i="280"/>
  <c r="AD101" i="280"/>
  <c r="AD25" i="265"/>
  <c r="AD53" i="286"/>
  <c r="AD35" i="286"/>
  <c r="AE54" i="282"/>
  <c r="AC72" i="265"/>
  <c r="AC81" i="288"/>
  <c r="N25" i="277"/>
  <c r="O81" i="277"/>
  <c r="Y24" i="265"/>
  <c r="Y63" i="286"/>
  <c r="Y52" i="265"/>
  <c r="AC115" i="280"/>
  <c r="AB126" i="280"/>
  <c r="AB22" i="280"/>
  <c r="AB66" i="282"/>
  <c r="AB88" i="282"/>
  <c r="N18" i="277"/>
  <c r="AA19" i="288"/>
  <c r="AA53" i="286"/>
  <c r="AA35" i="286"/>
  <c r="AA25" i="265"/>
  <c r="AA87" i="282"/>
  <c r="Z43" i="288"/>
  <c r="DK77" i="288"/>
  <c r="DI54" i="280"/>
  <c r="Z36" i="282"/>
  <c r="Z99" i="280"/>
  <c r="DC54" i="280"/>
  <c r="U52" i="265"/>
  <c r="M51" i="277"/>
  <c r="W75" i="265"/>
  <c r="CU77" i="288"/>
  <c r="X66" i="282"/>
  <c r="X88" i="282"/>
  <c r="X73" i="288"/>
  <c r="W46" i="286"/>
  <c r="W53" i="265"/>
  <c r="W57" i="286"/>
  <c r="W125" i="280"/>
  <c r="W81" i="288"/>
  <c r="W88" i="282"/>
  <c r="W66" i="282"/>
  <c r="CK54" i="280"/>
  <c r="CJ54" i="280"/>
  <c r="V110" i="280"/>
  <c r="V105" i="280"/>
  <c r="V66" i="282"/>
  <c r="V88" i="282"/>
  <c r="U73" i="265"/>
  <c r="V73" i="288"/>
  <c r="U19" i="288"/>
  <c r="U115" i="280"/>
  <c r="U66" i="282"/>
  <c r="U88" i="282"/>
  <c r="V54" i="282"/>
  <c r="M84" i="277"/>
  <c r="M83" i="277"/>
  <c r="T36" i="286"/>
  <c r="T47" i="286"/>
  <c r="T46" i="286"/>
  <c r="T53" i="265"/>
  <c r="T57" i="286"/>
  <c r="T99" i="280"/>
  <c r="T36" i="282"/>
  <c r="BS77" i="288"/>
  <c r="DI73" i="288"/>
  <c r="BC25" i="277"/>
  <c r="AU58" i="282"/>
  <c r="AU77" i="282"/>
  <c r="AT66" i="282"/>
  <c r="AT88" i="282"/>
  <c r="AS73" i="265"/>
  <c r="S83" i="277"/>
  <c r="S84" i="277"/>
  <c r="AR36" i="286"/>
  <c r="AR47" i="286"/>
  <c r="AR66" i="282"/>
  <c r="AR88" i="282"/>
  <c r="AR73" i="265"/>
  <c r="S73" i="277"/>
  <c r="AP115" i="280"/>
  <c r="AP105" i="280"/>
  <c r="AP110" i="280"/>
  <c r="AO84" i="265"/>
  <c r="AO83" i="265"/>
  <c r="AO53" i="265"/>
  <c r="AO57" i="286"/>
  <c r="AO46" i="286"/>
  <c r="AO73" i="265"/>
  <c r="AN25" i="265"/>
  <c r="AN53" i="286"/>
  <c r="AN35" i="286"/>
  <c r="AO54" i="282"/>
  <c r="AM72" i="265"/>
  <c r="AM25" i="265"/>
  <c r="AM53" i="286"/>
  <c r="AM35" i="286"/>
  <c r="AM77" i="282"/>
  <c r="AM58" i="282"/>
  <c r="AL43" i="288"/>
  <c r="AL50" i="265"/>
  <c r="L26" i="269"/>
  <c r="J26" i="269"/>
  <c r="BE35" i="265"/>
  <c r="V35" i="277"/>
  <c r="GJ54" i="280"/>
  <c r="AK124" i="280"/>
  <c r="AK73" i="265"/>
  <c r="AK58" i="282"/>
  <c r="AK77" i="282"/>
  <c r="AJ46" i="286"/>
  <c r="AJ53" i="265"/>
  <c r="AJ57" i="286"/>
  <c r="GC77" i="288"/>
  <c r="GA54" i="280"/>
  <c r="AJ21" i="265"/>
  <c r="AG99" i="280"/>
  <c r="AG36" i="282"/>
  <c r="AI36" i="286"/>
  <c r="AI63" i="286"/>
  <c r="AI47" i="286"/>
  <c r="AI77" i="280"/>
  <c r="FR54" i="280"/>
  <c r="AI35" i="265"/>
  <c r="FO54" i="280"/>
  <c r="FN54" i="280"/>
  <c r="AH77" i="282"/>
  <c r="AH58" i="282"/>
  <c r="AG65" i="288"/>
  <c r="FG77" i="288"/>
  <c r="AG53" i="282"/>
  <c r="AG55" i="282"/>
  <c r="AG73" i="288"/>
  <c r="FB77" i="288"/>
  <c r="AF72" i="265"/>
  <c r="P72" i="277"/>
  <c r="AF110" i="280"/>
  <c r="AF105" i="280"/>
  <c r="AF77" i="280"/>
  <c r="AF47" i="265"/>
  <c r="EW54" i="280"/>
  <c r="EV76" i="265"/>
  <c r="EV82" i="265"/>
  <c r="AE63" i="286"/>
  <c r="AE47" i="286"/>
  <c r="AE36" i="286"/>
  <c r="AE19" i="288"/>
  <c r="AE110" i="280"/>
  <c r="AE105" i="280"/>
  <c r="AE73" i="265"/>
  <c r="AD52" i="265"/>
  <c r="AD63" i="286"/>
  <c r="AD24" i="265"/>
  <c r="AD77" i="280"/>
  <c r="AD77" i="282"/>
  <c r="AD58" i="282"/>
  <c r="AC43" i="288"/>
  <c r="AC125" i="280"/>
  <c r="AC22" i="280"/>
  <c r="AB83" i="265"/>
  <c r="AB84" i="265"/>
  <c r="EB54" i="280"/>
  <c r="AB19" i="288"/>
  <c r="AB105" i="280"/>
  <c r="AB110" i="280"/>
  <c r="AB81" i="288"/>
  <c r="Y99" i="280"/>
  <c r="Y36" i="282"/>
  <c r="AB18" i="265"/>
  <c r="AA77" i="280"/>
  <c r="AA58" i="282"/>
  <c r="AA77" i="282"/>
  <c r="DM54" i="280"/>
  <c r="Z46" i="265"/>
  <c r="DI77" i="288"/>
  <c r="Y73" i="265"/>
  <c r="Y83" i="265"/>
  <c r="Y84" i="265"/>
  <c r="Y61" i="286"/>
  <c r="DC77" i="288"/>
  <c r="Y22" i="265"/>
  <c r="Y67" i="282"/>
  <c r="M25" i="277"/>
  <c r="CX54" i="280"/>
  <c r="X126" i="280"/>
  <c r="X81" i="288"/>
  <c r="X76" i="282"/>
  <c r="W43" i="288"/>
  <c r="W110" i="280"/>
  <c r="W105" i="280"/>
  <c r="W22" i="280"/>
  <c r="CK77" i="288"/>
  <c r="CJ76" i="265"/>
  <c r="CJ82" i="265"/>
  <c r="CJ77" i="288"/>
  <c r="CH54" i="280"/>
  <c r="V25" i="265"/>
  <c r="V53" i="286"/>
  <c r="V35" i="286"/>
  <c r="V73" i="265"/>
  <c r="V76" i="282"/>
  <c r="U61" i="286"/>
  <c r="CB54" i="280"/>
  <c r="U77" i="282"/>
  <c r="U58" i="282"/>
  <c r="M75" i="277"/>
  <c r="T125" i="280"/>
  <c r="T81" i="288"/>
  <c r="T88" i="282"/>
  <c r="T66" i="282"/>
  <c r="T35" i="265"/>
  <c r="T76" i="282"/>
  <c r="K66" i="282"/>
  <c r="F68" i="282"/>
  <c r="V49" i="277"/>
  <c r="V52" i="277"/>
  <c r="AS110" i="280"/>
  <c r="AS105" i="280"/>
  <c r="AG41" i="277"/>
  <c r="AG46" i="277"/>
  <c r="AG49" i="277"/>
  <c r="BB49" i="277"/>
  <c r="AM52" i="277"/>
  <c r="K84" i="277"/>
  <c r="H84" i="277"/>
  <c r="AT124" i="280"/>
  <c r="AT44" i="265"/>
  <c r="AT73" i="288"/>
  <c r="AS53" i="286"/>
  <c r="AS35" i="286"/>
  <c r="AS22" i="265"/>
  <c r="AS25" i="265"/>
  <c r="AR77" i="280"/>
  <c r="AR54" i="282"/>
  <c r="AR35" i="265"/>
  <c r="AQ43" i="288"/>
  <c r="AQ72" i="265"/>
  <c r="AQ53" i="282"/>
  <c r="AQ55" i="282"/>
  <c r="AP65" i="288"/>
  <c r="AP53" i="265"/>
  <c r="AP57" i="286"/>
  <c r="AP46" i="286"/>
  <c r="AP54" i="282"/>
  <c r="AO88" i="282"/>
  <c r="AO66" i="282"/>
  <c r="AO87" i="282"/>
  <c r="AN75" i="265"/>
  <c r="R75" i="277"/>
  <c r="AN43" i="288"/>
  <c r="AN77" i="280"/>
  <c r="AN58" i="282"/>
  <c r="AN77" i="282"/>
  <c r="Q18" i="277"/>
  <c r="AM52" i="265"/>
  <c r="AM63" i="286"/>
  <c r="AM24" i="265"/>
  <c r="AM61" i="286"/>
  <c r="AM125" i="280"/>
  <c r="AL19" i="288"/>
  <c r="AL115" i="280"/>
  <c r="AL125" i="280"/>
  <c r="AL54" i="282"/>
  <c r="AL53" i="282"/>
  <c r="AL55" i="282"/>
  <c r="FM70" i="280"/>
  <c r="FM35" i="265"/>
  <c r="AX35" i="277"/>
  <c r="DA35" i="265"/>
  <c r="AH35" i="277"/>
  <c r="R35" i="277"/>
  <c r="FI70" i="280"/>
  <c r="FI35" i="265"/>
  <c r="AW35" i="277"/>
  <c r="DM35" i="265"/>
  <c r="AK35" i="277"/>
  <c r="BA35" i="265"/>
  <c r="U35" i="277"/>
  <c r="AK46" i="286"/>
  <c r="AK57" i="286"/>
  <c r="AK53" i="265"/>
  <c r="AK35" i="286"/>
  <c r="AK53" i="286"/>
  <c r="AK25" i="265"/>
  <c r="Q81" i="277"/>
  <c r="AJ36" i="286"/>
  <c r="AJ47" i="286"/>
  <c r="GC73" i="288"/>
  <c r="GC70" i="280"/>
  <c r="GA77" i="288"/>
  <c r="AJ22" i="265"/>
  <c r="AJ67" i="282"/>
  <c r="AI72" i="265"/>
  <c r="FT54" i="280"/>
  <c r="FR77" i="288"/>
  <c r="FQ54" i="280"/>
  <c r="FP76" i="265"/>
  <c r="FP82" i="265"/>
  <c r="AH61" i="286"/>
  <c r="FO77" i="288"/>
  <c r="FN77" i="288"/>
  <c r="AH88" i="282"/>
  <c r="AH66" i="282"/>
  <c r="AH73" i="288"/>
  <c r="FG69" i="280"/>
  <c r="AG22" i="265"/>
  <c r="AG67" i="282"/>
  <c r="P84" i="277"/>
  <c r="P83" i="277"/>
  <c r="AG76" i="282"/>
  <c r="AF46" i="265"/>
  <c r="AF22" i="265"/>
  <c r="AF67" i="282"/>
  <c r="EW77" i="288"/>
  <c r="EV70" i="265"/>
  <c r="AD75" i="265"/>
  <c r="AE61" i="286"/>
  <c r="ER70" i="265"/>
  <c r="ER76" i="265"/>
  <c r="ER82" i="265"/>
  <c r="AE22" i="265"/>
  <c r="AE67" i="282"/>
  <c r="AE87" i="282"/>
  <c r="AD46" i="286"/>
  <c r="AD53" i="265"/>
  <c r="AD57" i="286"/>
  <c r="AC82" i="265"/>
  <c r="AC50" i="265"/>
  <c r="AC124" i="280"/>
  <c r="AC35" i="286"/>
  <c r="AC53" i="286"/>
  <c r="AC25" i="265"/>
  <c r="EB77" i="288"/>
  <c r="AB46" i="286"/>
  <c r="AB57" i="286"/>
  <c r="AB53" i="265"/>
  <c r="AB35" i="286"/>
  <c r="AB53" i="286"/>
  <c r="AB22" i="265"/>
  <c r="AB25" i="265"/>
  <c r="AB77" i="282"/>
  <c r="AB58" i="282"/>
  <c r="AB115" i="280"/>
  <c r="AA72" i="265"/>
  <c r="AA124" i="280"/>
  <c r="AA44" i="265"/>
  <c r="DM77" i="288"/>
  <c r="DL76" i="265"/>
  <c r="DL82" i="265"/>
  <c r="Z50" i="265"/>
  <c r="Z126" i="280"/>
  <c r="Z117" i="280"/>
  <c r="Z88" i="282"/>
  <c r="Z66" i="282"/>
  <c r="Z73" i="265"/>
  <c r="Y19" i="288"/>
  <c r="Y50" i="265"/>
  <c r="Y77" i="280"/>
  <c r="Y47" i="265"/>
  <c r="N83" i="277"/>
  <c r="N84" i="277"/>
  <c r="X75" i="265"/>
  <c r="N75" i="277"/>
  <c r="GJ35" i="265"/>
  <c r="X49" i="277"/>
  <c r="FY101" i="280"/>
  <c r="FY45" i="265"/>
  <c r="AG37" i="277"/>
  <c r="K52" i="277"/>
  <c r="L10" i="269"/>
  <c r="AT50" i="265"/>
  <c r="AT21" i="265"/>
  <c r="AT76" i="282"/>
  <c r="AS47" i="265"/>
  <c r="AS50" i="265"/>
  <c r="AR43" i="288"/>
  <c r="AR46" i="265"/>
  <c r="AR25" i="265"/>
  <c r="AR35" i="286"/>
  <c r="AR22" i="265"/>
  <c r="AR53" i="286"/>
  <c r="AS54" i="282"/>
  <c r="AR73" i="288"/>
  <c r="AR36" i="282"/>
  <c r="AR99" i="280"/>
  <c r="AQ126" i="280"/>
  <c r="AQ22" i="265"/>
  <c r="AQ67" i="282"/>
  <c r="AQ87" i="282"/>
  <c r="AP63" i="286"/>
  <c r="AP47" i="286"/>
  <c r="AP36" i="286"/>
  <c r="AP124" i="280"/>
  <c r="AP44" i="265"/>
  <c r="AQ54" i="282"/>
  <c r="AP73" i="288"/>
  <c r="AO58" i="282"/>
  <c r="AO77" i="282"/>
  <c r="Q25" i="277"/>
  <c r="AN19" i="288"/>
  <c r="AN46" i="265"/>
  <c r="AK99" i="280"/>
  <c r="AK36" i="282"/>
  <c r="AM77" i="280"/>
  <c r="AM101" i="280"/>
  <c r="AM45" i="265"/>
  <c r="AM35" i="265"/>
  <c r="AK75" i="265"/>
  <c r="AL46" i="265"/>
  <c r="AL44" i="265"/>
  <c r="AL124" i="280"/>
  <c r="AM54" i="282"/>
  <c r="AL35" i="265"/>
  <c r="AK65" i="288"/>
  <c r="AO35" i="265"/>
  <c r="ES73" i="288"/>
  <c r="Q35" i="277"/>
  <c r="GH54" i="280"/>
  <c r="AK55" i="282"/>
  <c r="Q82" i="277"/>
  <c r="AJ54" i="282"/>
  <c r="AJ95" i="280"/>
  <c r="AJ18" i="265"/>
  <c r="AI126" i="280"/>
  <c r="FT77" i="288"/>
  <c r="AI22" i="265"/>
  <c r="AI67" i="282"/>
  <c r="FQ77" i="288"/>
  <c r="FP70" i="265"/>
  <c r="AH50" i="265"/>
  <c r="FO69" i="280"/>
  <c r="FN69" i="280"/>
  <c r="AH55" i="282"/>
  <c r="AH76" i="282"/>
  <c r="AG19" i="288"/>
  <c r="FH70" i="265"/>
  <c r="FH76" i="265"/>
  <c r="FH82" i="265"/>
  <c r="AG77" i="280"/>
  <c r="AG47" i="265"/>
  <c r="AF47" i="286"/>
  <c r="AF36" i="286"/>
  <c r="FB67" i="280"/>
  <c r="FB69" i="280"/>
  <c r="AF126" i="280"/>
  <c r="AF117" i="280"/>
  <c r="EZ54" i="280"/>
  <c r="AF88" i="282"/>
  <c r="AF66" i="282"/>
  <c r="EW73" i="288"/>
  <c r="AF35" i="265"/>
  <c r="EU54" i="280"/>
  <c r="AE50" i="265"/>
  <c r="AE36" i="282"/>
  <c r="AE99" i="280"/>
  <c r="AE77" i="280"/>
  <c r="AE47" i="265"/>
  <c r="AE58" i="282"/>
  <c r="AE77" i="282"/>
  <c r="AD22" i="265"/>
  <c r="AD67" i="282"/>
  <c r="AD87" i="282"/>
  <c r="AC75" i="265"/>
  <c r="EG54" i="280"/>
  <c r="AC77" i="282"/>
  <c r="AC58" i="282"/>
  <c r="AB75" i="265"/>
  <c r="O75" i="277"/>
  <c r="N43" i="277"/>
  <c r="AA36" i="286"/>
  <c r="AA47" i="286"/>
  <c r="AB99" i="280"/>
  <c r="AB36" i="282"/>
  <c r="AB95" i="280"/>
  <c r="AA46" i="265"/>
  <c r="DO54" i="280"/>
  <c r="Z52" i="265"/>
  <c r="Z63" i="286"/>
  <c r="Z24" i="265"/>
  <c r="Z19" i="288"/>
  <c r="DL54" i="280"/>
  <c r="Z77" i="282"/>
  <c r="Z58" i="282"/>
  <c r="Y82" i="265"/>
  <c r="Y115" i="280"/>
  <c r="DD54" i="280"/>
  <c r="X36" i="286"/>
  <c r="X47" i="286"/>
  <c r="X115" i="280"/>
  <c r="X105" i="280"/>
  <c r="X110" i="280"/>
  <c r="W73" i="265"/>
  <c r="X58" i="282"/>
  <c r="X77" i="282"/>
  <c r="CR77" i="288"/>
  <c r="X99" i="280"/>
  <c r="X36" i="282"/>
  <c r="W72" i="265"/>
  <c r="W53" i="286"/>
  <c r="W35" i="286"/>
  <c r="W22" i="265"/>
  <c r="W25" i="265"/>
  <c r="W58" i="282"/>
  <c r="W55" i="282"/>
  <c r="W77" i="282"/>
  <c r="V75" i="265"/>
  <c r="W95" i="280"/>
  <c r="W18" i="265"/>
  <c r="V115" i="280"/>
  <c r="V124" i="280"/>
  <c r="V44" i="265"/>
  <c r="V58" i="282"/>
  <c r="V77" i="282"/>
  <c r="V36" i="282"/>
  <c r="V99" i="280"/>
  <c r="U46" i="286"/>
  <c r="U53" i="265"/>
  <c r="U57" i="286"/>
  <c r="U36" i="282"/>
  <c r="U99" i="280"/>
  <c r="BY77" i="288"/>
  <c r="L25" i="277"/>
  <c r="Q47" i="286"/>
  <c r="Q36" i="286"/>
  <c r="M72" i="277"/>
  <c r="T46" i="265"/>
  <c r="T53" i="286"/>
  <c r="T35" i="286"/>
  <c r="T22" i="265"/>
  <c r="T25" i="265"/>
  <c r="T58" i="282"/>
  <c r="T77" i="282"/>
  <c r="S47" i="286"/>
  <c r="S36" i="286"/>
  <c r="S46" i="286"/>
  <c r="S57" i="286"/>
  <c r="S53" i="265"/>
  <c r="CK73" i="288"/>
  <c r="BQ101" i="280"/>
  <c r="BQ45" i="265"/>
  <c r="Y45" i="277"/>
  <c r="R49" i="277"/>
  <c r="R52" i="277"/>
  <c r="H50" i="265"/>
  <c r="GI63" i="265"/>
  <c r="AT72" i="265"/>
  <c r="AT22" i="280"/>
  <c r="AT58" i="282"/>
  <c r="AT53" i="282"/>
  <c r="AT55" i="282"/>
  <c r="AT77" i="282"/>
  <c r="AS125" i="280"/>
  <c r="AR75" i="265"/>
  <c r="S75" i="277"/>
  <c r="AQ75" i="265"/>
  <c r="R43" i="277"/>
  <c r="AR77" i="282"/>
  <c r="AR55" i="282"/>
  <c r="AR58" i="282"/>
  <c r="AR76" i="282"/>
  <c r="AQ110" i="280"/>
  <c r="AQ105" i="280"/>
  <c r="AQ73" i="288"/>
  <c r="AP88" i="282"/>
  <c r="AP66" i="282"/>
  <c r="AP76" i="282"/>
  <c r="AO47" i="265"/>
  <c r="AO50" i="265"/>
  <c r="AM75" i="265"/>
  <c r="AK44" i="265"/>
  <c r="Q43" i="277"/>
  <c r="AN22" i="265"/>
  <c r="AN67" i="282"/>
  <c r="AN55" i="282"/>
  <c r="AN115" i="280"/>
  <c r="AM22" i="265"/>
  <c r="AM67" i="282"/>
  <c r="AL24" i="265"/>
  <c r="AL63" i="286"/>
  <c r="AL52" i="265"/>
  <c r="AL72" i="265"/>
  <c r="AL126" i="280"/>
  <c r="AL117" i="280"/>
  <c r="AL66" i="282"/>
  <c r="AL88" i="282"/>
  <c r="AL67" i="282"/>
  <c r="AL22" i="265"/>
  <c r="AK47" i="286"/>
  <c r="AK36" i="286"/>
  <c r="EW70" i="280"/>
  <c r="EW35" i="265"/>
  <c r="AT35" i="277"/>
  <c r="CK35" i="265"/>
  <c r="AD35" i="277"/>
  <c r="GG73" i="288"/>
  <c r="CW35" i="265"/>
  <c r="AG35" i="277"/>
  <c r="O35" i="277"/>
  <c r="GH77" i="288"/>
  <c r="GF54" i="280"/>
  <c r="AK73" i="288"/>
  <c r="AJ65" i="288"/>
  <c r="AJ115" i="280"/>
  <c r="AG124" i="280"/>
  <c r="GA67" i="280"/>
  <c r="GA69" i="280"/>
  <c r="AK54" i="282"/>
  <c r="AJ87" i="282"/>
  <c r="AJ13" i="282"/>
  <c r="AI65" i="288"/>
  <c r="AI101" i="280"/>
  <c r="AI45" i="265"/>
  <c r="FR67" i="280"/>
  <c r="FR69" i="280"/>
  <c r="AH36" i="286"/>
  <c r="AH47" i="286"/>
  <c r="AI36" i="282"/>
  <c r="AI99" i="280"/>
  <c r="FP54" i="280"/>
  <c r="AH117" i="280"/>
  <c r="AH46" i="265"/>
  <c r="AH124" i="280"/>
  <c r="AH44" i="265"/>
  <c r="AG73" i="265"/>
  <c r="AH87" i="282"/>
  <c r="AH95" i="280"/>
  <c r="AH18" i="265"/>
  <c r="AG72" i="265"/>
  <c r="AG115" i="280"/>
  <c r="AG54" i="282"/>
  <c r="P81" i="277"/>
  <c r="EZ77" i="288"/>
  <c r="EX54" i="280"/>
  <c r="O18" i="277"/>
  <c r="AE65" i="288"/>
  <c r="EU77" i="288"/>
  <c r="AE72" i="265"/>
  <c r="EQ54" i="280"/>
  <c r="AE95" i="280"/>
  <c r="AE18" i="265"/>
  <c r="AD35" i="265"/>
  <c r="AC19" i="288"/>
  <c r="EG77" i="288"/>
  <c r="ED54" i="280"/>
  <c r="AB36" i="286"/>
  <c r="AB47" i="286"/>
  <c r="AB124" i="280"/>
  <c r="AB44" i="265"/>
  <c r="AB87" i="282"/>
  <c r="DR54" i="280"/>
  <c r="DP54" i="280"/>
  <c r="DO77" i="288"/>
  <c r="AA53" i="282"/>
  <c r="AA55" i="282"/>
  <c r="Y75" i="265"/>
  <c r="DL77" i="288"/>
  <c r="Z105" i="280"/>
  <c r="Z110" i="280"/>
  <c r="DD77" i="288"/>
  <c r="Y88" i="282"/>
  <c r="Y66" i="282"/>
  <c r="CZ76" i="265"/>
  <c r="CZ82" i="265"/>
  <c r="N81" i="277"/>
  <c r="X61" i="286"/>
  <c r="X87" i="282"/>
  <c r="W52" i="265"/>
  <c r="W63" i="286"/>
  <c r="W24" i="265"/>
  <c r="W126" i="280"/>
  <c r="CO54" i="280"/>
  <c r="V36" i="286"/>
  <c r="V47" i="286"/>
  <c r="CI54" i="280"/>
  <c r="V22" i="265"/>
  <c r="V67" i="282"/>
  <c r="V55" i="282"/>
  <c r="U73" i="288"/>
  <c r="S75" i="265"/>
  <c r="T126" i="280"/>
  <c r="T117" i="280"/>
  <c r="BT76" i="265"/>
  <c r="BT82" i="265"/>
  <c r="T21" i="265"/>
  <c r="S65" i="288"/>
  <c r="GJ16" i="280"/>
  <c r="CS101" i="280"/>
  <c r="CS110" i="280"/>
  <c r="CS105" i="280"/>
  <c r="BY101" i="280"/>
  <c r="BY105" i="280"/>
  <c r="BY110" i="280"/>
  <c r="Q37" i="277"/>
  <c r="Q41" i="277"/>
  <c r="AL37" i="277"/>
  <c r="AL41" i="277"/>
  <c r="BA73" i="288"/>
  <c r="AU52" i="277"/>
  <c r="F44" i="288"/>
  <c r="F46" i="288"/>
  <c r="AU73" i="288"/>
  <c r="AT115" i="280"/>
  <c r="AT81" i="288"/>
  <c r="AS43" i="288"/>
  <c r="S72" i="277"/>
  <c r="AR101" i="280"/>
  <c r="AR45" i="265"/>
  <c r="AQ61" i="286"/>
  <c r="AP73" i="265"/>
  <c r="AQ76" i="282"/>
  <c r="AP50" i="265"/>
  <c r="AP22" i="280"/>
  <c r="AO43" i="288"/>
  <c r="AO115" i="280"/>
  <c r="AK24" i="265"/>
  <c r="Q24" i="277"/>
  <c r="AN72" i="265"/>
  <c r="AN13" i="282"/>
  <c r="AN21" i="265"/>
  <c r="AM43" i="288"/>
  <c r="AL22" i="280"/>
  <c r="BU35" i="265"/>
  <c r="ES35" i="265"/>
  <c r="AS35" i="277"/>
  <c r="CG35" i="265"/>
  <c r="M35" i="277"/>
  <c r="AK77" i="280"/>
  <c r="GH67" i="280"/>
  <c r="GF77" i="288"/>
  <c r="P25" i="277"/>
  <c r="AK76" i="282"/>
  <c r="P44" i="277"/>
  <c r="AJ81" i="288"/>
  <c r="AI19" i="288"/>
  <c r="FT67" i="280"/>
  <c r="FT69" i="280"/>
  <c r="AI54" i="282"/>
  <c r="FP77" i="288"/>
  <c r="AH73" i="265"/>
  <c r="FH54" i="280"/>
  <c r="AH54" i="282"/>
  <c r="AG87" i="282"/>
  <c r="AF65" i="288"/>
  <c r="AC44" i="265"/>
  <c r="O43" i="277"/>
  <c r="EZ69" i="280"/>
  <c r="AF73" i="265"/>
  <c r="EX77" i="288"/>
  <c r="AF95" i="280"/>
  <c r="AF18" i="265"/>
  <c r="AE115" i="280"/>
  <c r="AE125" i="280"/>
  <c r="EQ77" i="288"/>
  <c r="AE35" i="265"/>
  <c r="AD72" i="265"/>
  <c r="EJ76" i="265"/>
  <c r="EJ82" i="265"/>
  <c r="EH54" i="280"/>
  <c r="ED77" i="288"/>
  <c r="AC73" i="265"/>
  <c r="AC55" i="282"/>
  <c r="AC73" i="288"/>
  <c r="AB77" i="280"/>
  <c r="AA54" i="282"/>
  <c r="CX77" i="288"/>
  <c r="X54" i="282"/>
  <c r="U75" i="265"/>
  <c r="CG54" i="280"/>
  <c r="V95" i="280"/>
  <c r="V18" i="265"/>
  <c r="CA77" i="288"/>
  <c r="BW54" i="280"/>
  <c r="L43" i="277"/>
  <c r="S124" i="280"/>
  <c r="S44" i="265"/>
  <c r="S35" i="286"/>
  <c r="S25" i="265"/>
  <c r="S53" i="286"/>
  <c r="S87" i="282"/>
  <c r="R24" i="265"/>
  <c r="R52" i="265"/>
  <c r="Q75" i="265"/>
  <c r="R53" i="265"/>
  <c r="R57" i="286"/>
  <c r="R46" i="286"/>
  <c r="R105" i="280"/>
  <c r="R110" i="280"/>
  <c r="R88" i="282"/>
  <c r="R66" i="282"/>
  <c r="R67" i="282"/>
  <c r="R58" i="282"/>
  <c r="R77" i="282"/>
  <c r="BA77" i="288"/>
  <c r="R99" i="280"/>
  <c r="R36" i="282"/>
  <c r="Q99" i="280"/>
  <c r="Q36" i="282"/>
  <c r="AW77" i="288"/>
  <c r="Q88" i="282"/>
  <c r="Q66" i="282"/>
  <c r="L84" i="277"/>
  <c r="L83" i="277"/>
  <c r="AS77" i="288"/>
  <c r="AR82" i="265"/>
  <c r="AQ35" i="265"/>
  <c r="P45" i="265"/>
  <c r="P44" i="265"/>
  <c r="P124" i="280"/>
  <c r="P25" i="265"/>
  <c r="P35" i="286"/>
  <c r="P53" i="286"/>
  <c r="O73" i="265"/>
  <c r="AJ73" i="288"/>
  <c r="N99" i="280"/>
  <c r="N36" i="282"/>
  <c r="P99" i="280"/>
  <c r="P36" i="282"/>
  <c r="O47" i="286"/>
  <c r="O36" i="286"/>
  <c r="O115" i="280"/>
  <c r="AF82" i="265"/>
  <c r="O45" i="265"/>
  <c r="L35" i="286"/>
  <c r="L25" i="265"/>
  <c r="L53" i="286"/>
  <c r="O35" i="286"/>
  <c r="O53" i="286"/>
  <c r="O25" i="265"/>
  <c r="L87" i="282"/>
  <c r="L77" i="282"/>
  <c r="L58" i="282"/>
  <c r="K43" i="288"/>
  <c r="N82" i="265"/>
  <c r="O99" i="280"/>
  <c r="O36" i="282"/>
  <c r="L99" i="280"/>
  <c r="L36" i="282"/>
  <c r="Z35" i="265"/>
  <c r="Y54" i="280"/>
  <c r="N124" i="280"/>
  <c r="N44" i="265"/>
  <c r="N22" i="280"/>
  <c r="N66" i="282"/>
  <c r="N88" i="282"/>
  <c r="M53" i="265"/>
  <c r="M36" i="286"/>
  <c r="M47" i="286"/>
  <c r="S54" i="280"/>
  <c r="H19" i="265"/>
  <c r="K22" i="265"/>
  <c r="K67" i="282"/>
  <c r="M125" i="280"/>
  <c r="H42" i="265"/>
  <c r="M73" i="288"/>
  <c r="AB36" i="277"/>
  <c r="J77" i="288"/>
  <c r="Z36" i="277"/>
  <c r="CD54" i="280"/>
  <c r="AR36" i="265"/>
  <c r="AX36" i="265"/>
  <c r="CW54" i="280"/>
  <c r="BK36" i="265"/>
  <c r="EE54" i="280"/>
  <c r="CQ54" i="280"/>
  <c r="AV54" i="280"/>
  <c r="DH36" i="265"/>
  <c r="EO54" i="280"/>
  <c r="GG54" i="280"/>
  <c r="U54" i="280"/>
  <c r="EN36" i="265"/>
  <c r="EP54" i="280"/>
  <c r="L36" i="265"/>
  <c r="GJ44" i="280"/>
  <c r="GJ36" i="265"/>
  <c r="FF36" i="265"/>
  <c r="AX36" i="277"/>
  <c r="AI36" i="265"/>
  <c r="AE36" i="265"/>
  <c r="DB54" i="280"/>
  <c r="AB54" i="280"/>
  <c r="CP54" i="280"/>
  <c r="DF54" i="280"/>
  <c r="ES54" i="280"/>
  <c r="ET36" i="265"/>
  <c r="GG84" i="280"/>
  <c r="BE45" i="265"/>
  <c r="BM45" i="265"/>
  <c r="EO101" i="280"/>
  <c r="EO45" i="265"/>
  <c r="S45" i="277"/>
  <c r="CG110" i="280"/>
  <c r="CG105" i="280"/>
  <c r="W44" i="277"/>
  <c r="EG117" i="280"/>
  <c r="EG46" i="265"/>
  <c r="AJ44" i="277"/>
  <c r="DN54" i="280"/>
  <c r="DD76" i="265"/>
  <c r="DD82" i="265"/>
  <c r="X77" i="280"/>
  <c r="W77" i="280"/>
  <c r="BY54" i="280"/>
  <c r="U76" i="282"/>
  <c r="T87" i="282"/>
  <c r="T13" i="282"/>
  <c r="S72" i="265"/>
  <c r="S22" i="265"/>
  <c r="S67" i="282"/>
  <c r="S58" i="282"/>
  <c r="S77" i="282"/>
  <c r="Q73" i="265"/>
  <c r="AY54" i="280"/>
  <c r="Q81" i="288"/>
  <c r="Q73" i="288"/>
  <c r="P52" i="265"/>
  <c r="P24" i="265"/>
  <c r="P46" i="286"/>
  <c r="P57" i="286"/>
  <c r="P53" i="265"/>
  <c r="K43" i="277"/>
  <c r="AK54" i="280"/>
  <c r="L61" i="286"/>
  <c r="P76" i="282"/>
  <c r="L126" i="280"/>
  <c r="O19" i="288"/>
  <c r="O53" i="265"/>
  <c r="O57" i="286"/>
  <c r="O46" i="286"/>
  <c r="AF73" i="288"/>
  <c r="H33" i="277"/>
  <c r="L22" i="265"/>
  <c r="L67" i="282"/>
  <c r="O66" i="282"/>
  <c r="O88" i="282"/>
  <c r="N84" i="265"/>
  <c r="N83" i="265"/>
  <c r="N47" i="286"/>
  <c r="N36" i="286"/>
  <c r="O95" i="280"/>
  <c r="O18" i="265"/>
  <c r="Z73" i="288"/>
  <c r="Y77" i="288"/>
  <c r="K110" i="280"/>
  <c r="K105" i="280"/>
  <c r="N81" i="288"/>
  <c r="N58" i="282"/>
  <c r="N77" i="282"/>
  <c r="M83" i="265"/>
  <c r="M84" i="265"/>
  <c r="S77" i="288"/>
  <c r="J72" i="265"/>
  <c r="O73" i="288"/>
  <c r="N73" i="288"/>
  <c r="CC54" i="280"/>
  <c r="X36" i="277"/>
  <c r="BU54" i="280"/>
  <c r="AQ54" i="280"/>
  <c r="BB54" i="280"/>
  <c r="BT36" i="265"/>
  <c r="BV54" i="280"/>
  <c r="DT54" i="280"/>
  <c r="CL36" i="265"/>
  <c r="AA54" i="280"/>
  <c r="GA44" i="280"/>
  <c r="GA36" i="265"/>
  <c r="AR36" i="277"/>
  <c r="FZ36" i="265"/>
  <c r="FL54" i="280"/>
  <c r="EN44" i="280"/>
  <c r="EN54" i="280"/>
  <c r="EV54" i="280"/>
  <c r="R54" i="280"/>
  <c r="FF44" i="280"/>
  <c r="FF54" i="280"/>
  <c r="FX36" i="265"/>
  <c r="AD36" i="265"/>
  <c r="CM36" i="265"/>
  <c r="BJ36" i="265"/>
  <c r="CV54" i="280"/>
  <c r="AI36" i="277"/>
  <c r="AA73" i="265"/>
  <c r="Y126" i="280"/>
  <c r="W54" i="282"/>
  <c r="T65" i="288"/>
  <c r="BS54" i="280"/>
  <c r="S126" i="280"/>
  <c r="BL54" i="280"/>
  <c r="R82" i="265"/>
  <c r="BH76" i="265"/>
  <c r="BH82" i="265"/>
  <c r="R44" i="265"/>
  <c r="R124" i="280"/>
  <c r="BD54" i="280"/>
  <c r="R73" i="265"/>
  <c r="R53" i="282"/>
  <c r="R55" i="282"/>
  <c r="AZ76" i="265"/>
  <c r="AZ82" i="265"/>
  <c r="Q72" i="265"/>
  <c r="AY77" i="288"/>
  <c r="AU35" i="265"/>
  <c r="AT54" i="280"/>
  <c r="L81" i="277"/>
  <c r="K24" i="277"/>
  <c r="P105" i="280"/>
  <c r="P101" i="280"/>
  <c r="P110" i="280"/>
  <c r="P22" i="280"/>
  <c r="AK77" i="288"/>
  <c r="L77" i="280"/>
  <c r="P73" i="288"/>
  <c r="P95" i="280"/>
  <c r="P18" i="265"/>
  <c r="N75" i="265"/>
  <c r="O126" i="280"/>
  <c r="H32" i="277"/>
  <c r="O22" i="265"/>
  <c r="O67" i="282"/>
  <c r="O21" i="265"/>
  <c r="K61" i="286"/>
  <c r="N72" i="265"/>
  <c r="Y73" i="288"/>
  <c r="N53" i="286"/>
  <c r="N35" i="286"/>
  <c r="N25" i="265"/>
  <c r="M65" i="288"/>
  <c r="H65" i="288"/>
  <c r="H19" i="288"/>
  <c r="Q54" i="280"/>
  <c r="M66" i="282"/>
  <c r="M88" i="282"/>
  <c r="L35" i="265"/>
  <c r="AO36" i="277"/>
  <c r="BM54" i="280"/>
  <c r="V36" i="277"/>
  <c r="N36" i="277"/>
  <c r="AN36" i="265"/>
  <c r="BB44" i="280"/>
  <c r="BB36" i="265"/>
  <c r="BT44" i="280"/>
  <c r="BT54" i="280"/>
  <c r="K54" i="280"/>
  <c r="DS54" i="280"/>
  <c r="AD36" i="277"/>
  <c r="AA44" i="280"/>
  <c r="AA36" i="265"/>
  <c r="BW44" i="280"/>
  <c r="BW36" i="265"/>
  <c r="EL54" i="280"/>
  <c r="FZ44" i="280"/>
  <c r="FZ54" i="280"/>
  <c r="FI54" i="280"/>
  <c r="R44" i="280"/>
  <c r="R36" i="265"/>
  <c r="GH44" i="280"/>
  <c r="GH36" i="265"/>
  <c r="FX44" i="280"/>
  <c r="FX54" i="280"/>
  <c r="BF36" i="265"/>
  <c r="BI54" i="280"/>
  <c r="BJ44" i="280"/>
  <c r="BJ54" i="280"/>
  <c r="CY54" i="280"/>
  <c r="DV54" i="280"/>
  <c r="EA54" i="280"/>
  <c r="BB36" i="277"/>
  <c r="P54" i="280"/>
  <c r="GG93" i="280"/>
  <c r="GG94" i="280"/>
  <c r="GG95" i="280"/>
  <c r="GG18" i="265"/>
  <c r="GJ16" i="265"/>
  <c r="GJ19" i="265"/>
  <c r="GJ11" i="282"/>
  <c r="GJ12" i="282"/>
  <c r="J43" i="269"/>
  <c r="L43" i="269"/>
  <c r="FE100" i="280"/>
  <c r="M45" i="277"/>
  <c r="S33" i="277"/>
  <c r="AC45" i="277"/>
  <c r="EC101" i="280"/>
  <c r="EC45" i="265"/>
  <c r="Q116" i="280"/>
  <c r="Q117" i="280"/>
  <c r="Q46" i="265"/>
  <c r="W33" i="277"/>
  <c r="AG44" i="277"/>
  <c r="U124" i="280"/>
  <c r="X35" i="265"/>
  <c r="W101" i="280"/>
  <c r="W45" i="265"/>
  <c r="W87" i="282"/>
  <c r="V50" i="265"/>
  <c r="U77" i="280"/>
  <c r="U54" i="282"/>
  <c r="T115" i="280"/>
  <c r="T22" i="280"/>
  <c r="S99" i="280"/>
  <c r="S36" i="282"/>
  <c r="BL77" i="288"/>
  <c r="BK54" i="280"/>
  <c r="BK44" i="280"/>
  <c r="R75" i="265"/>
  <c r="R50" i="265"/>
  <c r="BD77" i="288"/>
  <c r="R87" i="282"/>
  <c r="R35" i="265"/>
  <c r="Q53" i="265"/>
  <c r="Q57" i="286"/>
  <c r="Q46" i="286"/>
  <c r="AZ54" i="280"/>
  <c r="AX54" i="280"/>
  <c r="AX44" i="280"/>
  <c r="Q35" i="286"/>
  <c r="Q53" i="286"/>
  <c r="Q25" i="265"/>
  <c r="AT77" i="288"/>
  <c r="K25" i="277"/>
  <c r="K51" i="277"/>
  <c r="AR54" i="280"/>
  <c r="AR44" i="280"/>
  <c r="AM73" i="288"/>
  <c r="P22" i="265"/>
  <c r="P67" i="282"/>
  <c r="P66" i="282"/>
  <c r="P88" i="282"/>
  <c r="L46" i="286"/>
  <c r="L53" i="265"/>
  <c r="L57" i="286"/>
  <c r="AI73" i="288"/>
  <c r="O24" i="265"/>
  <c r="O63" i="286"/>
  <c r="O52" i="265"/>
  <c r="L45" i="265"/>
  <c r="L105" i="280"/>
  <c r="L101" i="280"/>
  <c r="L110" i="280"/>
  <c r="L22" i="280"/>
  <c r="O124" i="280"/>
  <c r="O44" i="265"/>
  <c r="O81" i="288"/>
  <c r="AB82" i="265"/>
  <c r="K65" i="288"/>
  <c r="O35" i="265"/>
  <c r="N43" i="288"/>
  <c r="K77" i="280"/>
  <c r="N61" i="286"/>
  <c r="K126" i="280"/>
  <c r="N110" i="280"/>
  <c r="N105" i="280"/>
  <c r="N55" i="282"/>
  <c r="K73" i="265"/>
  <c r="L86" i="282"/>
  <c r="J39" i="288"/>
  <c r="H32" i="288"/>
  <c r="J19" i="288"/>
  <c r="H16" i="288"/>
  <c r="Q77" i="288"/>
  <c r="H47" i="269"/>
  <c r="EC54" i="280"/>
  <c r="AM36" i="277"/>
  <c r="BE54" i="280"/>
  <c r="AJ36" i="277"/>
  <c r="FS54" i="280"/>
  <c r="AP36" i="277"/>
  <c r="CL54" i="280"/>
  <c r="CL44" i="280"/>
  <c r="Y36" i="277"/>
  <c r="EY44" i="280"/>
  <c r="EY36" i="265"/>
  <c r="EI36" i="265"/>
  <c r="FT44" i="280"/>
  <c r="FT36" i="265"/>
  <c r="EM36" i="265"/>
  <c r="FV54" i="280"/>
  <c r="L36" i="277"/>
  <c r="GI54" i="280"/>
  <c r="FK54" i="280"/>
  <c r="AF54" i="280"/>
  <c r="ED44" i="280"/>
  <c r="ED36" i="265"/>
  <c r="EF54" i="280"/>
  <c r="DJ54" i="280"/>
  <c r="EA44" i="280"/>
  <c r="EA36" i="265"/>
  <c r="ES44" i="280"/>
  <c r="ES36" i="265"/>
  <c r="AS36" i="277"/>
  <c r="CR54" i="280"/>
  <c r="FQ44" i="280"/>
  <c r="FQ36" i="265"/>
  <c r="AY36" i="277"/>
  <c r="P44" i="280"/>
  <c r="P36" i="265"/>
  <c r="DO44" i="280"/>
  <c r="DO36" i="265"/>
  <c r="GI64" i="282"/>
  <c r="GI32" i="265"/>
  <c r="AT73" i="265"/>
  <c r="GJ117" i="280"/>
  <c r="GJ46" i="265"/>
  <c r="Q100" i="280"/>
  <c r="Q101" i="280"/>
  <c r="Q45" i="265"/>
  <c r="L45" i="277"/>
  <c r="P41" i="277"/>
  <c r="P46" i="277"/>
  <c r="DA45" i="265"/>
  <c r="AH45" i="277"/>
  <c r="FU101" i="280"/>
  <c r="FU45" i="265"/>
  <c r="AK101" i="280"/>
  <c r="AK45" i="265"/>
  <c r="BA110" i="280"/>
  <c r="BA105" i="280"/>
  <c r="CO110" i="280"/>
  <c r="CO105" i="280"/>
  <c r="AK32" i="277"/>
  <c r="AK33" i="277"/>
  <c r="CC46" i="265"/>
  <c r="AB44" i="277"/>
  <c r="AL32" i="277"/>
  <c r="AL33" i="277"/>
  <c r="AN49" i="277"/>
  <c r="AN52" i="277"/>
  <c r="AA43" i="288"/>
  <c r="Z72" i="265"/>
  <c r="Y54" i="282"/>
  <c r="W53" i="282"/>
  <c r="V72" i="265"/>
  <c r="CF77" i="288"/>
  <c r="T77" i="280"/>
  <c r="S82" i="265"/>
  <c r="S81" i="288"/>
  <c r="BK77" i="288"/>
  <c r="S53" i="282"/>
  <c r="S55" i="282"/>
  <c r="R63" i="286"/>
  <c r="R36" i="286"/>
  <c r="R47" i="286"/>
  <c r="S95" i="280"/>
  <c r="S18" i="265"/>
  <c r="R115" i="280"/>
  <c r="R77" i="280"/>
  <c r="R47" i="265"/>
  <c r="R25" i="265"/>
  <c r="R53" i="286"/>
  <c r="R22" i="265"/>
  <c r="R35" i="286"/>
  <c r="Q43" i="288"/>
  <c r="R76" i="282"/>
  <c r="AZ77" i="288"/>
  <c r="AX77" i="288"/>
  <c r="Q54" i="282"/>
  <c r="Q22" i="265"/>
  <c r="Q67" i="282"/>
  <c r="M52" i="265"/>
  <c r="M63" i="286"/>
  <c r="M24" i="265"/>
  <c r="AR77" i="288"/>
  <c r="P77" i="280"/>
  <c r="P81" i="288"/>
  <c r="H41" i="277"/>
  <c r="O82" i="265"/>
  <c r="O50" i="265"/>
  <c r="L76" i="288"/>
  <c r="O22" i="280"/>
  <c r="L88" i="282"/>
  <c r="L66" i="282"/>
  <c r="O77" i="282"/>
  <c r="O58" i="282"/>
  <c r="H16" i="277"/>
  <c r="K19" i="288"/>
  <c r="L95" i="280"/>
  <c r="L18" i="265"/>
  <c r="K46" i="286"/>
  <c r="K53" i="265"/>
  <c r="K57" i="286"/>
  <c r="N77" i="280"/>
  <c r="K72" i="265"/>
  <c r="X54" i="280"/>
  <c r="N87" i="282"/>
  <c r="H12" i="282"/>
  <c r="H87" i="282"/>
  <c r="J125" i="280"/>
  <c r="M58" i="282"/>
  <c r="M77" i="282"/>
  <c r="H37" i="265"/>
  <c r="AU36" i="277"/>
  <c r="DU54" i="280"/>
  <c r="AL54" i="280"/>
  <c r="CJ44" i="280"/>
  <c r="CJ36" i="265"/>
  <c r="BZ36" i="265"/>
  <c r="DN44" i="280"/>
  <c r="DN36" i="265"/>
  <c r="BN36" i="265"/>
  <c r="FW36" i="265"/>
  <c r="DJ44" i="280"/>
  <c r="DJ36" i="265"/>
  <c r="S44" i="280"/>
  <c r="S36" i="265"/>
  <c r="BQ54" i="280"/>
  <c r="FD54" i="280"/>
  <c r="EI44" i="280"/>
  <c r="EI54" i="280"/>
  <c r="V36" i="265"/>
  <c r="EJ36" i="265"/>
  <c r="EM44" i="280"/>
  <c r="EM54" i="280"/>
  <c r="GB54" i="280"/>
  <c r="CT36" i="265"/>
  <c r="ET54" i="280"/>
  <c r="ET44" i="280"/>
  <c r="FU54" i="280"/>
  <c r="CA44" i="280"/>
  <c r="CA36" i="265"/>
  <c r="AP54" i="280"/>
  <c r="BO36" i="265"/>
  <c r="W36" i="277"/>
  <c r="CR44" i="280"/>
  <c r="CR36" i="265"/>
  <c r="AM54" i="280"/>
  <c r="GI65" i="288"/>
  <c r="GI62" i="286"/>
  <c r="GI30" i="288"/>
  <c r="GI32" i="288"/>
  <c r="GI60" i="288"/>
  <c r="GI62" i="288"/>
  <c r="K13" i="282"/>
  <c r="K21" i="265"/>
  <c r="J21" i="277"/>
  <c r="EA115" i="280"/>
  <c r="AW105" i="280"/>
  <c r="AW110" i="280"/>
  <c r="EG101" i="280"/>
  <c r="EG45" i="265"/>
  <c r="AP45" i="277"/>
  <c r="CO101" i="280"/>
  <c r="CO45" i="265"/>
  <c r="DU105" i="280"/>
  <c r="DU110" i="280"/>
  <c r="ES98" i="280"/>
  <c r="ES100" i="280"/>
  <c r="GG101" i="280"/>
  <c r="GG45" i="265"/>
  <c r="BC45" i="277"/>
  <c r="Z41" i="277"/>
  <c r="Z46" i="277"/>
  <c r="Z49" i="277"/>
  <c r="AG32" i="277"/>
  <c r="AG33" i="277"/>
  <c r="FE98" i="280"/>
  <c r="FM117" i="280"/>
  <c r="FM46" i="265"/>
  <c r="AO117" i="280"/>
  <c r="AO46" i="265"/>
  <c r="U52" i="277"/>
  <c r="AA44" i="277"/>
  <c r="AF49" i="277"/>
  <c r="AQ44" i="277"/>
  <c r="CU54" i="280"/>
  <c r="W35" i="265"/>
  <c r="CI77" i="288"/>
  <c r="CB76" i="265"/>
  <c r="CB82" i="265"/>
  <c r="T54" i="282"/>
  <c r="BP77" i="288"/>
  <c r="S125" i="280"/>
  <c r="S22" i="280"/>
  <c r="S54" i="282"/>
  <c r="R84" i="265"/>
  <c r="R83" i="265"/>
  <c r="BH54" i="280"/>
  <c r="R46" i="265"/>
  <c r="R73" i="288"/>
  <c r="Q115" i="280"/>
  <c r="Q77" i="280"/>
  <c r="R54" i="282"/>
  <c r="P36" i="286"/>
  <c r="P47" i="286"/>
  <c r="P63" i="286"/>
  <c r="K44" i="277"/>
  <c r="H22" i="277"/>
  <c r="J25" i="277"/>
  <c r="L65" i="288"/>
  <c r="K21" i="277"/>
  <c r="H37" i="277"/>
  <c r="AH54" i="280"/>
  <c r="O75" i="265"/>
  <c r="AG54" i="280"/>
  <c r="AD73" i="288"/>
  <c r="H19" i="277"/>
  <c r="J19" i="277"/>
  <c r="J22" i="277"/>
  <c r="K82" i="265"/>
  <c r="M75" i="265"/>
  <c r="N46" i="286"/>
  <c r="N53" i="265"/>
  <c r="N57" i="286"/>
  <c r="N126" i="280"/>
  <c r="N125" i="280"/>
  <c r="X77" i="288"/>
  <c r="N54" i="282"/>
  <c r="N67" i="282"/>
  <c r="N22" i="265"/>
  <c r="T82" i="265"/>
  <c r="S73" i="288"/>
  <c r="J65" i="288"/>
  <c r="H62" i="288"/>
  <c r="J82" i="265"/>
  <c r="M22" i="280"/>
  <c r="L73" i="288"/>
  <c r="FA54" i="280"/>
  <c r="BA36" i="277"/>
  <c r="T36" i="265"/>
  <c r="BN44" i="280"/>
  <c r="BN54" i="280"/>
  <c r="FW44" i="280"/>
  <c r="FW54" i="280"/>
  <c r="CZ36" i="265"/>
  <c r="BR54" i="280"/>
  <c r="O54" i="280"/>
  <c r="DQ54" i="280"/>
  <c r="FC36" i="265"/>
  <c r="AA36" i="277"/>
  <c r="EJ44" i="280"/>
  <c r="EJ54" i="280"/>
  <c r="GD36" i="265"/>
  <c r="CT44" i="280"/>
  <c r="CT54" i="280"/>
  <c r="FR44" i="280"/>
  <c r="FR36" i="265"/>
  <c r="DE54" i="280"/>
  <c r="CE36" i="265"/>
  <c r="AO54" i="280"/>
  <c r="BO44" i="280"/>
  <c r="BO54" i="280"/>
  <c r="FH44" i="280"/>
  <c r="FH36" i="265"/>
  <c r="GB44" i="280"/>
  <c r="GB36" i="265"/>
  <c r="CP44" i="280"/>
  <c r="CP36" i="265"/>
  <c r="AM44" i="280"/>
  <c r="AM36" i="265"/>
  <c r="DV44" i="280"/>
  <c r="DV36" i="265"/>
  <c r="GI80" i="280"/>
  <c r="GI81" i="280"/>
  <c r="GI109" i="280"/>
  <c r="GI111" i="280"/>
  <c r="K95" i="280"/>
  <c r="K18" i="265"/>
  <c r="J18" i="277"/>
  <c r="H33" i="265"/>
  <c r="H43" i="269"/>
  <c r="K43" i="269"/>
  <c r="GJ93" i="280"/>
  <c r="GJ94" i="280"/>
  <c r="GJ104" i="280"/>
  <c r="GJ106" i="280"/>
  <c r="GJ125" i="280"/>
  <c r="X33" i="277"/>
  <c r="X37" i="277"/>
  <c r="X41" i="277"/>
  <c r="X46" i="277"/>
  <c r="AD37" i="277"/>
  <c r="AD41" i="277"/>
  <c r="AD46" i="277"/>
  <c r="AD49" i="277"/>
  <c r="AD52" i="277"/>
  <c r="M101" i="280"/>
  <c r="M45" i="265"/>
  <c r="BA101" i="280"/>
  <c r="BA45" i="265"/>
  <c r="U45" i="277"/>
  <c r="FI98" i="280"/>
  <c r="FI100" i="280"/>
  <c r="FI101" i="280"/>
  <c r="FI45" i="265"/>
  <c r="AK117" i="280"/>
  <c r="AK46" i="265"/>
  <c r="Q44" i="277"/>
  <c r="AB32" i="277"/>
  <c r="AB33" i="277"/>
  <c r="AR49" i="277"/>
  <c r="AR52" i="277"/>
  <c r="AX41" i="277"/>
  <c r="AX46" i="277"/>
  <c r="FU114" i="280"/>
  <c r="FU116" i="280"/>
  <c r="Y46" i="277"/>
  <c r="Y49" i="277"/>
  <c r="CG46" i="265"/>
  <c r="AC44" i="277"/>
  <c r="DR77" i="288"/>
  <c r="X65" i="288"/>
  <c r="X22" i="280"/>
  <c r="CO77" i="288"/>
  <c r="V82" i="265"/>
  <c r="V87" i="282"/>
  <c r="CB77" i="288"/>
  <c r="T73" i="288"/>
  <c r="S110" i="280"/>
  <c r="S105" i="280"/>
  <c r="S66" i="282"/>
  <c r="S88" i="282"/>
  <c r="BH77" i="288"/>
  <c r="R126" i="280"/>
  <c r="R117" i="280"/>
  <c r="BB77" i="288"/>
  <c r="R95" i="280"/>
  <c r="R18" i="265"/>
  <c r="Q47" i="265"/>
  <c r="Q50" i="265"/>
  <c r="Q125" i="280"/>
  <c r="AU54" i="280"/>
  <c r="Q77" i="282"/>
  <c r="Q58" i="282"/>
  <c r="Q87" i="282"/>
  <c r="M126" i="280"/>
  <c r="P98" i="280"/>
  <c r="P100" i="280"/>
  <c r="L36" i="286"/>
  <c r="L47" i="286"/>
  <c r="P87" i="282"/>
  <c r="P77" i="282"/>
  <c r="P55" i="282"/>
  <c r="P58" i="282"/>
  <c r="K18" i="277"/>
  <c r="AH77" i="288"/>
  <c r="L100" i="280"/>
  <c r="AG77" i="288"/>
  <c r="AC54" i="280"/>
  <c r="K47" i="286"/>
  <c r="K36" i="286"/>
  <c r="K75" i="265"/>
  <c r="K125" i="280"/>
  <c r="X82" i="265"/>
  <c r="W54" i="280"/>
  <c r="O54" i="282"/>
  <c r="M25" i="265"/>
  <c r="M72" i="265"/>
  <c r="M67" i="282"/>
  <c r="M54" i="280"/>
  <c r="H74" i="288"/>
  <c r="H77" i="288"/>
  <c r="FY54" i="280"/>
  <c r="T36" i="277"/>
  <c r="BL44" i="280"/>
  <c r="BL36" i="265"/>
  <c r="DP44" i="280"/>
  <c r="DP36" i="265"/>
  <c r="CX44" i="280"/>
  <c r="CX36" i="265"/>
  <c r="BG54" i="280"/>
  <c r="FC44" i="280"/>
  <c r="FC54" i="280"/>
  <c r="EP44" i="280"/>
  <c r="EP36" i="265"/>
  <c r="DZ36" i="265"/>
  <c r="EZ44" i="280"/>
  <c r="EZ36" i="265"/>
  <c r="AJ36" i="265"/>
  <c r="DX36" i="265"/>
  <c r="R36" i="277"/>
  <c r="BP44" i="280"/>
  <c r="BP36" i="265"/>
  <c r="O44" i="280"/>
  <c r="O36" i="265"/>
  <c r="GD44" i="280"/>
  <c r="GD54" i="280"/>
  <c r="GI44" i="280"/>
  <c r="GI36" i="265"/>
  <c r="H48" i="282"/>
  <c r="GI70" i="265"/>
  <c r="GI76" i="265"/>
  <c r="GJ53" i="282"/>
  <c r="H64" i="282"/>
  <c r="H32" i="265"/>
  <c r="AG98" i="280"/>
  <c r="AG100" i="280"/>
  <c r="AG101" i="280"/>
  <c r="AG45" i="265"/>
  <c r="AW101" i="280"/>
  <c r="AW45" i="265"/>
  <c r="T45" i="277"/>
  <c r="V32" i="277"/>
  <c r="V33" i="277"/>
  <c r="V37" i="277"/>
  <c r="V41" i="277"/>
  <c r="V46" i="277"/>
  <c r="BU110" i="280"/>
  <c r="BU105" i="280"/>
  <c r="EO98" i="280"/>
  <c r="EO100" i="280"/>
  <c r="O41" i="277"/>
  <c r="O46" i="277"/>
  <c r="O49" i="277"/>
  <c r="O52" i="277"/>
  <c r="BI110" i="280"/>
  <c r="BI105" i="280"/>
  <c r="DU101" i="280"/>
  <c r="DU45" i="265"/>
  <c r="AM45" i="277"/>
  <c r="BI126" i="280"/>
  <c r="AI41" i="277"/>
  <c r="AI46" i="277"/>
  <c r="AI49" i="277"/>
  <c r="EW116" i="280"/>
  <c r="EW117" i="280"/>
  <c r="EW46" i="265"/>
  <c r="AA46" i="277"/>
  <c r="AA49" i="277"/>
  <c r="DI126" i="280"/>
  <c r="AO44" i="277"/>
  <c r="DP77" i="288"/>
  <c r="Z55" i="282"/>
  <c r="X19" i="288"/>
  <c r="X95" i="280"/>
  <c r="X18" i="265"/>
  <c r="CN77" i="288"/>
  <c r="CH77" i="288"/>
  <c r="U65" i="288"/>
  <c r="U125" i="280"/>
  <c r="T75" i="265"/>
  <c r="S19" i="288"/>
  <c r="R43" i="288"/>
  <c r="R19" i="288"/>
  <c r="R72" i="265"/>
  <c r="BD76" i="265"/>
  <c r="BD82" i="265"/>
  <c r="BA54" i="280"/>
  <c r="AW54" i="280"/>
  <c r="AU77" i="288"/>
  <c r="AS54" i="280"/>
  <c r="P75" i="265"/>
  <c r="L75" i="277"/>
  <c r="P126" i="280"/>
  <c r="AN73" i="288"/>
  <c r="AL73" i="288"/>
  <c r="AJ35" i="265"/>
  <c r="O43" i="288"/>
  <c r="O72" i="265"/>
  <c r="AF76" i="265"/>
  <c r="O125" i="280"/>
  <c r="AC77" i="288"/>
  <c r="O53" i="282"/>
  <c r="O55" i="282"/>
  <c r="AA73" i="288"/>
  <c r="AA77" i="288"/>
  <c r="L115" i="280"/>
  <c r="K101" i="280"/>
  <c r="K45" i="265"/>
  <c r="W77" i="288"/>
  <c r="N35" i="265"/>
  <c r="K53" i="282"/>
  <c r="K55" i="282"/>
  <c r="R77" i="288"/>
  <c r="M73" i="265"/>
  <c r="M53" i="282"/>
  <c r="M55" i="282"/>
  <c r="M77" i="288"/>
  <c r="AK36" i="277"/>
  <c r="CD44" i="280"/>
  <c r="CD36" i="265"/>
  <c r="AG36" i="277"/>
  <c r="FJ54" i="280"/>
  <c r="CU44" i="280"/>
  <c r="CU36" i="265"/>
  <c r="BC54" i="280"/>
  <c r="DK44" i="280"/>
  <c r="DK36" i="265"/>
  <c r="GE54" i="280"/>
  <c r="EH44" i="280"/>
  <c r="EH36" i="265"/>
  <c r="GF44" i="280"/>
  <c r="GF36" i="265"/>
  <c r="EK54" i="280"/>
  <c r="N36" i="265"/>
  <c r="FE54" i="280"/>
  <c r="FN44" i="280"/>
  <c r="FN36" i="265"/>
  <c r="DG36" i="265"/>
  <c r="ER54" i="280"/>
  <c r="DB44" i="280"/>
  <c r="DB36" i="265"/>
  <c r="Z54" i="280"/>
  <c r="BX54" i="280"/>
  <c r="CH44" i="280"/>
  <c r="CH36" i="265"/>
  <c r="FD44" i="280"/>
  <c r="FD36" i="265"/>
  <c r="EF44" i="280"/>
  <c r="EF36" i="265"/>
  <c r="CN44" i="280"/>
  <c r="CN36" i="265"/>
  <c r="GI56" i="286"/>
  <c r="GI58" i="286"/>
  <c r="GI52" i="286"/>
  <c r="GI54" i="286"/>
  <c r="GI60" i="286"/>
  <c r="GG83" i="280"/>
  <c r="EU127" i="280"/>
  <c r="EV123" i="280"/>
  <c r="EV127" i="280"/>
  <c r="EW123" i="280"/>
  <c r="EW127" i="280"/>
  <c r="EX123" i="280"/>
  <c r="EX127" i="280"/>
  <c r="EY123" i="280"/>
  <c r="EY127" i="280"/>
  <c r="EZ123" i="280"/>
  <c r="EZ127" i="280"/>
  <c r="FA123" i="280"/>
  <c r="FA127" i="280"/>
  <c r="FB123" i="280"/>
  <c r="FB127" i="280"/>
  <c r="FC123" i="280"/>
  <c r="FC127" i="280"/>
  <c r="FD123" i="280"/>
  <c r="FD127" i="280"/>
  <c r="FE123" i="280"/>
  <c r="FE127" i="280"/>
  <c r="FF123" i="280"/>
  <c r="FF127" i="280"/>
  <c r="FG123" i="280"/>
  <c r="FG127" i="280"/>
  <c r="FH123" i="280"/>
  <c r="FH127" i="280"/>
  <c r="FI123" i="280"/>
  <c r="FI127" i="280"/>
  <c r="FJ123" i="280"/>
  <c r="FJ127" i="280"/>
  <c r="FK123" i="280"/>
  <c r="FK127" i="280"/>
  <c r="FL123" i="280"/>
  <c r="FL127" i="280"/>
  <c r="FM123" i="280"/>
  <c r="FM127" i="280"/>
  <c r="FN123" i="280"/>
  <c r="FN127" i="280"/>
  <c r="FO123" i="280"/>
  <c r="FO127" i="280"/>
  <c r="FP123" i="280"/>
  <c r="FP127" i="280"/>
  <c r="FQ123" i="280"/>
  <c r="FQ127" i="280"/>
  <c r="FR123" i="280"/>
  <c r="FR127" i="280"/>
  <c r="FS123" i="280"/>
  <c r="FS127" i="280"/>
  <c r="FT123" i="280"/>
  <c r="FT127" i="280"/>
  <c r="FU123" i="280"/>
  <c r="FU127" i="280"/>
  <c r="FV123" i="280"/>
  <c r="FV127" i="280"/>
  <c r="FW123" i="280"/>
  <c r="FW127" i="280"/>
  <c r="FX123" i="280"/>
  <c r="FX127" i="280"/>
  <c r="FY123" i="280"/>
  <c r="FY127" i="280"/>
  <c r="FZ123" i="280"/>
  <c r="FZ127" i="280"/>
  <c r="GA123" i="280"/>
  <c r="GA127" i="280"/>
  <c r="GB123" i="280"/>
  <c r="GB127" i="280"/>
  <c r="GC123" i="280"/>
  <c r="GC127" i="280"/>
  <c r="GD123" i="280"/>
  <c r="GD127" i="280"/>
  <c r="GE123" i="280"/>
  <c r="GE127" i="280"/>
  <c r="GF123" i="280"/>
  <c r="GF127" i="280"/>
  <c r="GG123" i="280"/>
  <c r="GG127" i="280"/>
  <c r="GH123" i="280"/>
  <c r="GH127" i="280"/>
  <c r="GI123" i="280"/>
  <c r="GI127" i="280"/>
  <c r="GJ123" i="280"/>
  <c r="GJ127" i="280"/>
  <c r="GJ72" i="265"/>
  <c r="N37" i="277"/>
  <c r="N41" i="277"/>
  <c r="N46" i="277"/>
  <c r="N49" i="277"/>
  <c r="N52" i="277"/>
  <c r="BE101" i="280"/>
  <c r="BE110" i="280"/>
  <c r="BE105" i="280"/>
  <c r="BM101" i="280"/>
  <c r="BM110" i="280"/>
  <c r="BM105" i="280"/>
  <c r="BU101" i="280"/>
  <c r="BU45" i="265"/>
  <c r="AD32" i="277"/>
  <c r="AD33" i="277"/>
  <c r="DI101" i="280"/>
  <c r="DI45" i="265"/>
  <c r="FM98" i="280"/>
  <c r="FM100" i="280"/>
  <c r="FM101" i="280"/>
  <c r="FM45" i="265"/>
  <c r="AX45" i="277"/>
  <c r="AS98" i="280"/>
  <c r="AS100" i="280"/>
  <c r="AS101" i="280"/>
  <c r="AS45" i="265"/>
  <c r="BI101" i="280"/>
  <c r="BI45" i="265"/>
  <c r="DM110" i="280"/>
  <c r="DM105" i="280"/>
  <c r="FY98" i="280"/>
  <c r="FY100" i="280"/>
  <c r="H117" i="280"/>
  <c r="H46" i="265"/>
  <c r="H55" i="269"/>
  <c r="Q32" i="277"/>
  <c r="Q33" i="277"/>
  <c r="BI117" i="280"/>
  <c r="BI46" i="265"/>
  <c r="Z32" i="277"/>
  <c r="Z33" i="277"/>
  <c r="Z37" i="277"/>
  <c r="AE37" i="277"/>
  <c r="AE41" i="277"/>
  <c r="AE46" i="277"/>
  <c r="AE49" i="277"/>
  <c r="AT32" i="277"/>
  <c r="AT33" i="277"/>
  <c r="AT37" i="277"/>
  <c r="AT41" i="277"/>
  <c r="AT46" i="277"/>
  <c r="FE109" i="280"/>
  <c r="FE111" i="280"/>
  <c r="FE114" i="280"/>
  <c r="FE116" i="280"/>
  <c r="AC44" i="280"/>
  <c r="AC36" i="265"/>
  <c r="O36" i="277"/>
  <c r="GI44" i="282"/>
  <c r="GI45" i="282"/>
  <c r="GI47" i="282"/>
  <c r="GI48" i="282"/>
  <c r="GI57" i="282"/>
  <c r="GI59" i="282"/>
  <c r="GI62" i="282"/>
  <c r="GI63" i="282"/>
  <c r="GJ76" i="280"/>
  <c r="GJ78" i="280"/>
  <c r="GJ80" i="280"/>
  <c r="GJ81" i="280"/>
  <c r="GJ109" i="280"/>
  <c r="GJ111" i="280"/>
  <c r="GJ114" i="280"/>
  <c r="GJ116" i="280"/>
  <c r="FA98" i="280"/>
  <c r="FA100" i="280"/>
  <c r="FA101" i="280"/>
  <c r="FA45" i="265"/>
  <c r="AU45" i="277"/>
  <c r="AI32" i="277"/>
  <c r="AI33" i="277"/>
  <c r="AI37" i="277"/>
  <c r="EO80" i="280"/>
  <c r="EO81" i="280"/>
  <c r="EO109" i="280"/>
  <c r="EO111" i="280"/>
  <c r="EO114" i="280"/>
  <c r="EO116" i="280"/>
  <c r="EW114" i="280"/>
  <c r="AZ49" i="277"/>
  <c r="AZ52" i="277"/>
  <c r="BQ126" i="280"/>
  <c r="DA117" i="280"/>
  <c r="DA46" i="265"/>
  <c r="AH44" i="277"/>
  <c r="AS49" i="277"/>
  <c r="BA49" i="277"/>
  <c r="GJ61" i="286"/>
  <c r="N32" i="277"/>
  <c r="N33" i="277"/>
  <c r="FU98" i="280"/>
  <c r="FU100" i="280"/>
  <c r="GG98" i="280"/>
  <c r="GG100" i="280"/>
  <c r="DQ117" i="280"/>
  <c r="DQ46" i="265"/>
  <c r="AL44" i="277"/>
  <c r="AR37" i="277"/>
  <c r="AR41" i="277"/>
  <c r="AR46" i="277"/>
  <c r="FE80" i="280"/>
  <c r="FE81" i="280"/>
  <c r="AA33" i="277"/>
  <c r="AA37" i="277"/>
  <c r="AA41" i="277"/>
  <c r="CS117" i="280"/>
  <c r="CS46" i="265"/>
  <c r="AF44" i="277"/>
  <c r="AH46" i="277"/>
  <c r="AH49" i="277"/>
  <c r="EC117" i="280"/>
  <c r="EC46" i="265"/>
  <c r="EK117" i="280"/>
  <c r="EK46" i="265"/>
  <c r="FQ117" i="280"/>
  <c r="FQ46" i="265"/>
  <c r="AY44" i="277"/>
  <c r="L13" i="269"/>
  <c r="J13" i="269"/>
  <c r="AT81" i="265"/>
  <c r="AT82" i="265"/>
  <c r="AS65" i="288"/>
  <c r="AS47" i="286"/>
  <c r="AS36" i="286"/>
  <c r="S32" i="277"/>
  <c r="R51" i="277"/>
  <c r="AR19" i="288"/>
  <c r="AO44" i="265"/>
  <c r="AO124" i="280"/>
  <c r="R21" i="277"/>
  <c r="AR11" i="282"/>
  <c r="AR12" i="282"/>
  <c r="AQ19" i="288"/>
  <c r="AQ81" i="288"/>
  <c r="AQ22" i="280"/>
  <c r="AQ13" i="282"/>
  <c r="AQ21" i="265"/>
  <c r="AP82" i="265"/>
  <c r="AP61" i="286"/>
  <c r="AP116" i="280"/>
  <c r="AP67" i="282"/>
  <c r="AP22" i="265"/>
  <c r="AP55" i="282"/>
  <c r="AO19" i="288"/>
  <c r="AO73" i="288"/>
  <c r="AN24" i="265"/>
  <c r="AN63" i="286"/>
  <c r="AN52" i="265"/>
  <c r="AN61" i="286"/>
  <c r="AN22" i="280"/>
  <c r="GC44" i="280"/>
  <c r="GC36" i="265"/>
  <c r="P32" i="277"/>
  <c r="P33" i="277"/>
  <c r="P37" i="277"/>
  <c r="U98" i="280"/>
  <c r="U100" i="280"/>
  <c r="U101" i="280"/>
  <c r="U45" i="265"/>
  <c r="AN32" i="277"/>
  <c r="AN33" i="277"/>
  <c r="AN37" i="277"/>
  <c r="AN41" i="277"/>
  <c r="AN46" i="277"/>
  <c r="BQ117" i="280"/>
  <c r="BQ46" i="265"/>
  <c r="Y44" i="277"/>
  <c r="CG117" i="280"/>
  <c r="CG126" i="280"/>
  <c r="AF41" i="277"/>
  <c r="AF46" i="277"/>
  <c r="FI117" i="280"/>
  <c r="FI46" i="265"/>
  <c r="AW44" i="277"/>
  <c r="L37" i="277"/>
  <c r="L41" i="277"/>
  <c r="L46" i="277"/>
  <c r="GJ56" i="286"/>
  <c r="GJ58" i="286"/>
  <c r="BC49" i="277"/>
  <c r="BC52" i="277"/>
  <c r="AT52" i="265"/>
  <c r="AT63" i="286"/>
  <c r="AT24" i="265"/>
  <c r="AT58" i="286"/>
  <c r="AT61" i="286"/>
  <c r="AT114" i="280"/>
  <c r="AT116" i="280"/>
  <c r="AT13" i="282"/>
  <c r="AT11" i="282"/>
  <c r="AT12" i="282"/>
  <c r="AT87" i="282"/>
  <c r="AT50" i="282"/>
  <c r="AT51" i="282"/>
  <c r="AS37" i="265"/>
  <c r="AS42" i="265"/>
  <c r="AR76" i="265"/>
  <c r="AR47" i="265"/>
  <c r="AR50" i="265"/>
  <c r="AO83" i="280"/>
  <c r="AO84" i="280"/>
  <c r="AR98" i="280"/>
  <c r="AR100" i="280"/>
  <c r="AR37" i="265"/>
  <c r="AR42" i="265"/>
  <c r="AR53" i="282"/>
  <c r="AQ83" i="265"/>
  <c r="AQ84" i="265"/>
  <c r="AR70" i="280"/>
  <c r="AR16" i="265"/>
  <c r="AR19" i="265"/>
  <c r="AQ62" i="288"/>
  <c r="AQ65" i="288"/>
  <c r="AP75" i="265"/>
  <c r="AQ117" i="280"/>
  <c r="AQ46" i="265"/>
  <c r="AQ104" i="280"/>
  <c r="AQ106" i="280"/>
  <c r="AQ125" i="280"/>
  <c r="AP47" i="265"/>
  <c r="AP77" i="280"/>
  <c r="AP101" i="280"/>
  <c r="AP45" i="265"/>
  <c r="AP15" i="280"/>
  <c r="AP16" i="280"/>
  <c r="AP53" i="282"/>
  <c r="AO67" i="265"/>
  <c r="AO81" i="265"/>
  <c r="AO53" i="282"/>
  <c r="AO55" i="282"/>
  <c r="R67" i="277"/>
  <c r="R81" i="277"/>
  <c r="AN44" i="265"/>
  <c r="AN83" i="280"/>
  <c r="AN84" i="280"/>
  <c r="AN124" i="280"/>
  <c r="AK21" i="265"/>
  <c r="Q21" i="277"/>
  <c r="AM14" i="288"/>
  <c r="AM16" i="288"/>
  <c r="AM58" i="286"/>
  <c r="AM56" i="286"/>
  <c r="AL83" i="265"/>
  <c r="AL84" i="265"/>
  <c r="AL40" i="288"/>
  <c r="AM115" i="280"/>
  <c r="AL76" i="288"/>
  <c r="AL79" i="288"/>
  <c r="AK81" i="265"/>
  <c r="AN35" i="277"/>
  <c r="BE73" i="288"/>
  <c r="O32" i="277"/>
  <c r="O33" i="277"/>
  <c r="O37" i="277"/>
  <c r="T32" i="277"/>
  <c r="T33" i="277"/>
  <c r="T37" i="277"/>
  <c r="T41" i="277"/>
  <c r="T46" i="277"/>
  <c r="T49" i="277"/>
  <c r="FM57" i="282"/>
  <c r="FM59" i="282"/>
  <c r="FM62" i="282"/>
  <c r="FM63" i="282"/>
  <c r="FM64" i="282"/>
  <c r="FM32" i="265"/>
  <c r="AX32" i="277"/>
  <c r="AX33" i="277"/>
  <c r="AX37" i="277"/>
  <c r="AC46" i="277"/>
  <c r="AC49" i="277"/>
  <c r="AF32" i="277"/>
  <c r="AF33" i="277"/>
  <c r="AF37" i="277"/>
  <c r="AO41" i="277"/>
  <c r="AO46" i="277"/>
  <c r="AO49" i="277"/>
  <c r="AQ46" i="277"/>
  <c r="AQ49" i="277"/>
  <c r="AQ32" i="277"/>
  <c r="AQ33" i="277"/>
  <c r="AQ37" i="277"/>
  <c r="AQ41" i="277"/>
  <c r="AY46" i="277"/>
  <c r="AY49" i="277"/>
  <c r="AY32" i="277"/>
  <c r="AY33" i="277"/>
  <c r="AY37" i="277"/>
  <c r="AY41" i="277"/>
  <c r="J57" i="269"/>
  <c r="L57" i="269"/>
  <c r="GJ70" i="280"/>
  <c r="GJ73" i="288"/>
  <c r="GJ60" i="288"/>
  <c r="GJ62" i="288"/>
  <c r="GJ65" i="288"/>
  <c r="K82" i="277"/>
  <c r="K83" i="277"/>
  <c r="F83" i="277"/>
  <c r="GJ39" i="288"/>
  <c r="GJ40" i="288"/>
  <c r="GJ43" i="288"/>
  <c r="BC16" i="277"/>
  <c r="BC19" i="277"/>
  <c r="BC22" i="277"/>
  <c r="K10" i="269"/>
  <c r="J10" i="269"/>
  <c r="J2" i="269"/>
  <c r="FG44" i="280"/>
  <c r="FG36" i="265"/>
  <c r="GG19" i="265"/>
  <c r="GG11" i="282"/>
  <c r="GG12" i="282"/>
  <c r="GG13" i="282"/>
  <c r="GG21" i="265"/>
  <c r="BC21" i="277"/>
  <c r="X32" i="277"/>
  <c r="W32" i="277"/>
  <c r="FE62" i="282"/>
  <c r="FE63" i="282"/>
  <c r="FE64" i="282"/>
  <c r="FE32" i="265"/>
  <c r="AV32" i="277"/>
  <c r="AV33" i="277"/>
  <c r="AV37" i="277"/>
  <c r="AV41" i="277"/>
  <c r="AV46" i="277"/>
  <c r="AV49" i="277"/>
  <c r="AV52" i="277"/>
  <c r="FM76" i="280"/>
  <c r="FM78" i="280"/>
  <c r="FM80" i="280"/>
  <c r="FM81" i="280"/>
  <c r="FM109" i="280"/>
  <c r="FM111" i="280"/>
  <c r="FM114" i="280"/>
  <c r="FM116" i="280"/>
  <c r="R32" i="277"/>
  <c r="R33" i="277"/>
  <c r="R37" i="277"/>
  <c r="R41" i="277"/>
  <c r="R46" i="277"/>
  <c r="Y32" i="277"/>
  <c r="Y33" i="277"/>
  <c r="Y37" i="277"/>
  <c r="Y41" i="277"/>
  <c r="AH32" i="277"/>
  <c r="AH33" i="277"/>
  <c r="AH37" i="277"/>
  <c r="AH41" i="277"/>
  <c r="AW46" i="277"/>
  <c r="AW49" i="277"/>
  <c r="K57" i="269"/>
  <c r="K33" i="277"/>
  <c r="K37" i="277"/>
  <c r="K41" i="277"/>
  <c r="K46" i="277"/>
  <c r="K49" i="277"/>
  <c r="GJ65" i="265"/>
  <c r="GJ67" i="265"/>
  <c r="GJ81" i="265"/>
  <c r="AT75" i="265"/>
  <c r="J52" i="277"/>
  <c r="H52" i="277"/>
  <c r="AT19" i="288"/>
  <c r="AT56" i="286"/>
  <c r="AT95" i="280"/>
  <c r="AT18" i="265"/>
  <c r="AO52" i="265"/>
  <c r="AR24" i="265"/>
  <c r="AR63" i="286"/>
  <c r="AR52" i="265"/>
  <c r="AR51" i="282"/>
  <c r="AQ58" i="286"/>
  <c r="AQ44" i="265"/>
  <c r="AQ124" i="280"/>
  <c r="AQ50" i="282"/>
  <c r="AQ51" i="282"/>
  <c r="AP42" i="265"/>
  <c r="AP125" i="280"/>
  <c r="AN126" i="280"/>
  <c r="AN117" i="280"/>
  <c r="AN76" i="282"/>
  <c r="AM47" i="265"/>
  <c r="AM50" i="265"/>
  <c r="AM104" i="280"/>
  <c r="AM106" i="280"/>
  <c r="AM81" i="288"/>
  <c r="AL39" i="288"/>
  <c r="AL95" i="280"/>
  <c r="AL18" i="265"/>
  <c r="AK82" i="265"/>
  <c r="DL44" i="280"/>
  <c r="DL36" i="265"/>
  <c r="GJ10" i="280"/>
  <c r="GJ12" i="280"/>
  <c r="GJ15" i="280"/>
  <c r="CG101" i="280"/>
  <c r="CG45" i="265"/>
  <c r="CC117" i="280"/>
  <c r="CC126" i="280"/>
  <c r="AR32" i="277"/>
  <c r="AR33" i="277"/>
  <c r="EW35" i="282"/>
  <c r="EW38" i="282"/>
  <c r="EW44" i="282"/>
  <c r="EW45" i="282"/>
  <c r="EW47" i="282"/>
  <c r="EW48" i="282"/>
  <c r="EW57" i="282"/>
  <c r="EW59" i="282"/>
  <c r="EW62" i="282"/>
  <c r="EW63" i="282"/>
  <c r="EW64" i="282"/>
  <c r="EW32" i="265"/>
  <c r="GC76" i="280"/>
  <c r="GC78" i="280"/>
  <c r="GC80" i="280"/>
  <c r="GC81" i="280"/>
  <c r="GC109" i="280"/>
  <c r="GC111" i="280"/>
  <c r="GC114" i="280"/>
  <c r="GC116" i="280"/>
  <c r="GC117" i="280"/>
  <c r="GC46" i="265"/>
  <c r="BY126" i="280"/>
  <c r="DI117" i="280"/>
  <c r="DI46" i="265"/>
  <c r="FA109" i="280"/>
  <c r="FA111" i="280"/>
  <c r="FA114" i="280"/>
  <c r="FA116" i="280"/>
  <c r="FA117" i="280"/>
  <c r="FA46" i="265"/>
  <c r="AU44" i="277"/>
  <c r="GG109" i="280"/>
  <c r="GG111" i="280"/>
  <c r="GG114" i="280"/>
  <c r="GG116" i="280"/>
  <c r="GG117" i="280"/>
  <c r="GG46" i="265"/>
  <c r="BC44" i="277"/>
  <c r="GJ14" i="288"/>
  <c r="GJ16" i="288"/>
  <c r="GJ19" i="288"/>
  <c r="J84" i="265"/>
  <c r="H84" i="265"/>
  <c r="J24" i="277"/>
  <c r="H24" i="277"/>
  <c r="J81" i="265"/>
  <c r="J83" i="265"/>
  <c r="F83" i="265"/>
  <c r="F12" i="264"/>
  <c r="F9" i="264"/>
  <c r="AU53" i="282"/>
  <c r="AU55" i="282"/>
  <c r="AT104" i="280"/>
  <c r="AT106" i="280"/>
  <c r="AT125" i="280"/>
  <c r="AT70" i="280"/>
  <c r="AT16" i="265"/>
  <c r="AT19" i="265"/>
  <c r="AS39" i="288"/>
  <c r="AS40" i="288"/>
  <c r="AS76" i="288"/>
  <c r="AS79" i="288"/>
  <c r="AS81" i="288"/>
  <c r="AS53" i="282"/>
  <c r="AS55" i="282"/>
  <c r="AO63" i="286"/>
  <c r="AO24" i="265"/>
  <c r="R24" i="277"/>
  <c r="AR62" i="288"/>
  <c r="AR65" i="288"/>
  <c r="AR72" i="265"/>
  <c r="AR117" i="280"/>
  <c r="AR116" i="280"/>
  <c r="AR126" i="280"/>
  <c r="AO95" i="280"/>
  <c r="AO18" i="265"/>
  <c r="R18" i="277"/>
  <c r="AQ60" i="288"/>
  <c r="AP84" i="265"/>
  <c r="AP83" i="265"/>
  <c r="AP35" i="265"/>
  <c r="AO62" i="288"/>
  <c r="AO65" i="288"/>
  <c r="AO93" i="280"/>
  <c r="AO94" i="280"/>
  <c r="AO104" i="280"/>
  <c r="AO106" i="280"/>
  <c r="AO125" i="280"/>
  <c r="AN67" i="265"/>
  <c r="AN81" i="265"/>
  <c r="AK63" i="286"/>
  <c r="AK52" i="265"/>
  <c r="Q51" i="277"/>
  <c r="AN114" i="280"/>
  <c r="AN116" i="280"/>
  <c r="AK87" i="282"/>
  <c r="AK12" i="282"/>
  <c r="AK13" i="282"/>
  <c r="AM67" i="265"/>
  <c r="AM81" i="265"/>
  <c r="AM126" i="280"/>
  <c r="AM117" i="280"/>
  <c r="AM16" i="280"/>
  <c r="AM22" i="280"/>
  <c r="AM95" i="280"/>
  <c r="AM18" i="265"/>
  <c r="AL56" i="286"/>
  <c r="AL58" i="286"/>
  <c r="AL114" i="280"/>
  <c r="AL116" i="280"/>
  <c r="AL104" i="280"/>
  <c r="AL106" i="280"/>
  <c r="AL15" i="280"/>
  <c r="AL16" i="280"/>
  <c r="K35" i="265"/>
  <c r="J35" i="277"/>
  <c r="GG16" i="265"/>
  <c r="FA70" i="280"/>
  <c r="FA35" i="265"/>
  <c r="AU35" i="277"/>
  <c r="GI35" i="282"/>
  <c r="GI38" i="282"/>
  <c r="J101" i="280"/>
  <c r="H101" i="280"/>
  <c r="H45" i="265"/>
  <c r="H56" i="269"/>
  <c r="CW117" i="280"/>
  <c r="CW46" i="265"/>
  <c r="EW76" i="280"/>
  <c r="EW78" i="280"/>
  <c r="EW80" i="280"/>
  <c r="EW81" i="280"/>
  <c r="EW109" i="280"/>
  <c r="EW111" i="280"/>
  <c r="FE76" i="280"/>
  <c r="FE78" i="280"/>
  <c r="FE35" i="282"/>
  <c r="FE38" i="282"/>
  <c r="FE44" i="282"/>
  <c r="FE45" i="282"/>
  <c r="FE47" i="282"/>
  <c r="FE48" i="282"/>
  <c r="FE57" i="282"/>
  <c r="FE59" i="282"/>
  <c r="FM35" i="282"/>
  <c r="FM38" i="282"/>
  <c r="FM44" i="282"/>
  <c r="FM45" i="282"/>
  <c r="FM47" i="282"/>
  <c r="FM48" i="282"/>
  <c r="AZ37" i="277"/>
  <c r="AZ41" i="277"/>
  <c r="AZ46" i="277"/>
  <c r="FU64" i="282"/>
  <c r="FU32" i="265"/>
  <c r="AZ32" i="277"/>
  <c r="AZ33" i="277"/>
  <c r="M32" i="277"/>
  <c r="M33" i="277"/>
  <c r="M37" i="277"/>
  <c r="M41" i="277"/>
  <c r="M46" i="277"/>
  <c r="M49" i="277"/>
  <c r="M52" i="277"/>
  <c r="AA32" i="277"/>
  <c r="AJ49" i="277"/>
  <c r="AM32" i="277"/>
  <c r="AM33" i="277"/>
  <c r="AM37" i="277"/>
  <c r="AM41" i="277"/>
  <c r="AM46" i="277"/>
  <c r="AM49" i="277"/>
  <c r="AO37" i="277"/>
  <c r="AS32" i="277"/>
  <c r="AS33" i="277"/>
  <c r="AS37" i="277"/>
  <c r="AS41" i="277"/>
  <c r="AS46" i="277"/>
  <c r="AU49" i="277"/>
  <c r="FI116" i="280"/>
  <c r="FQ45" i="282"/>
  <c r="FQ47" i="282"/>
  <c r="FQ48" i="282"/>
  <c r="FQ57" i="282"/>
  <c r="FQ59" i="282"/>
  <c r="FQ62" i="282"/>
  <c r="FQ63" i="282"/>
  <c r="FQ64" i="282"/>
  <c r="FQ32" i="265"/>
  <c r="BA32" i="277"/>
  <c r="BA33" i="277"/>
  <c r="BA37" i="277"/>
  <c r="BA41" i="277"/>
  <c r="BA46" i="277"/>
  <c r="L33" i="277"/>
  <c r="H57" i="269"/>
  <c r="J53" i="265"/>
  <c r="H53" i="265"/>
  <c r="H63" i="269"/>
  <c r="K32" i="277"/>
  <c r="BD70" i="277"/>
  <c r="BD76" i="277"/>
  <c r="BD82" i="277"/>
  <c r="K34" i="269"/>
  <c r="H52" i="265"/>
  <c r="H62" i="269"/>
  <c r="AT84" i="280"/>
  <c r="AS36" i="282"/>
  <c r="AS99" i="280"/>
  <c r="S81" i="277"/>
  <c r="AR60" i="288"/>
  <c r="AR22" i="280"/>
  <c r="AQ82" i="265"/>
  <c r="AQ115" i="280"/>
  <c r="AQ101" i="280"/>
  <c r="AQ45" i="265"/>
  <c r="AP37" i="265"/>
  <c r="AP76" i="288"/>
  <c r="AP79" i="288"/>
  <c r="AO60" i="288"/>
  <c r="AO81" i="288"/>
  <c r="AN65" i="265"/>
  <c r="AN35" i="265"/>
  <c r="AM53" i="282"/>
  <c r="AM55" i="282"/>
  <c r="L45" i="269"/>
  <c r="J45" i="269"/>
  <c r="AK35" i="265"/>
  <c r="H73" i="288"/>
  <c r="H69" i="280"/>
  <c r="H35" i="282"/>
  <c r="GI76" i="280"/>
  <c r="GI78" i="280"/>
  <c r="U32" i="277"/>
  <c r="U33" i="277"/>
  <c r="U37" i="277"/>
  <c r="U41" i="277"/>
  <c r="U46" i="277"/>
  <c r="U49" i="277"/>
  <c r="AO32" i="277"/>
  <c r="AO33" i="277"/>
  <c r="FA76" i="280"/>
  <c r="FA78" i="280"/>
  <c r="FA80" i="280"/>
  <c r="FA81" i="280"/>
  <c r="FQ76" i="280"/>
  <c r="FQ78" i="280"/>
  <c r="FQ80" i="280"/>
  <c r="FQ81" i="280"/>
  <c r="FQ109" i="280"/>
  <c r="FQ111" i="280"/>
  <c r="FQ114" i="280"/>
  <c r="FQ116" i="280"/>
  <c r="L32" i="277"/>
  <c r="AT83" i="280"/>
  <c r="AS60" i="288"/>
  <c r="AS62" i="288"/>
  <c r="AR124" i="280"/>
  <c r="AR83" i="280"/>
  <c r="AR84" i="280"/>
  <c r="AR44" i="265"/>
  <c r="AO13" i="282"/>
  <c r="AO21" i="265"/>
  <c r="AP39" i="288"/>
  <c r="AP40" i="288"/>
  <c r="AP43" i="288"/>
  <c r="AO37" i="265"/>
  <c r="AO42" i="265"/>
  <c r="AN14" i="288"/>
  <c r="AN16" i="288"/>
  <c r="AN93" i="280"/>
  <c r="AN94" i="280"/>
  <c r="AN104" i="280"/>
  <c r="AN106" i="280"/>
  <c r="AN125" i="280"/>
  <c r="AM98" i="280"/>
  <c r="AM100" i="280"/>
  <c r="AL14" i="288"/>
  <c r="AL16" i="288"/>
  <c r="K45" i="269"/>
  <c r="AJ35" i="277"/>
  <c r="Y35" i="265"/>
  <c r="N35" i="277"/>
  <c r="AM35" i="277"/>
  <c r="P22" i="277"/>
  <c r="AJ52" i="265"/>
  <c r="AJ63" i="286"/>
  <c r="AJ24" i="265"/>
  <c r="AK51" i="282"/>
  <c r="AJ76" i="282"/>
  <c r="AI43" i="288"/>
  <c r="FW77" i="288"/>
  <c r="AI16" i="280"/>
  <c r="AH24" i="265"/>
  <c r="AH63" i="286"/>
  <c r="AH52" i="265"/>
  <c r="AI76" i="282"/>
  <c r="AH58" i="286"/>
  <c r="FO67" i="280"/>
  <c r="AH101" i="280"/>
  <c r="AH45" i="265"/>
  <c r="FM69" i="280"/>
  <c r="AH81" i="288"/>
  <c r="AH53" i="282"/>
  <c r="AG81" i="265"/>
  <c r="AG61" i="286"/>
  <c r="FD76" i="265"/>
  <c r="FD82" i="265"/>
  <c r="FD77" i="288"/>
  <c r="P70" i="277"/>
  <c r="P76" i="277"/>
  <c r="AG51" i="282"/>
  <c r="AF125" i="280"/>
  <c r="EY67" i="280"/>
  <c r="EW72" i="288"/>
  <c r="EW74" i="288"/>
  <c r="AF55" i="282"/>
  <c r="AE83" i="265"/>
  <c r="AE84" i="265"/>
  <c r="EV69" i="280"/>
  <c r="AD100" i="280"/>
  <c r="AD16" i="280"/>
  <c r="AC76" i="265"/>
  <c r="AC77" i="280"/>
  <c r="AC47" i="265"/>
  <c r="AC67" i="282"/>
  <c r="AC22" i="265"/>
  <c r="AB76" i="265"/>
  <c r="AB65" i="288"/>
  <c r="EA77" i="288"/>
  <c r="DZ77" i="288"/>
  <c r="Y44" i="265"/>
  <c r="Y124" i="280"/>
  <c r="DX54" i="280"/>
  <c r="DX44" i="280"/>
  <c r="Y87" i="282"/>
  <c r="AA83" i="265"/>
  <c r="AA84" i="265"/>
  <c r="AA24" i="265"/>
  <c r="AA63" i="286"/>
  <c r="AA52" i="265"/>
  <c r="DT77" i="288"/>
  <c r="AA47" i="265"/>
  <c r="AA50" i="265"/>
  <c r="DP43" i="280"/>
  <c r="DP72" i="288"/>
  <c r="DP74" i="288"/>
  <c r="AA13" i="282"/>
  <c r="AA21" i="265"/>
  <c r="Z81" i="265"/>
  <c r="Z82" i="265"/>
  <c r="AA76" i="282"/>
  <c r="Z77" i="280"/>
  <c r="Z47" i="265"/>
  <c r="Z101" i="280"/>
  <c r="Z45" i="265"/>
  <c r="DH82" i="265"/>
  <c r="DH44" i="280"/>
  <c r="DH54" i="280"/>
  <c r="CW77" i="288"/>
  <c r="CV82" i="265"/>
  <c r="X84" i="280"/>
  <c r="X79" i="288"/>
  <c r="U87" i="282"/>
  <c r="X13" i="282"/>
  <c r="X21" i="265"/>
  <c r="M18" i="277"/>
  <c r="W65" i="288"/>
  <c r="W16" i="280"/>
  <c r="W73" i="288"/>
  <c r="W76" i="282"/>
  <c r="V19" i="288"/>
  <c r="V117" i="280"/>
  <c r="V46" i="265"/>
  <c r="CH43" i="280"/>
  <c r="CH72" i="288"/>
  <c r="CH74" i="288"/>
  <c r="V53" i="282"/>
  <c r="U83" i="265"/>
  <c r="U84" i="265"/>
  <c r="V51" i="282"/>
  <c r="U14" i="288"/>
  <c r="U16" i="288"/>
  <c r="BZ54" i="280"/>
  <c r="BZ44" i="280"/>
  <c r="U81" i="288"/>
  <c r="U67" i="282"/>
  <c r="U22" i="265"/>
  <c r="BX77" i="288"/>
  <c r="T76" i="265"/>
  <c r="T43" i="288"/>
  <c r="T116" i="280"/>
  <c r="T84" i="280"/>
  <c r="T79" i="288"/>
  <c r="S61" i="286"/>
  <c r="S115" i="280"/>
  <c r="BY117" i="280"/>
  <c r="BY46" i="265"/>
  <c r="AU41" i="277"/>
  <c r="AU46" i="277"/>
  <c r="FQ35" i="282"/>
  <c r="FQ38" i="282"/>
  <c r="FQ44" i="282"/>
  <c r="H47" i="265"/>
  <c r="GG63" i="286"/>
  <c r="GG52" i="265"/>
  <c r="BC51" i="277"/>
  <c r="J63" i="265"/>
  <c r="J65" i="265"/>
  <c r="J67" i="265"/>
  <c r="GG63" i="282"/>
  <c r="GG64" i="282"/>
  <c r="GG32" i="265"/>
  <c r="BC32" i="277"/>
  <c r="BC33" i="277"/>
  <c r="BC37" i="277"/>
  <c r="BC41" i="277"/>
  <c r="BC46" i="277"/>
  <c r="AU50" i="282"/>
  <c r="AU51" i="282"/>
  <c r="AT47" i="265"/>
  <c r="AT37" i="265"/>
  <c r="AT42" i="265"/>
  <c r="AT77" i="280"/>
  <c r="AS83" i="265"/>
  <c r="AS81" i="265"/>
  <c r="AS84" i="265"/>
  <c r="AS30" i="288"/>
  <c r="AS32" i="288"/>
  <c r="S63" i="277"/>
  <c r="S65" i="277"/>
  <c r="S67" i="277"/>
  <c r="AS50" i="282"/>
  <c r="AS51" i="282"/>
  <c r="AR56" i="286"/>
  <c r="AR58" i="286"/>
  <c r="AR61" i="286"/>
  <c r="AR50" i="282"/>
  <c r="AQ10" i="280"/>
  <c r="AQ12" i="280"/>
  <c r="AQ15" i="280"/>
  <c r="AQ16" i="280"/>
  <c r="AP65" i="265"/>
  <c r="AP67" i="265"/>
  <c r="AP81" i="265"/>
  <c r="AP14" i="288"/>
  <c r="AP16" i="288"/>
  <c r="AP98" i="280"/>
  <c r="AP100" i="280"/>
  <c r="AP50" i="282"/>
  <c r="AP51" i="282"/>
  <c r="AP95" i="280"/>
  <c r="AP18" i="265"/>
  <c r="AN76" i="288"/>
  <c r="AN79" i="288"/>
  <c r="AN81" i="288"/>
  <c r="AM70" i="265"/>
  <c r="AM76" i="265"/>
  <c r="AM82" i="265"/>
  <c r="AM44" i="265"/>
  <c r="AM83" i="280"/>
  <c r="AM84" i="280"/>
  <c r="AM124" i="280"/>
  <c r="AL65" i="265"/>
  <c r="AL67" i="265"/>
  <c r="AL81" i="265"/>
  <c r="CS35" i="265"/>
  <c r="AF35" i="277"/>
  <c r="AS35" i="265"/>
  <c r="S35" i="277"/>
  <c r="AK56" i="286"/>
  <c r="AK58" i="286"/>
  <c r="AK61" i="286"/>
  <c r="AK104" i="280"/>
  <c r="AK106" i="280"/>
  <c r="AK125" i="280"/>
  <c r="GI43" i="280"/>
  <c r="GI72" i="288"/>
  <c r="GI74" i="288"/>
  <c r="GI77" i="288"/>
  <c r="GF76" i="265"/>
  <c r="GF82" i="265"/>
  <c r="Q63" i="277"/>
  <c r="Q65" i="277"/>
  <c r="Q67" i="277"/>
  <c r="AJ72" i="265"/>
  <c r="Q72" i="277"/>
  <c r="AJ101" i="280"/>
  <c r="AJ45" i="265"/>
  <c r="GB43" i="280"/>
  <c r="GB72" i="288"/>
  <c r="GB74" i="288"/>
  <c r="GB77" i="288"/>
  <c r="FZ43" i="280"/>
  <c r="FZ72" i="288"/>
  <c r="FZ74" i="288"/>
  <c r="FZ77" i="288"/>
  <c r="AG13" i="282"/>
  <c r="AG21" i="265"/>
  <c r="P21" i="277"/>
  <c r="AJ53" i="282"/>
  <c r="AJ55" i="282"/>
  <c r="AJ11" i="282"/>
  <c r="AJ12" i="282"/>
  <c r="AI67" i="265"/>
  <c r="AI81" i="265"/>
  <c r="AI47" i="265"/>
  <c r="AI50" i="265"/>
  <c r="AI76" i="288"/>
  <c r="AI79" i="288"/>
  <c r="FS67" i="280"/>
  <c r="FS69" i="280"/>
  <c r="AH39" i="288"/>
  <c r="AH40" i="288"/>
  <c r="FP67" i="280"/>
  <c r="AH47" i="265"/>
  <c r="AH77" i="280"/>
  <c r="AH16" i="280"/>
  <c r="AH22" i="280"/>
  <c r="FK67" i="280"/>
  <c r="FK69" i="280"/>
  <c r="FH67" i="280"/>
  <c r="FF43" i="280"/>
  <c r="FF72" i="288"/>
  <c r="FF74" i="288"/>
  <c r="FF77" i="288"/>
  <c r="AG79" i="288"/>
  <c r="AG81" i="288"/>
  <c r="AG16" i="280"/>
  <c r="AG22" i="280"/>
  <c r="AG50" i="282"/>
  <c r="AF83" i="265"/>
  <c r="AF81" i="265"/>
  <c r="AF84" i="265"/>
  <c r="FC67" i="280"/>
  <c r="FC69" i="280"/>
  <c r="AF58" i="286"/>
  <c r="AF61" i="286"/>
  <c r="EZ67" i="280"/>
  <c r="AF37" i="265"/>
  <c r="AF42" i="265"/>
  <c r="EV67" i="280"/>
  <c r="AF87" i="282"/>
  <c r="AF13" i="282"/>
  <c r="AE81" i="265"/>
  <c r="AF51" i="282"/>
  <c r="AF76" i="282"/>
  <c r="EU72" i="288"/>
  <c r="EU74" i="288"/>
  <c r="AE93" i="280"/>
  <c r="AE94" i="280"/>
  <c r="AE104" i="280"/>
  <c r="AE106" i="280"/>
  <c r="ES43" i="280"/>
  <c r="ES72" i="288"/>
  <c r="ES74" i="288"/>
  <c r="ES77" i="288"/>
  <c r="AE16" i="280"/>
  <c r="AE22" i="280"/>
  <c r="EQ72" i="288"/>
  <c r="EQ74" i="288"/>
  <c r="AD83" i="265"/>
  <c r="AD81" i="265"/>
  <c r="AD84" i="265"/>
  <c r="AD40" i="288"/>
  <c r="AD43" i="288"/>
  <c r="AD56" i="286"/>
  <c r="AD58" i="286"/>
  <c r="EI43" i="280"/>
  <c r="EI72" i="288"/>
  <c r="EI74" i="288"/>
  <c r="EI77" i="288"/>
  <c r="AC84" i="265"/>
  <c r="AC81" i="265"/>
  <c r="AC83" i="265"/>
  <c r="AC39" i="288"/>
  <c r="AC40" i="288"/>
  <c r="AD95" i="280"/>
  <c r="AD18" i="265"/>
  <c r="EF76" i="265"/>
  <c r="EF82" i="265"/>
  <c r="ED43" i="280"/>
  <c r="ED72" i="288"/>
  <c r="ED74" i="288"/>
  <c r="AC53" i="282"/>
  <c r="AB67" i="265"/>
  <c r="AB81" i="265"/>
  <c r="AB104" i="280"/>
  <c r="AB106" i="280"/>
  <c r="AB125" i="280"/>
  <c r="Y84" i="280"/>
  <c r="DU72" i="288"/>
  <c r="DU74" i="288"/>
  <c r="DU77" i="288"/>
  <c r="AA81" i="265"/>
  <c r="AB93" i="280"/>
  <c r="AB94" i="280"/>
  <c r="AA76" i="288"/>
  <c r="AA79" i="288"/>
  <c r="AA35" i="265"/>
  <c r="DG44" i="280"/>
  <c r="DG54" i="280"/>
  <c r="Z50" i="282"/>
  <c r="Z51" i="282"/>
  <c r="Z76" i="282"/>
  <c r="DA74" i="288"/>
  <c r="DA77" i="288"/>
  <c r="CZ44" i="280"/>
  <c r="CZ54" i="280"/>
  <c r="X67" i="265"/>
  <c r="X81" i="265"/>
  <c r="X76" i="265"/>
  <c r="X14" i="288"/>
  <c r="X16" i="288"/>
  <c r="X56" i="286"/>
  <c r="X58" i="286"/>
  <c r="AC32" i="277"/>
  <c r="AC33" i="277"/>
  <c r="AC37" i="277"/>
  <c r="AC41" i="277"/>
  <c r="GG48" i="286"/>
  <c r="GH45" i="286"/>
  <c r="GH48" i="286"/>
  <c r="GI45" i="286"/>
  <c r="GI48" i="286"/>
  <c r="GJ45" i="286"/>
  <c r="GJ48" i="286"/>
  <c r="GJ63" i="265"/>
  <c r="BD63" i="277"/>
  <c r="BD65" i="277"/>
  <c r="BD67" i="277"/>
  <c r="J35" i="269"/>
  <c r="J24" i="265"/>
  <c r="J25" i="265"/>
  <c r="H25" i="265"/>
  <c r="H35" i="269"/>
  <c r="K35" i="269"/>
  <c r="L35" i="269"/>
  <c r="AT70" i="265"/>
  <c r="AT76" i="265"/>
  <c r="AT10" i="280"/>
  <c r="AT12" i="280"/>
  <c r="AT15" i="280"/>
  <c r="AT16" i="280"/>
  <c r="AR95" i="280"/>
  <c r="AR18" i="265"/>
  <c r="AQ98" i="280"/>
  <c r="AQ100" i="280"/>
  <c r="AP63" i="265"/>
  <c r="AO70" i="265"/>
  <c r="AO76" i="265"/>
  <c r="AO82" i="265"/>
  <c r="AO56" i="286"/>
  <c r="AO58" i="286"/>
  <c r="AO61" i="286"/>
  <c r="AO10" i="280"/>
  <c r="AO12" i="280"/>
  <c r="AO15" i="280"/>
  <c r="AO16" i="280"/>
  <c r="AO22" i="280"/>
  <c r="AO50" i="282"/>
  <c r="AO51" i="282"/>
  <c r="AO76" i="282"/>
  <c r="AN56" i="286"/>
  <c r="AN58" i="286"/>
  <c r="AM63" i="265"/>
  <c r="AM65" i="265"/>
  <c r="AM39" i="288"/>
  <c r="AM40" i="288"/>
  <c r="AM76" i="288"/>
  <c r="AM79" i="288"/>
  <c r="AL63" i="265"/>
  <c r="AL98" i="280"/>
  <c r="AL100" i="280"/>
  <c r="AL101" i="280"/>
  <c r="AL45" i="265"/>
  <c r="H35" i="265"/>
  <c r="H45" i="269"/>
  <c r="AK39" i="288"/>
  <c r="AK40" i="288"/>
  <c r="AK43" i="288"/>
  <c r="FE67" i="280"/>
  <c r="FE69" i="280"/>
  <c r="FE70" i="280"/>
  <c r="FE35" i="265"/>
  <c r="AV35" i="277"/>
  <c r="CC35" i="265"/>
  <c r="AB35" i="277"/>
  <c r="Q35" i="265"/>
  <c r="L35" i="277"/>
  <c r="DE35" i="265"/>
  <c r="AI35" i="277"/>
  <c r="AC35" i="265"/>
  <c r="AK83" i="280"/>
  <c r="AK84" i="280"/>
  <c r="AK76" i="288"/>
  <c r="AK79" i="288"/>
  <c r="AK10" i="280"/>
  <c r="AK12" i="280"/>
  <c r="AK15" i="280"/>
  <c r="AK16" i="280"/>
  <c r="AK53" i="282"/>
  <c r="AJ65" i="265"/>
  <c r="AJ67" i="265"/>
  <c r="AJ81" i="265"/>
  <c r="GA43" i="280"/>
  <c r="GA72" i="288"/>
  <c r="GA74" i="288"/>
  <c r="AG95" i="280"/>
  <c r="AG18" i="265"/>
  <c r="FX67" i="280"/>
  <c r="FX69" i="280"/>
  <c r="AI14" i="288"/>
  <c r="AI16" i="288"/>
  <c r="AI115" i="280"/>
  <c r="FV67" i="280"/>
  <c r="FV69" i="280"/>
  <c r="FU72" i="288"/>
  <c r="FU74" i="288"/>
  <c r="FU77" i="288"/>
  <c r="AI70" i="280"/>
  <c r="AI16" i="265"/>
  <c r="AI19" i="265"/>
  <c r="AI11" i="282"/>
  <c r="AI12" i="282"/>
  <c r="AI13" i="282"/>
  <c r="AI21" i="265"/>
  <c r="AH84" i="265"/>
  <c r="AH83" i="265"/>
  <c r="FQ43" i="280"/>
  <c r="FQ72" i="288"/>
  <c r="FQ74" i="288"/>
  <c r="AH70" i="265"/>
  <c r="AH76" i="265"/>
  <c r="AH42" i="265"/>
  <c r="FO72" i="288"/>
  <c r="FO74" i="288"/>
  <c r="AH111" i="280"/>
  <c r="AH114" i="280"/>
  <c r="AH116" i="280"/>
  <c r="AH83" i="280"/>
  <c r="AH84" i="280"/>
  <c r="AH35" i="265"/>
  <c r="AG39" i="288"/>
  <c r="AG40" i="288"/>
  <c r="AG43" i="288"/>
  <c r="AH50" i="282"/>
  <c r="AH51" i="282"/>
  <c r="FJ67" i="280"/>
  <c r="FJ69" i="280"/>
  <c r="FG67" i="280"/>
  <c r="FD70" i="265"/>
  <c r="AC24" i="265"/>
  <c r="O24" i="277"/>
  <c r="AF75" i="265"/>
  <c r="P75" i="277"/>
  <c r="AF24" i="265"/>
  <c r="AF63" i="286"/>
  <c r="AF52" i="265"/>
  <c r="AF115" i="280"/>
  <c r="AF124" i="280"/>
  <c r="AF83" i="280"/>
  <c r="AF84" i="280"/>
  <c r="AF44" i="265"/>
  <c r="AC11" i="282"/>
  <c r="AC12" i="282"/>
  <c r="AC13" i="282"/>
  <c r="AC21" i="265"/>
  <c r="EV72" i="288"/>
  <c r="EV74" i="288"/>
  <c r="EV77" i="288"/>
  <c r="AE60" i="288"/>
  <c r="AE62" i="288"/>
  <c r="AD70" i="265"/>
  <c r="AD76" i="265"/>
  <c r="AD82" i="265"/>
  <c r="EO72" i="288"/>
  <c r="EO74" i="288"/>
  <c r="EO77" i="288"/>
  <c r="AD44" i="265"/>
  <c r="AD124" i="280"/>
  <c r="EJ43" i="280"/>
  <c r="EJ72" i="288"/>
  <c r="EJ74" i="288"/>
  <c r="EJ77" i="288"/>
  <c r="AC14" i="288"/>
  <c r="AC16" i="288"/>
  <c r="EG72" i="288"/>
  <c r="EG74" i="288"/>
  <c r="AC98" i="280"/>
  <c r="AC100" i="280"/>
  <c r="AB42" i="265"/>
  <c r="AB47" i="265"/>
  <c r="AB50" i="265"/>
  <c r="DY72" i="288"/>
  <c r="DY74" i="288"/>
  <c r="AB12" i="280"/>
  <c r="AB15" i="280"/>
  <c r="AB16" i="280"/>
  <c r="AA39" i="288"/>
  <c r="AA40" i="288"/>
  <c r="AA14" i="288"/>
  <c r="AA16" i="288"/>
  <c r="AA83" i="280"/>
  <c r="AA84" i="280"/>
  <c r="AA22" i="265"/>
  <c r="AA67" i="282"/>
  <c r="AA95" i="280"/>
  <c r="AA18" i="265"/>
  <c r="Z111" i="280"/>
  <c r="Z114" i="280"/>
  <c r="Z116" i="280"/>
  <c r="DH43" i="280"/>
  <c r="DH72" i="288"/>
  <c r="DH74" i="288"/>
  <c r="DH77" i="288"/>
  <c r="DF72" i="288"/>
  <c r="DF74" i="288"/>
  <c r="DF77" i="288"/>
  <c r="Y60" i="288"/>
  <c r="Y62" i="288"/>
  <c r="DE72" i="288"/>
  <c r="DE74" i="288"/>
  <c r="DE77" i="288"/>
  <c r="Y56" i="286"/>
  <c r="Y58" i="286"/>
  <c r="Y83" i="280"/>
  <c r="DB43" i="280"/>
  <c r="DB72" i="288"/>
  <c r="DB74" i="288"/>
  <c r="DB77" i="288"/>
  <c r="M16" i="277"/>
  <c r="M19" i="277"/>
  <c r="M22" i="277"/>
  <c r="X60" i="288"/>
  <c r="X62" i="288"/>
  <c r="X76" i="288"/>
  <c r="X117" i="280"/>
  <c r="X46" i="265"/>
  <c r="X55" i="282"/>
  <c r="X11" i="282"/>
  <c r="X12" i="282"/>
  <c r="W82" i="265"/>
  <c r="W115" i="280"/>
  <c r="W44" i="265"/>
  <c r="W124" i="280"/>
  <c r="CM54" i="280"/>
  <c r="CM44" i="280"/>
  <c r="V76" i="265"/>
  <c r="V52" i="265"/>
  <c r="V63" i="286"/>
  <c r="V24" i="265"/>
  <c r="V100" i="280"/>
  <c r="V101" i="280"/>
  <c r="V45" i="265"/>
  <c r="CE44" i="280"/>
  <c r="CE54" i="280"/>
  <c r="U43" i="288"/>
  <c r="BY72" i="288"/>
  <c r="BY74" i="288"/>
  <c r="T81" i="265"/>
  <c r="T101" i="280"/>
  <c r="T110" i="280"/>
  <c r="T105" i="280"/>
  <c r="Q44" i="265"/>
  <c r="Q124" i="280"/>
  <c r="BR77" i="288"/>
  <c r="BQ77" i="288"/>
  <c r="S43" i="288"/>
  <c r="FA69" i="280"/>
  <c r="FA35" i="282"/>
  <c r="FA38" i="282"/>
  <c r="FA44" i="282"/>
  <c r="FA45" i="282"/>
  <c r="FA47" i="282"/>
  <c r="FA48" i="282"/>
  <c r="FA57" i="282"/>
  <c r="FA59" i="282"/>
  <c r="FA62" i="282"/>
  <c r="FA63" i="282"/>
  <c r="FA64" i="282"/>
  <c r="FA32" i="265"/>
  <c r="AU32" i="277"/>
  <c r="AU33" i="277"/>
  <c r="AU37" i="277"/>
  <c r="K70" i="277"/>
  <c r="K76" i="277"/>
  <c r="AT60" i="288"/>
  <c r="AT62" i="288"/>
  <c r="AT109" i="280"/>
  <c r="AT111" i="280"/>
  <c r="AS63" i="265"/>
  <c r="AS65" i="265"/>
  <c r="AS67" i="265"/>
  <c r="AS70" i="265"/>
  <c r="AS76" i="265"/>
  <c r="AS82" i="265"/>
  <c r="AS62" i="282"/>
  <c r="AS63" i="282"/>
  <c r="AS64" i="282"/>
  <c r="AS32" i="265"/>
  <c r="AS33" i="265"/>
  <c r="AS10" i="280"/>
  <c r="AS12" i="280"/>
  <c r="AS15" i="280"/>
  <c r="AS16" i="280"/>
  <c r="AS22" i="280"/>
  <c r="AR30" i="288"/>
  <c r="AR32" i="288"/>
  <c r="AR39" i="288"/>
  <c r="AR40" i="288"/>
  <c r="AQ70" i="265"/>
  <c r="AQ76" i="265"/>
  <c r="AQ56" i="286"/>
  <c r="AP56" i="286"/>
  <c r="AP58" i="286"/>
  <c r="AP83" i="280"/>
  <c r="AP84" i="280"/>
  <c r="AO30" i="288"/>
  <c r="AO32" i="288"/>
  <c r="AO39" i="288"/>
  <c r="AO40" i="288"/>
  <c r="AN63" i="265"/>
  <c r="R63" i="277"/>
  <c r="R65" i="277"/>
  <c r="Q16" i="277"/>
  <c r="Q19" i="277"/>
  <c r="Q22" i="277"/>
  <c r="AN37" i="265"/>
  <c r="AN42" i="265"/>
  <c r="AN47" i="265"/>
  <c r="AN50" i="265"/>
  <c r="AN53" i="282"/>
  <c r="AM114" i="280"/>
  <c r="AM116" i="280"/>
  <c r="AL47" i="265"/>
  <c r="AL77" i="280"/>
  <c r="AL50" i="282"/>
  <c r="AL51" i="282"/>
  <c r="AL76" i="282"/>
  <c r="AK14" i="288"/>
  <c r="AK16" i="288"/>
  <c r="CO35" i="265"/>
  <c r="AE35" i="277"/>
  <c r="U35" i="265"/>
  <c r="AK109" i="280"/>
  <c r="AK111" i="280"/>
  <c r="AK114" i="280"/>
  <c r="AK116" i="280"/>
  <c r="AK67" i="282"/>
  <c r="AK11" i="282"/>
  <c r="AK70" i="280"/>
  <c r="AK16" i="265"/>
  <c r="AK19" i="265"/>
  <c r="AK22" i="265"/>
  <c r="AK50" i="282"/>
  <c r="Q70" i="277"/>
  <c r="Q76" i="277"/>
  <c r="AJ39" i="288"/>
  <c r="AJ40" i="288"/>
  <c r="AJ43" i="288"/>
  <c r="GE72" i="288"/>
  <c r="GE74" i="288"/>
  <c r="GE77" i="288"/>
  <c r="AJ56" i="286"/>
  <c r="AJ58" i="286"/>
  <c r="GD43" i="280"/>
  <c r="GD72" i="288"/>
  <c r="GD74" i="288"/>
  <c r="GD77" i="288"/>
  <c r="AG117" i="280"/>
  <c r="AG46" i="265"/>
  <c r="GB70" i="265"/>
  <c r="GB76" i="265"/>
  <c r="GB82" i="265"/>
  <c r="AJ93" i="280"/>
  <c r="AJ94" i="280"/>
  <c r="AJ104" i="280"/>
  <c r="AJ106" i="280"/>
  <c r="AJ125" i="280"/>
  <c r="AJ10" i="280"/>
  <c r="AJ12" i="280"/>
  <c r="AJ15" i="280"/>
  <c r="AJ16" i="280"/>
  <c r="AI104" i="280"/>
  <c r="AI106" i="280"/>
  <c r="AI125" i="280"/>
  <c r="FS72" i="288"/>
  <c r="FS74" i="288"/>
  <c r="FS77" i="288"/>
  <c r="AH81" i="265"/>
  <c r="AH14" i="288"/>
  <c r="AH16" i="288"/>
  <c r="AH19" i="288"/>
  <c r="FN67" i="280"/>
  <c r="AH104" i="280"/>
  <c r="AH106" i="280"/>
  <c r="AH125" i="280"/>
  <c r="AH37" i="265"/>
  <c r="FL72" i="288"/>
  <c r="FL74" i="288"/>
  <c r="FL77" i="288"/>
  <c r="AG70" i="265"/>
  <c r="AG76" i="265"/>
  <c r="AG82" i="265"/>
  <c r="FG43" i="280"/>
  <c r="FG72" i="288"/>
  <c r="FG74" i="288"/>
  <c r="AF65" i="265"/>
  <c r="AF67" i="265"/>
  <c r="AF39" i="288"/>
  <c r="AF40" i="288"/>
  <c r="AF43" i="288"/>
  <c r="FB72" i="288"/>
  <c r="FB74" i="288"/>
  <c r="AF109" i="280"/>
  <c r="AF111" i="280"/>
  <c r="AF114" i="280"/>
  <c r="AF116" i="280"/>
  <c r="AF101" i="280"/>
  <c r="AF45" i="265"/>
  <c r="EY43" i="280"/>
  <c r="EY72" i="288"/>
  <c r="EY74" i="288"/>
  <c r="AF54" i="282"/>
  <c r="AF11" i="282"/>
  <c r="AF12" i="282"/>
  <c r="AE70" i="265"/>
  <c r="AE76" i="265"/>
  <c r="AE82" i="265"/>
  <c r="AE56" i="286"/>
  <c r="AE58" i="286"/>
  <c r="ET43" i="280"/>
  <c r="ET72" i="288"/>
  <c r="ET74" i="288"/>
  <c r="ET77" i="288"/>
  <c r="AE37" i="265"/>
  <c r="AE42" i="265"/>
  <c r="AD39" i="288"/>
  <c r="AD14" i="288"/>
  <c r="AD16" i="288"/>
  <c r="AD19" i="288"/>
  <c r="EN43" i="280"/>
  <c r="EN72" i="288"/>
  <c r="EN74" i="288"/>
  <c r="EN77" i="288"/>
  <c r="AD37" i="265"/>
  <c r="AD42" i="265"/>
  <c r="AD47" i="265"/>
  <c r="AD50" i="265"/>
  <c r="EL72" i="288"/>
  <c r="EL74" i="288"/>
  <c r="EL77" i="288"/>
  <c r="AD11" i="282"/>
  <c r="AD12" i="282"/>
  <c r="AD13" i="282"/>
  <c r="AD21" i="265"/>
  <c r="AC19" i="265"/>
  <c r="AB65" i="265"/>
  <c r="AB72" i="265"/>
  <c r="O72" i="277"/>
  <c r="DZ44" i="280"/>
  <c r="DZ54" i="280"/>
  <c r="DV43" i="280"/>
  <c r="DV72" i="288"/>
  <c r="DV74" i="288"/>
  <c r="DV77" i="288"/>
  <c r="AB13" i="282"/>
  <c r="AB21" i="265"/>
  <c r="AA70" i="265"/>
  <c r="AA76" i="265"/>
  <c r="AA82" i="265"/>
  <c r="Z75" i="265"/>
  <c r="DS72" i="288"/>
  <c r="DS74" i="288"/>
  <c r="DS77" i="288"/>
  <c r="AA98" i="280"/>
  <c r="AA100" i="280"/>
  <c r="Z60" i="288"/>
  <c r="Z62" i="288"/>
  <c r="Z65" i="288"/>
  <c r="Z14" i="288"/>
  <c r="Z16" i="288"/>
  <c r="DL43" i="280"/>
  <c r="DL72" i="288"/>
  <c r="DL74" i="288"/>
  <c r="Z104" i="280"/>
  <c r="Z106" i="280"/>
  <c r="Z125" i="280"/>
  <c r="DJ43" i="280"/>
  <c r="DJ72" i="288"/>
  <c r="DJ74" i="288"/>
  <c r="DJ77" i="288"/>
  <c r="Z53" i="282"/>
  <c r="DG43" i="280"/>
  <c r="DG72" i="288"/>
  <c r="DG74" i="288"/>
  <c r="DG77" i="288"/>
  <c r="Y70" i="265"/>
  <c r="Y76" i="265"/>
  <c r="CZ43" i="280"/>
  <c r="CZ72" i="288"/>
  <c r="CZ74" i="288"/>
  <c r="CZ77" i="288"/>
  <c r="X65" i="265"/>
  <c r="Y50" i="282"/>
  <c r="Y51" i="282"/>
  <c r="Y76" i="282"/>
  <c r="X70" i="265"/>
  <c r="N70" i="277"/>
  <c r="N76" i="277"/>
  <c r="N82" i="277"/>
  <c r="X52" i="265"/>
  <c r="X63" i="286"/>
  <c r="X24" i="265"/>
  <c r="U44" i="265"/>
  <c r="M43" i="277"/>
  <c r="CV72" i="288"/>
  <c r="CV74" i="288"/>
  <c r="CV77" i="288"/>
  <c r="X53" i="282"/>
  <c r="CS54" i="280"/>
  <c r="W83" i="265"/>
  <c r="W84" i="265"/>
  <c r="X70" i="280"/>
  <c r="X16" i="265"/>
  <c r="X19" i="265"/>
  <c r="W47" i="265"/>
  <c r="W50" i="265"/>
  <c r="CP43" i="280"/>
  <c r="CP72" i="288"/>
  <c r="CP74" i="288"/>
  <c r="CP77" i="288"/>
  <c r="W13" i="282"/>
  <c r="W21" i="265"/>
  <c r="U76" i="265"/>
  <c r="U82" i="265"/>
  <c r="U114" i="280"/>
  <c r="U116" i="280"/>
  <c r="T60" i="288"/>
  <c r="T62" i="288"/>
  <c r="BV72" i="288"/>
  <c r="BV74" i="288"/>
  <c r="BV77" i="288"/>
  <c r="T83" i="280"/>
  <c r="Q84" i="280"/>
  <c r="S70" i="265"/>
  <c r="S76" i="265"/>
  <c r="S104" i="280"/>
  <c r="S106" i="280"/>
  <c r="DA101" i="280"/>
  <c r="DA110" i="280"/>
  <c r="DA105" i="280"/>
  <c r="FU76" i="280"/>
  <c r="FU78" i="280"/>
  <c r="FU80" i="280"/>
  <c r="FU81" i="280"/>
  <c r="FU109" i="280"/>
  <c r="FU111" i="280"/>
  <c r="AJ32" i="277"/>
  <c r="AJ33" i="277"/>
  <c r="AJ37" i="277"/>
  <c r="AJ41" i="277"/>
  <c r="AJ46" i="277"/>
  <c r="FI76" i="280"/>
  <c r="FI78" i="280"/>
  <c r="FI80" i="280"/>
  <c r="FI81" i="280"/>
  <c r="FI109" i="280"/>
  <c r="FI111" i="280"/>
  <c r="FI114" i="280"/>
  <c r="FY76" i="280"/>
  <c r="FY78" i="280"/>
  <c r="FY80" i="280"/>
  <c r="FY81" i="280"/>
  <c r="FY109" i="280"/>
  <c r="FY111" i="280"/>
  <c r="FY114" i="280"/>
  <c r="FY116" i="280"/>
  <c r="FY117" i="280"/>
  <c r="FY46" i="265"/>
  <c r="BA44" i="277"/>
  <c r="GJ67" i="280"/>
  <c r="GJ69" i="280"/>
  <c r="GJ35" i="282"/>
  <c r="GJ38" i="282"/>
  <c r="GJ44" i="282"/>
  <c r="GJ45" i="282"/>
  <c r="GJ47" i="282"/>
  <c r="GJ48" i="282"/>
  <c r="GJ57" i="282"/>
  <c r="GJ59" i="282"/>
  <c r="GJ62" i="282"/>
  <c r="GJ63" i="282"/>
  <c r="GJ64" i="282"/>
  <c r="GJ32" i="265"/>
  <c r="GJ33" i="265"/>
  <c r="GJ37" i="265"/>
  <c r="GJ42" i="265"/>
  <c r="GJ47" i="265"/>
  <c r="GJ50" i="265"/>
  <c r="H63" i="286"/>
  <c r="H24" i="265"/>
  <c r="H34" i="269"/>
  <c r="J63" i="286"/>
  <c r="J52" i="265"/>
  <c r="J51" i="277"/>
  <c r="AT64" i="282"/>
  <c r="AT32" i="265"/>
  <c r="AT33" i="265"/>
  <c r="AT76" i="288"/>
  <c r="AT79" i="288"/>
  <c r="AS14" i="288"/>
  <c r="AS16" i="288"/>
  <c r="AS19" i="288"/>
  <c r="AS57" i="282"/>
  <c r="AS59" i="282"/>
  <c r="AR70" i="265"/>
  <c r="S70" i="277"/>
  <c r="S76" i="277"/>
  <c r="S82" i="277"/>
  <c r="AR109" i="280"/>
  <c r="AR111" i="280"/>
  <c r="AR114" i="280"/>
  <c r="AR10" i="280"/>
  <c r="AR12" i="280"/>
  <c r="AR15" i="280"/>
  <c r="AR16" i="280"/>
  <c r="AQ67" i="265"/>
  <c r="AQ81" i="265"/>
  <c r="AQ47" i="265"/>
  <c r="AQ50" i="265"/>
  <c r="AQ83" i="280"/>
  <c r="AQ84" i="280"/>
  <c r="AQ93" i="280"/>
  <c r="AQ94" i="280"/>
  <c r="AQ95" i="280"/>
  <c r="AQ18" i="265"/>
  <c r="AP35" i="282"/>
  <c r="AP38" i="282"/>
  <c r="AP44" i="282"/>
  <c r="AP45" i="282"/>
  <c r="AP47" i="282"/>
  <c r="AP48" i="282"/>
  <c r="AP57" i="282"/>
  <c r="AP59" i="282"/>
  <c r="AP62" i="282"/>
  <c r="AP63" i="282"/>
  <c r="AP64" i="282"/>
  <c r="AP32" i="265"/>
  <c r="AP33" i="265"/>
  <c r="AP10" i="280"/>
  <c r="AP12" i="280"/>
  <c r="AP70" i="280"/>
  <c r="AP16" i="265"/>
  <c r="AP19" i="265"/>
  <c r="AP11" i="282"/>
  <c r="AP12" i="282"/>
  <c r="AP13" i="282"/>
  <c r="AP21" i="265"/>
  <c r="AO80" i="280"/>
  <c r="AO81" i="280"/>
  <c r="AO109" i="280"/>
  <c r="AO111" i="280"/>
  <c r="AO114" i="280"/>
  <c r="AO116" i="280"/>
  <c r="AO35" i="282"/>
  <c r="AO38" i="282"/>
  <c r="AO44" i="282"/>
  <c r="AO45" i="282"/>
  <c r="AO47" i="282"/>
  <c r="AO48" i="282"/>
  <c r="AO57" i="282"/>
  <c r="AO59" i="282"/>
  <c r="AO62" i="282"/>
  <c r="AO63" i="282"/>
  <c r="AO64" i="282"/>
  <c r="AO32" i="265"/>
  <c r="AO33" i="265"/>
  <c r="AO76" i="288"/>
  <c r="AO79" i="288"/>
  <c r="AM62" i="286"/>
  <c r="AM30" i="288"/>
  <c r="AM32" i="288"/>
  <c r="AM60" i="288"/>
  <c r="AM62" i="288"/>
  <c r="AM65" i="288"/>
  <c r="AM37" i="265"/>
  <c r="AM42" i="265"/>
  <c r="AL37" i="265"/>
  <c r="AL42" i="265"/>
  <c r="BM35" i="265"/>
  <c r="X35" i="277"/>
  <c r="M35" i="265"/>
  <c r="AJ14" i="288"/>
  <c r="AJ16" i="288"/>
  <c r="AJ19" i="288"/>
  <c r="AJ126" i="280"/>
  <c r="AJ117" i="280"/>
  <c r="GC43" i="280"/>
  <c r="GC72" i="288"/>
  <c r="GC74" i="288"/>
  <c r="AJ76" i="288"/>
  <c r="AJ79" i="288"/>
  <c r="FY72" i="288"/>
  <c r="FY74" i="288"/>
  <c r="FY77" i="288"/>
  <c r="AI60" i="288"/>
  <c r="AI62" i="288"/>
  <c r="FW67" i="280"/>
  <c r="FW69" i="280"/>
  <c r="FT70" i="265"/>
  <c r="FT76" i="265"/>
  <c r="FT82" i="265"/>
  <c r="FM67" i="280"/>
  <c r="FL70" i="265"/>
  <c r="FL76" i="265"/>
  <c r="FL82" i="265"/>
  <c r="AH93" i="280"/>
  <c r="AH94" i="280"/>
  <c r="AG93" i="280"/>
  <c r="AG94" i="280"/>
  <c r="AG104" i="280"/>
  <c r="AG106" i="280"/>
  <c r="AG125" i="280"/>
  <c r="AG76" i="288"/>
  <c r="FE72" i="288"/>
  <c r="FE74" i="288"/>
  <c r="FE77" i="288"/>
  <c r="AG19" i="265"/>
  <c r="AG11" i="282"/>
  <c r="AG12" i="282"/>
  <c r="FD67" i="280"/>
  <c r="FD69" i="280"/>
  <c r="FC43" i="280"/>
  <c r="FC72" i="288"/>
  <c r="FC74" i="288"/>
  <c r="FC77" i="288"/>
  <c r="FA67" i="280"/>
  <c r="AC46" i="265"/>
  <c r="O44" i="277"/>
  <c r="AF80" i="280"/>
  <c r="AF81" i="280"/>
  <c r="AF98" i="280"/>
  <c r="AF100" i="280"/>
  <c r="EX67" i="280"/>
  <c r="AF53" i="282"/>
  <c r="EW67" i="280"/>
  <c r="EW69" i="280"/>
  <c r="AE14" i="288"/>
  <c r="AE16" i="288"/>
  <c r="AD63" i="265"/>
  <c r="AD65" i="265"/>
  <c r="AD67" i="265"/>
  <c r="AD60" i="288"/>
  <c r="AD62" i="288"/>
  <c r="AD126" i="280"/>
  <c r="AD117" i="280"/>
  <c r="AD104" i="280"/>
  <c r="AD106" i="280"/>
  <c r="AD125" i="280"/>
  <c r="EK72" i="288"/>
  <c r="EK74" i="288"/>
  <c r="EK77" i="288"/>
  <c r="AC63" i="265"/>
  <c r="AC65" i="265"/>
  <c r="AC67" i="265"/>
  <c r="AC56" i="286"/>
  <c r="AC58" i="286"/>
  <c r="AC61" i="286"/>
  <c r="AB70" i="265"/>
  <c r="O70" i="277"/>
  <c r="O76" i="277"/>
  <c r="O82" i="277"/>
  <c r="AB39" i="288"/>
  <c r="AB40" i="288"/>
  <c r="AB14" i="288"/>
  <c r="AB16" i="288"/>
  <c r="AB109" i="280"/>
  <c r="AB111" i="280"/>
  <c r="AB114" i="280"/>
  <c r="AB116" i="280"/>
  <c r="AB117" i="280"/>
  <c r="AB46" i="265"/>
  <c r="DX43" i="280"/>
  <c r="DX72" i="288"/>
  <c r="DX74" i="288"/>
  <c r="DX77" i="288"/>
  <c r="AA56" i="286"/>
  <c r="AA58" i="286"/>
  <c r="AA61" i="286"/>
  <c r="AA115" i="280"/>
  <c r="DR72" i="288"/>
  <c r="DR74" i="288"/>
  <c r="AA10" i="280"/>
  <c r="AA12" i="280"/>
  <c r="AA15" i="280"/>
  <c r="AA16" i="280"/>
  <c r="DN43" i="280"/>
  <c r="DN72" i="288"/>
  <c r="DN74" i="288"/>
  <c r="Z76" i="288"/>
  <c r="Z79" i="288"/>
  <c r="Z81" i="288"/>
  <c r="Z95" i="280"/>
  <c r="Z18" i="265"/>
  <c r="DD72" i="288"/>
  <c r="DD74" i="288"/>
  <c r="DC72" i="288"/>
  <c r="DC74" i="288"/>
  <c r="U63" i="286"/>
  <c r="U24" i="265"/>
  <c r="M24" i="277"/>
  <c r="X83" i="280"/>
  <c r="X104" i="280"/>
  <c r="X106" i="280"/>
  <c r="X125" i="280"/>
  <c r="W67" i="265"/>
  <c r="W81" i="265"/>
  <c r="W39" i="288"/>
  <c r="W40" i="288"/>
  <c r="CN76" i="265"/>
  <c r="CN82" i="265"/>
  <c r="CJ43" i="280"/>
  <c r="CJ72" i="288"/>
  <c r="CJ74" i="288"/>
  <c r="V111" i="280"/>
  <c r="V114" i="280"/>
  <c r="V116" i="280"/>
  <c r="V83" i="280"/>
  <c r="V84" i="280"/>
  <c r="V76" i="288"/>
  <c r="V79" i="288"/>
  <c r="V81" i="288"/>
  <c r="CD43" i="280"/>
  <c r="CD72" i="288"/>
  <c r="CD74" i="288"/>
  <c r="CD77" i="288"/>
  <c r="CC72" i="288"/>
  <c r="CC74" i="288"/>
  <c r="CC77" i="288"/>
  <c r="CA43" i="280"/>
  <c r="CA72" i="288"/>
  <c r="CA74" i="288"/>
  <c r="BZ43" i="280"/>
  <c r="BZ72" i="288"/>
  <c r="BZ74" i="288"/>
  <c r="BZ77" i="288"/>
  <c r="U53" i="282"/>
  <c r="U55" i="282"/>
  <c r="M70" i="277"/>
  <c r="M76" i="277"/>
  <c r="M82" i="277"/>
  <c r="BW43" i="280"/>
  <c r="BW72" i="288"/>
  <c r="BW74" i="288"/>
  <c r="U50" i="282"/>
  <c r="U51" i="282"/>
  <c r="BU72" i="288"/>
  <c r="BU74" i="288"/>
  <c r="BU77" i="288"/>
  <c r="BT43" i="280"/>
  <c r="BT72" i="288"/>
  <c r="BT74" i="288"/>
  <c r="BT77" i="288"/>
  <c r="T76" i="288"/>
  <c r="T73" i="265"/>
  <c r="M73" i="277"/>
  <c r="T11" i="282"/>
  <c r="T12" i="282"/>
  <c r="S52" i="265"/>
  <c r="S63" i="286"/>
  <c r="S24" i="265"/>
  <c r="S42" i="265"/>
  <c r="S47" i="265"/>
  <c r="S50" i="265"/>
  <c r="S116" i="280"/>
  <c r="S117" i="280"/>
  <c r="S46" i="265"/>
  <c r="DM101" i="280"/>
  <c r="DM45" i="265"/>
  <c r="AK45" i="277"/>
  <c r="FU35" i="282"/>
  <c r="FU38" i="282"/>
  <c r="FU44" i="282"/>
  <c r="FU45" i="282"/>
  <c r="FU47" i="282"/>
  <c r="FU48" i="282"/>
  <c r="FU57" i="282"/>
  <c r="FU59" i="282"/>
  <c r="FU62" i="282"/>
  <c r="FU63" i="282"/>
  <c r="DU117" i="280"/>
  <c r="DU46" i="265"/>
  <c r="AM44" i="277"/>
  <c r="ES80" i="280"/>
  <c r="ES81" i="280"/>
  <c r="ES109" i="280"/>
  <c r="ES111" i="280"/>
  <c r="ES114" i="280"/>
  <c r="ES116" i="280"/>
  <c r="ES117" i="280"/>
  <c r="ES46" i="265"/>
  <c r="AS44" i="277"/>
  <c r="J116" i="280"/>
  <c r="J117" i="280"/>
  <c r="J46" i="265"/>
  <c r="J44" i="277"/>
  <c r="H44" i="277"/>
  <c r="F20" i="288"/>
  <c r="H10" i="269"/>
  <c r="AT30" i="288"/>
  <c r="AT32" i="288"/>
  <c r="AT39" i="288"/>
  <c r="AT40" i="288"/>
  <c r="AT43" i="288"/>
  <c r="AS56" i="286"/>
  <c r="AS58" i="286"/>
  <c r="AS61" i="286"/>
  <c r="AS35" i="282"/>
  <c r="AS38" i="282"/>
  <c r="AS44" i="282"/>
  <c r="AS45" i="282"/>
  <c r="AS47" i="282"/>
  <c r="AS48" i="282"/>
  <c r="R16" i="277"/>
  <c r="R19" i="277"/>
  <c r="R22" i="277"/>
  <c r="R25" i="277"/>
  <c r="AQ63" i="265"/>
  <c r="AQ65" i="265"/>
  <c r="AQ76" i="280"/>
  <c r="AQ78" i="280"/>
  <c r="AQ80" i="280"/>
  <c r="AQ81" i="280"/>
  <c r="AQ109" i="280"/>
  <c r="AQ111" i="280"/>
  <c r="AQ114" i="280"/>
  <c r="AQ116" i="280"/>
  <c r="AQ37" i="265"/>
  <c r="AQ42" i="265"/>
  <c r="AP70" i="265"/>
  <c r="AP76" i="265"/>
  <c r="AO63" i="265"/>
  <c r="AO65" i="265"/>
  <c r="AN39" i="288"/>
  <c r="AN40" i="288"/>
  <c r="AN109" i="280"/>
  <c r="AN111" i="280"/>
  <c r="AM109" i="280"/>
  <c r="AM111" i="280"/>
  <c r="AP32" i="277"/>
  <c r="AP33" i="277"/>
  <c r="AP37" i="277"/>
  <c r="AP41" i="277"/>
  <c r="AP46" i="277"/>
  <c r="GC35" i="282"/>
  <c r="GC38" i="282"/>
  <c r="GC44" i="282"/>
  <c r="GC45" i="282"/>
  <c r="GC47" i="282"/>
  <c r="GC48" i="282"/>
  <c r="GC57" i="282"/>
  <c r="GC59" i="282"/>
  <c r="GC62" i="282"/>
  <c r="GC63" i="282"/>
  <c r="GC64" i="282"/>
  <c r="GC32" i="265"/>
  <c r="BB32" i="277"/>
  <c r="BB33" i="277"/>
  <c r="BB37" i="277"/>
  <c r="BB41" i="277"/>
  <c r="BB46" i="277"/>
  <c r="FI62" i="282"/>
  <c r="FI63" i="282"/>
  <c r="FI64" i="282"/>
  <c r="FI32" i="265"/>
  <c r="AW32" i="277"/>
  <c r="AW33" i="277"/>
  <c r="AW37" i="277"/>
  <c r="AW41" i="277"/>
  <c r="ES48" i="286"/>
  <c r="ET45" i="286"/>
  <c r="ET48" i="286"/>
  <c r="EU45" i="286"/>
  <c r="EU48" i="286"/>
  <c r="EV45" i="286"/>
  <c r="EV48" i="286"/>
  <c r="EW45" i="286"/>
  <c r="EW48" i="286"/>
  <c r="EX45" i="286"/>
  <c r="EX48" i="286"/>
  <c r="EY45" i="286"/>
  <c r="EY48" i="286"/>
  <c r="EZ45" i="286"/>
  <c r="EZ48" i="286"/>
  <c r="FA45" i="286"/>
  <c r="FA48" i="286"/>
  <c r="FB45" i="286"/>
  <c r="FB48" i="286"/>
  <c r="FC45" i="286"/>
  <c r="FC48" i="286"/>
  <c r="FD45" i="286"/>
  <c r="FD48" i="286"/>
  <c r="FE45" i="286"/>
  <c r="FE48" i="286"/>
  <c r="FF45" i="286"/>
  <c r="FF48" i="286"/>
  <c r="FG45" i="286"/>
  <c r="FG48" i="286"/>
  <c r="FH45" i="286"/>
  <c r="FH48" i="286"/>
  <c r="FI45" i="286"/>
  <c r="FI48" i="286"/>
  <c r="FJ45" i="286"/>
  <c r="FJ48" i="286"/>
  <c r="FK45" i="286"/>
  <c r="FK48" i="286"/>
  <c r="FL45" i="286"/>
  <c r="FL48" i="286"/>
  <c r="FM45" i="286"/>
  <c r="FM48" i="286"/>
  <c r="FN45" i="286"/>
  <c r="FN48" i="286"/>
  <c r="FO45" i="286"/>
  <c r="FO48" i="286"/>
  <c r="FP45" i="286"/>
  <c r="FP48" i="286"/>
  <c r="FQ45" i="286"/>
  <c r="FQ48" i="286"/>
  <c r="FR45" i="286"/>
  <c r="FR48" i="286"/>
  <c r="FS45" i="286"/>
  <c r="FS48" i="286"/>
  <c r="FT45" i="286"/>
  <c r="FT48" i="286"/>
  <c r="FU45" i="286"/>
  <c r="FU48" i="286"/>
  <c r="FV45" i="286"/>
  <c r="FV48" i="286"/>
  <c r="FW45" i="286"/>
  <c r="FW48" i="286"/>
  <c r="FX45" i="286"/>
  <c r="FX48" i="286"/>
  <c r="FY45" i="286"/>
  <c r="FY48" i="286"/>
  <c r="FZ45" i="286"/>
  <c r="FZ48" i="286"/>
  <c r="GA45" i="286"/>
  <c r="GA48" i="286"/>
  <c r="GB45" i="286"/>
  <c r="GB48" i="286"/>
  <c r="GC45" i="286"/>
  <c r="GC48" i="286"/>
  <c r="GD45" i="286"/>
  <c r="GD48" i="286"/>
  <c r="GE45" i="286"/>
  <c r="GE48" i="286"/>
  <c r="GF45" i="286"/>
  <c r="GF48" i="286"/>
  <c r="GG45" i="286"/>
  <c r="GG76" i="280"/>
  <c r="GG78" i="280"/>
  <c r="GG80" i="280"/>
  <c r="GG81" i="280"/>
  <c r="GJ52" i="280"/>
  <c r="GJ55" i="280"/>
  <c r="GJ70" i="265"/>
  <c r="GJ30" i="288"/>
  <c r="GJ32" i="288"/>
  <c r="F66" i="288"/>
  <c r="H13" i="269"/>
  <c r="K13" i="269"/>
  <c r="GG35" i="282"/>
  <c r="GG38" i="282"/>
  <c r="GG44" i="282"/>
  <c r="GG45" i="282"/>
  <c r="GG47" i="282"/>
  <c r="GG48" i="282"/>
  <c r="GG57" i="282"/>
  <c r="GG59" i="282"/>
  <c r="GG62" i="282"/>
  <c r="AT65" i="265"/>
  <c r="AT67" i="265"/>
  <c r="AT76" i="280"/>
  <c r="AT78" i="280"/>
  <c r="AT80" i="280"/>
  <c r="AT81" i="280"/>
  <c r="AT98" i="280"/>
  <c r="AT100" i="280"/>
  <c r="AT101" i="280"/>
  <c r="AT45" i="265"/>
  <c r="AT93" i="280"/>
  <c r="AT94" i="280"/>
  <c r="AR83" i="265"/>
  <c r="AR63" i="265"/>
  <c r="AR65" i="265"/>
  <c r="AR67" i="265"/>
  <c r="AR81" i="265"/>
  <c r="AR84" i="265"/>
  <c r="AR76" i="280"/>
  <c r="AR78" i="280"/>
  <c r="AR80" i="280"/>
  <c r="AR81" i="280"/>
  <c r="AR76" i="288"/>
  <c r="AR79" i="288"/>
  <c r="AR81" i="288"/>
  <c r="AQ14" i="288"/>
  <c r="AQ16" i="288"/>
  <c r="AP93" i="280"/>
  <c r="AP94" i="280"/>
  <c r="AP104" i="280"/>
  <c r="AP106" i="280"/>
  <c r="AO76" i="280"/>
  <c r="AO78" i="280"/>
  <c r="AO69" i="280"/>
  <c r="AO70" i="280"/>
  <c r="AO16" i="265"/>
  <c r="AO19" i="265"/>
  <c r="AO11" i="282"/>
  <c r="AO12" i="282"/>
  <c r="AO67" i="280"/>
  <c r="AN52" i="286"/>
  <c r="AN54" i="286"/>
  <c r="AN60" i="286"/>
  <c r="AN62" i="286"/>
  <c r="AN30" i="288"/>
  <c r="AN32" i="288"/>
  <c r="AN60" i="288"/>
  <c r="AN62" i="288"/>
  <c r="AN65" i="288"/>
  <c r="AN70" i="280"/>
  <c r="AN16" i="265"/>
  <c r="AN19" i="265"/>
  <c r="AN11" i="282"/>
  <c r="AN12" i="282"/>
  <c r="AK93" i="280"/>
  <c r="AK94" i="280"/>
  <c r="AK95" i="280"/>
  <c r="AK18" i="265"/>
  <c r="AM52" i="286"/>
  <c r="AM54" i="286"/>
  <c r="AM60" i="286"/>
  <c r="AM76" i="280"/>
  <c r="AM78" i="280"/>
  <c r="AM80" i="280"/>
  <c r="AM81" i="280"/>
  <c r="AL30" i="288"/>
  <c r="AL32" i="288"/>
  <c r="AL60" i="288"/>
  <c r="AL62" i="288"/>
  <c r="AL65" i="288"/>
  <c r="AL52" i="286"/>
  <c r="AL54" i="286"/>
  <c r="AL60" i="286"/>
  <c r="AL62" i="286"/>
  <c r="AL93" i="280"/>
  <c r="AL94" i="280"/>
  <c r="AK62" i="286"/>
  <c r="AK30" i="288"/>
  <c r="AK32" i="288"/>
  <c r="AK60" i="288"/>
  <c r="AK62" i="288"/>
  <c r="FU70" i="280"/>
  <c r="FU35" i="265"/>
  <c r="AZ35" i="277"/>
  <c r="DI35" i="265"/>
  <c r="AG35" i="265"/>
  <c r="P35" i="277"/>
  <c r="FQ70" i="280"/>
  <c r="FQ35" i="265"/>
  <c r="AY35" i="277"/>
  <c r="DU35" i="265"/>
  <c r="W35" i="277"/>
  <c r="GJ43" i="280"/>
  <c r="GJ72" i="288"/>
  <c r="GJ74" i="288"/>
  <c r="GF70" i="265"/>
  <c r="AG70" i="280"/>
  <c r="AG16" i="265"/>
  <c r="P16" i="277"/>
  <c r="P19" i="277"/>
  <c r="AJ60" i="288"/>
  <c r="AJ62" i="288"/>
  <c r="GE67" i="280"/>
  <c r="GE69" i="280"/>
  <c r="AJ47" i="265"/>
  <c r="AJ50" i="265"/>
  <c r="GD67" i="280"/>
  <c r="GD69" i="280"/>
  <c r="GC67" i="280"/>
  <c r="GC69" i="280"/>
  <c r="AJ98" i="280"/>
  <c r="AJ100" i="280"/>
  <c r="GB67" i="280"/>
  <c r="GB69" i="280"/>
  <c r="AJ70" i="280"/>
  <c r="AJ16" i="265"/>
  <c r="AJ19" i="265"/>
  <c r="AI65" i="265"/>
  <c r="AJ51" i="282"/>
  <c r="AI62" i="286"/>
  <c r="AI30" i="288"/>
  <c r="AI32" i="288"/>
  <c r="AI39" i="288"/>
  <c r="AI40" i="288"/>
  <c r="FW43" i="280"/>
  <c r="FW72" i="288"/>
  <c r="FW74" i="288"/>
  <c r="AI60" i="286"/>
  <c r="AI37" i="265"/>
  <c r="AI42" i="265"/>
  <c r="AI100" i="280"/>
  <c r="FT43" i="280"/>
  <c r="FT72" i="288"/>
  <c r="FT74" i="288"/>
  <c r="AI15" i="280"/>
  <c r="AH67" i="265"/>
  <c r="AI51" i="282"/>
  <c r="AI95" i="280"/>
  <c r="AI18" i="265"/>
  <c r="AH56" i="286"/>
  <c r="AH109" i="280"/>
  <c r="AE32" i="277"/>
  <c r="AE33" i="277"/>
  <c r="AQ70" i="280"/>
  <c r="AQ16" i="265"/>
  <c r="AQ19" i="265"/>
  <c r="AQ11" i="282"/>
  <c r="AQ12" i="282"/>
  <c r="R70" i="277"/>
  <c r="R76" i="277"/>
  <c r="R82" i="277"/>
  <c r="H70" i="280"/>
  <c r="H16" i="265"/>
  <c r="H26" i="269"/>
  <c r="K26" i="269"/>
  <c r="GG67" i="280"/>
  <c r="GG69" i="280"/>
  <c r="GG70" i="280"/>
  <c r="GG35" i="265"/>
  <c r="BC35" i="277"/>
  <c r="AK33" i="265"/>
  <c r="AK37" i="265"/>
  <c r="AK42" i="265"/>
  <c r="AK47" i="265"/>
  <c r="AK50" i="265"/>
  <c r="GH43" i="280"/>
  <c r="GH72" i="288"/>
  <c r="GH74" i="288"/>
  <c r="AJ73" i="265"/>
  <c r="Q73" i="277"/>
  <c r="FX70" i="265"/>
  <c r="FX76" i="265"/>
  <c r="FX82" i="265"/>
  <c r="AI111" i="280"/>
  <c r="AI114" i="280"/>
  <c r="AI116" i="280"/>
  <c r="AI117" i="280"/>
  <c r="AI46" i="265"/>
  <c r="AI93" i="280"/>
  <c r="AI94" i="280"/>
  <c r="AH15" i="280"/>
  <c r="AG60" i="288"/>
  <c r="AG62" i="288"/>
  <c r="FH43" i="280"/>
  <c r="FH72" i="288"/>
  <c r="FH74" i="288"/>
  <c r="AG37" i="265"/>
  <c r="AG42" i="265"/>
  <c r="AG15" i="280"/>
  <c r="AC63" i="286"/>
  <c r="AC52" i="265"/>
  <c r="O51" i="277"/>
  <c r="AE50" i="282"/>
  <c r="AE51" i="282"/>
  <c r="AC70" i="265"/>
  <c r="AB63" i="265"/>
  <c r="O63" i="277"/>
  <c r="O65" i="277"/>
  <c r="O67" i="277"/>
  <c r="AB30" i="288"/>
  <c r="AB32" i="288"/>
  <c r="AB60" i="288"/>
  <c r="AB62" i="288"/>
  <c r="AB61" i="286"/>
  <c r="AB70" i="280"/>
  <c r="AB16" i="265"/>
  <c r="AB19" i="265"/>
  <c r="AB11" i="282"/>
  <c r="AB12" i="282"/>
  <c r="AA70" i="280"/>
  <c r="AA16" i="265"/>
  <c r="AA19" i="265"/>
  <c r="AA11" i="282"/>
  <c r="AA12" i="282"/>
  <c r="Z100" i="280"/>
  <c r="Z10" i="280"/>
  <c r="Z12" i="280"/>
  <c r="Z15" i="280"/>
  <c r="Z16" i="280"/>
  <c r="Z22" i="280"/>
  <c r="Y14" i="288"/>
  <c r="Y16" i="288"/>
  <c r="DA54" i="280"/>
  <c r="DA72" i="288"/>
  <c r="N63" i="277"/>
  <c r="N65" i="277"/>
  <c r="N67" i="277"/>
  <c r="U84" i="280"/>
  <c r="X73" i="265"/>
  <c r="N73" i="277"/>
  <c r="W70" i="265"/>
  <c r="W76" i="265"/>
  <c r="W98" i="280"/>
  <c r="W100" i="280"/>
  <c r="W76" i="288"/>
  <c r="W79" i="288"/>
  <c r="V83" i="265"/>
  <c r="V63" i="265"/>
  <c r="V65" i="265"/>
  <c r="V67" i="265"/>
  <c r="V81" i="265"/>
  <c r="V84" i="265"/>
  <c r="V70" i="265"/>
  <c r="V109" i="280"/>
  <c r="V98" i="280"/>
  <c r="U70" i="265"/>
  <c r="U47" i="265"/>
  <c r="U50" i="265"/>
  <c r="U83" i="280"/>
  <c r="U16" i="280"/>
  <c r="U22" i="280"/>
  <c r="T65" i="265"/>
  <c r="T67" i="265"/>
  <c r="Q52" i="265"/>
  <c r="L51" i="277"/>
  <c r="T52" i="265"/>
  <c r="T63" i="286"/>
  <c r="T24" i="265"/>
  <c r="BR72" i="288"/>
  <c r="BR74" i="288"/>
  <c r="BQ72" i="288"/>
  <c r="BQ74" i="288"/>
  <c r="S39" i="288"/>
  <c r="S40" i="288"/>
  <c r="BP43" i="280"/>
  <c r="BP72" i="288"/>
  <c r="BP74" i="288"/>
  <c r="BN43" i="280"/>
  <c r="BN72" i="288"/>
  <c r="BN74" i="288"/>
  <c r="BN77" i="288"/>
  <c r="S84" i="280"/>
  <c r="BC77" i="288"/>
  <c r="Q98" i="280"/>
  <c r="AV82" i="265"/>
  <c r="P84" i="265"/>
  <c r="P83" i="265"/>
  <c r="P65" i="288"/>
  <c r="L72" i="277"/>
  <c r="AP69" i="280"/>
  <c r="AN54" i="280"/>
  <c r="AN44" i="280"/>
  <c r="P16" i="280"/>
  <c r="AL77" i="288"/>
  <c r="AK72" i="288"/>
  <c r="AK74" i="288"/>
  <c r="AJ76" i="265"/>
  <c r="AJ82" i="265"/>
  <c r="AJ44" i="280"/>
  <c r="AJ54" i="280"/>
  <c r="L117" i="280"/>
  <c r="L46" i="265"/>
  <c r="O101" i="280"/>
  <c r="O110" i="280"/>
  <c r="O105" i="280"/>
  <c r="AE77" i="288"/>
  <c r="K83" i="265"/>
  <c r="K84" i="265"/>
  <c r="K52" i="265"/>
  <c r="K63" i="286"/>
  <c r="K24" i="265"/>
  <c r="AA43" i="280"/>
  <c r="AA72" i="288"/>
  <c r="AA74" i="288"/>
  <c r="K47" i="265"/>
  <c r="K50" i="265"/>
  <c r="K117" i="280"/>
  <c r="K46" i="265"/>
  <c r="K44" i="265"/>
  <c r="K124" i="280"/>
  <c r="N53" i="282"/>
  <c r="K87" i="282"/>
  <c r="K89" i="282"/>
  <c r="P77" i="288"/>
  <c r="H106" i="280"/>
  <c r="H125" i="280"/>
  <c r="N77" i="288"/>
  <c r="L77" i="288"/>
  <c r="AL36" i="277"/>
  <c r="DM44" i="280"/>
  <c r="DM36" i="265"/>
  <c r="AL44" i="280"/>
  <c r="AL36" i="265"/>
  <c r="AQ44" i="280"/>
  <c r="AQ36" i="265"/>
  <c r="AF36" i="277"/>
  <c r="CW44" i="280"/>
  <c r="CW36" i="265"/>
  <c r="DT44" i="280"/>
  <c r="DT36" i="265"/>
  <c r="BR43" i="280"/>
  <c r="BR44" i="280"/>
  <c r="BR36" i="265"/>
  <c r="EU43" i="280"/>
  <c r="EU44" i="280"/>
  <c r="EU36" i="265"/>
  <c r="FL43" i="280"/>
  <c r="FL44" i="280"/>
  <c r="FL36" i="265"/>
  <c r="AZ36" i="277"/>
  <c r="Z44" i="280"/>
  <c r="Z36" i="265"/>
  <c r="DF43" i="280"/>
  <c r="DF44" i="280"/>
  <c r="DF36" i="265"/>
  <c r="EA58" i="282"/>
  <c r="EA77" i="282"/>
  <c r="DZ36" i="286"/>
  <c r="DZ47" i="286"/>
  <c r="DZ46" i="286"/>
  <c r="DZ57" i="286"/>
  <c r="DZ53" i="265"/>
  <c r="DZ35" i="265"/>
  <c r="DY72" i="265"/>
  <c r="DY125" i="280"/>
  <c r="DY98" i="280"/>
  <c r="DY100" i="280"/>
  <c r="DY35" i="286"/>
  <c r="DY53" i="286"/>
  <c r="DY22" i="265"/>
  <c r="DY25" i="265"/>
  <c r="AT63" i="265"/>
  <c r="AR52" i="286"/>
  <c r="AR54" i="286"/>
  <c r="AR60" i="286"/>
  <c r="AR62" i="286"/>
  <c r="AR14" i="288"/>
  <c r="AR16" i="288"/>
  <c r="AP52" i="286"/>
  <c r="AP54" i="286"/>
  <c r="AP60" i="286"/>
  <c r="AP62" i="286"/>
  <c r="AP30" i="288"/>
  <c r="AP32" i="288"/>
  <c r="AP60" i="288"/>
  <c r="AP62" i="288"/>
  <c r="AM47" i="282"/>
  <c r="AM48" i="282"/>
  <c r="AM57" i="282"/>
  <c r="AM59" i="282"/>
  <c r="AM62" i="282"/>
  <c r="AM63" i="282"/>
  <c r="AM64" i="282"/>
  <c r="AM32" i="265"/>
  <c r="AM33" i="265"/>
  <c r="AM10" i="280"/>
  <c r="AM12" i="280"/>
  <c r="AM15" i="280"/>
  <c r="AL80" i="280"/>
  <c r="AL81" i="280"/>
  <c r="AL109" i="280"/>
  <c r="AL111" i="280"/>
  <c r="AK70" i="265"/>
  <c r="AK76" i="265"/>
  <c r="AI63" i="265"/>
  <c r="AI109" i="280"/>
  <c r="AI98" i="280"/>
  <c r="AI64" i="282"/>
  <c r="AI32" i="265"/>
  <c r="AI33" i="265"/>
  <c r="AI10" i="280"/>
  <c r="AI12" i="280"/>
  <c r="AH63" i="265"/>
  <c r="AH65" i="265"/>
  <c r="AH76" i="280"/>
  <c r="AH78" i="280"/>
  <c r="AH80" i="280"/>
  <c r="AH81" i="280"/>
  <c r="AH98" i="280"/>
  <c r="AH100" i="280"/>
  <c r="AH70" i="280"/>
  <c r="AH16" i="265"/>
  <c r="AH19" i="265"/>
  <c r="AH11" i="282"/>
  <c r="AH12" i="282"/>
  <c r="AH13" i="282"/>
  <c r="AH21" i="265"/>
  <c r="AF63" i="265"/>
  <c r="P63" i="277"/>
  <c r="P65" i="277"/>
  <c r="P67" i="277"/>
  <c r="AF70" i="265"/>
  <c r="AF56" i="286"/>
  <c r="EX72" i="288"/>
  <c r="EX74" i="288"/>
  <c r="AE11" i="282"/>
  <c r="AE12" i="282"/>
  <c r="AE13" i="282"/>
  <c r="AE21" i="265"/>
  <c r="AD70" i="280"/>
  <c r="AD16" i="265"/>
  <c r="AD19" i="265"/>
  <c r="AC37" i="265"/>
  <c r="AC42" i="265"/>
  <c r="AC104" i="280"/>
  <c r="AC106" i="280"/>
  <c r="EC72" i="288"/>
  <c r="EC74" i="288"/>
  <c r="EC77" i="288"/>
  <c r="AB37" i="265"/>
  <c r="AB10" i="280"/>
  <c r="DX76" i="265"/>
  <c r="DX82" i="265"/>
  <c r="Y13" i="282"/>
  <c r="Y21" i="265"/>
  <c r="N21" i="277"/>
  <c r="Z56" i="286"/>
  <c r="Z58" i="286"/>
  <c r="Z61" i="286"/>
  <c r="Z70" i="280"/>
  <c r="Z16" i="265"/>
  <c r="Z19" i="265"/>
  <c r="Z11" i="282"/>
  <c r="Z12" i="282"/>
  <c r="X63" i="265"/>
  <c r="CX43" i="280"/>
  <c r="CX72" i="288"/>
  <c r="CX74" i="288"/>
  <c r="CT43" i="280"/>
  <c r="CT72" i="288"/>
  <c r="CT74" i="288"/>
  <c r="CT77" i="288"/>
  <c r="CR76" i="265"/>
  <c r="CR82" i="265"/>
  <c r="CR43" i="280"/>
  <c r="CR72" i="288"/>
  <c r="CR74" i="288"/>
  <c r="X93" i="280"/>
  <c r="X94" i="280"/>
  <c r="V39" i="288"/>
  <c r="V40" i="288"/>
  <c r="V43" i="288"/>
  <c r="V10" i="280"/>
  <c r="V12" i="280"/>
  <c r="V15" i="280"/>
  <c r="V16" i="280"/>
  <c r="V22" i="280"/>
  <c r="U60" i="288"/>
  <c r="U62" i="288"/>
  <c r="BX76" i="265"/>
  <c r="BX82" i="265"/>
  <c r="T56" i="286"/>
  <c r="T58" i="286"/>
  <c r="S84" i="265"/>
  <c r="S83" i="265"/>
  <c r="BO43" i="280"/>
  <c r="BO72" i="288"/>
  <c r="BO74" i="288"/>
  <c r="BO77" i="288"/>
  <c r="BK43" i="280"/>
  <c r="BK72" i="288"/>
  <c r="BK74" i="288"/>
  <c r="R39" i="288"/>
  <c r="R40" i="288"/>
  <c r="R70" i="265"/>
  <c r="R76" i="265"/>
  <c r="R104" i="280"/>
  <c r="R106" i="280"/>
  <c r="R125" i="280"/>
  <c r="BF44" i="280"/>
  <c r="BF54" i="280"/>
  <c r="Q14" i="288"/>
  <c r="Q16" i="288"/>
  <c r="Q19" i="288"/>
  <c r="Q16" i="280"/>
  <c r="Q22" i="280"/>
  <c r="Q76" i="288"/>
  <c r="Q79" i="288"/>
  <c r="AT72" i="288"/>
  <c r="AT74" i="288"/>
  <c r="K19" i="277"/>
  <c r="K22" i="277"/>
  <c r="AR43" i="280"/>
  <c r="AR72" i="288"/>
  <c r="AR74" i="288"/>
  <c r="M117" i="280"/>
  <c r="M46" i="265"/>
  <c r="P115" i="280"/>
  <c r="P53" i="282"/>
  <c r="P35" i="265"/>
  <c r="AI44" i="280"/>
  <c r="AI54" i="280"/>
  <c r="O84" i="265"/>
  <c r="O83" i="265"/>
  <c r="L104" i="280"/>
  <c r="L106" i="280"/>
  <c r="L125" i="280"/>
  <c r="AG72" i="288"/>
  <c r="AG74" i="288"/>
  <c r="AD74" i="288"/>
  <c r="AD77" i="288"/>
  <c r="O13" i="282"/>
  <c r="O70" i="280"/>
  <c r="O16" i="265"/>
  <c r="O19" i="265"/>
  <c r="O11" i="282"/>
  <c r="O12" i="282"/>
  <c r="O87" i="282"/>
  <c r="J75" i="265"/>
  <c r="K115" i="280"/>
  <c r="W72" i="288"/>
  <c r="W74" i="288"/>
  <c r="V44" i="280"/>
  <c r="V54" i="280"/>
  <c r="M67" i="265"/>
  <c r="M81" i="265"/>
  <c r="M60" i="288"/>
  <c r="M62" i="288"/>
  <c r="T74" i="288"/>
  <c r="T77" i="288"/>
  <c r="M57" i="286"/>
  <c r="M58" i="286"/>
  <c r="M61" i="286"/>
  <c r="H51" i="282"/>
  <c r="H76" i="282"/>
  <c r="J111" i="280"/>
  <c r="J114" i="280"/>
  <c r="N44" i="280"/>
  <c r="N54" i="280"/>
  <c r="K72" i="288"/>
  <c r="K74" i="288"/>
  <c r="K77" i="288"/>
  <c r="M72" i="288"/>
  <c r="M74" i="288"/>
  <c r="FY43" i="280"/>
  <c r="FY44" i="280"/>
  <c r="FY36" i="265"/>
  <c r="H54" i="280"/>
  <c r="H72" i="288"/>
  <c r="CI44" i="280"/>
  <c r="CI36" i="265"/>
  <c r="K43" i="280"/>
  <c r="K44" i="280"/>
  <c r="K36" i="265"/>
  <c r="EW43" i="280"/>
  <c r="EW44" i="280"/>
  <c r="EW36" i="265"/>
  <c r="AT36" i="277"/>
  <c r="AV44" i="280"/>
  <c r="AV36" i="265"/>
  <c r="EV43" i="280"/>
  <c r="EV44" i="280"/>
  <c r="EV36" i="265"/>
  <c r="FM44" i="280"/>
  <c r="FM36" i="265"/>
  <c r="DD43" i="280"/>
  <c r="DD44" i="280"/>
  <c r="DD36" i="265"/>
  <c r="BI44" i="280"/>
  <c r="BI36" i="265"/>
  <c r="EA35" i="286"/>
  <c r="EA53" i="286"/>
  <c r="EA22" i="265"/>
  <c r="EA25" i="265"/>
  <c r="EA88" i="282"/>
  <c r="EA66" i="282"/>
  <c r="EA21" i="265"/>
  <c r="DZ76" i="265"/>
  <c r="DZ82" i="265"/>
  <c r="DZ14" i="288"/>
  <c r="DZ16" i="288"/>
  <c r="DZ19" i="288"/>
  <c r="DZ77" i="280"/>
  <c r="DZ44" i="265"/>
  <c r="DZ84" i="280"/>
  <c r="DZ124" i="280"/>
  <c r="DZ88" i="282"/>
  <c r="DZ66" i="282"/>
  <c r="DY84" i="265"/>
  <c r="DY81" i="265"/>
  <c r="DY83" i="265"/>
  <c r="DY53" i="265"/>
  <c r="DY46" i="286"/>
  <c r="DY57" i="286"/>
  <c r="DY54" i="282"/>
  <c r="DY66" i="282"/>
  <c r="DY88" i="282"/>
  <c r="DY35" i="265"/>
  <c r="DX76" i="288"/>
  <c r="DX110" i="280"/>
  <c r="DX105" i="280"/>
  <c r="DX44" i="265"/>
  <c r="DX124" i="280"/>
  <c r="DX22" i="280"/>
  <c r="DU87" i="282"/>
  <c r="DX67" i="282"/>
  <c r="DW83" i="265"/>
  <c r="DW84" i="265"/>
  <c r="AT52" i="286"/>
  <c r="AT54" i="286"/>
  <c r="AT60" i="286"/>
  <c r="AT62" i="286"/>
  <c r="AT14" i="288"/>
  <c r="AT16" i="288"/>
  <c r="AR93" i="280"/>
  <c r="AR94" i="280"/>
  <c r="AR104" i="280"/>
  <c r="AR106" i="280"/>
  <c r="AR125" i="280"/>
  <c r="AP76" i="280"/>
  <c r="AP78" i="280"/>
  <c r="AP80" i="280"/>
  <c r="AP81" i="280"/>
  <c r="AP109" i="280"/>
  <c r="AP111" i="280"/>
  <c r="AP114" i="280"/>
  <c r="AN76" i="280"/>
  <c r="AN78" i="280"/>
  <c r="AN80" i="280"/>
  <c r="AN81" i="280"/>
  <c r="AN98" i="280"/>
  <c r="AN100" i="280"/>
  <c r="AN101" i="280"/>
  <c r="AN45" i="265"/>
  <c r="AM13" i="282"/>
  <c r="AM21" i="265"/>
  <c r="AL76" i="280"/>
  <c r="AL78" i="280"/>
  <c r="AL83" i="280"/>
  <c r="AL84" i="280"/>
  <c r="AK52" i="286"/>
  <c r="AK54" i="286"/>
  <c r="AK60" i="286"/>
  <c r="GI55" i="280"/>
  <c r="AK35" i="282"/>
  <c r="AK38" i="282"/>
  <c r="AK44" i="282"/>
  <c r="AK45" i="282"/>
  <c r="AK47" i="282"/>
  <c r="AK48" i="282"/>
  <c r="AK57" i="282"/>
  <c r="AK59" i="282"/>
  <c r="AK62" i="282"/>
  <c r="AK63" i="282"/>
  <c r="AK64" i="282"/>
  <c r="AK32" i="265"/>
  <c r="GF43" i="280"/>
  <c r="GF72" i="288"/>
  <c r="GF74" i="288"/>
  <c r="AJ80" i="280"/>
  <c r="AJ81" i="280"/>
  <c r="AJ109" i="280"/>
  <c r="AJ111" i="280"/>
  <c r="AJ114" i="280"/>
  <c r="AJ116" i="280"/>
  <c r="AJ76" i="280"/>
  <c r="AJ78" i="280"/>
  <c r="AJ83" i="280"/>
  <c r="AJ84" i="280"/>
  <c r="AI80" i="280"/>
  <c r="AI81" i="280"/>
  <c r="FQ67" i="280"/>
  <c r="FQ69" i="280"/>
  <c r="FK72" i="288"/>
  <c r="FK74" i="288"/>
  <c r="FK77" i="288"/>
  <c r="AG30" i="288"/>
  <c r="AG32" i="288"/>
  <c r="AG54" i="286"/>
  <c r="AG60" i="286"/>
  <c r="AG62" i="286"/>
  <c r="AG14" i="288"/>
  <c r="AG16" i="288"/>
  <c r="AF30" i="288"/>
  <c r="AF32" i="288"/>
  <c r="AF60" i="288"/>
  <c r="AF62" i="288"/>
  <c r="AC117" i="280"/>
  <c r="AC126" i="280"/>
  <c r="AF93" i="280"/>
  <c r="AF94" i="280"/>
  <c r="AF104" i="280"/>
  <c r="AF106" i="280"/>
  <c r="AF70" i="280"/>
  <c r="AF16" i="265"/>
  <c r="AF19" i="265"/>
  <c r="AE54" i="286"/>
  <c r="AE60" i="286"/>
  <c r="AE62" i="286"/>
  <c r="AE30" i="288"/>
  <c r="AE32" i="288"/>
  <c r="AE39" i="288"/>
  <c r="AE40" i="288"/>
  <c r="AE43" i="288"/>
  <c r="AE98" i="280"/>
  <c r="AE100" i="280"/>
  <c r="AE101" i="280"/>
  <c r="AE45" i="265"/>
  <c r="EP43" i="280"/>
  <c r="EP72" i="288"/>
  <c r="EP74" i="288"/>
  <c r="EP77" i="288"/>
  <c r="AE70" i="280"/>
  <c r="AE16" i="265"/>
  <c r="AE19" i="265"/>
  <c r="EN76" i="265"/>
  <c r="EN82" i="265"/>
  <c r="AD98" i="280"/>
  <c r="AD53" i="282"/>
  <c r="AD55" i="282"/>
  <c r="AC76" i="288"/>
  <c r="AC79" i="288"/>
  <c r="EB76" i="265"/>
  <c r="EB82" i="265"/>
  <c r="EB72" i="288"/>
  <c r="EB74" i="288"/>
  <c r="DW72" i="288"/>
  <c r="DW74" i="288"/>
  <c r="Y19" i="265"/>
  <c r="Y11" i="282"/>
  <c r="Y12" i="282"/>
  <c r="DT76" i="265"/>
  <c r="DT82" i="265"/>
  <c r="AA93" i="280"/>
  <c r="AA94" i="280"/>
  <c r="AA104" i="280"/>
  <c r="AA106" i="280"/>
  <c r="AA125" i="280"/>
  <c r="Z62" i="286"/>
  <c r="Z30" i="288"/>
  <c r="Z32" i="288"/>
  <c r="Z39" i="288"/>
  <c r="Z40" i="288"/>
  <c r="Y37" i="265"/>
  <c r="Y42" i="265"/>
  <c r="X30" i="288"/>
  <c r="X32" i="288"/>
  <c r="X39" i="288"/>
  <c r="X40" i="288"/>
  <c r="X43" i="288"/>
  <c r="X37" i="265"/>
  <c r="X42" i="265"/>
  <c r="X47" i="265"/>
  <c r="X50" i="265"/>
  <c r="CU43" i="280"/>
  <c r="CU72" i="288"/>
  <c r="CU74" i="288"/>
  <c r="CS72" i="288"/>
  <c r="CS74" i="288"/>
  <c r="CS77" i="288"/>
  <c r="W116" i="280"/>
  <c r="W117" i="280"/>
  <c r="W46" i="265"/>
  <c r="W83" i="280"/>
  <c r="W84" i="280"/>
  <c r="CK72" i="288"/>
  <c r="CK74" i="288"/>
  <c r="V56" i="286"/>
  <c r="V58" i="286"/>
  <c r="V61" i="286"/>
  <c r="V76" i="280"/>
  <c r="V78" i="280"/>
  <c r="V80" i="280"/>
  <c r="V81" i="280"/>
  <c r="CB72" i="288"/>
  <c r="CB74" i="288"/>
  <c r="U37" i="265"/>
  <c r="U42" i="265"/>
  <c r="T98" i="280"/>
  <c r="T100" i="280"/>
  <c r="BS72" i="288"/>
  <c r="BS74" i="288"/>
  <c r="S67" i="265"/>
  <c r="S81" i="265"/>
  <c r="S30" i="288"/>
  <c r="S32" i="288"/>
  <c r="S60" i="288"/>
  <c r="S62" i="288"/>
  <c r="BL76" i="265"/>
  <c r="BL82" i="265"/>
  <c r="BJ43" i="280"/>
  <c r="BJ72" i="288"/>
  <c r="BJ74" i="288"/>
  <c r="BJ77" i="288"/>
  <c r="S50" i="282"/>
  <c r="S51" i="282"/>
  <c r="S76" i="282"/>
  <c r="R37" i="265"/>
  <c r="R42" i="265"/>
  <c r="Q84" i="265"/>
  <c r="Q83" i="265"/>
  <c r="BB43" i="280"/>
  <c r="BB72" i="288"/>
  <c r="BB74" i="288"/>
  <c r="Q83" i="280"/>
  <c r="P39" i="288"/>
  <c r="P40" i="288"/>
  <c r="P43" i="288"/>
  <c r="P56" i="286"/>
  <c r="P58" i="286"/>
  <c r="P61" i="286"/>
  <c r="AK67" i="280"/>
  <c r="AK69" i="280"/>
  <c r="AJ43" i="280"/>
  <c r="AJ72" i="288"/>
  <c r="AJ74" i="288"/>
  <c r="AJ77" i="288"/>
  <c r="L37" i="265"/>
  <c r="L42" i="265"/>
  <c r="L47" i="265"/>
  <c r="L50" i="265"/>
  <c r="O81" i="265"/>
  <c r="O60" i="288"/>
  <c r="O62" i="288"/>
  <c r="O65" i="288"/>
  <c r="L44" i="265"/>
  <c r="L83" i="280"/>
  <c r="L84" i="280"/>
  <c r="L124" i="280"/>
  <c r="L15" i="280"/>
  <c r="L16" i="280"/>
  <c r="O104" i="280"/>
  <c r="O106" i="280"/>
  <c r="AC43" i="280"/>
  <c r="AC72" i="288"/>
  <c r="AC74" i="288"/>
  <c r="O93" i="280"/>
  <c r="O94" i="280"/>
  <c r="Z43" i="280"/>
  <c r="Z72" i="288"/>
  <c r="Z74" i="288"/>
  <c r="Z77" i="288"/>
  <c r="Y72" i="288"/>
  <c r="Y74" i="288"/>
  <c r="N100" i="280"/>
  <c r="N101" i="280"/>
  <c r="N45" i="265"/>
  <c r="X72" i="288"/>
  <c r="X74" i="288"/>
  <c r="U72" i="288"/>
  <c r="U74" i="288"/>
  <c r="U77" i="288"/>
  <c r="M70" i="265"/>
  <c r="M76" i="265"/>
  <c r="M82" i="265"/>
  <c r="J70" i="265"/>
  <c r="J76" i="265"/>
  <c r="J46" i="269"/>
  <c r="L46" i="269"/>
  <c r="U43" i="280"/>
  <c r="U44" i="280"/>
  <c r="U36" i="265"/>
  <c r="M36" i="277"/>
  <c r="DU43" i="280"/>
  <c r="DU44" i="280"/>
  <c r="DU36" i="265"/>
  <c r="H43" i="280"/>
  <c r="EK43" i="280"/>
  <c r="EK44" i="280"/>
  <c r="EK36" i="265"/>
  <c r="AQ36" i="277"/>
  <c r="CO44" i="280"/>
  <c r="CO36" i="265"/>
  <c r="AE36" i="277"/>
  <c r="AS44" i="280"/>
  <c r="AS36" i="265"/>
  <c r="S36" i="277"/>
  <c r="FJ44" i="280"/>
  <c r="FJ36" i="265"/>
  <c r="EG43" i="280"/>
  <c r="EG44" i="280"/>
  <c r="EG36" i="265"/>
  <c r="CK43" i="280"/>
  <c r="CK44" i="280"/>
  <c r="CK36" i="265"/>
  <c r="BD44" i="280"/>
  <c r="BD36" i="265"/>
  <c r="BA44" i="280"/>
  <c r="BA36" i="265"/>
  <c r="U36" i="277"/>
  <c r="AH44" i="280"/>
  <c r="AH36" i="265"/>
  <c r="AP44" i="280"/>
  <c r="AP36" i="265"/>
  <c r="CV43" i="280"/>
  <c r="CV44" i="280"/>
  <c r="CV36" i="265"/>
  <c r="EA13" i="282"/>
  <c r="EA87" i="282"/>
  <c r="EA11" i="282"/>
  <c r="EA12" i="282"/>
  <c r="DZ84" i="265"/>
  <c r="DZ67" i="265"/>
  <c r="DZ81" i="265"/>
  <c r="DZ83" i="265"/>
  <c r="DZ47" i="265"/>
  <c r="DZ50" i="265"/>
  <c r="DZ25" i="265"/>
  <c r="DZ53" i="286"/>
  <c r="DZ35" i="286"/>
  <c r="DZ77" i="282"/>
  <c r="DZ58" i="282"/>
  <c r="DZ53" i="282"/>
  <c r="DZ55" i="282"/>
  <c r="DZ67" i="282"/>
  <c r="DZ22" i="265"/>
  <c r="DY70" i="265"/>
  <c r="DY76" i="265"/>
  <c r="DY82" i="265"/>
  <c r="DY77" i="282"/>
  <c r="DY58" i="282"/>
  <c r="DX83" i="265"/>
  <c r="DX81" i="265"/>
  <c r="DX84" i="265"/>
  <c r="DU52" i="265"/>
  <c r="AM51" i="277"/>
  <c r="DX14" i="288"/>
  <c r="DX16" i="288"/>
  <c r="DX19" i="288"/>
  <c r="DX88" i="282"/>
  <c r="DX66" i="282"/>
  <c r="DX35" i="286"/>
  <c r="DX53" i="286"/>
  <c r="DX22" i="265"/>
  <c r="DX25" i="265"/>
  <c r="DX54" i="282"/>
  <c r="DX51" i="282"/>
  <c r="DX76" i="282"/>
  <c r="DW53" i="265"/>
  <c r="DW46" i="286"/>
  <c r="DW57" i="286"/>
  <c r="DW124" i="280"/>
  <c r="DW44" i="265"/>
  <c r="DW35" i="286"/>
  <c r="DW53" i="286"/>
  <c r="DW25" i="265"/>
  <c r="DV77" i="280"/>
  <c r="DV44" i="265"/>
  <c r="DV124" i="280"/>
  <c r="GJ52" i="286"/>
  <c r="GJ54" i="286"/>
  <c r="GJ60" i="286"/>
  <c r="GJ62" i="286"/>
  <c r="AR69" i="280"/>
  <c r="AR35" i="282"/>
  <c r="AR38" i="282"/>
  <c r="AR44" i="282"/>
  <c r="AR45" i="282"/>
  <c r="AR47" i="282"/>
  <c r="AR48" i="282"/>
  <c r="AR57" i="282"/>
  <c r="AR59" i="282"/>
  <c r="AR62" i="282"/>
  <c r="AR63" i="282"/>
  <c r="AR64" i="282"/>
  <c r="AR32" i="265"/>
  <c r="AR33" i="265"/>
  <c r="AN47" i="282"/>
  <c r="AN48" i="282"/>
  <c r="AN57" i="282"/>
  <c r="AN59" i="282"/>
  <c r="AN62" i="282"/>
  <c r="AN63" i="282"/>
  <c r="AN64" i="282"/>
  <c r="AN32" i="265"/>
  <c r="AN33" i="265"/>
  <c r="AN10" i="280"/>
  <c r="AN12" i="280"/>
  <c r="AN15" i="280"/>
  <c r="AN16" i="280"/>
  <c r="AM70" i="280"/>
  <c r="AM16" i="265"/>
  <c r="AM19" i="265"/>
  <c r="AM11" i="282"/>
  <c r="AM12" i="282"/>
  <c r="AL35" i="282"/>
  <c r="AL38" i="282"/>
  <c r="AL44" i="282"/>
  <c r="AL45" i="282"/>
  <c r="AL47" i="282"/>
  <c r="AL48" i="282"/>
  <c r="AL57" i="282"/>
  <c r="AL59" i="282"/>
  <c r="AL62" i="282"/>
  <c r="AL63" i="282"/>
  <c r="AL64" i="282"/>
  <c r="AL32" i="265"/>
  <c r="AL33" i="265"/>
  <c r="AL10" i="280"/>
  <c r="AL12" i="280"/>
  <c r="FU67" i="280"/>
  <c r="FU69" i="280"/>
  <c r="EK35" i="265"/>
  <c r="AQ35" i="277"/>
  <c r="AJ63" i="265"/>
  <c r="FZ67" i="280"/>
  <c r="FZ69" i="280"/>
  <c r="AJ50" i="282"/>
  <c r="AI52" i="286"/>
  <c r="AI54" i="286"/>
  <c r="FN43" i="280"/>
  <c r="FN72" i="288"/>
  <c r="FN74" i="288"/>
  <c r="AH76" i="288"/>
  <c r="AH79" i="288"/>
  <c r="AG52" i="286"/>
  <c r="AC80" i="280"/>
  <c r="AC81" i="280"/>
  <c r="AC109" i="280"/>
  <c r="AC111" i="280"/>
  <c r="AC114" i="280"/>
  <c r="AC116" i="280"/>
  <c r="AE63" i="265"/>
  <c r="AE65" i="265"/>
  <c r="AE67" i="265"/>
  <c r="AE83" i="280"/>
  <c r="AE84" i="280"/>
  <c r="AE10" i="280"/>
  <c r="AE12" i="280"/>
  <c r="AE15" i="280"/>
  <c r="AD10" i="280"/>
  <c r="AD12" i="280"/>
  <c r="AD15" i="280"/>
  <c r="AD50" i="282"/>
  <c r="AD51" i="282"/>
  <c r="AD76" i="282"/>
  <c r="EE72" i="288"/>
  <c r="EE74" i="288"/>
  <c r="EE77" i="288"/>
  <c r="AB52" i="265"/>
  <c r="AB60" i="286"/>
  <c r="AB62" i="286"/>
  <c r="AB63" i="286"/>
  <c r="AB24" i="265"/>
  <c r="EA43" i="280"/>
  <c r="EA72" i="288"/>
  <c r="EA74" i="288"/>
  <c r="AA63" i="265"/>
  <c r="AA65" i="265"/>
  <c r="AA67" i="265"/>
  <c r="AA60" i="286"/>
  <c r="AA62" i="286"/>
  <c r="AA30" i="288"/>
  <c r="AA32" i="288"/>
  <c r="AA60" i="288"/>
  <c r="AA62" i="288"/>
  <c r="AA65" i="288"/>
  <c r="AA37" i="265"/>
  <c r="AA42" i="265"/>
  <c r="AA57" i="282"/>
  <c r="AA59" i="282"/>
  <c r="AA62" i="282"/>
  <c r="AA63" i="282"/>
  <c r="AA64" i="282"/>
  <c r="AA32" i="265"/>
  <c r="AA33" i="265"/>
  <c r="Z62" i="282"/>
  <c r="Z63" i="282"/>
  <c r="Z64" i="282"/>
  <c r="Z32" i="265"/>
  <c r="Z33" i="265"/>
  <c r="Z37" i="265"/>
  <c r="Z42" i="265"/>
  <c r="Y52" i="286"/>
  <c r="Y54" i="286"/>
  <c r="Y60" i="286"/>
  <c r="Y62" i="286"/>
  <c r="Y30" i="288"/>
  <c r="Y32" i="288"/>
  <c r="Y39" i="288"/>
  <c r="Y40" i="288"/>
  <c r="Y43" i="288"/>
  <c r="U13" i="282"/>
  <c r="U21" i="265"/>
  <c r="M21" i="277"/>
  <c r="U95" i="280"/>
  <c r="U18" i="265"/>
  <c r="W30" i="288"/>
  <c r="W32" i="288"/>
  <c r="W60" i="288"/>
  <c r="W62" i="288"/>
  <c r="W56" i="286"/>
  <c r="W58" i="286"/>
  <c r="W10" i="280"/>
  <c r="W12" i="280"/>
  <c r="W15" i="280"/>
  <c r="CL43" i="280"/>
  <c r="CL72" i="288"/>
  <c r="CL74" i="288"/>
  <c r="CL77" i="288"/>
  <c r="V47" i="265"/>
  <c r="V33" i="265"/>
  <c r="V37" i="265"/>
  <c r="V42" i="265"/>
  <c r="V77" i="280"/>
  <c r="CG72" i="288"/>
  <c r="CG74" i="288"/>
  <c r="CF72" i="288"/>
  <c r="CF74" i="288"/>
  <c r="CE43" i="280"/>
  <c r="CE72" i="288"/>
  <c r="CE74" i="288"/>
  <c r="CE77" i="288"/>
  <c r="U76" i="288"/>
  <c r="U79" i="288"/>
  <c r="BX72" i="288"/>
  <c r="BX74" i="288"/>
  <c r="T63" i="265"/>
  <c r="M63" i="277"/>
  <c r="M65" i="277"/>
  <c r="M67" i="277"/>
  <c r="M81" i="277"/>
  <c r="T30" i="288"/>
  <c r="T32" i="288"/>
  <c r="T39" i="288"/>
  <c r="T40" i="288"/>
  <c r="Q13" i="282"/>
  <c r="Q21" i="265"/>
  <c r="L21" i="277"/>
  <c r="T50" i="282"/>
  <c r="T51" i="282"/>
  <c r="S56" i="286"/>
  <c r="S58" i="286"/>
  <c r="S109" i="280"/>
  <c r="S111" i="280"/>
  <c r="S114" i="280"/>
  <c r="S37" i="265"/>
  <c r="R109" i="280"/>
  <c r="R111" i="280"/>
  <c r="R114" i="280"/>
  <c r="R116" i="280"/>
  <c r="BF43" i="280"/>
  <c r="BF72" i="288"/>
  <c r="BF74" i="288"/>
  <c r="BF77" i="288"/>
  <c r="R76" i="288"/>
  <c r="R79" i="288"/>
  <c r="R81" i="288"/>
  <c r="Q81" i="265"/>
  <c r="R50" i="282"/>
  <c r="R51" i="282"/>
  <c r="Q70" i="265"/>
  <c r="Q76" i="265"/>
  <c r="Q82" i="265"/>
  <c r="Q56" i="286"/>
  <c r="Q58" i="286"/>
  <c r="Q61" i="286"/>
  <c r="AV43" i="280"/>
  <c r="AV72" i="288"/>
  <c r="AV74" i="288"/>
  <c r="AV77" i="288"/>
  <c r="AU72" i="288"/>
  <c r="AU74" i="288"/>
  <c r="AS43" i="280"/>
  <c r="AS72" i="288"/>
  <c r="AS74" i="288"/>
  <c r="AR67" i="280"/>
  <c r="AQ43" i="280"/>
  <c r="AQ72" i="288"/>
  <c r="AQ74" i="288"/>
  <c r="AQ77" i="288"/>
  <c r="P117" i="280"/>
  <c r="P46" i="265"/>
  <c r="P109" i="280"/>
  <c r="P111" i="280"/>
  <c r="P114" i="280"/>
  <c r="P116" i="280"/>
  <c r="P83" i="280"/>
  <c r="P84" i="280"/>
  <c r="P73" i="265"/>
  <c r="L73" i="277"/>
  <c r="L52" i="265"/>
  <c r="L63" i="286"/>
  <c r="L24" i="265"/>
  <c r="AI43" i="280"/>
  <c r="AI72" i="288"/>
  <c r="AI74" i="288"/>
  <c r="AI77" i="288"/>
  <c r="AH43" i="280"/>
  <c r="AH72" i="288"/>
  <c r="AH74" i="288"/>
  <c r="O56" i="286"/>
  <c r="O58" i="286"/>
  <c r="O61" i="286"/>
  <c r="AE44" i="280"/>
  <c r="AE54" i="280"/>
  <c r="O10" i="280"/>
  <c r="O12" i="280"/>
  <c r="O15" i="280"/>
  <c r="O16" i="280"/>
  <c r="K60" i="288"/>
  <c r="K62" i="288"/>
  <c r="AB72" i="288"/>
  <c r="AB74" i="288"/>
  <c r="AB77" i="288"/>
  <c r="N39" i="288"/>
  <c r="N40" i="288"/>
  <c r="K127" i="280"/>
  <c r="L123" i="280"/>
  <c r="L93" i="280"/>
  <c r="L94" i="280"/>
  <c r="N115" i="280"/>
  <c r="N83" i="280"/>
  <c r="N84" i="280"/>
  <c r="N76" i="288"/>
  <c r="N79" i="288"/>
  <c r="V43" i="280"/>
  <c r="V72" i="288"/>
  <c r="V74" i="288"/>
  <c r="V77" i="288"/>
  <c r="H59" i="282"/>
  <c r="H62" i="282"/>
  <c r="L44" i="280"/>
  <c r="L54" i="280"/>
  <c r="H46" i="269"/>
  <c r="K46" i="269"/>
  <c r="CG43" i="280"/>
  <c r="CG44" i="280"/>
  <c r="CG36" i="265"/>
  <c r="AC36" i="277"/>
  <c r="L83" i="265"/>
  <c r="L70" i="265"/>
  <c r="L76" i="265"/>
  <c r="L82" i="265"/>
  <c r="L84" i="265"/>
  <c r="BM44" i="280"/>
  <c r="BM36" i="265"/>
  <c r="DA43" i="280"/>
  <c r="DA44" i="280"/>
  <c r="DA36" i="265"/>
  <c r="AH36" i="277"/>
  <c r="X43" i="280"/>
  <c r="X44" i="280"/>
  <c r="X36" i="265"/>
  <c r="DI44" i="280"/>
  <c r="DI36" i="265"/>
  <c r="BH44" i="280"/>
  <c r="BH36" i="265"/>
  <c r="DS43" i="280"/>
  <c r="DS44" i="280"/>
  <c r="DS36" i="265"/>
  <c r="BG44" i="280"/>
  <c r="BG36" i="265"/>
  <c r="EO43" i="280"/>
  <c r="EO44" i="280"/>
  <c r="EO36" i="265"/>
  <c r="FO43" i="280"/>
  <c r="FO44" i="280"/>
  <c r="FO36" i="265"/>
  <c r="Q44" i="280"/>
  <c r="Q36" i="265"/>
  <c r="AB43" i="280"/>
  <c r="AB44" i="280"/>
  <c r="AB36" i="265"/>
  <c r="DE43" i="280"/>
  <c r="DE44" i="280"/>
  <c r="DE36" i="265"/>
  <c r="DZ70" i="265"/>
  <c r="DZ24" i="265"/>
  <c r="DZ63" i="286"/>
  <c r="DZ52" i="265"/>
  <c r="DZ37" i="265"/>
  <c r="DZ42" i="265"/>
  <c r="DZ73" i="288"/>
  <c r="FI67" i="280"/>
  <c r="FI69" i="280"/>
  <c r="FI35" i="282"/>
  <c r="FI38" i="282"/>
  <c r="FI44" i="282"/>
  <c r="FI45" i="282"/>
  <c r="FI47" i="282"/>
  <c r="FI48" i="282"/>
  <c r="FI57" i="282"/>
  <c r="FI59" i="282"/>
  <c r="AT69" i="280"/>
  <c r="AT35" i="282"/>
  <c r="AT38" i="282"/>
  <c r="AT44" i="282"/>
  <c r="AT45" i="282"/>
  <c r="AT47" i="282"/>
  <c r="AT48" i="282"/>
  <c r="AT57" i="282"/>
  <c r="AT59" i="282"/>
  <c r="AT62" i="282"/>
  <c r="AT63" i="282"/>
  <c r="EO35" i="265"/>
  <c r="AR35" i="277"/>
  <c r="BY35" i="265"/>
  <c r="AA35" i="277"/>
  <c r="AK76" i="280"/>
  <c r="AK78" i="280"/>
  <c r="AK80" i="280"/>
  <c r="AK81" i="280"/>
  <c r="AK98" i="280"/>
  <c r="AK100" i="280"/>
  <c r="GG72" i="288"/>
  <c r="GG74" i="288"/>
  <c r="GG77" i="288"/>
  <c r="AJ75" i="265"/>
  <c r="Q75" i="277"/>
  <c r="AI75" i="265"/>
  <c r="AI56" i="286"/>
  <c r="AI58" i="286"/>
  <c r="AI61" i="286"/>
  <c r="AH52" i="286"/>
  <c r="AH54" i="286"/>
  <c r="AH60" i="286"/>
  <c r="AH62" i="286"/>
  <c r="AH30" i="288"/>
  <c r="AH32" i="288"/>
  <c r="AH60" i="288"/>
  <c r="AH62" i="288"/>
  <c r="AH65" i="288"/>
  <c r="FP72" i="288"/>
  <c r="FP74" i="288"/>
  <c r="FM43" i="280"/>
  <c r="FM72" i="288"/>
  <c r="FM74" i="288"/>
  <c r="FI72" i="288"/>
  <c r="FI74" i="288"/>
  <c r="FI77" i="288"/>
  <c r="AG80" i="280"/>
  <c r="AG81" i="280"/>
  <c r="AG109" i="280"/>
  <c r="AG111" i="280"/>
  <c r="AG114" i="280"/>
  <c r="AG116" i="280"/>
  <c r="FF67" i="280"/>
  <c r="FF69" i="280"/>
  <c r="FD43" i="280"/>
  <c r="FD72" i="288"/>
  <c r="FD74" i="288"/>
  <c r="AE76" i="280"/>
  <c r="AE78" i="280"/>
  <c r="AE80" i="280"/>
  <c r="AE81" i="280"/>
  <c r="AE109" i="280"/>
  <c r="AE111" i="280"/>
  <c r="AE114" i="280"/>
  <c r="AE116" i="280"/>
  <c r="AD30" i="288"/>
  <c r="AD32" i="288"/>
  <c r="EM43" i="280"/>
  <c r="EM72" i="288"/>
  <c r="EM74" i="288"/>
  <c r="EM77" i="288"/>
  <c r="AA75" i="265"/>
  <c r="DZ43" i="280"/>
  <c r="DZ72" i="288"/>
  <c r="DZ74" i="288"/>
  <c r="AB50" i="282"/>
  <c r="AB51" i="282"/>
  <c r="DQ72" i="288"/>
  <c r="DQ74" i="288"/>
  <c r="DQ77" i="288"/>
  <c r="Z63" i="265"/>
  <c r="Z65" i="265"/>
  <c r="Z67" i="265"/>
  <c r="Z83" i="280"/>
  <c r="Z84" i="280"/>
  <c r="Y76" i="288"/>
  <c r="Y79" i="288"/>
  <c r="Y81" i="288"/>
  <c r="CW43" i="280"/>
  <c r="CW72" i="288"/>
  <c r="CW74" i="288"/>
  <c r="X98" i="280"/>
  <c r="X100" i="280"/>
  <c r="X101" i="280"/>
  <c r="X45" i="265"/>
  <c r="U70" i="280"/>
  <c r="U16" i="265"/>
  <c r="U19" i="265"/>
  <c r="U11" i="282"/>
  <c r="U12" i="282"/>
  <c r="W57" i="282"/>
  <c r="W59" i="282"/>
  <c r="W62" i="282"/>
  <c r="W63" i="282"/>
  <c r="W64" i="282"/>
  <c r="W32" i="265"/>
  <c r="W33" i="265"/>
  <c r="W37" i="265"/>
  <c r="W42" i="265"/>
  <c r="W109" i="280"/>
  <c r="W111" i="280"/>
  <c r="W114" i="280"/>
  <c r="CO43" i="280"/>
  <c r="CO72" i="288"/>
  <c r="CO74" i="288"/>
  <c r="W11" i="282"/>
  <c r="W12" i="282"/>
  <c r="V30" i="288"/>
  <c r="V32" i="288"/>
  <c r="V60" i="288"/>
  <c r="V62" i="288"/>
  <c r="CF76" i="265"/>
  <c r="CF82" i="265"/>
  <c r="V50" i="282"/>
  <c r="U81" i="265"/>
  <c r="U54" i="286"/>
  <c r="U60" i="286"/>
  <c r="U62" i="286"/>
  <c r="U30" i="288"/>
  <c r="U32" i="288"/>
  <c r="U39" i="288"/>
  <c r="U40" i="288"/>
  <c r="U52" i="286"/>
  <c r="U78" i="280"/>
  <c r="U80" i="280"/>
  <c r="U81" i="280"/>
  <c r="U109" i="280"/>
  <c r="U111" i="280"/>
  <c r="T70" i="265"/>
  <c r="T72" i="265"/>
  <c r="T37" i="265"/>
  <c r="T42" i="265"/>
  <c r="T47" i="265"/>
  <c r="T50" i="265"/>
  <c r="T104" i="280"/>
  <c r="T106" i="280"/>
  <c r="S63" i="265"/>
  <c r="S65" i="265"/>
  <c r="Q95" i="280"/>
  <c r="Q18" i="265"/>
  <c r="L18" i="277"/>
  <c r="T93" i="280"/>
  <c r="T94" i="280"/>
  <c r="T95" i="280"/>
  <c r="T18" i="265"/>
  <c r="S93" i="280"/>
  <c r="S94" i="280"/>
  <c r="BM43" i="280"/>
  <c r="BM72" i="288"/>
  <c r="BM74" i="288"/>
  <c r="BM77" i="288"/>
  <c r="R63" i="265"/>
  <c r="R65" i="265"/>
  <c r="R67" i="265"/>
  <c r="R81" i="265"/>
  <c r="BI43" i="280"/>
  <c r="BI72" i="288"/>
  <c r="BI74" i="288"/>
  <c r="BI77" i="288"/>
  <c r="BH43" i="280"/>
  <c r="BH72" i="288"/>
  <c r="BH74" i="288"/>
  <c r="R81" i="280"/>
  <c r="R98" i="280"/>
  <c r="R100" i="280"/>
  <c r="R101" i="280"/>
  <c r="R45" i="265"/>
  <c r="R80" i="280"/>
  <c r="Q76" i="280"/>
  <c r="Q78" i="280"/>
  <c r="Q80" i="280"/>
  <c r="Q81" i="280"/>
  <c r="Q109" i="280"/>
  <c r="Q111" i="280"/>
  <c r="Q114" i="280"/>
  <c r="Q10" i="280"/>
  <c r="Q12" i="280"/>
  <c r="Q15" i="280"/>
  <c r="AT67" i="280"/>
  <c r="AN43" i="280"/>
  <c r="AN72" i="288"/>
  <c r="AN74" i="288"/>
  <c r="AN77" i="288"/>
  <c r="P50" i="282"/>
  <c r="P51" i="282"/>
  <c r="O70" i="265"/>
  <c r="O76" i="265"/>
  <c r="O14" i="288"/>
  <c r="O16" i="288"/>
  <c r="O47" i="265"/>
  <c r="O77" i="280"/>
  <c r="O116" i="280"/>
  <c r="O117" i="280"/>
  <c r="O46" i="265"/>
  <c r="L64" i="282"/>
  <c r="L32" i="265"/>
  <c r="L33" i="265"/>
  <c r="L10" i="280"/>
  <c r="L12" i="280"/>
  <c r="O76" i="288"/>
  <c r="O79" i="288"/>
  <c r="AD44" i="280"/>
  <c r="AD54" i="280"/>
  <c r="AD43" i="280"/>
  <c r="AD72" i="288"/>
  <c r="N73" i="265"/>
  <c r="J16" i="277"/>
  <c r="N70" i="265"/>
  <c r="N76" i="265"/>
  <c r="N24" i="265"/>
  <c r="N63" i="286"/>
  <c r="N52" i="265"/>
  <c r="K56" i="286"/>
  <c r="K58" i="286"/>
  <c r="T44" i="280"/>
  <c r="T54" i="280"/>
  <c r="T43" i="280"/>
  <c r="T72" i="288"/>
  <c r="S43" i="280"/>
  <c r="S72" i="288"/>
  <c r="S74" i="288"/>
  <c r="P76" i="265"/>
  <c r="P82" i="265"/>
  <c r="O43" i="280"/>
  <c r="O72" i="288"/>
  <c r="O74" i="288"/>
  <c r="O77" i="288"/>
  <c r="GG43" i="280"/>
  <c r="GG44" i="280"/>
  <c r="GG36" i="265"/>
  <c r="BC36" i="277"/>
  <c r="J72" i="288"/>
  <c r="J74" i="288"/>
  <c r="AK43" i="280"/>
  <c r="AK44" i="280"/>
  <c r="AK36" i="265"/>
  <c r="Q36" i="277"/>
  <c r="DW43" i="280"/>
  <c r="DW44" i="280"/>
  <c r="DW36" i="265"/>
  <c r="AT43" i="280"/>
  <c r="AT44" i="280"/>
  <c r="AT36" i="265"/>
  <c r="DR43" i="280"/>
  <c r="DR44" i="280"/>
  <c r="DR36" i="265"/>
  <c r="BQ43" i="280"/>
  <c r="BQ44" i="280"/>
  <c r="BQ36" i="265"/>
  <c r="FV44" i="280"/>
  <c r="FV36" i="265"/>
  <c r="FP43" i="280"/>
  <c r="FP44" i="280"/>
  <c r="FP36" i="265"/>
  <c r="ER44" i="280"/>
  <c r="ER36" i="265"/>
  <c r="CB43" i="280"/>
  <c r="CB44" i="280"/>
  <c r="CB36" i="265"/>
  <c r="DZ115" i="280"/>
  <c r="DY50" i="265"/>
  <c r="DY77" i="280"/>
  <c r="DY47" i="265"/>
  <c r="DY22" i="280"/>
  <c r="DU63" i="286"/>
  <c r="DU24" i="265"/>
  <c r="AM24" i="277"/>
  <c r="FY67" i="280"/>
  <c r="FY69" i="280"/>
  <c r="FY35" i="282"/>
  <c r="FY38" i="282"/>
  <c r="FY44" i="282"/>
  <c r="FY45" i="282"/>
  <c r="FY47" i="282"/>
  <c r="FY48" i="282"/>
  <c r="FY57" i="282"/>
  <c r="FY59" i="282"/>
  <c r="FY62" i="282"/>
  <c r="FY63" i="282"/>
  <c r="FY64" i="282"/>
  <c r="FY32" i="265"/>
  <c r="AQ52" i="286"/>
  <c r="AQ54" i="286"/>
  <c r="AQ60" i="286"/>
  <c r="AQ62" i="286"/>
  <c r="AQ30" i="288"/>
  <c r="AQ32" i="288"/>
  <c r="AQ39" i="288"/>
  <c r="AQ40" i="288"/>
  <c r="AO52" i="286"/>
  <c r="AO54" i="286"/>
  <c r="AO60" i="286"/>
  <c r="AO62" i="286"/>
  <c r="AO14" i="288"/>
  <c r="AO16" i="288"/>
  <c r="AN35" i="282"/>
  <c r="AN38" i="282"/>
  <c r="AN44" i="282"/>
  <c r="AN45" i="282"/>
  <c r="AN50" i="282"/>
  <c r="AN51" i="282"/>
  <c r="AL70" i="265"/>
  <c r="AL76" i="265"/>
  <c r="AL82" i="265"/>
  <c r="AL67" i="280"/>
  <c r="AL69" i="280"/>
  <c r="AL70" i="280"/>
  <c r="AL16" i="265"/>
  <c r="AL19" i="265"/>
  <c r="AL11" i="282"/>
  <c r="AL12" i="282"/>
  <c r="AL13" i="282"/>
  <c r="AL21" i="265"/>
  <c r="BI35" i="265"/>
  <c r="FX43" i="280"/>
  <c r="FX72" i="288"/>
  <c r="FX74" i="288"/>
  <c r="FX77" i="288"/>
  <c r="AI76" i="280"/>
  <c r="AI78" i="280"/>
  <c r="AI83" i="280"/>
  <c r="AI84" i="280"/>
  <c r="AI48" i="282"/>
  <c r="AI57" i="282"/>
  <c r="AI59" i="282"/>
  <c r="AI62" i="282"/>
  <c r="AI63" i="282"/>
  <c r="AF54" i="286"/>
  <c r="AF60" i="286"/>
  <c r="AF62" i="286"/>
  <c r="AF14" i="288"/>
  <c r="AF16" i="288"/>
  <c r="AF76" i="280"/>
  <c r="AF78" i="280"/>
  <c r="AF10" i="280"/>
  <c r="AF12" i="280"/>
  <c r="AF15" i="280"/>
  <c r="AF16" i="280"/>
  <c r="AF22" i="280"/>
  <c r="AF50" i="282"/>
  <c r="AC93" i="280"/>
  <c r="AC94" i="280"/>
  <c r="AC95" i="280"/>
  <c r="AC18" i="265"/>
  <c r="AD80" i="280"/>
  <c r="AD81" i="280"/>
  <c r="AD109" i="280"/>
  <c r="AD111" i="280"/>
  <c r="AD114" i="280"/>
  <c r="AD116" i="280"/>
  <c r="AD67" i="280"/>
  <c r="AD69" i="280"/>
  <c r="AD35" i="282"/>
  <c r="AD38" i="282"/>
  <c r="AD44" i="282"/>
  <c r="AD45" i="282"/>
  <c r="AD47" i="282"/>
  <c r="AD48" i="282"/>
  <c r="AD57" i="282"/>
  <c r="AD59" i="282"/>
  <c r="AD62" i="282"/>
  <c r="AD63" i="282"/>
  <c r="AD64" i="282"/>
  <c r="AD32" i="265"/>
  <c r="AD33" i="265"/>
  <c r="AD76" i="288"/>
  <c r="AD79" i="288"/>
  <c r="EH43" i="280"/>
  <c r="EH72" i="288"/>
  <c r="EH74" i="288"/>
  <c r="EF43" i="280"/>
  <c r="EF72" i="288"/>
  <c r="EF74" i="288"/>
  <c r="EF77" i="288"/>
  <c r="AC47" i="282"/>
  <c r="AC48" i="282"/>
  <c r="AC57" i="282"/>
  <c r="AC59" i="282"/>
  <c r="AC62" i="282"/>
  <c r="AC63" i="282"/>
  <c r="AC64" i="282"/>
  <c r="AC32" i="265"/>
  <c r="AC33" i="265"/>
  <c r="AC10" i="280"/>
  <c r="AC12" i="280"/>
  <c r="AC15" i="280"/>
  <c r="AC16" i="280"/>
  <c r="Y70" i="280"/>
  <c r="Y16" i="265"/>
  <c r="N16" i="277"/>
  <c r="N19" i="277"/>
  <c r="N22" i="277"/>
  <c r="AB80" i="280"/>
  <c r="AB81" i="280"/>
  <c r="AB98" i="280"/>
  <c r="AB100" i="280"/>
  <c r="AB101" i="280"/>
  <c r="AB45" i="265"/>
  <c r="AA126" i="280"/>
  <c r="AA117" i="280"/>
  <c r="DO43" i="280"/>
  <c r="DO72" i="288"/>
  <c r="DO74" i="288"/>
  <c r="DM43" i="280"/>
  <c r="DM72" i="288"/>
  <c r="DM74" i="288"/>
  <c r="AA50" i="282"/>
  <c r="AA51" i="282"/>
  <c r="DK43" i="280"/>
  <c r="DK72" i="288"/>
  <c r="DK74" i="288"/>
  <c r="X72" i="265"/>
  <c r="W93" i="280"/>
  <c r="W94" i="280"/>
  <c r="W104" i="280"/>
  <c r="W106" i="280"/>
  <c r="V93" i="280"/>
  <c r="V94" i="280"/>
  <c r="V104" i="280"/>
  <c r="V106" i="280"/>
  <c r="V125" i="280"/>
  <c r="U63" i="265"/>
  <c r="U65" i="265"/>
  <c r="U67" i="265"/>
  <c r="U72" i="265"/>
  <c r="U104" i="280"/>
  <c r="U106" i="280"/>
  <c r="T60" i="286"/>
  <c r="T62" i="286"/>
  <c r="T14" i="288"/>
  <c r="T16" i="288"/>
  <c r="T19" i="288"/>
  <c r="T70" i="280"/>
  <c r="T16" i="265"/>
  <c r="T19" i="265"/>
  <c r="S60" i="286"/>
  <c r="S62" i="286"/>
  <c r="S14" i="288"/>
  <c r="S16" i="288"/>
  <c r="S98" i="280"/>
  <c r="S100" i="280"/>
  <c r="S101" i="280"/>
  <c r="S45" i="265"/>
  <c r="BL43" i="280"/>
  <c r="BL72" i="288"/>
  <c r="BL74" i="288"/>
  <c r="S35" i="265"/>
  <c r="R76" i="280"/>
  <c r="R78" i="280"/>
  <c r="R83" i="280"/>
  <c r="R84" i="280"/>
  <c r="R15" i="280"/>
  <c r="R16" i="280"/>
  <c r="R22" i="280"/>
  <c r="BE72" i="288"/>
  <c r="BE74" i="288"/>
  <c r="BE77" i="288"/>
  <c r="BD43" i="280"/>
  <c r="BD72" i="288"/>
  <c r="BD74" i="288"/>
  <c r="R11" i="282"/>
  <c r="R12" i="282"/>
  <c r="R13" i="282"/>
  <c r="R21" i="265"/>
  <c r="Q60" i="288"/>
  <c r="Q62" i="288"/>
  <c r="Q65" i="288"/>
  <c r="R70" i="280"/>
  <c r="R16" i="265"/>
  <c r="R19" i="265"/>
  <c r="BA43" i="280"/>
  <c r="BA72" i="288"/>
  <c r="BA74" i="288"/>
  <c r="AZ72" i="288"/>
  <c r="AZ74" i="288"/>
  <c r="AX43" i="280"/>
  <c r="AX72" i="288"/>
  <c r="AX74" i="288"/>
  <c r="Q53" i="282"/>
  <c r="Q55" i="282"/>
  <c r="P70" i="265"/>
  <c r="L70" i="277"/>
  <c r="L76" i="277"/>
  <c r="L82" i="277"/>
  <c r="P93" i="280"/>
  <c r="P94" i="280"/>
  <c r="P104" i="280"/>
  <c r="P106" i="280"/>
  <c r="P125" i="280"/>
  <c r="H46" i="277"/>
  <c r="J32" i="277"/>
  <c r="J33" i="277"/>
  <c r="J37" i="277"/>
  <c r="J41" i="277"/>
  <c r="J46" i="277"/>
  <c r="J49" i="277"/>
  <c r="L39" i="288"/>
  <c r="L40" i="288"/>
  <c r="L43" i="288"/>
  <c r="M13" i="282"/>
  <c r="M21" i="265"/>
  <c r="P70" i="280"/>
  <c r="P16" i="265"/>
  <c r="P19" i="265"/>
  <c r="P11" i="282"/>
  <c r="P12" i="282"/>
  <c r="P13" i="282"/>
  <c r="P21" i="265"/>
  <c r="N95" i="280"/>
  <c r="N18" i="265"/>
  <c r="O39" i="288"/>
  <c r="O40" i="288"/>
  <c r="L98" i="280"/>
  <c r="L53" i="282"/>
  <c r="L55" i="282"/>
  <c r="N63" i="265"/>
  <c r="N65" i="265"/>
  <c r="N67" i="265"/>
  <c r="N81" i="265"/>
  <c r="O50" i="282"/>
  <c r="O51" i="282"/>
  <c r="O76" i="282"/>
  <c r="N14" i="288"/>
  <c r="N16" i="288"/>
  <c r="N19" i="288"/>
  <c r="N56" i="286"/>
  <c r="N58" i="286"/>
  <c r="N114" i="280"/>
  <c r="N116" i="280"/>
  <c r="N117" i="280"/>
  <c r="N46" i="265"/>
  <c r="J83" i="280"/>
  <c r="J84" i="280"/>
  <c r="J124" i="280"/>
  <c r="J127" i="280"/>
  <c r="K123" i="280"/>
  <c r="K93" i="280"/>
  <c r="K94" i="280"/>
  <c r="K104" i="280"/>
  <c r="K106" i="280"/>
  <c r="K83" i="280"/>
  <c r="K84" i="280"/>
  <c r="N10" i="280"/>
  <c r="N12" i="280"/>
  <c r="N15" i="280"/>
  <c r="N16" i="280"/>
  <c r="H12" i="280"/>
  <c r="H15" i="280"/>
  <c r="N13" i="282"/>
  <c r="N21" i="265"/>
  <c r="M39" i="288"/>
  <c r="M40" i="288"/>
  <c r="M43" i="288"/>
  <c r="J14" i="288"/>
  <c r="J16" i="288"/>
  <c r="M98" i="280"/>
  <c r="M100" i="280"/>
  <c r="M105" i="280"/>
  <c r="M106" i="280"/>
  <c r="FE43" i="280"/>
  <c r="FE44" i="280"/>
  <c r="FE36" i="265"/>
  <c r="AV36" i="277"/>
  <c r="BE43" i="280"/>
  <c r="BE44" i="280"/>
  <c r="BE36" i="265"/>
  <c r="CF43" i="280"/>
  <c r="CF44" i="280"/>
  <c r="CF36" i="265"/>
  <c r="DC43" i="280"/>
  <c r="DC44" i="280"/>
  <c r="DC36" i="265"/>
  <c r="EE43" i="280"/>
  <c r="EE44" i="280"/>
  <c r="EE36" i="265"/>
  <c r="EX43" i="280"/>
  <c r="EX44" i="280"/>
  <c r="EX36" i="265"/>
  <c r="BS43" i="280"/>
  <c r="BS44" i="280"/>
  <c r="BS36" i="265"/>
  <c r="GE43" i="280"/>
  <c r="GE44" i="280"/>
  <c r="GE36" i="265"/>
  <c r="BY43" i="280"/>
  <c r="BY44" i="280"/>
  <c r="BY36" i="265"/>
  <c r="AO44" i="280"/>
  <c r="AO36" i="265"/>
  <c r="CY44" i="280"/>
  <c r="CY36" i="265"/>
  <c r="EA124" i="280"/>
  <c r="EA83" i="280"/>
  <c r="EA84" i="280"/>
  <c r="EA44" i="265"/>
  <c r="EA10" i="280"/>
  <c r="EA12" i="280"/>
  <c r="EA15" i="280"/>
  <c r="EA16" i="280"/>
  <c r="EA22" i="280"/>
  <c r="DY51" i="282"/>
  <c r="DY76" i="282"/>
  <c r="DX77" i="280"/>
  <c r="DX57" i="286"/>
  <c r="DX53" i="265"/>
  <c r="DX46" i="286"/>
  <c r="DW50" i="265"/>
  <c r="DW126" i="280"/>
  <c r="DW77" i="280"/>
  <c r="DW47" i="265"/>
  <c r="DW77" i="282"/>
  <c r="DW58" i="282"/>
  <c r="DW55" i="282"/>
  <c r="DW67" i="282"/>
  <c r="DW22" i="265"/>
  <c r="DV65" i="288"/>
  <c r="DV46" i="286"/>
  <c r="DV57" i="286"/>
  <c r="DV53" i="265"/>
  <c r="GG37" i="286"/>
  <c r="GH34" i="286"/>
  <c r="GH37" i="286"/>
  <c r="GI34" i="286"/>
  <c r="GI37" i="286"/>
  <c r="GJ34" i="286"/>
  <c r="GJ37" i="286"/>
  <c r="GJ75" i="265"/>
  <c r="AS104" i="280"/>
  <c r="AS106" i="280"/>
  <c r="AL75" i="265"/>
  <c r="AM69" i="280"/>
  <c r="AM35" i="282"/>
  <c r="AM38" i="282"/>
  <c r="AM44" i="282"/>
  <c r="AM45" i="282"/>
  <c r="AM50" i="282"/>
  <c r="AM51" i="282"/>
  <c r="AM76" i="282"/>
  <c r="AK63" i="265"/>
  <c r="AK65" i="265"/>
  <c r="AK67" i="265"/>
  <c r="AJ52" i="286"/>
  <c r="AJ54" i="286"/>
  <c r="AJ60" i="286"/>
  <c r="AJ62" i="286"/>
  <c r="AJ30" i="288"/>
  <c r="AJ32" i="288"/>
  <c r="AJ33" i="265"/>
  <c r="AJ37" i="265"/>
  <c r="AJ42" i="265"/>
  <c r="AI70" i="265"/>
  <c r="AI76" i="265"/>
  <c r="AI82" i="265"/>
  <c r="FV43" i="280"/>
  <c r="FV72" i="288"/>
  <c r="FV74" i="288"/>
  <c r="FV77" i="288"/>
  <c r="FR43" i="280"/>
  <c r="FR72" i="288"/>
  <c r="FR74" i="288"/>
  <c r="FL67" i="280"/>
  <c r="FL69" i="280"/>
  <c r="FJ43" i="280"/>
  <c r="FJ72" i="288"/>
  <c r="FJ74" i="288"/>
  <c r="FJ77" i="288"/>
  <c r="AG56" i="286"/>
  <c r="AG58" i="286"/>
  <c r="AC70" i="280"/>
  <c r="AC16" i="265"/>
  <c r="O16" i="277"/>
  <c r="O19" i="277"/>
  <c r="O22" i="277"/>
  <c r="O25" i="277"/>
  <c r="AF52" i="286"/>
  <c r="FA72" i="288"/>
  <c r="FA74" i="288"/>
  <c r="FA77" i="288"/>
  <c r="EZ43" i="280"/>
  <c r="EZ72" i="288"/>
  <c r="EZ74" i="288"/>
  <c r="AE64" i="282"/>
  <c r="AE32" i="265"/>
  <c r="AE33" i="265"/>
  <c r="AE76" i="288"/>
  <c r="AE79" i="288"/>
  <c r="AE81" i="288"/>
  <c r="AE53" i="282"/>
  <c r="AE55" i="282"/>
  <c r="AD52" i="286"/>
  <c r="AD54" i="286"/>
  <c r="AD60" i="286"/>
  <c r="AD62" i="286"/>
  <c r="AD93" i="280"/>
  <c r="AD94" i="280"/>
  <c r="AC67" i="280"/>
  <c r="AC69" i="280"/>
  <c r="AC35" i="282"/>
  <c r="AC38" i="282"/>
  <c r="AC44" i="282"/>
  <c r="AC45" i="282"/>
  <c r="AC50" i="282"/>
  <c r="AC51" i="282"/>
  <c r="AB52" i="286"/>
  <c r="AB54" i="286"/>
  <c r="AB57" i="282"/>
  <c r="AB59" i="282"/>
  <c r="AB62" i="282"/>
  <c r="AB63" i="282"/>
  <c r="AB64" i="282"/>
  <c r="AB32" i="265"/>
  <c r="AB33" i="265"/>
  <c r="AB76" i="288"/>
  <c r="AB79" i="288"/>
  <c r="AB67" i="280"/>
  <c r="AB69" i="280"/>
  <c r="AB35" i="282"/>
  <c r="AB38" i="282"/>
  <c r="AB44" i="282"/>
  <c r="AB45" i="282"/>
  <c r="AB47" i="282"/>
  <c r="AB48" i="282"/>
  <c r="AB53" i="282"/>
  <c r="AB55" i="282"/>
  <c r="Y95" i="280"/>
  <c r="Y18" i="265"/>
  <c r="DT43" i="280"/>
  <c r="DT72" i="288"/>
  <c r="DT74" i="288"/>
  <c r="AA76" i="280"/>
  <c r="AA78" i="280"/>
  <c r="AA80" i="280"/>
  <c r="AA81" i="280"/>
  <c r="AA109" i="280"/>
  <c r="AA111" i="280"/>
  <c r="AA114" i="280"/>
  <c r="AA116" i="280"/>
  <c r="DP76" i="265"/>
  <c r="DP82" i="265"/>
  <c r="AA67" i="280"/>
  <c r="AA69" i="280"/>
  <c r="AA35" i="282"/>
  <c r="AA38" i="282"/>
  <c r="AA44" i="282"/>
  <c r="AA45" i="282"/>
  <c r="AA47" i="282"/>
  <c r="AA48" i="282"/>
  <c r="Z109" i="280"/>
  <c r="Z76" i="280"/>
  <c r="Z78" i="280"/>
  <c r="Z80" i="280"/>
  <c r="Z81" i="280"/>
  <c r="Z98" i="280"/>
  <c r="DI43" i="280"/>
  <c r="DI72" i="288"/>
  <c r="DI74" i="288"/>
  <c r="Y63" i="265"/>
  <c r="Y65" i="265"/>
  <c r="Y67" i="265"/>
  <c r="Y81" i="265"/>
  <c r="Z93" i="280"/>
  <c r="Z94" i="280"/>
  <c r="X52" i="286"/>
  <c r="X54" i="286"/>
  <c r="X60" i="286"/>
  <c r="X62" i="286"/>
  <c r="X80" i="280"/>
  <c r="X81" i="280"/>
  <c r="X109" i="280"/>
  <c r="X111" i="280"/>
  <c r="X114" i="280"/>
  <c r="X116" i="280"/>
  <c r="X76" i="280"/>
  <c r="X78" i="280"/>
  <c r="CQ72" i="288"/>
  <c r="CQ74" i="288"/>
  <c r="CQ77" i="288"/>
  <c r="CM43" i="280"/>
  <c r="CM72" i="288"/>
  <c r="CM74" i="288"/>
  <c r="CM77" i="288"/>
  <c r="W70" i="280"/>
  <c r="W16" i="265"/>
  <c r="W19" i="265"/>
  <c r="CI43" i="280"/>
  <c r="CI72" i="288"/>
  <c r="CI74" i="288"/>
  <c r="U76" i="280"/>
  <c r="Q63" i="286"/>
  <c r="Q24" i="265"/>
  <c r="L24" i="277"/>
  <c r="U93" i="280"/>
  <c r="U94" i="280"/>
  <c r="S83" i="280"/>
  <c r="S10" i="280"/>
  <c r="S12" i="280"/>
  <c r="S15" i="280"/>
  <c r="S16" i="280"/>
  <c r="BG43" i="280"/>
  <c r="BG72" i="288"/>
  <c r="BG74" i="288"/>
  <c r="BG77" i="288"/>
  <c r="R93" i="280"/>
  <c r="R94" i="280"/>
  <c r="AY72" i="288"/>
  <c r="AY74" i="288"/>
  <c r="AW72" i="288"/>
  <c r="AW74" i="288"/>
  <c r="L63" i="277"/>
  <c r="L65" i="277"/>
  <c r="L67" i="277"/>
  <c r="Q19" i="265"/>
  <c r="Q11" i="282"/>
  <c r="Q12" i="282"/>
  <c r="P14" i="288"/>
  <c r="P16" i="288"/>
  <c r="P19" i="288"/>
  <c r="P37" i="265"/>
  <c r="P42" i="265"/>
  <c r="P47" i="265"/>
  <c r="P50" i="265"/>
  <c r="AP43" i="280"/>
  <c r="AP72" i="288"/>
  <c r="AP74" i="288"/>
  <c r="AP77" i="288"/>
  <c r="AO43" i="280"/>
  <c r="AO72" i="288"/>
  <c r="AO74" i="288"/>
  <c r="AO77" i="288"/>
  <c r="AN70" i="265"/>
  <c r="AN76" i="265"/>
  <c r="AN82" i="265"/>
  <c r="AN67" i="280"/>
  <c r="AN69" i="280"/>
  <c r="AM43" i="280"/>
  <c r="AM72" i="288"/>
  <c r="AM74" i="288"/>
  <c r="AM77" i="288"/>
  <c r="P76" i="288"/>
  <c r="P79" i="288"/>
  <c r="L14" i="288"/>
  <c r="L16" i="288"/>
  <c r="L19" i="288"/>
  <c r="AJ70" i="265"/>
  <c r="P54" i="282"/>
  <c r="L56" i="286"/>
  <c r="L58" i="286"/>
  <c r="L109" i="280"/>
  <c r="L111" i="280"/>
  <c r="L114" i="280"/>
  <c r="L116" i="280"/>
  <c r="O63" i="265"/>
  <c r="O65" i="265"/>
  <c r="O67" i="265"/>
  <c r="L80" i="280"/>
  <c r="L81" i="280"/>
  <c r="O37" i="265"/>
  <c r="O42" i="265"/>
  <c r="O83" i="280"/>
  <c r="O84" i="280"/>
  <c r="L11" i="282"/>
  <c r="L12" i="282"/>
  <c r="L13" i="282"/>
  <c r="L21" i="265"/>
  <c r="K30" i="288"/>
  <c r="K32" i="288"/>
  <c r="K39" i="288"/>
  <c r="K40" i="288"/>
  <c r="H40" i="288"/>
  <c r="H43" i="288"/>
  <c r="L50" i="282"/>
  <c r="L51" i="282"/>
  <c r="L76" i="282"/>
  <c r="K62" i="286"/>
  <c r="K14" i="288"/>
  <c r="K16" i="288"/>
  <c r="K37" i="265"/>
  <c r="K42" i="265"/>
  <c r="K114" i="280"/>
  <c r="K116" i="280"/>
  <c r="N98" i="280"/>
  <c r="N93" i="280"/>
  <c r="N94" i="280"/>
  <c r="N104" i="280"/>
  <c r="N106" i="280"/>
  <c r="K70" i="280"/>
  <c r="K16" i="265"/>
  <c r="K19" i="265"/>
  <c r="K11" i="282"/>
  <c r="K12" i="282"/>
  <c r="K50" i="282"/>
  <c r="K51" i="282"/>
  <c r="K76" i="282"/>
  <c r="K78" i="282"/>
  <c r="L75" i="282"/>
  <c r="L54" i="282"/>
  <c r="J100" i="280"/>
  <c r="J105" i="280"/>
  <c r="J106" i="280"/>
  <c r="M10" i="280"/>
  <c r="M12" i="280"/>
  <c r="M15" i="280"/>
  <c r="M16" i="280"/>
  <c r="EC43" i="280"/>
  <c r="EC44" i="280"/>
  <c r="EC36" i="265"/>
  <c r="FA43" i="280"/>
  <c r="FA44" i="280"/>
  <c r="FA36" i="265"/>
  <c r="FI43" i="280"/>
  <c r="FI44" i="280"/>
  <c r="FI36" i="265"/>
  <c r="AW36" i="277"/>
  <c r="BU43" i="280"/>
  <c r="BU44" i="280"/>
  <c r="BU36" i="265"/>
  <c r="Y43" i="280"/>
  <c r="Y44" i="280"/>
  <c r="Y36" i="265"/>
  <c r="EQ43" i="280"/>
  <c r="EQ44" i="280"/>
  <c r="EQ36" i="265"/>
  <c r="AZ43" i="280"/>
  <c r="AZ44" i="280"/>
  <c r="AZ36" i="265"/>
  <c r="BV43" i="280"/>
  <c r="BV44" i="280"/>
  <c r="BV36" i="265"/>
  <c r="BC44" i="280"/>
  <c r="BC36" i="265"/>
  <c r="EL43" i="280"/>
  <c r="EL44" i="280"/>
  <c r="EL36" i="265"/>
  <c r="FB43" i="280"/>
  <c r="FB44" i="280"/>
  <c r="FB36" i="265"/>
  <c r="FK43" i="280"/>
  <c r="FK44" i="280"/>
  <c r="FK36" i="265"/>
  <c r="AG43" i="280"/>
  <c r="AG44" i="280"/>
  <c r="AG36" i="265"/>
  <c r="P36" i="277"/>
  <c r="AY43" i="280"/>
  <c r="AY44" i="280"/>
  <c r="AY36" i="265"/>
  <c r="EB43" i="280"/>
  <c r="EB44" i="280"/>
  <c r="EB36" i="265"/>
  <c r="DZ60" i="288"/>
  <c r="DZ62" i="288"/>
  <c r="DZ65" i="288"/>
  <c r="DZ83" i="280"/>
  <c r="DZ54" i="282"/>
  <c r="DY39" i="288"/>
  <c r="DY40" i="288"/>
  <c r="DY43" i="288"/>
  <c r="DY53" i="282"/>
  <c r="DY55" i="282"/>
  <c r="DV73" i="265"/>
  <c r="DU13" i="282"/>
  <c r="DU21" i="265"/>
  <c r="AM21" i="277"/>
  <c r="ES37" i="286"/>
  <c r="ET34" i="286"/>
  <c r="ET37" i="286"/>
  <c r="EU34" i="286"/>
  <c r="EU37" i="286"/>
  <c r="EV34" i="286"/>
  <c r="EV37" i="286"/>
  <c r="EW34" i="286"/>
  <c r="EW37" i="286"/>
  <c r="EX34" i="286"/>
  <c r="EX37" i="286"/>
  <c r="EY34" i="286"/>
  <c r="EY37" i="286"/>
  <c r="EZ34" i="286"/>
  <c r="EZ37" i="286"/>
  <c r="FA34" i="286"/>
  <c r="FA37" i="286"/>
  <c r="FB34" i="286"/>
  <c r="FB37" i="286"/>
  <c r="FC34" i="286"/>
  <c r="FC37" i="286"/>
  <c r="FD34" i="286"/>
  <c r="FD37" i="286"/>
  <c r="FE34" i="286"/>
  <c r="FE37" i="286"/>
  <c r="FF34" i="286"/>
  <c r="FF37" i="286"/>
  <c r="FG34" i="286"/>
  <c r="FG37" i="286"/>
  <c r="FH34" i="286"/>
  <c r="FH37" i="286"/>
  <c r="FI34" i="286"/>
  <c r="FI37" i="286"/>
  <c r="FJ34" i="286"/>
  <c r="FJ37" i="286"/>
  <c r="FK34" i="286"/>
  <c r="FK37" i="286"/>
  <c r="FL34" i="286"/>
  <c r="FL37" i="286"/>
  <c r="FM34" i="286"/>
  <c r="FM37" i="286"/>
  <c r="FN34" i="286"/>
  <c r="FN37" i="286"/>
  <c r="FO34" i="286"/>
  <c r="FO37" i="286"/>
  <c r="FP34" i="286"/>
  <c r="FP37" i="286"/>
  <c r="FQ34" i="286"/>
  <c r="FQ37" i="286"/>
  <c r="FR34" i="286"/>
  <c r="FR37" i="286"/>
  <c r="FS34" i="286"/>
  <c r="FS37" i="286"/>
  <c r="FT34" i="286"/>
  <c r="FT37" i="286"/>
  <c r="FU34" i="286"/>
  <c r="FU37" i="286"/>
  <c r="FV34" i="286"/>
  <c r="FV37" i="286"/>
  <c r="FW34" i="286"/>
  <c r="FW37" i="286"/>
  <c r="FX34" i="286"/>
  <c r="FX37" i="286"/>
  <c r="FY34" i="286"/>
  <c r="FY37" i="286"/>
  <c r="FZ34" i="286"/>
  <c r="FZ37" i="286"/>
  <c r="GA34" i="286"/>
  <c r="GA37" i="286"/>
  <c r="GB34" i="286"/>
  <c r="GB37" i="286"/>
  <c r="GC34" i="286"/>
  <c r="GC37" i="286"/>
  <c r="GD34" i="286"/>
  <c r="GD37" i="286"/>
  <c r="GE34" i="286"/>
  <c r="GE37" i="286"/>
  <c r="GF34" i="286"/>
  <c r="GF37" i="286"/>
  <c r="GG34" i="286"/>
  <c r="GG52" i="286"/>
  <c r="GG54" i="286"/>
  <c r="GG60" i="286"/>
  <c r="GG62" i="286"/>
  <c r="AQ67" i="280"/>
  <c r="AQ69" i="280"/>
  <c r="AQ35" i="282"/>
  <c r="AQ38" i="282"/>
  <c r="AQ44" i="282"/>
  <c r="AQ45" i="282"/>
  <c r="AQ47" i="282"/>
  <c r="AQ48" i="282"/>
  <c r="AQ57" i="282"/>
  <c r="AQ59" i="282"/>
  <c r="AQ62" i="282"/>
  <c r="AQ63" i="282"/>
  <c r="AQ64" i="282"/>
  <c r="AQ32" i="265"/>
  <c r="AQ33" i="265"/>
  <c r="AQ76" i="288"/>
  <c r="AQ79" i="288"/>
  <c r="AM93" i="280"/>
  <c r="AM94" i="280"/>
  <c r="AW35" i="265"/>
  <c r="T35" i="277"/>
  <c r="EU55" i="280"/>
  <c r="EV52" i="280"/>
  <c r="EV55" i="280"/>
  <c r="EW52" i="280"/>
  <c r="EW55" i="280"/>
  <c r="EX52" i="280"/>
  <c r="EX55" i="280"/>
  <c r="EY52" i="280"/>
  <c r="EY55" i="280"/>
  <c r="EZ52" i="280"/>
  <c r="EZ55" i="280"/>
  <c r="FA52" i="280"/>
  <c r="FA55" i="280"/>
  <c r="FB52" i="280"/>
  <c r="FB55" i="280"/>
  <c r="FC52" i="280"/>
  <c r="FC55" i="280"/>
  <c r="FD52" i="280"/>
  <c r="FD55" i="280"/>
  <c r="FE52" i="280"/>
  <c r="FE55" i="280"/>
  <c r="FF52" i="280"/>
  <c r="FF55" i="280"/>
  <c r="FG52" i="280"/>
  <c r="FG55" i="280"/>
  <c r="FH52" i="280"/>
  <c r="FH55" i="280"/>
  <c r="FI52" i="280"/>
  <c r="FI55" i="280"/>
  <c r="FJ52" i="280"/>
  <c r="FJ55" i="280"/>
  <c r="FK52" i="280"/>
  <c r="FK55" i="280"/>
  <c r="FL52" i="280"/>
  <c r="FL55" i="280"/>
  <c r="FM52" i="280"/>
  <c r="FM55" i="280"/>
  <c r="FN52" i="280"/>
  <c r="FN55" i="280"/>
  <c r="FO52" i="280"/>
  <c r="FO55" i="280"/>
  <c r="FP52" i="280"/>
  <c r="FP55" i="280"/>
  <c r="FQ52" i="280"/>
  <c r="FQ55" i="280"/>
  <c r="FR52" i="280"/>
  <c r="FR55" i="280"/>
  <c r="FS52" i="280"/>
  <c r="FS55" i="280"/>
  <c r="FT52" i="280"/>
  <c r="FT55" i="280"/>
  <c r="FU52" i="280"/>
  <c r="FU55" i="280"/>
  <c r="FV52" i="280"/>
  <c r="FV55" i="280"/>
  <c r="FW52" i="280"/>
  <c r="FW55" i="280"/>
  <c r="FX52" i="280"/>
  <c r="FX55" i="280"/>
  <c r="FY52" i="280"/>
  <c r="FY55" i="280"/>
  <c r="FZ52" i="280"/>
  <c r="FZ55" i="280"/>
  <c r="GA52" i="280"/>
  <c r="GA55" i="280"/>
  <c r="GB52" i="280"/>
  <c r="GB55" i="280"/>
  <c r="GC52" i="280"/>
  <c r="GC55" i="280"/>
  <c r="GD52" i="280"/>
  <c r="GD55" i="280"/>
  <c r="GE52" i="280"/>
  <c r="GE55" i="280"/>
  <c r="GF52" i="280"/>
  <c r="GF55" i="280"/>
  <c r="GG52" i="280"/>
  <c r="GG55" i="280"/>
  <c r="GH52" i="280"/>
  <c r="GH55" i="280"/>
  <c r="GI52" i="280"/>
  <c r="GI67" i="280"/>
  <c r="GI69" i="280"/>
  <c r="AG83" i="280"/>
  <c r="AG84" i="280"/>
  <c r="AG44" i="265"/>
  <c r="P43" i="277"/>
  <c r="AJ67" i="280"/>
  <c r="AJ69" i="280"/>
  <c r="AJ35" i="282"/>
  <c r="AJ38" i="282"/>
  <c r="AJ44" i="282"/>
  <c r="AJ45" i="282"/>
  <c r="AJ47" i="282"/>
  <c r="AJ48" i="282"/>
  <c r="AJ57" i="282"/>
  <c r="AJ59" i="282"/>
  <c r="AJ62" i="282"/>
  <c r="AJ63" i="282"/>
  <c r="AJ64" i="282"/>
  <c r="AJ32" i="265"/>
  <c r="AI47" i="282"/>
  <c r="AI67" i="280"/>
  <c r="AI69" i="280"/>
  <c r="AI35" i="282"/>
  <c r="AI38" i="282"/>
  <c r="AI44" i="282"/>
  <c r="AI45" i="282"/>
  <c r="AI50" i="282"/>
  <c r="AH63" i="282"/>
  <c r="AH64" i="282"/>
  <c r="AH32" i="265"/>
  <c r="AH33" i="265"/>
  <c r="AH10" i="280"/>
  <c r="AH12" i="280"/>
  <c r="AH67" i="280"/>
  <c r="AH69" i="280"/>
  <c r="AH35" i="282"/>
  <c r="AH38" i="282"/>
  <c r="AH44" i="282"/>
  <c r="AH45" i="282"/>
  <c r="AH47" i="282"/>
  <c r="AH48" i="282"/>
  <c r="AH57" i="282"/>
  <c r="AH59" i="282"/>
  <c r="AH62" i="282"/>
  <c r="AG63" i="265"/>
  <c r="AG65" i="265"/>
  <c r="AG67" i="265"/>
  <c r="AG76" i="280"/>
  <c r="AG78" i="280"/>
  <c r="AG67" i="280"/>
  <c r="AG69" i="280"/>
  <c r="AG35" i="282"/>
  <c r="AG38" i="282"/>
  <c r="AG44" i="282"/>
  <c r="AG45" i="282"/>
  <c r="AG47" i="282"/>
  <c r="AG48" i="282"/>
  <c r="AG57" i="282"/>
  <c r="AG59" i="282"/>
  <c r="AG62" i="282"/>
  <c r="AG63" i="282"/>
  <c r="AG64" i="282"/>
  <c r="AG32" i="265"/>
  <c r="AG33" i="265"/>
  <c r="AG10" i="280"/>
  <c r="AG12" i="280"/>
  <c r="AF67" i="280"/>
  <c r="AF69" i="280"/>
  <c r="AF35" i="282"/>
  <c r="AF38" i="282"/>
  <c r="AF44" i="282"/>
  <c r="AF45" i="282"/>
  <c r="AF47" i="282"/>
  <c r="AF48" i="282"/>
  <c r="AF57" i="282"/>
  <c r="AF59" i="282"/>
  <c r="AF62" i="282"/>
  <c r="AF63" i="282"/>
  <c r="AF64" i="282"/>
  <c r="AF32" i="265"/>
  <c r="AF33" i="265"/>
  <c r="AF76" i="288"/>
  <c r="AF79" i="288"/>
  <c r="AF81" i="288"/>
  <c r="AE52" i="286"/>
  <c r="ER43" i="280"/>
  <c r="ER72" i="288"/>
  <c r="ER74" i="288"/>
  <c r="ER77" i="288"/>
  <c r="AE67" i="280"/>
  <c r="AE69" i="280"/>
  <c r="AE35" i="282"/>
  <c r="AE38" i="282"/>
  <c r="AE44" i="282"/>
  <c r="AE45" i="282"/>
  <c r="AE47" i="282"/>
  <c r="AE48" i="282"/>
  <c r="AE57" i="282"/>
  <c r="AE59" i="282"/>
  <c r="AE62" i="282"/>
  <c r="AE63" i="282"/>
  <c r="AD76" i="280"/>
  <c r="AD78" i="280"/>
  <c r="AD83" i="280"/>
  <c r="AD84" i="280"/>
  <c r="AC52" i="286"/>
  <c r="AC54" i="286"/>
  <c r="AC60" i="286"/>
  <c r="AC62" i="286"/>
  <c r="AC30" i="288"/>
  <c r="AC32" i="288"/>
  <c r="AC60" i="288"/>
  <c r="AC62" i="288"/>
  <c r="AC65" i="288"/>
  <c r="AC76" i="280"/>
  <c r="AC78" i="280"/>
  <c r="AC83" i="280"/>
  <c r="AC84" i="280"/>
  <c r="AB56" i="286"/>
  <c r="AB58" i="286"/>
  <c r="Y76" i="280"/>
  <c r="Y78" i="280"/>
  <c r="Y80" i="280"/>
  <c r="Y81" i="280"/>
  <c r="Y109" i="280"/>
  <c r="Y111" i="280"/>
  <c r="Y114" i="280"/>
  <c r="Y116" i="280"/>
  <c r="Y117" i="280"/>
  <c r="Y46" i="265"/>
  <c r="N44" i="277"/>
  <c r="AB76" i="280"/>
  <c r="AB78" i="280"/>
  <c r="AB83" i="280"/>
  <c r="AB84" i="280"/>
  <c r="AB73" i="265"/>
  <c r="O73" i="277"/>
  <c r="AA52" i="286"/>
  <c r="AA54" i="286"/>
  <c r="Z70" i="265"/>
  <c r="Z76" i="265"/>
  <c r="Z52" i="286"/>
  <c r="Z54" i="286"/>
  <c r="Z60" i="286"/>
  <c r="DH76" i="265"/>
  <c r="Z45" i="282"/>
  <c r="Z47" i="282"/>
  <c r="Z48" i="282"/>
  <c r="Z57" i="282"/>
  <c r="Z59" i="282"/>
  <c r="Z67" i="280"/>
  <c r="Z69" i="280"/>
  <c r="Z35" i="282"/>
  <c r="Z38" i="282"/>
  <c r="Z44" i="282"/>
  <c r="Y72" i="265"/>
  <c r="Y93" i="280"/>
  <c r="Y94" i="280"/>
  <c r="Y104" i="280"/>
  <c r="Y106" i="280"/>
  <c r="Y125" i="280"/>
  <c r="Y57" i="282"/>
  <c r="Y59" i="282"/>
  <c r="Y62" i="282"/>
  <c r="Y63" i="282"/>
  <c r="Y64" i="282"/>
  <c r="Y32" i="265"/>
  <c r="Y33" i="265"/>
  <c r="Y10" i="280"/>
  <c r="Y12" i="280"/>
  <c r="Y15" i="280"/>
  <c r="Y16" i="280"/>
  <c r="Y22" i="280"/>
  <c r="Y67" i="280"/>
  <c r="Y69" i="280"/>
  <c r="Y35" i="282"/>
  <c r="Y38" i="282"/>
  <c r="Y44" i="282"/>
  <c r="Y45" i="282"/>
  <c r="Y47" i="282"/>
  <c r="Y48" i="282"/>
  <c r="Y53" i="282"/>
  <c r="Y55" i="282"/>
  <c r="CY43" i="280"/>
  <c r="CY72" i="288"/>
  <c r="CY74" i="288"/>
  <c r="CY77" i="288"/>
  <c r="CV76" i="265"/>
  <c r="X47" i="282"/>
  <c r="X48" i="282"/>
  <c r="X57" i="282"/>
  <c r="X59" i="282"/>
  <c r="X62" i="282"/>
  <c r="X63" i="282"/>
  <c r="X64" i="282"/>
  <c r="X32" i="265"/>
  <c r="X33" i="265"/>
  <c r="X10" i="280"/>
  <c r="X12" i="280"/>
  <c r="X15" i="280"/>
  <c r="X16" i="280"/>
  <c r="W63" i="265"/>
  <c r="W65" i="265"/>
  <c r="X69" i="280"/>
  <c r="X35" i="282"/>
  <c r="X38" i="282"/>
  <c r="X44" i="282"/>
  <c r="X45" i="282"/>
  <c r="X50" i="282"/>
  <c r="X51" i="282"/>
  <c r="W52" i="286"/>
  <c r="W54" i="286"/>
  <c r="W60" i="286"/>
  <c r="W62" i="286"/>
  <c r="W14" i="288"/>
  <c r="W16" i="288"/>
  <c r="W19" i="288"/>
  <c r="W76" i="280"/>
  <c r="W78" i="280"/>
  <c r="W80" i="280"/>
  <c r="W81" i="280"/>
  <c r="CN43" i="280"/>
  <c r="CN72" i="288"/>
  <c r="CN74" i="288"/>
  <c r="W47" i="282"/>
  <c r="W48" i="282"/>
  <c r="W67" i="280"/>
  <c r="W69" i="280"/>
  <c r="W35" i="282"/>
  <c r="W38" i="282"/>
  <c r="W44" i="282"/>
  <c r="W45" i="282"/>
  <c r="W50" i="282"/>
  <c r="W51" i="282"/>
  <c r="V52" i="286"/>
  <c r="V54" i="286"/>
  <c r="V60" i="286"/>
  <c r="V62" i="286"/>
  <c r="V14" i="288"/>
  <c r="V16" i="288"/>
  <c r="V35" i="282"/>
  <c r="V38" i="282"/>
  <c r="V44" i="282"/>
  <c r="V45" i="282"/>
  <c r="V47" i="282"/>
  <c r="V48" i="282"/>
  <c r="V57" i="282"/>
  <c r="V59" i="282"/>
  <c r="V62" i="282"/>
  <c r="V63" i="282"/>
  <c r="V64" i="282"/>
  <c r="V32" i="265"/>
  <c r="V67" i="280"/>
  <c r="V69" i="280"/>
  <c r="V70" i="280"/>
  <c r="V16" i="265"/>
  <c r="V19" i="265"/>
  <c r="V11" i="282"/>
  <c r="V12" i="282"/>
  <c r="V13" i="282"/>
  <c r="V21" i="265"/>
  <c r="U56" i="286"/>
  <c r="U58" i="286"/>
  <c r="U67" i="280"/>
  <c r="U69" i="280"/>
  <c r="U35" i="282"/>
  <c r="U38" i="282"/>
  <c r="U44" i="282"/>
  <c r="U45" i="282"/>
  <c r="U47" i="282"/>
  <c r="U48" i="282"/>
  <c r="U57" i="282"/>
  <c r="U59" i="282"/>
  <c r="U62" i="282"/>
  <c r="U63" i="282"/>
  <c r="U64" i="282"/>
  <c r="U32" i="265"/>
  <c r="U33" i="265"/>
  <c r="U10" i="280"/>
  <c r="U12" i="280"/>
  <c r="U15" i="280"/>
  <c r="Q70" i="280"/>
  <c r="Q16" i="265"/>
  <c r="L16" i="277"/>
  <c r="L19" i="277"/>
  <c r="L22" i="277"/>
  <c r="T52" i="286"/>
  <c r="T54" i="286"/>
  <c r="T76" i="280"/>
  <c r="T78" i="280"/>
  <c r="T80" i="280"/>
  <c r="T81" i="280"/>
  <c r="T109" i="280"/>
  <c r="T111" i="280"/>
  <c r="T114" i="280"/>
  <c r="T57" i="282"/>
  <c r="T59" i="282"/>
  <c r="T62" i="282"/>
  <c r="T63" i="282"/>
  <c r="T64" i="282"/>
  <c r="T32" i="265"/>
  <c r="T33" i="265"/>
  <c r="T10" i="280"/>
  <c r="T12" i="280"/>
  <c r="T15" i="280"/>
  <c r="T16" i="280"/>
  <c r="T67" i="280"/>
  <c r="T69" i="280"/>
  <c r="T35" i="282"/>
  <c r="T38" i="282"/>
  <c r="T44" i="282"/>
  <c r="T45" i="282"/>
  <c r="T47" i="282"/>
  <c r="T48" i="282"/>
  <c r="T53" i="282"/>
  <c r="T55" i="282"/>
  <c r="BP76" i="265"/>
  <c r="BP82" i="265"/>
  <c r="S52" i="286"/>
  <c r="S54" i="286"/>
  <c r="S76" i="280"/>
  <c r="S78" i="280"/>
  <c r="S80" i="280"/>
  <c r="S81" i="280"/>
  <c r="S47" i="282"/>
  <c r="S48" i="282"/>
  <c r="S57" i="282"/>
  <c r="S59" i="282"/>
  <c r="S62" i="282"/>
  <c r="S63" i="282"/>
  <c r="S64" i="282"/>
  <c r="S32" i="265"/>
  <c r="S33" i="265"/>
  <c r="S76" i="288"/>
  <c r="S79" i="288"/>
  <c r="S70" i="280"/>
  <c r="S16" i="265"/>
  <c r="S19" i="265"/>
  <c r="S11" i="282"/>
  <c r="S12" i="282"/>
  <c r="S13" i="282"/>
  <c r="S21" i="265"/>
  <c r="S67" i="280"/>
  <c r="S69" i="280"/>
  <c r="S35" i="282"/>
  <c r="S38" i="282"/>
  <c r="S44" i="282"/>
  <c r="S45" i="282"/>
  <c r="R30" i="288"/>
  <c r="R32" i="288"/>
  <c r="R60" i="288"/>
  <c r="R62" i="288"/>
  <c r="R65" i="288"/>
  <c r="R52" i="286"/>
  <c r="R54" i="286"/>
  <c r="R60" i="286"/>
  <c r="R62" i="286"/>
  <c r="R14" i="288"/>
  <c r="R16" i="288"/>
  <c r="R56" i="286"/>
  <c r="R58" i="286"/>
  <c r="R61" i="286"/>
  <c r="R33" i="265"/>
  <c r="R10" i="280"/>
  <c r="R12" i="280"/>
  <c r="R57" i="282"/>
  <c r="R59" i="282"/>
  <c r="R62" i="282"/>
  <c r="R63" i="282"/>
  <c r="R64" i="282"/>
  <c r="R32" i="265"/>
  <c r="R45" i="282"/>
  <c r="R47" i="282"/>
  <c r="R48" i="282"/>
  <c r="BC43" i="280"/>
  <c r="BC72" i="288"/>
  <c r="BC74" i="288"/>
  <c r="Q60" i="286"/>
  <c r="Q62" i="286"/>
  <c r="Q30" i="288"/>
  <c r="Q32" i="288"/>
  <c r="Q39" i="288"/>
  <c r="Q40" i="288"/>
  <c r="Q63" i="265"/>
  <c r="Q65" i="265"/>
  <c r="Q67" i="265"/>
  <c r="R67" i="280"/>
  <c r="R69" i="280"/>
  <c r="R35" i="282"/>
  <c r="R38" i="282"/>
  <c r="R44" i="282"/>
  <c r="Q52" i="286"/>
  <c r="Q54" i="286"/>
  <c r="Q104" i="280"/>
  <c r="Q106" i="280"/>
  <c r="Q63" i="282"/>
  <c r="Q64" i="282"/>
  <c r="Q32" i="265"/>
  <c r="Q33" i="265"/>
  <c r="Q37" i="265"/>
  <c r="Q42" i="265"/>
  <c r="AV76" i="265"/>
  <c r="Q47" i="282"/>
  <c r="Q48" i="282"/>
  <c r="Q57" i="282"/>
  <c r="Q59" i="282"/>
  <c r="Q62" i="282"/>
  <c r="P63" i="265"/>
  <c r="P65" i="265"/>
  <c r="P67" i="265"/>
  <c r="P81" i="265"/>
  <c r="K16" i="277"/>
  <c r="P60" i="288"/>
  <c r="P62" i="288"/>
  <c r="Q67" i="280"/>
  <c r="Q69" i="280"/>
  <c r="Q35" i="282"/>
  <c r="Q38" i="282"/>
  <c r="Q44" i="282"/>
  <c r="Q45" i="282"/>
  <c r="Q50" i="282"/>
  <c r="Q51" i="282"/>
  <c r="Q76" i="282"/>
  <c r="P52" i="286"/>
  <c r="P54" i="286"/>
  <c r="P60" i="286"/>
  <c r="P62" i="286"/>
  <c r="P30" i="288"/>
  <c r="P32" i="288"/>
  <c r="Q93" i="280"/>
  <c r="Q94" i="280"/>
  <c r="P72" i="265"/>
  <c r="M114" i="280"/>
  <c r="M116" i="280"/>
  <c r="AP67" i="280"/>
  <c r="P76" i="280"/>
  <c r="P78" i="280"/>
  <c r="P80" i="280"/>
  <c r="P81" i="280"/>
  <c r="M44" i="265"/>
  <c r="P45" i="282"/>
  <c r="P47" i="282"/>
  <c r="P48" i="282"/>
  <c r="P57" i="282"/>
  <c r="P59" i="282"/>
  <c r="P62" i="282"/>
  <c r="P63" i="282"/>
  <c r="P64" i="282"/>
  <c r="P32" i="265"/>
  <c r="P33" i="265"/>
  <c r="P10" i="280"/>
  <c r="P12" i="280"/>
  <c r="P15" i="280"/>
  <c r="AM67" i="280"/>
  <c r="AL43" i="280"/>
  <c r="AL72" i="288"/>
  <c r="AL74" i="288"/>
  <c r="K37" i="286"/>
  <c r="L34" i="286"/>
  <c r="L52" i="286"/>
  <c r="L54" i="286"/>
  <c r="L60" i="286"/>
  <c r="L62" i="286"/>
  <c r="L30" i="288"/>
  <c r="L32" i="288"/>
  <c r="L60" i="288"/>
  <c r="L62" i="288"/>
  <c r="P67" i="280"/>
  <c r="P69" i="280"/>
  <c r="P35" i="282"/>
  <c r="P38" i="282"/>
  <c r="P44" i="282"/>
  <c r="O62" i="286"/>
  <c r="O30" i="288"/>
  <c r="O32" i="288"/>
  <c r="O52" i="286"/>
  <c r="O54" i="286"/>
  <c r="O60" i="286"/>
  <c r="L45" i="286"/>
  <c r="L76" i="280"/>
  <c r="L78" i="280"/>
  <c r="O109" i="280"/>
  <c r="O111" i="280"/>
  <c r="O114" i="280"/>
  <c r="AF72" i="288"/>
  <c r="AF74" i="288"/>
  <c r="AF77" i="288"/>
  <c r="O76" i="280"/>
  <c r="O78" i="280"/>
  <c r="O80" i="280"/>
  <c r="O81" i="280"/>
  <c r="O98" i="280"/>
  <c r="O100" i="280"/>
  <c r="L63" i="282"/>
  <c r="AE43" i="280"/>
  <c r="AE72" i="288"/>
  <c r="AE74" i="288"/>
  <c r="O57" i="282"/>
  <c r="O59" i="282"/>
  <c r="O62" i="282"/>
  <c r="O63" i="282"/>
  <c r="O64" i="282"/>
  <c r="O32" i="265"/>
  <c r="O33" i="265"/>
  <c r="L35" i="282"/>
  <c r="L38" i="282"/>
  <c r="L44" i="282"/>
  <c r="L45" i="282"/>
  <c r="L47" i="282"/>
  <c r="L48" i="282"/>
  <c r="L57" i="282"/>
  <c r="L59" i="282"/>
  <c r="L62" i="282"/>
  <c r="O67" i="280"/>
  <c r="O69" i="280"/>
  <c r="O35" i="282"/>
  <c r="O38" i="282"/>
  <c r="O44" i="282"/>
  <c r="O45" i="282"/>
  <c r="O47" i="282"/>
  <c r="O48" i="282"/>
  <c r="L52" i="280"/>
  <c r="L67" i="280"/>
  <c r="L69" i="280"/>
  <c r="L70" i="280"/>
  <c r="L16" i="265"/>
  <c r="L19" i="265"/>
  <c r="K48" i="286"/>
  <c r="K63" i="265"/>
  <c r="K65" i="265"/>
  <c r="K67" i="265"/>
  <c r="K81" i="265"/>
  <c r="K55" i="280"/>
  <c r="K70" i="265"/>
  <c r="K76" i="265"/>
  <c r="N54" i="286"/>
  <c r="N60" i="286"/>
  <c r="N62" i="286"/>
  <c r="N30" i="288"/>
  <c r="N32" i="288"/>
  <c r="N60" i="288"/>
  <c r="N62" i="288"/>
  <c r="N65" i="288"/>
  <c r="N52" i="286"/>
  <c r="J36" i="286"/>
  <c r="J37" i="286"/>
  <c r="K34" i="286"/>
  <c r="K52" i="286"/>
  <c r="K54" i="286"/>
  <c r="K60" i="286"/>
  <c r="N57" i="282"/>
  <c r="N59" i="282"/>
  <c r="N62" i="282"/>
  <c r="N63" i="282"/>
  <c r="N64" i="282"/>
  <c r="N32" i="265"/>
  <c r="N33" i="265"/>
  <c r="N37" i="265"/>
  <c r="N42" i="265"/>
  <c r="N47" i="265"/>
  <c r="N50" i="265"/>
  <c r="N76" i="280"/>
  <c r="N78" i="280"/>
  <c r="N80" i="280"/>
  <c r="N81" i="280"/>
  <c r="N109" i="280"/>
  <c r="N111" i="280"/>
  <c r="K109" i="280"/>
  <c r="K111" i="280"/>
  <c r="X67" i="280"/>
  <c r="J46" i="286"/>
  <c r="J48" i="286"/>
  <c r="K45" i="286"/>
  <c r="K76" i="280"/>
  <c r="K78" i="280"/>
  <c r="K80" i="280"/>
  <c r="K81" i="280"/>
  <c r="K98" i="280"/>
  <c r="K100" i="280"/>
  <c r="H16" i="280"/>
  <c r="H22" i="280"/>
  <c r="N47" i="282"/>
  <c r="N48" i="282"/>
  <c r="N70" i="280"/>
  <c r="N16" i="265"/>
  <c r="N19" i="265"/>
  <c r="N11" i="282"/>
  <c r="N12" i="282"/>
  <c r="M63" i="265"/>
  <c r="M65" i="265"/>
  <c r="N67" i="280"/>
  <c r="N69" i="280"/>
  <c r="N35" i="282"/>
  <c r="N38" i="282"/>
  <c r="N44" i="282"/>
  <c r="N45" i="282"/>
  <c r="N50" i="282"/>
  <c r="N51" i="282"/>
  <c r="N76" i="282"/>
  <c r="M30" i="288"/>
  <c r="M32" i="288"/>
  <c r="M53" i="286"/>
  <c r="M54" i="286"/>
  <c r="M60" i="286"/>
  <c r="M62" i="286"/>
  <c r="M14" i="288"/>
  <c r="M16" i="288"/>
  <c r="M19" i="288"/>
  <c r="CC43" i="280"/>
  <c r="CC44" i="280"/>
  <c r="CC36" i="265"/>
  <c r="W43" i="280"/>
  <c r="W44" i="280"/>
  <c r="W36" i="265"/>
  <c r="DY10" i="280"/>
  <c r="DY12" i="280"/>
  <c r="DY15" i="280"/>
  <c r="DY16" i="280"/>
  <c r="DY50" i="282"/>
  <c r="DU67" i="282"/>
  <c r="DX50" i="282"/>
  <c r="DW75" i="265"/>
  <c r="DW117" i="280"/>
  <c r="DW46" i="265"/>
  <c r="DW37" i="265"/>
  <c r="DW42" i="265"/>
  <c r="DW53" i="282"/>
  <c r="DV52" i="265"/>
  <c r="DV63" i="286"/>
  <c r="DV24" i="265"/>
  <c r="DV115" i="280"/>
  <c r="DV76" i="288"/>
  <c r="DV83" i="280"/>
  <c r="DV84" i="280"/>
  <c r="DV35" i="286"/>
  <c r="DV25" i="265"/>
  <c r="DV53" i="286"/>
  <c r="DU77" i="280"/>
  <c r="DU54" i="282"/>
  <c r="DU58" i="282"/>
  <c r="DU77" i="282"/>
  <c r="DQ24" i="265"/>
  <c r="AL24" i="277"/>
  <c r="DT65" i="288"/>
  <c r="AM72" i="277"/>
  <c r="DT61" i="286"/>
  <c r="DQ44" i="265"/>
  <c r="AL43" i="277"/>
  <c r="DT54" i="282"/>
  <c r="DT88" i="282"/>
  <c r="DT66" i="282"/>
  <c r="DT115" i="280"/>
  <c r="DS19" i="288"/>
  <c r="DS57" i="286"/>
  <c r="DS46" i="286"/>
  <c r="DS53" i="265"/>
  <c r="DS77" i="280"/>
  <c r="DS67" i="282"/>
  <c r="DR83" i="265"/>
  <c r="DR84" i="265"/>
  <c r="DR52" i="265"/>
  <c r="DR63" i="286"/>
  <c r="DR24" i="265"/>
  <c r="DR73" i="288"/>
  <c r="DQ25" i="265"/>
  <c r="DQ53" i="286"/>
  <c r="DQ22" i="265"/>
  <c r="DQ35" i="286"/>
  <c r="DQ88" i="282"/>
  <c r="DQ66" i="282"/>
  <c r="DP84" i="265"/>
  <c r="DP83" i="265"/>
  <c r="DP52" i="265"/>
  <c r="DP63" i="286"/>
  <c r="DP24" i="265"/>
  <c r="AK44" i="277"/>
  <c r="DP53" i="286"/>
  <c r="DP35" i="286"/>
  <c r="DP25" i="265"/>
  <c r="DP66" i="282"/>
  <c r="DP88" i="282"/>
  <c r="AK18" i="277"/>
  <c r="DO36" i="286"/>
  <c r="DO47" i="286"/>
  <c r="DP115" i="280"/>
  <c r="DO61" i="286"/>
  <c r="DO45" i="265"/>
  <c r="DO66" i="282"/>
  <c r="DO88" i="282"/>
  <c r="DO87" i="282"/>
  <c r="DO76" i="282"/>
  <c r="DN35" i="286"/>
  <c r="DN53" i="286"/>
  <c r="DN25" i="265"/>
  <c r="DM84" i="265"/>
  <c r="DM83" i="265"/>
  <c r="DM115" i="280"/>
  <c r="DM35" i="286"/>
  <c r="DM25" i="265"/>
  <c r="DM53" i="286"/>
  <c r="AJ24" i="277"/>
  <c r="DL126" i="280"/>
  <c r="DL77" i="280"/>
  <c r="DL22" i="280"/>
  <c r="AJ21" i="277"/>
  <c r="DL67" i="282"/>
  <c r="DK75" i="265"/>
  <c r="DK43" i="288"/>
  <c r="DK53" i="265"/>
  <c r="DK46" i="286"/>
  <c r="DK57" i="286"/>
  <c r="DK72" i="265"/>
  <c r="DK110" i="280"/>
  <c r="DK105" i="280"/>
  <c r="DK35" i="286"/>
  <c r="DK53" i="286"/>
  <c r="DK25" i="265"/>
  <c r="DK67" i="282"/>
  <c r="DK22" i="265"/>
  <c r="DK77" i="282"/>
  <c r="DK58" i="282"/>
  <c r="DK115" i="280"/>
  <c r="DJ46" i="286"/>
  <c r="DJ57" i="286"/>
  <c r="DJ53" i="265"/>
  <c r="DJ44" i="265"/>
  <c r="DJ124" i="280"/>
  <c r="DJ35" i="265"/>
  <c r="DJ77" i="282"/>
  <c r="DJ58" i="282"/>
  <c r="DJ55" i="282"/>
  <c r="DJ67" i="282"/>
  <c r="DI47" i="286"/>
  <c r="DI36" i="286"/>
  <c r="DI72" i="265"/>
  <c r="DI66" i="282"/>
  <c r="DI88" i="282"/>
  <c r="DI53" i="286"/>
  <c r="DI25" i="265"/>
  <c r="DI35" i="286"/>
  <c r="DI73" i="265"/>
  <c r="DH52" i="265"/>
  <c r="DH63" i="286"/>
  <c r="DH24" i="265"/>
  <c r="DH115" i="280"/>
  <c r="DH57" i="286"/>
  <c r="DH46" i="286"/>
  <c r="DH53" i="265"/>
  <c r="DH44" i="265"/>
  <c r="DH124" i="280"/>
  <c r="DH88" i="282"/>
  <c r="DH66" i="282"/>
  <c r="DH21" i="265"/>
  <c r="DH67" i="282"/>
  <c r="DG77" i="280"/>
  <c r="DG57" i="286"/>
  <c r="DG53" i="265"/>
  <c r="DG46" i="286"/>
  <c r="DG125" i="280"/>
  <c r="DG110" i="280"/>
  <c r="DG105" i="280"/>
  <c r="DG88" i="282"/>
  <c r="DG66" i="282"/>
  <c r="DG35" i="286"/>
  <c r="DG25" i="265"/>
  <c r="DG22" i="265"/>
  <c r="DG53" i="286"/>
  <c r="DG73" i="265"/>
  <c r="DG87" i="282"/>
  <c r="DF84" i="265"/>
  <c r="DF83" i="265"/>
  <c r="DG36" i="282"/>
  <c r="DG99" i="280"/>
  <c r="DF115" i="280"/>
  <c r="DF25" i="265"/>
  <c r="DF53" i="286"/>
  <c r="DF35" i="286"/>
  <c r="DG54" i="282"/>
  <c r="DF73" i="288"/>
  <c r="DE72" i="265"/>
  <c r="DE116" i="280"/>
  <c r="DA47" i="286"/>
  <c r="DA36" i="286"/>
  <c r="DD24" i="265"/>
  <c r="DD63" i="286"/>
  <c r="DD52" i="265"/>
  <c r="DD46" i="265"/>
  <c r="DC46" i="286"/>
  <c r="DC57" i="286"/>
  <c r="DC53" i="265"/>
  <c r="DB77" i="280"/>
  <c r="CZ46" i="265"/>
  <c r="CY54" i="282"/>
  <c r="CV125" i="280"/>
  <c r="CS73" i="265"/>
  <c r="CR126" i="280"/>
  <c r="CQ65" i="288"/>
  <c r="CP43" i="288"/>
  <c r="CN83" i="265"/>
  <c r="CN84" i="265"/>
  <c r="CN46" i="265"/>
  <c r="CM77" i="280"/>
  <c r="CL46" i="286"/>
  <c r="CL57" i="286"/>
  <c r="CL53" i="265"/>
  <c r="CL125" i="280"/>
  <c r="CL18" i="265"/>
  <c r="CJ46" i="265"/>
  <c r="CI73" i="288"/>
  <c r="CG67" i="282"/>
  <c r="CE73" i="288"/>
  <c r="DD54" i="282"/>
  <c r="DC84" i="265"/>
  <c r="DC83" i="265"/>
  <c r="DC75" i="265"/>
  <c r="DC19" i="288"/>
  <c r="DC36" i="286"/>
  <c r="DC47" i="286"/>
  <c r="DB54" i="282"/>
  <c r="J109" i="280"/>
  <c r="J77" i="280"/>
  <c r="J78" i="280"/>
  <c r="J80" i="280"/>
  <c r="J81" i="280"/>
  <c r="J98" i="280"/>
  <c r="AW43" i="280"/>
  <c r="AW44" i="280"/>
  <c r="AW36" i="265"/>
  <c r="FS43" i="280"/>
  <c r="FS44" i="280"/>
  <c r="FS36" i="265"/>
  <c r="AF43" i="280"/>
  <c r="AF44" i="280"/>
  <c r="AF36" i="265"/>
  <c r="DX65" i="265"/>
  <c r="DX67" i="265"/>
  <c r="DX10" i="280"/>
  <c r="DX12" i="280"/>
  <c r="DX15" i="280"/>
  <c r="DX16" i="280"/>
  <c r="DU11" i="282"/>
  <c r="DU12" i="282"/>
  <c r="DW88" i="282"/>
  <c r="DW66" i="282"/>
  <c r="DV66" i="282"/>
  <c r="DV88" i="282"/>
  <c r="DV22" i="265"/>
  <c r="DV67" i="282"/>
  <c r="DU53" i="286"/>
  <c r="DU35" i="286"/>
  <c r="DU19" i="265"/>
  <c r="DU22" i="265"/>
  <c r="DU25" i="265"/>
  <c r="DT84" i="265"/>
  <c r="DT83" i="265"/>
  <c r="AM83" i="277"/>
  <c r="AM81" i="277"/>
  <c r="AM84" i="277"/>
  <c r="DT57" i="286"/>
  <c r="DT53" i="265"/>
  <c r="DT46" i="286"/>
  <c r="DT76" i="288"/>
  <c r="DT67" i="282"/>
  <c r="DT58" i="282"/>
  <c r="DT55" i="282"/>
  <c r="DT77" i="282"/>
  <c r="DS75" i="265"/>
  <c r="DR75" i="265"/>
  <c r="DS115" i="280"/>
  <c r="DS88" i="282"/>
  <c r="DS66" i="282"/>
  <c r="DS53" i="286"/>
  <c r="DS25" i="265"/>
  <c r="DS22" i="265"/>
  <c r="DS35" i="286"/>
  <c r="DR77" i="282"/>
  <c r="DR55" i="282"/>
  <c r="DR58" i="282"/>
  <c r="DQ75" i="265"/>
  <c r="DO54" i="282"/>
  <c r="DP73" i="288"/>
  <c r="DP22" i="265"/>
  <c r="DP67" i="282"/>
  <c r="DP77" i="282"/>
  <c r="DP58" i="282"/>
  <c r="DP53" i="282"/>
  <c r="DP55" i="282"/>
  <c r="DO101" i="280"/>
  <c r="DO110" i="280"/>
  <c r="DO105" i="280"/>
  <c r="DO98" i="280"/>
  <c r="DO100" i="280"/>
  <c r="DO124" i="280"/>
  <c r="DO84" i="280"/>
  <c r="DO44" i="265"/>
  <c r="DO16" i="280"/>
  <c r="DO22" i="280"/>
  <c r="DO13" i="282"/>
  <c r="DO21" i="265"/>
  <c r="DO58" i="282"/>
  <c r="DO77" i="282"/>
  <c r="DN83" i="265"/>
  <c r="DN84" i="265"/>
  <c r="DN115" i="280"/>
  <c r="DN14" i="288"/>
  <c r="DN16" i="288"/>
  <c r="DN19" i="288"/>
  <c r="DN76" i="288"/>
  <c r="DN22" i="265"/>
  <c r="DN67" i="282"/>
  <c r="DN66" i="282"/>
  <c r="DN88" i="282"/>
  <c r="DM76" i="265"/>
  <c r="DM82" i="265"/>
  <c r="DM126" i="280"/>
  <c r="DM66" i="282"/>
  <c r="DM88" i="282"/>
  <c r="DL84" i="265"/>
  <c r="DL81" i="265"/>
  <c r="DL83" i="265"/>
  <c r="AK84" i="277"/>
  <c r="AK81" i="277"/>
  <c r="AK83" i="277"/>
  <c r="DL57" i="286"/>
  <c r="DL46" i="286"/>
  <c r="DL47" i="265"/>
  <c r="DL50" i="265"/>
  <c r="DL53" i="265"/>
  <c r="DL88" i="282"/>
  <c r="DL66" i="282"/>
  <c r="DL35" i="265"/>
  <c r="DI67" i="282"/>
  <c r="DI22" i="265"/>
  <c r="DL73" i="288"/>
  <c r="DJ83" i="265"/>
  <c r="DJ81" i="265"/>
  <c r="DJ84" i="265"/>
  <c r="DJ77" i="280"/>
  <c r="DJ106" i="280"/>
  <c r="DJ125" i="280"/>
  <c r="DJ25" i="265"/>
  <c r="DJ35" i="286"/>
  <c r="DJ22" i="265"/>
  <c r="DJ53" i="286"/>
  <c r="DI83" i="265"/>
  <c r="DI84" i="265"/>
  <c r="DI106" i="280"/>
  <c r="DI125" i="280"/>
  <c r="DI58" i="282"/>
  <c r="DI55" i="282"/>
  <c r="DI77" i="282"/>
  <c r="AJ83" i="277"/>
  <c r="AJ81" i="277"/>
  <c r="AJ84" i="277"/>
  <c r="DH46" i="265"/>
  <c r="DH77" i="280"/>
  <c r="DH16" i="280"/>
  <c r="DH22" i="280"/>
  <c r="DH13" i="282"/>
  <c r="DH87" i="282"/>
  <c r="DH11" i="282"/>
  <c r="DH12" i="282"/>
  <c r="DG76" i="265"/>
  <c r="DG82" i="265"/>
  <c r="DG76" i="288"/>
  <c r="DG101" i="280"/>
  <c r="DG45" i="265"/>
  <c r="DG44" i="265"/>
  <c r="DG124" i="280"/>
  <c r="DF72" i="265"/>
  <c r="DF44" i="265"/>
  <c r="DF124" i="280"/>
  <c r="DF66" i="282"/>
  <c r="DF88" i="282"/>
  <c r="DF35" i="265"/>
  <c r="DE73" i="265"/>
  <c r="DD84" i="265"/>
  <c r="DD81" i="265"/>
  <c r="DD83" i="265"/>
  <c r="DD117" i="280"/>
  <c r="DD126" i="280"/>
  <c r="DC76" i="265"/>
  <c r="DC82" i="265"/>
  <c r="DC51" i="282"/>
  <c r="DC76" i="282"/>
  <c r="DB67" i="282"/>
  <c r="DA14" i="288"/>
  <c r="DA16" i="288"/>
  <c r="DA19" i="288"/>
  <c r="AH70" i="277"/>
  <c r="AH76" i="277"/>
  <c r="AH82" i="277"/>
  <c r="CZ117" i="280"/>
  <c r="CZ126" i="280"/>
  <c r="CY16" i="288"/>
  <c r="CY19" i="288"/>
  <c r="CX40" i="288"/>
  <c r="CX43" i="288"/>
  <c r="CX67" i="282"/>
  <c r="CV35" i="265"/>
  <c r="AF84" i="277"/>
  <c r="AF83" i="277"/>
  <c r="CR36" i="282"/>
  <c r="CR99" i="280"/>
  <c r="CQ57" i="286"/>
  <c r="CQ46" i="286"/>
  <c r="CQ53" i="265"/>
  <c r="CQ18" i="265"/>
  <c r="CN24" i="265"/>
  <c r="CN63" i="286"/>
  <c r="CN52" i="265"/>
  <c r="CN117" i="280"/>
  <c r="CN126" i="280"/>
  <c r="CN51" i="282"/>
  <c r="CN76" i="282"/>
  <c r="CN54" i="282"/>
  <c r="CL77" i="280"/>
  <c r="CL22" i="280"/>
  <c r="CL95" i="280"/>
  <c r="CL99" i="280"/>
  <c r="CL36" i="282"/>
  <c r="CJ117" i="280"/>
  <c r="CJ126" i="280"/>
  <c r="CJ51" i="282"/>
  <c r="CJ76" i="282"/>
  <c r="CI67" i="282"/>
  <c r="CH57" i="286"/>
  <c r="CH53" i="265"/>
  <c r="CH50" i="265"/>
  <c r="CH46" i="286"/>
  <c r="CH73" i="265"/>
  <c r="DD53" i="265"/>
  <c r="DD46" i="286"/>
  <c r="DD57" i="286"/>
  <c r="DD104" i="280"/>
  <c r="DD106" i="280"/>
  <c r="DD125" i="280"/>
  <c r="DD44" i="265"/>
  <c r="DD84" i="280"/>
  <c r="DD124" i="280"/>
  <c r="DD16" i="280"/>
  <c r="DD22" i="280"/>
  <c r="DA87" i="282"/>
  <c r="DC70" i="265"/>
  <c r="DA95" i="280"/>
  <c r="DA18" i="265"/>
  <c r="AH18" i="277"/>
  <c r="J37" i="265"/>
  <c r="J42" i="265"/>
  <c r="J47" i="265"/>
  <c r="J50" i="265"/>
  <c r="J57" i="286"/>
  <c r="J58" i="286"/>
  <c r="J61" i="286"/>
  <c r="J62" i="286"/>
  <c r="J30" i="288"/>
  <c r="J32" i="288"/>
  <c r="J60" i="288"/>
  <c r="J62" i="288"/>
  <c r="DX117" i="280"/>
  <c r="DX46" i="265"/>
  <c r="DW63" i="265"/>
  <c r="DW65" i="265"/>
  <c r="DW67" i="265"/>
  <c r="DW81" i="265"/>
  <c r="DW13" i="282"/>
  <c r="DW21" i="265"/>
  <c r="DV60" i="288"/>
  <c r="DV62" i="288"/>
  <c r="DU75" i="265"/>
  <c r="DW115" i="280"/>
  <c r="DV37" i="265"/>
  <c r="DV42" i="265"/>
  <c r="DV47" i="265"/>
  <c r="DV50" i="265"/>
  <c r="DU83" i="265"/>
  <c r="DU67" i="265"/>
  <c r="DU81" i="265"/>
  <c r="DU84" i="265"/>
  <c r="DU39" i="288"/>
  <c r="DU40" i="288"/>
  <c r="DU43" i="288"/>
  <c r="DU46" i="286"/>
  <c r="DU57" i="286"/>
  <c r="DU37" i="265"/>
  <c r="DU42" i="265"/>
  <c r="DU47" i="265"/>
  <c r="DU50" i="265"/>
  <c r="DU53" i="265"/>
  <c r="DU66" i="282"/>
  <c r="DU88" i="282"/>
  <c r="DV54" i="282"/>
  <c r="DU115" i="280"/>
  <c r="DT72" i="265"/>
  <c r="DS72" i="265"/>
  <c r="DR54" i="282"/>
  <c r="DR124" i="280"/>
  <c r="DR83" i="280"/>
  <c r="DR84" i="280"/>
  <c r="DR44" i="265"/>
  <c r="DR15" i="280"/>
  <c r="DR16" i="280"/>
  <c r="DR22" i="280"/>
  <c r="DR67" i="282"/>
  <c r="DQ84" i="265"/>
  <c r="DQ67" i="265"/>
  <c r="DQ81" i="265"/>
  <c r="DQ83" i="265"/>
  <c r="DQ56" i="286"/>
  <c r="DQ58" i="286"/>
  <c r="DQ61" i="286"/>
  <c r="DQ104" i="280"/>
  <c r="DQ106" i="280"/>
  <c r="DQ125" i="280"/>
  <c r="DQ98" i="280"/>
  <c r="DQ100" i="280"/>
  <c r="DQ76" i="288"/>
  <c r="AK16" i="277"/>
  <c r="AK19" i="277"/>
  <c r="AK22" i="277"/>
  <c r="AK25" i="277"/>
  <c r="DP35" i="265"/>
  <c r="DO72" i="265"/>
  <c r="DO35" i="286"/>
  <c r="DO25" i="265"/>
  <c r="DO22" i="265"/>
  <c r="DO53" i="286"/>
  <c r="DO73" i="265"/>
  <c r="DO73" i="288"/>
  <c r="DN39" i="288"/>
  <c r="DN40" i="288"/>
  <c r="DN43" i="288"/>
  <c r="DN44" i="265"/>
  <c r="DN83" i="280"/>
  <c r="DN84" i="280"/>
  <c r="DN124" i="280"/>
  <c r="DM77" i="280"/>
  <c r="DK73" i="265"/>
  <c r="DM22" i="265"/>
  <c r="DM67" i="282"/>
  <c r="DM77" i="282"/>
  <c r="DM58" i="282"/>
  <c r="DM53" i="282"/>
  <c r="DM55" i="282"/>
  <c r="DI24" i="265"/>
  <c r="DL47" i="286"/>
  <c r="DL36" i="286"/>
  <c r="DL117" i="280"/>
  <c r="DL46" i="265"/>
  <c r="DL25" i="265"/>
  <c r="DL53" i="286"/>
  <c r="DL22" i="265"/>
  <c r="DL35" i="286"/>
  <c r="DL115" i="280"/>
  <c r="DK50" i="282"/>
  <c r="DK51" i="282"/>
  <c r="DK76" i="282"/>
  <c r="DJ47" i="265"/>
  <c r="DJ50" i="265"/>
  <c r="DJ37" i="265"/>
  <c r="DJ42" i="265"/>
  <c r="DI14" i="288"/>
  <c r="DI16" i="288"/>
  <c r="DI19" i="288"/>
  <c r="DI53" i="282"/>
  <c r="DI36" i="282"/>
  <c r="DI99" i="280"/>
  <c r="DI104" i="280"/>
  <c r="DI115" i="280"/>
  <c r="DH117" i="280"/>
  <c r="DH126" i="280"/>
  <c r="DG70" i="265"/>
  <c r="DG52" i="265"/>
  <c r="DG63" i="286"/>
  <c r="DG24" i="265"/>
  <c r="DF22" i="265"/>
  <c r="DF67" i="282"/>
  <c r="DF13" i="282"/>
  <c r="DF21" i="265"/>
  <c r="DE84" i="265"/>
  <c r="DE67" i="265"/>
  <c r="DE81" i="265"/>
  <c r="DE83" i="265"/>
  <c r="DE115" i="280"/>
  <c r="DE57" i="286"/>
  <c r="DE53" i="265"/>
  <c r="DE47" i="265"/>
  <c r="DE50" i="265"/>
  <c r="DE46" i="286"/>
  <c r="DE99" i="280"/>
  <c r="DE36" i="282"/>
  <c r="DE124" i="280"/>
  <c r="DE15" i="280"/>
  <c r="DE16" i="280"/>
  <c r="DE22" i="280"/>
  <c r="DE66" i="282"/>
  <c r="DE88" i="282"/>
  <c r="DE77" i="282"/>
  <c r="DE53" i="282"/>
  <c r="DE55" i="282"/>
  <c r="DE58" i="282"/>
  <c r="DD76" i="288"/>
  <c r="DC24" i="265"/>
  <c r="DC63" i="286"/>
  <c r="DC52" i="265"/>
  <c r="DC77" i="280"/>
  <c r="DB75" i="265"/>
  <c r="DB57" i="286"/>
  <c r="DB53" i="265"/>
  <c r="DB47" i="265"/>
  <c r="DB50" i="265"/>
  <c r="DB46" i="286"/>
  <c r="DB95" i="280"/>
  <c r="DB18" i="265"/>
  <c r="CZ36" i="282"/>
  <c r="CZ99" i="280"/>
  <c r="CY57" i="286"/>
  <c r="CY46" i="286"/>
  <c r="CY53" i="265"/>
  <c r="CY95" i="280"/>
  <c r="CY18" i="265"/>
  <c r="CV60" i="288"/>
  <c r="CV62" i="288"/>
  <c r="CV65" i="288"/>
  <c r="CU50" i="282"/>
  <c r="CU51" i="282"/>
  <c r="CU76" i="282"/>
  <c r="CT56" i="286"/>
  <c r="CT58" i="286"/>
  <c r="CT61" i="286"/>
  <c r="CS39" i="288"/>
  <c r="CS40" i="288"/>
  <c r="CS43" i="288"/>
  <c r="AF70" i="277"/>
  <c r="AF76" i="277"/>
  <c r="AF82" i="277"/>
  <c r="CQ70" i="265"/>
  <c r="CQ76" i="265"/>
  <c r="CQ82" i="265"/>
  <c r="CP70" i="265"/>
  <c r="CP76" i="265"/>
  <c r="CP82" i="265"/>
  <c r="CQ95" i="280"/>
  <c r="CQ36" i="282"/>
  <c r="CQ99" i="280"/>
  <c r="AE83" i="277"/>
  <c r="AE67" i="277"/>
  <c r="AE81" i="277"/>
  <c r="AE84" i="277"/>
  <c r="CN110" i="280"/>
  <c r="CN105" i="280"/>
  <c r="CM21" i="265"/>
  <c r="CL47" i="265"/>
  <c r="CL50" i="265"/>
  <c r="CL76" i="288"/>
  <c r="CK72" i="265"/>
  <c r="AD70" i="277"/>
  <c r="AD76" i="277"/>
  <c r="AD82" i="277"/>
  <c r="AC21" i="277"/>
  <c r="CI75" i="265"/>
  <c r="CH24" i="265"/>
  <c r="CH52" i="265"/>
  <c r="CH45" i="265"/>
  <c r="CH87" i="282"/>
  <c r="DD105" i="280"/>
  <c r="DD110" i="280"/>
  <c r="DD88" i="282"/>
  <c r="DD66" i="282"/>
  <c r="DD53" i="286"/>
  <c r="DD25" i="265"/>
  <c r="DD35" i="286"/>
  <c r="DE54" i="282"/>
  <c r="DC72" i="265"/>
  <c r="DC36" i="282"/>
  <c r="DC99" i="280"/>
  <c r="M80" i="280"/>
  <c r="M81" i="280"/>
  <c r="M109" i="280"/>
  <c r="M111" i="280"/>
  <c r="N43" i="280"/>
  <c r="N72" i="288"/>
  <c r="N74" i="288"/>
  <c r="DQ43" i="280"/>
  <c r="DQ44" i="280"/>
  <c r="DQ36" i="265"/>
  <c r="DY43" i="280"/>
  <c r="DY44" i="280"/>
  <c r="DY36" i="265"/>
  <c r="AN36" i="277"/>
  <c r="EA53" i="282"/>
  <c r="EA55" i="282"/>
  <c r="DY63" i="265"/>
  <c r="DY65" i="265"/>
  <c r="DY67" i="265"/>
  <c r="DY104" i="280"/>
  <c r="DY106" i="280"/>
  <c r="DX75" i="265"/>
  <c r="AN75" i="277"/>
  <c r="DX72" i="265"/>
  <c r="AN72" i="277"/>
  <c r="DX58" i="282"/>
  <c r="DX53" i="282"/>
  <c r="DX55" i="282"/>
  <c r="DX77" i="282"/>
  <c r="DW39" i="288"/>
  <c r="DW40" i="288"/>
  <c r="DW43" i="288"/>
  <c r="DW95" i="280"/>
  <c r="DW18" i="265"/>
  <c r="DU50" i="282"/>
  <c r="DU51" i="282"/>
  <c r="DU76" i="282"/>
  <c r="DT14" i="288"/>
  <c r="DT16" i="288"/>
  <c r="DT19" i="288"/>
  <c r="DT73" i="265"/>
  <c r="AM73" i="277"/>
  <c r="DS73" i="288"/>
  <c r="DR56" i="286"/>
  <c r="DR58" i="286"/>
  <c r="DR61" i="286"/>
  <c r="DR66" i="282"/>
  <c r="DR88" i="282"/>
  <c r="DR35" i="286"/>
  <c r="DR25" i="265"/>
  <c r="DR22" i="265"/>
  <c r="DR53" i="286"/>
  <c r="DR50" i="282"/>
  <c r="DR51" i="282"/>
  <c r="DR76" i="282"/>
  <c r="DQ115" i="280"/>
  <c r="DQ57" i="286"/>
  <c r="DQ53" i="265"/>
  <c r="DQ46" i="286"/>
  <c r="DP65" i="265"/>
  <c r="DP67" i="265"/>
  <c r="DP81" i="265"/>
  <c r="DO75" i="265"/>
  <c r="DP21" i="265"/>
  <c r="DN53" i="265"/>
  <c r="DN46" i="286"/>
  <c r="DN57" i="286"/>
  <c r="DK54" i="282"/>
  <c r="DN35" i="265"/>
  <c r="DI63" i="286"/>
  <c r="DI52" i="265"/>
  <c r="AJ51" i="277"/>
  <c r="DL39" i="288"/>
  <c r="DL40" i="288"/>
  <c r="DL43" i="288"/>
  <c r="DK84" i="265"/>
  <c r="DK63" i="265"/>
  <c r="DK65" i="265"/>
  <c r="DK67" i="265"/>
  <c r="DK81" i="265"/>
  <c r="DK83" i="265"/>
  <c r="DL50" i="282"/>
  <c r="DL51" i="282"/>
  <c r="DL76" i="282"/>
  <c r="DK88" i="282"/>
  <c r="DK66" i="282"/>
  <c r="DJ66" i="282"/>
  <c r="DJ88" i="282"/>
  <c r="DJ99" i="280"/>
  <c r="DJ104" i="280"/>
  <c r="DJ36" i="282"/>
  <c r="DH73" i="288"/>
  <c r="DH35" i="265"/>
  <c r="DF77" i="282"/>
  <c r="DF58" i="282"/>
  <c r="DF53" i="282"/>
  <c r="DF55" i="282"/>
  <c r="DE39" i="288"/>
  <c r="DE40" i="288"/>
  <c r="DE43" i="288"/>
  <c r="DE53" i="286"/>
  <c r="DE25" i="265"/>
  <c r="DE22" i="265"/>
  <c r="DE35" i="286"/>
  <c r="DD35" i="265"/>
  <c r="DC47" i="265"/>
  <c r="DC50" i="265"/>
  <c r="DB126" i="280"/>
  <c r="CY70" i="265"/>
  <c r="CY76" i="265"/>
  <c r="CY82" i="265"/>
  <c r="CW115" i="280"/>
  <c r="CT75" i="265"/>
  <c r="CT45" i="265"/>
  <c r="CT95" i="280"/>
  <c r="CT18" i="265"/>
  <c r="CR52" i="265"/>
  <c r="CR24" i="265"/>
  <c r="CR104" i="280"/>
  <c r="CR106" i="280"/>
  <c r="CR125" i="280"/>
  <c r="CQ24" i="265"/>
  <c r="CQ52" i="265"/>
  <c r="CQ77" i="280"/>
  <c r="CP52" i="265"/>
  <c r="CP24" i="265"/>
  <c r="CP45" i="265"/>
  <c r="CO39" i="288"/>
  <c r="CO40" i="288"/>
  <c r="CO43" i="288"/>
  <c r="CM13" i="282"/>
  <c r="CM87" i="282"/>
  <c r="CL54" i="282"/>
  <c r="AD72" i="277"/>
  <c r="CG21" i="265"/>
  <c r="CH63" i="286"/>
  <c r="CH47" i="286"/>
  <c r="CH36" i="286"/>
  <c r="CH101" i="280"/>
  <c r="CH110" i="280"/>
  <c r="CH105" i="280"/>
  <c r="CF60" i="288"/>
  <c r="CF62" i="288"/>
  <c r="CF65" i="288"/>
  <c r="DD109" i="280"/>
  <c r="DD111" i="280"/>
  <c r="DD114" i="280"/>
  <c r="DD116" i="280"/>
  <c r="DD83" i="280"/>
  <c r="DD73" i="265"/>
  <c r="AI73" i="277"/>
  <c r="H38" i="282"/>
  <c r="H44" i="282"/>
  <c r="M43" i="280"/>
  <c r="M44" i="280"/>
  <c r="M36" i="265"/>
  <c r="K36" i="277"/>
  <c r="BX43" i="280"/>
  <c r="BX44" i="280"/>
  <c r="BX36" i="265"/>
  <c r="DX39" i="288"/>
  <c r="DX40" i="288"/>
  <c r="DX43" i="288"/>
  <c r="DU44" i="265"/>
  <c r="AM43" i="277"/>
  <c r="DW109" i="280"/>
  <c r="DW111" i="280"/>
  <c r="DW114" i="280"/>
  <c r="DW116" i="280"/>
  <c r="DV84" i="265"/>
  <c r="DV63" i="265"/>
  <c r="DV65" i="265"/>
  <c r="DV67" i="265"/>
  <c r="DV81" i="265"/>
  <c r="DV83" i="265"/>
  <c r="DV58" i="282"/>
  <c r="DV53" i="282"/>
  <c r="DV55" i="282"/>
  <c r="DV77" i="282"/>
  <c r="DT65" i="265"/>
  <c r="DT67" i="265"/>
  <c r="DT81" i="265"/>
  <c r="DT77" i="280"/>
  <c r="DT35" i="286"/>
  <c r="DT25" i="265"/>
  <c r="DT22" i="265"/>
  <c r="DT53" i="286"/>
  <c r="DT53" i="282"/>
  <c r="DS83" i="265"/>
  <c r="DS63" i="265"/>
  <c r="DS65" i="265"/>
  <c r="DS67" i="265"/>
  <c r="DS81" i="265"/>
  <c r="DS84" i="265"/>
  <c r="DT95" i="280"/>
  <c r="DT18" i="265"/>
  <c r="DP56" i="286"/>
  <c r="DP58" i="286"/>
  <c r="DP61" i="286"/>
  <c r="DP13" i="282"/>
  <c r="DP87" i="282"/>
  <c r="DO52" i="265"/>
  <c r="DO63" i="286"/>
  <c r="DO24" i="265"/>
  <c r="DO104" i="280"/>
  <c r="DO106" i="280"/>
  <c r="DO125" i="280"/>
  <c r="DM57" i="286"/>
  <c r="DM53" i="265"/>
  <c r="DM37" i="265"/>
  <c r="DM42" i="265"/>
  <c r="DM47" i="265"/>
  <c r="DM50" i="265"/>
  <c r="DM46" i="286"/>
  <c r="DL24" i="265"/>
  <c r="DL63" i="286"/>
  <c r="DL52" i="265"/>
  <c r="DL14" i="288"/>
  <c r="DL16" i="288"/>
  <c r="DL19" i="288"/>
  <c r="DL58" i="282"/>
  <c r="DL53" i="282"/>
  <c r="DL55" i="282"/>
  <c r="DL77" i="282"/>
  <c r="DK124" i="280"/>
  <c r="DK83" i="280"/>
  <c r="DK84" i="280"/>
  <c r="DK44" i="265"/>
  <c r="DK10" i="280"/>
  <c r="DK12" i="280"/>
  <c r="DK15" i="280"/>
  <c r="DK16" i="280"/>
  <c r="DK22" i="280"/>
  <c r="DK73" i="288"/>
  <c r="DJ39" i="288"/>
  <c r="DJ40" i="288"/>
  <c r="DJ43" i="288"/>
  <c r="DI60" i="288"/>
  <c r="DI62" i="288"/>
  <c r="DI65" i="288"/>
  <c r="DI87" i="282"/>
  <c r="DH25" i="265"/>
  <c r="DH35" i="286"/>
  <c r="DH22" i="265"/>
  <c r="DH53" i="286"/>
  <c r="DG83" i="265"/>
  <c r="DG63" i="265"/>
  <c r="DG65" i="265"/>
  <c r="DG67" i="265"/>
  <c r="DG81" i="265"/>
  <c r="DG84" i="265"/>
  <c r="DG14" i="288"/>
  <c r="DG16" i="288"/>
  <c r="DG19" i="288"/>
  <c r="DG58" i="282"/>
  <c r="DG53" i="282"/>
  <c r="DG55" i="282"/>
  <c r="DG77" i="282"/>
  <c r="DF39" i="288"/>
  <c r="DF40" i="288"/>
  <c r="DF43" i="288"/>
  <c r="DE104" i="280"/>
  <c r="DE106" i="280"/>
  <c r="DE125" i="280"/>
  <c r="DB45" i="265"/>
  <c r="DA56" i="286"/>
  <c r="DA58" i="286"/>
  <c r="DA61" i="286"/>
  <c r="CZ39" i="288"/>
  <c r="CZ40" i="288"/>
  <c r="CZ43" i="288"/>
  <c r="CZ104" i="280"/>
  <c r="CZ106" i="280"/>
  <c r="CZ125" i="280"/>
  <c r="CY52" i="265"/>
  <c r="CY24" i="265"/>
  <c r="CY77" i="280"/>
  <c r="CX73" i="288"/>
  <c r="CW39" i="288"/>
  <c r="CW40" i="288"/>
  <c r="CW43" i="288"/>
  <c r="CV70" i="265"/>
  <c r="AG70" i="277"/>
  <c r="AG76" i="277"/>
  <c r="AG82" i="277"/>
  <c r="CV46" i="265"/>
  <c r="CU70" i="265"/>
  <c r="CU76" i="265"/>
  <c r="CU82" i="265"/>
  <c r="CT101" i="280"/>
  <c r="CT105" i="280"/>
  <c r="CT110" i="280"/>
  <c r="CR63" i="286"/>
  <c r="CR47" i="286"/>
  <c r="CR36" i="286"/>
  <c r="CR35" i="265"/>
  <c r="CQ63" i="286"/>
  <c r="CQ36" i="286"/>
  <c r="CQ47" i="286"/>
  <c r="CQ47" i="265"/>
  <c r="CQ50" i="265"/>
  <c r="CP63" i="286"/>
  <c r="CP47" i="286"/>
  <c r="CP36" i="286"/>
  <c r="CP101" i="280"/>
  <c r="CP110" i="280"/>
  <c r="CP105" i="280"/>
  <c r="CO73" i="265"/>
  <c r="CO115" i="280"/>
  <c r="CO54" i="282"/>
  <c r="CM60" i="288"/>
  <c r="CM62" i="288"/>
  <c r="CM65" i="288"/>
  <c r="CL52" i="265"/>
  <c r="CL24" i="265"/>
  <c r="CL45" i="265"/>
  <c r="CG52" i="265"/>
  <c r="AC51" i="277"/>
  <c r="CJ72" i="265"/>
  <c r="CG13" i="282"/>
  <c r="CG87" i="282"/>
  <c r="CH16" i="280"/>
  <c r="CH22" i="280"/>
  <c r="CF61" i="286"/>
  <c r="DD22" i="265"/>
  <c r="DD67" i="282"/>
  <c r="DD77" i="282"/>
  <c r="DD58" i="282"/>
  <c r="DC125" i="280"/>
  <c r="DC25" i="265"/>
  <c r="DC53" i="286"/>
  <c r="DC35" i="286"/>
  <c r="DB24" i="265"/>
  <c r="DB63" i="286"/>
  <c r="DB52" i="265"/>
  <c r="R43" i="280"/>
  <c r="R72" i="288"/>
  <c r="R74" i="288"/>
  <c r="L43" i="280"/>
  <c r="L72" i="288"/>
  <c r="L74" i="288"/>
  <c r="CS43" i="280"/>
  <c r="CS44" i="280"/>
  <c r="CS36" i="265"/>
  <c r="CQ43" i="280"/>
  <c r="CQ44" i="280"/>
  <c r="CQ36" i="265"/>
  <c r="FU43" i="280"/>
  <c r="FU44" i="280"/>
  <c r="FU36" i="265"/>
  <c r="DZ63" i="265"/>
  <c r="DZ65" i="265"/>
  <c r="DX98" i="280"/>
  <c r="DX100" i="280"/>
  <c r="DX101" i="280"/>
  <c r="DX45" i="265"/>
  <c r="DX83" i="280"/>
  <c r="DX84" i="280"/>
  <c r="DV56" i="286"/>
  <c r="DV58" i="286"/>
  <c r="DV61" i="286"/>
  <c r="DV50" i="282"/>
  <c r="DV51" i="282"/>
  <c r="DV76" i="282"/>
  <c r="DU56" i="286"/>
  <c r="DU58" i="286"/>
  <c r="DU61" i="286"/>
  <c r="DU104" i="280"/>
  <c r="DU106" i="280"/>
  <c r="DU125" i="280"/>
  <c r="DU98" i="280"/>
  <c r="DU100" i="280"/>
  <c r="DT70" i="265"/>
  <c r="AM70" i="277"/>
  <c r="AM76" i="277"/>
  <c r="AM82" i="277"/>
  <c r="DT124" i="280"/>
  <c r="DT83" i="280"/>
  <c r="DT84" i="280"/>
  <c r="DT44" i="265"/>
  <c r="DT10" i="280"/>
  <c r="DT12" i="280"/>
  <c r="DT15" i="280"/>
  <c r="DT16" i="280"/>
  <c r="DT22" i="280"/>
  <c r="DS44" i="265"/>
  <c r="DS83" i="280"/>
  <c r="DS84" i="280"/>
  <c r="DS124" i="280"/>
  <c r="DS35" i="265"/>
  <c r="DS77" i="282"/>
  <c r="DS58" i="282"/>
  <c r="DS53" i="282"/>
  <c r="DS55" i="282"/>
  <c r="DR72" i="265"/>
  <c r="DR104" i="280"/>
  <c r="DR106" i="280"/>
  <c r="DR125" i="280"/>
  <c r="DR73" i="265"/>
  <c r="DQ77" i="280"/>
  <c r="DQ77" i="282"/>
  <c r="DQ58" i="282"/>
  <c r="DQ53" i="282"/>
  <c r="DQ55" i="282"/>
  <c r="DP75" i="265"/>
  <c r="AL75" i="277"/>
  <c r="DP39" i="288"/>
  <c r="DP40" i="288"/>
  <c r="DP43" i="288"/>
  <c r="DP117" i="280"/>
  <c r="DP46" i="265"/>
  <c r="DP44" i="265"/>
  <c r="DP83" i="280"/>
  <c r="DP84" i="280"/>
  <c r="DP124" i="280"/>
  <c r="DP70" i="280"/>
  <c r="DP16" i="265"/>
  <c r="DP19" i="265"/>
  <c r="DP11" i="282"/>
  <c r="DP12" i="282"/>
  <c r="DO83" i="265"/>
  <c r="DO63" i="265"/>
  <c r="DO65" i="265"/>
  <c r="DO67" i="265"/>
  <c r="DO81" i="265"/>
  <c r="DO84" i="265"/>
  <c r="DO39" i="288"/>
  <c r="DO40" i="288"/>
  <c r="DO43" i="288"/>
  <c r="DO53" i="282"/>
  <c r="DO55" i="282"/>
  <c r="DN77" i="280"/>
  <c r="DN10" i="280"/>
  <c r="DN12" i="280"/>
  <c r="DN15" i="280"/>
  <c r="DN16" i="280"/>
  <c r="DN22" i="280"/>
  <c r="DN13" i="282"/>
  <c r="DN21" i="265"/>
  <c r="DM63" i="265"/>
  <c r="DM65" i="265"/>
  <c r="DM67" i="265"/>
  <c r="DM81" i="265"/>
  <c r="DL124" i="280"/>
  <c r="DL83" i="280"/>
  <c r="DL84" i="280"/>
  <c r="DL44" i="265"/>
  <c r="DK47" i="265"/>
  <c r="DK50" i="265"/>
  <c r="DK95" i="280"/>
  <c r="DK18" i="265"/>
  <c r="DJ93" i="280"/>
  <c r="DJ94" i="280"/>
  <c r="DJ95" i="280"/>
  <c r="DJ18" i="265"/>
  <c r="DI109" i="280"/>
  <c r="DI111" i="280"/>
  <c r="DI114" i="280"/>
  <c r="DI116" i="280"/>
  <c r="DH60" i="288"/>
  <c r="DH62" i="288"/>
  <c r="DH65" i="288"/>
  <c r="DH83" i="280"/>
  <c r="DH84" i="280"/>
  <c r="DE93" i="280"/>
  <c r="DE94" i="280"/>
  <c r="DE95" i="280"/>
  <c r="DE18" i="265"/>
  <c r="AI18" i="277"/>
  <c r="DG39" i="288"/>
  <c r="DG40" i="288"/>
  <c r="DG43" i="288"/>
  <c r="DF75" i="265"/>
  <c r="DF63" i="265"/>
  <c r="DF65" i="265"/>
  <c r="DF67" i="265"/>
  <c r="DF81" i="265"/>
  <c r="DF56" i="286"/>
  <c r="DF58" i="286"/>
  <c r="DF61" i="286"/>
  <c r="DD39" i="288"/>
  <c r="DD40" i="288"/>
  <c r="DD43" i="288"/>
  <c r="DC46" i="265"/>
  <c r="DB39" i="288"/>
  <c r="DB40" i="288"/>
  <c r="DB43" i="288"/>
  <c r="DB101" i="280"/>
  <c r="DB105" i="280"/>
  <c r="DB110" i="280"/>
  <c r="DA73" i="265"/>
  <c r="CZ52" i="265"/>
  <c r="CZ63" i="286"/>
  <c r="CZ24" i="265"/>
  <c r="CZ35" i="265"/>
  <c r="CY63" i="286"/>
  <c r="CY14" i="288"/>
  <c r="CY47" i="286"/>
  <c r="CY36" i="286"/>
  <c r="CY47" i="265"/>
  <c r="CY50" i="265"/>
  <c r="CW73" i="265"/>
  <c r="CV24" i="265"/>
  <c r="CV63" i="286"/>
  <c r="CV52" i="265"/>
  <c r="CV117" i="280"/>
  <c r="CV126" i="280"/>
  <c r="CU54" i="282"/>
  <c r="AF63" i="277"/>
  <c r="AF65" i="277"/>
  <c r="AF67" i="277"/>
  <c r="AF81" i="277"/>
  <c r="AE18" i="277"/>
  <c r="CP77" i="280"/>
  <c r="AD44" i="277"/>
  <c r="CN21" i="265"/>
  <c r="CM75" i="265"/>
  <c r="CL63" i="286"/>
  <c r="CL36" i="286"/>
  <c r="CL47" i="286"/>
  <c r="CL101" i="280"/>
  <c r="CL105" i="280"/>
  <c r="CL110" i="280"/>
  <c r="CL10" i="280"/>
  <c r="CL12" i="280"/>
  <c r="CL15" i="280"/>
  <c r="CL16" i="280"/>
  <c r="CG47" i="286"/>
  <c r="CG36" i="286"/>
  <c r="CJ21" i="265"/>
  <c r="CI60" i="288"/>
  <c r="CI62" i="288"/>
  <c r="CI65" i="288"/>
  <c r="CH76" i="288"/>
  <c r="CG60" i="288"/>
  <c r="CG62" i="288"/>
  <c r="CG65" i="288"/>
  <c r="CF58" i="286"/>
  <c r="DD101" i="280"/>
  <c r="DD45" i="265"/>
  <c r="DC67" i="265"/>
  <c r="DC81" i="265"/>
  <c r="DC60" i="288"/>
  <c r="DC62" i="288"/>
  <c r="DC65" i="288"/>
  <c r="DC124" i="280"/>
  <c r="DC83" i="280"/>
  <c r="DC84" i="280"/>
  <c r="DC44" i="265"/>
  <c r="DC37" i="265"/>
  <c r="DC42" i="265"/>
  <c r="DC66" i="282"/>
  <c r="DC88" i="282"/>
  <c r="DC67" i="282"/>
  <c r="DC22" i="265"/>
  <c r="Q43" i="280"/>
  <c r="Q72" i="288"/>
  <c r="Q74" i="288"/>
  <c r="J36" i="265"/>
  <c r="J36" i="277"/>
  <c r="H36" i="277"/>
  <c r="DY37" i="265"/>
  <c r="DY42" i="265"/>
  <c r="DX73" i="265"/>
  <c r="AN73" i="277"/>
  <c r="DW14" i="288"/>
  <c r="DW16" i="288"/>
  <c r="DW19" i="288"/>
  <c r="DW83" i="280"/>
  <c r="DW84" i="280"/>
  <c r="DT33" i="265"/>
  <c r="DT37" i="265"/>
  <c r="DT42" i="265"/>
  <c r="DT47" i="265"/>
  <c r="DT50" i="265"/>
  <c r="DS60" i="288"/>
  <c r="DS62" i="288"/>
  <c r="DS65" i="288"/>
  <c r="DS104" i="280"/>
  <c r="DS106" i="280"/>
  <c r="DS125" i="280"/>
  <c r="DQ37" i="265"/>
  <c r="DQ42" i="265"/>
  <c r="DQ47" i="265"/>
  <c r="DQ50" i="265"/>
  <c r="DQ64" i="282"/>
  <c r="DQ32" i="265"/>
  <c r="DQ33" i="265"/>
  <c r="DQ10" i="280"/>
  <c r="DQ12" i="280"/>
  <c r="DQ15" i="280"/>
  <c r="DQ16" i="280"/>
  <c r="DQ22" i="280"/>
  <c r="AL83" i="277"/>
  <c r="DP63" i="265"/>
  <c r="AL63" i="277"/>
  <c r="AL65" i="277"/>
  <c r="AL67" i="277"/>
  <c r="AL81" i="277"/>
  <c r="AL84" i="277"/>
  <c r="DO14" i="288"/>
  <c r="DO16" i="288"/>
  <c r="DO19" i="288"/>
  <c r="DO83" i="280"/>
  <c r="DM73" i="265"/>
  <c r="DN63" i="265"/>
  <c r="DN65" i="265"/>
  <c r="DN67" i="265"/>
  <c r="DN81" i="265"/>
  <c r="DN70" i="265"/>
  <c r="DN76" i="265"/>
  <c r="DN82" i="265"/>
  <c r="DN33" i="265"/>
  <c r="DN37" i="265"/>
  <c r="DN42" i="265"/>
  <c r="DN47" i="265"/>
  <c r="DN50" i="265"/>
  <c r="DN58" i="282"/>
  <c r="DN77" i="282"/>
  <c r="DN53" i="282"/>
  <c r="DN55" i="282"/>
  <c r="DM60" i="288"/>
  <c r="DM62" i="288"/>
  <c r="DM65" i="288"/>
  <c r="DM98" i="280"/>
  <c r="DM100" i="280"/>
  <c r="DL70" i="265"/>
  <c r="AK70" i="277"/>
  <c r="AK76" i="277"/>
  <c r="AK82" i="277"/>
  <c r="DI93" i="280"/>
  <c r="DI94" i="280"/>
  <c r="DI95" i="280"/>
  <c r="DI18" i="265"/>
  <c r="AJ18" i="277"/>
  <c r="DK98" i="280"/>
  <c r="DK100" i="280"/>
  <c r="DK101" i="280"/>
  <c r="DK45" i="265"/>
  <c r="DJ14" i="288"/>
  <c r="DJ16" i="288"/>
  <c r="DJ19" i="288"/>
  <c r="DI63" i="265"/>
  <c r="DI65" i="265"/>
  <c r="DI67" i="265"/>
  <c r="DI81" i="265"/>
  <c r="DH70" i="265"/>
  <c r="AJ70" i="277"/>
  <c r="AJ76" i="277"/>
  <c r="AJ82" i="277"/>
  <c r="DH109" i="280"/>
  <c r="DH111" i="280"/>
  <c r="DH114" i="280"/>
  <c r="DH116" i="280"/>
  <c r="DE83" i="280"/>
  <c r="DE84" i="280"/>
  <c r="DE44" i="265"/>
  <c r="AI43" i="277"/>
  <c r="DH58" i="282"/>
  <c r="DH77" i="282"/>
  <c r="DH53" i="282"/>
  <c r="DH55" i="282"/>
  <c r="DG83" i="280"/>
  <c r="DG84" i="280"/>
  <c r="DF83" i="280"/>
  <c r="DF84" i="280"/>
  <c r="DE70" i="265"/>
  <c r="DE76" i="265"/>
  <c r="DE82" i="265"/>
  <c r="DD70" i="265"/>
  <c r="AI70" i="277"/>
  <c r="AI76" i="277"/>
  <c r="AI82" i="277"/>
  <c r="DD50" i="282"/>
  <c r="DD51" i="282"/>
  <c r="DD76" i="282"/>
  <c r="P43" i="280"/>
  <c r="P72" i="288"/>
  <c r="P74" i="288"/>
  <c r="DV14" i="288"/>
  <c r="DV16" i="288"/>
  <c r="DV19" i="288"/>
  <c r="DU63" i="265"/>
  <c r="DU65" i="265"/>
  <c r="DS14" i="288"/>
  <c r="DS16" i="288"/>
  <c r="DQ60" i="288"/>
  <c r="DQ62" i="288"/>
  <c r="DQ65" i="288"/>
  <c r="DL65" i="265"/>
  <c r="DL67" i="265"/>
  <c r="DJ13" i="282"/>
  <c r="DJ21" i="265"/>
  <c r="DE24" i="265"/>
  <c r="AI24" i="277"/>
  <c r="DH10" i="280"/>
  <c r="DH12" i="280"/>
  <c r="DH15" i="280"/>
  <c r="DG11" i="282"/>
  <c r="DG12" i="282"/>
  <c r="DG13" i="282"/>
  <c r="DG21" i="265"/>
  <c r="DE63" i="265"/>
  <c r="DE65" i="265"/>
  <c r="DB37" i="265"/>
  <c r="DB42" i="265"/>
  <c r="CT73" i="288"/>
  <c r="CR117" i="280"/>
  <c r="CR46" i="265"/>
  <c r="CP40" i="288"/>
  <c r="CK126" i="280"/>
  <c r="CL104" i="280"/>
  <c r="CL106" i="280"/>
  <c r="CJ50" i="282"/>
  <c r="CH54" i="282"/>
  <c r="DA67" i="282"/>
  <c r="DC126" i="280"/>
  <c r="DC116" i="280"/>
  <c r="DC117" i="280"/>
  <c r="DC58" i="282"/>
  <c r="DC77" i="282"/>
  <c r="DB83" i="265"/>
  <c r="DB67" i="265"/>
  <c r="DB81" i="265"/>
  <c r="DB84" i="265"/>
  <c r="DC73" i="288"/>
  <c r="DB72" i="265"/>
  <c r="DB58" i="282"/>
  <c r="DB77" i="282"/>
  <c r="DA75" i="265"/>
  <c r="DA53" i="265"/>
  <c r="DA46" i="286"/>
  <c r="DA57" i="286"/>
  <c r="DA77" i="280"/>
  <c r="DA53" i="286"/>
  <c r="DA35" i="286"/>
  <c r="DA22" i="265"/>
  <c r="DA25" i="265"/>
  <c r="CZ83" i="265"/>
  <c r="CZ84" i="265"/>
  <c r="DA115" i="280"/>
  <c r="CZ77" i="280"/>
  <c r="CX73" i="265"/>
  <c r="DA54" i="282"/>
  <c r="CZ13" i="282"/>
  <c r="CZ21" i="265"/>
  <c r="CY75" i="265"/>
  <c r="CY126" i="280"/>
  <c r="CY67" i="282"/>
  <c r="CY35" i="265"/>
  <c r="CX44" i="265"/>
  <c r="CX124" i="280"/>
  <c r="CX35" i="286"/>
  <c r="CX53" i="286"/>
  <c r="CX22" i="265"/>
  <c r="CX25" i="265"/>
  <c r="CW84" i="265"/>
  <c r="CW83" i="265"/>
  <c r="CW66" i="282"/>
  <c r="CW88" i="282"/>
  <c r="AG83" i="277"/>
  <c r="AG84" i="277"/>
  <c r="CV76" i="288"/>
  <c r="CV124" i="280"/>
  <c r="CV44" i="265"/>
  <c r="CV25" i="265"/>
  <c r="CV53" i="286"/>
  <c r="CV35" i="286"/>
  <c r="AG73" i="277"/>
  <c r="CV77" i="282"/>
  <c r="CV58" i="282"/>
  <c r="CV53" i="282"/>
  <c r="CV55" i="282"/>
  <c r="CU77" i="280"/>
  <c r="CV54" i="282"/>
  <c r="CT47" i="286"/>
  <c r="CT36" i="286"/>
  <c r="CU115" i="280"/>
  <c r="CT115" i="280"/>
  <c r="CS46" i="286"/>
  <c r="CS57" i="286"/>
  <c r="CS53" i="265"/>
  <c r="CS88" i="282"/>
  <c r="CS66" i="282"/>
  <c r="CS54" i="282"/>
  <c r="CR53" i="265"/>
  <c r="CR46" i="286"/>
  <c r="CR57" i="286"/>
  <c r="CR67" i="282"/>
  <c r="CR54" i="282"/>
  <c r="CR88" i="282"/>
  <c r="CR66" i="282"/>
  <c r="CR95" i="280"/>
  <c r="CR18" i="265"/>
  <c r="CQ75" i="265"/>
  <c r="CQ19" i="288"/>
  <c r="CQ115" i="280"/>
  <c r="CQ88" i="282"/>
  <c r="CQ66" i="282"/>
  <c r="CQ53" i="286"/>
  <c r="CQ25" i="265"/>
  <c r="CQ35" i="286"/>
  <c r="CQ58" i="282"/>
  <c r="CQ77" i="282"/>
  <c r="CQ67" i="282"/>
  <c r="CQ22" i="265"/>
  <c r="CP19" i="288"/>
  <c r="CP44" i="265"/>
  <c r="CP124" i="280"/>
  <c r="CP25" i="265"/>
  <c r="CP35" i="286"/>
  <c r="CP53" i="286"/>
  <c r="CP21" i="265"/>
  <c r="CP77" i="282"/>
  <c r="CP58" i="282"/>
  <c r="CO57" i="286"/>
  <c r="CO46" i="286"/>
  <c r="CO53" i="265"/>
  <c r="CO25" i="265"/>
  <c r="CO53" i="286"/>
  <c r="CO35" i="286"/>
  <c r="CO77" i="282"/>
  <c r="CO58" i="282"/>
  <c r="CO76" i="282"/>
  <c r="CN57" i="286"/>
  <c r="CN53" i="265"/>
  <c r="CN46" i="286"/>
  <c r="CN77" i="280"/>
  <c r="CN67" i="282"/>
  <c r="CM83" i="265"/>
  <c r="CM84" i="265"/>
  <c r="CN99" i="280"/>
  <c r="CN36" i="282"/>
  <c r="CM46" i="286"/>
  <c r="CM57" i="286"/>
  <c r="CM53" i="265"/>
  <c r="CM35" i="265"/>
  <c r="CM12" i="282"/>
  <c r="CL84" i="265"/>
  <c r="CL83" i="265"/>
  <c r="CM76" i="282"/>
  <c r="CL82" i="265"/>
  <c r="CL61" i="286"/>
  <c r="CL88" i="282"/>
  <c r="CL66" i="282"/>
  <c r="CL87" i="282"/>
  <c r="CK65" i="288"/>
  <c r="CK76" i="288"/>
  <c r="CK35" i="286"/>
  <c r="CK53" i="286"/>
  <c r="CK25" i="265"/>
  <c r="CJ83" i="265"/>
  <c r="CJ84" i="265"/>
  <c r="AC25" i="277"/>
  <c r="CJ47" i="286"/>
  <c r="CJ36" i="286"/>
  <c r="CJ65" i="288"/>
  <c r="CK115" i="280"/>
  <c r="CJ124" i="280"/>
  <c r="CJ44" i="265"/>
  <c r="CJ35" i="265"/>
  <c r="CI84" i="265"/>
  <c r="CI83" i="265"/>
  <c r="CI24" i="265"/>
  <c r="CI52" i="265"/>
  <c r="CI19" i="288"/>
  <c r="CI61" i="286"/>
  <c r="CI110" i="280"/>
  <c r="CI105" i="280"/>
  <c r="CI76" i="288"/>
  <c r="CI35" i="286"/>
  <c r="CI25" i="265"/>
  <c r="CI22" i="265"/>
  <c r="CI53" i="286"/>
  <c r="CH83" i="265"/>
  <c r="CH84" i="265"/>
  <c r="CH46" i="265"/>
  <c r="CH124" i="280"/>
  <c r="CH44" i="265"/>
  <c r="CH53" i="286"/>
  <c r="CH35" i="286"/>
  <c r="CH25" i="265"/>
  <c r="CH67" i="282"/>
  <c r="CH22" i="265"/>
  <c r="CG84" i="265"/>
  <c r="CG83" i="265"/>
  <c r="CG100" i="280"/>
  <c r="CC124" i="280"/>
  <c r="AC73" i="277"/>
  <c r="J44" i="280"/>
  <c r="H44" i="280"/>
  <c r="H36" i="265"/>
  <c r="DS47" i="265"/>
  <c r="DS50" i="265"/>
  <c r="DR63" i="265"/>
  <c r="DR65" i="265"/>
  <c r="DR67" i="265"/>
  <c r="DR81" i="265"/>
  <c r="DR10" i="280"/>
  <c r="DR12" i="280"/>
  <c r="DM116" i="280"/>
  <c r="DM117" i="280"/>
  <c r="DM46" i="265"/>
  <c r="DM95" i="280"/>
  <c r="DM18" i="265"/>
  <c r="DO10" i="280"/>
  <c r="DO12" i="280"/>
  <c r="DO15" i="280"/>
  <c r="DM80" i="280"/>
  <c r="DM81" i="280"/>
  <c r="DM109" i="280"/>
  <c r="DM111" i="280"/>
  <c r="DM114" i="280"/>
  <c r="DL63" i="265"/>
  <c r="AK63" i="277"/>
  <c r="AK65" i="277"/>
  <c r="AK67" i="277"/>
  <c r="DL37" i="265"/>
  <c r="DL42" i="265"/>
  <c r="DK39" i="288"/>
  <c r="DK40" i="288"/>
  <c r="DJ53" i="282"/>
  <c r="DA60" i="288"/>
  <c r="DA62" i="288"/>
  <c r="DA65" i="288"/>
  <c r="CT21" i="265"/>
  <c r="CO95" i="280"/>
  <c r="CO18" i="265"/>
  <c r="CP67" i="282"/>
  <c r="CP22" i="265"/>
  <c r="CN13" i="282"/>
  <c r="CN87" i="282"/>
  <c r="CL13" i="282"/>
  <c r="CL21" i="265"/>
  <c r="CI36" i="286"/>
  <c r="CI47" i="286"/>
  <c r="CI63" i="286"/>
  <c r="CF56" i="286"/>
  <c r="DC35" i="265"/>
  <c r="DA66" i="282"/>
  <c r="DA88" i="282"/>
  <c r="CZ76" i="288"/>
  <c r="CZ45" i="265"/>
  <c r="CZ105" i="280"/>
  <c r="CZ101" i="280"/>
  <c r="CZ100" i="280"/>
  <c r="CZ110" i="280"/>
  <c r="CZ66" i="282"/>
  <c r="CZ88" i="282"/>
  <c r="CZ95" i="280"/>
  <c r="CZ18" i="265"/>
  <c r="CY58" i="286"/>
  <c r="CY61" i="286"/>
  <c r="CY56" i="286"/>
  <c r="CY88" i="282"/>
  <c r="CY66" i="282"/>
  <c r="CY53" i="286"/>
  <c r="CY25" i="265"/>
  <c r="CY22" i="265"/>
  <c r="CY35" i="286"/>
  <c r="CX84" i="265"/>
  <c r="CX81" i="265"/>
  <c r="CX83" i="265"/>
  <c r="CX62" i="288"/>
  <c r="CX65" i="288"/>
  <c r="CW75" i="265"/>
  <c r="CY115" i="280"/>
  <c r="CX57" i="286"/>
  <c r="CX53" i="265"/>
  <c r="CX50" i="265"/>
  <c r="CX46" i="286"/>
  <c r="CX106" i="280"/>
  <c r="CX125" i="280"/>
  <c r="CX110" i="280"/>
  <c r="CX105" i="280"/>
  <c r="CX66" i="282"/>
  <c r="CX88" i="282"/>
  <c r="CV73" i="265"/>
  <c r="CX58" i="282"/>
  <c r="CX55" i="282"/>
  <c r="CX77" i="282"/>
  <c r="CX87" i="282"/>
  <c r="CX99" i="280"/>
  <c r="CX36" i="282"/>
  <c r="CX104" i="280"/>
  <c r="CW57" i="286"/>
  <c r="CW53" i="265"/>
  <c r="CW50" i="265"/>
  <c r="CW46" i="286"/>
  <c r="CV84" i="265"/>
  <c r="CV83" i="265"/>
  <c r="CS24" i="265"/>
  <c r="AF24" i="277"/>
  <c r="CU75" i="265"/>
  <c r="CV53" i="265"/>
  <c r="CV46" i="286"/>
  <c r="CV57" i="286"/>
  <c r="CV22" i="265"/>
  <c r="CV67" i="282"/>
  <c r="CS87" i="282"/>
  <c r="CU44" i="265"/>
  <c r="CU84" i="280"/>
  <c r="CU124" i="280"/>
  <c r="CU35" i="265"/>
  <c r="CU58" i="282"/>
  <c r="CU77" i="282"/>
  <c r="CU53" i="282"/>
  <c r="CU55" i="282"/>
  <c r="CU73" i="288"/>
  <c r="CT77" i="280"/>
  <c r="CT57" i="286"/>
  <c r="CT53" i="265"/>
  <c r="CT47" i="265"/>
  <c r="CT50" i="265"/>
  <c r="CT46" i="286"/>
  <c r="CT87" i="282"/>
  <c r="CT12" i="282"/>
  <c r="CT13" i="282"/>
  <c r="CS84" i="265"/>
  <c r="CS81" i="265"/>
  <c r="CS83" i="265"/>
  <c r="CS77" i="280"/>
  <c r="CS58" i="282"/>
  <c r="CS77" i="282"/>
  <c r="CR84" i="265"/>
  <c r="CR81" i="265"/>
  <c r="CR83" i="265"/>
  <c r="CO52" i="265"/>
  <c r="AE51" i="277"/>
  <c r="CR39" i="288"/>
  <c r="CR40" i="288"/>
  <c r="CR43" i="288"/>
  <c r="CR76" i="288"/>
  <c r="CR114" i="280"/>
  <c r="CR116" i="280"/>
  <c r="DU53" i="282"/>
  <c r="DU55" i="282"/>
  <c r="DT56" i="286"/>
  <c r="DT58" i="286"/>
  <c r="DL10" i="280"/>
  <c r="DL12" i="280"/>
  <c r="DL15" i="280"/>
  <c r="DL16" i="280"/>
  <c r="DI10" i="280"/>
  <c r="DI12" i="280"/>
  <c r="DI15" i="280"/>
  <c r="DI16" i="280"/>
  <c r="DI22" i="280"/>
  <c r="DG37" i="265"/>
  <c r="DG42" i="265"/>
  <c r="DG47" i="265"/>
  <c r="DG50" i="265"/>
  <c r="DC30" i="288"/>
  <c r="DC32" i="288"/>
  <c r="DC39" i="288"/>
  <c r="DC40" i="288"/>
  <c r="DC43" i="288"/>
  <c r="CP95" i="280"/>
  <c r="CP18" i="265"/>
  <c r="CN50" i="282"/>
  <c r="CG54" i="282"/>
  <c r="DC115" i="280"/>
  <c r="DB66" i="282"/>
  <c r="DB88" i="282"/>
  <c r="DB87" i="282"/>
  <c r="DA84" i="265"/>
  <c r="DA67" i="265"/>
  <c r="DA81" i="265"/>
  <c r="DA83" i="265"/>
  <c r="DA77" i="282"/>
  <c r="DA58" i="282"/>
  <c r="AG16" i="277"/>
  <c r="AG19" i="277"/>
  <c r="AG22" i="277"/>
  <c r="AG25" i="277"/>
  <c r="CY117" i="280"/>
  <c r="CY46" i="265"/>
  <c r="CX54" i="282"/>
  <c r="CY13" i="282"/>
  <c r="CY21" i="265"/>
  <c r="CX52" i="265"/>
  <c r="CX63" i="286"/>
  <c r="CX24" i="265"/>
  <c r="CX77" i="280"/>
  <c r="CX47" i="265"/>
  <c r="CX98" i="280"/>
  <c r="CX100" i="280"/>
  <c r="CX101" i="280"/>
  <c r="CX45" i="265"/>
  <c r="CX11" i="282"/>
  <c r="CX12" i="282"/>
  <c r="CX13" i="282"/>
  <c r="CX21" i="265"/>
  <c r="CW60" i="288"/>
  <c r="CW62" i="288"/>
  <c r="CW65" i="288"/>
  <c r="CW14" i="288"/>
  <c r="CW16" i="288"/>
  <c r="CW19" i="288"/>
  <c r="CW67" i="282"/>
  <c r="CW77" i="282"/>
  <c r="CW53" i="282"/>
  <c r="CW55" i="282"/>
  <c r="CW58" i="282"/>
  <c r="CW50" i="282"/>
  <c r="CW51" i="282"/>
  <c r="CW76" i="282"/>
  <c r="CU47" i="286"/>
  <c r="CU36" i="286"/>
  <c r="CU57" i="286"/>
  <c r="CU53" i="265"/>
  <c r="CU47" i="265"/>
  <c r="CU50" i="265"/>
  <c r="CU46" i="286"/>
  <c r="CU25" i="265"/>
  <c r="CU53" i="286"/>
  <c r="CU35" i="286"/>
  <c r="CT76" i="288"/>
  <c r="CT66" i="282"/>
  <c r="CT88" i="282"/>
  <c r="CT58" i="282"/>
  <c r="CT77" i="282"/>
  <c r="CT50" i="282"/>
  <c r="CT51" i="282"/>
  <c r="CT76" i="282"/>
  <c r="CS47" i="265"/>
  <c r="CS50" i="265"/>
  <c r="CT54" i="282"/>
  <c r="CS67" i="282"/>
  <c r="CR14" i="288"/>
  <c r="CR16" i="288"/>
  <c r="CR19" i="288"/>
  <c r="CR77" i="280"/>
  <c r="CP73" i="265"/>
  <c r="CP75" i="265"/>
  <c r="CQ73" i="288"/>
  <c r="CQ45" i="265"/>
  <c r="CP57" i="286"/>
  <c r="CP53" i="265"/>
  <c r="CP46" i="286"/>
  <c r="CP66" i="282"/>
  <c r="CP88" i="282"/>
  <c r="CP73" i="288"/>
  <c r="CO65" i="288"/>
  <c r="CO77" i="280"/>
  <c r="CO66" i="282"/>
  <c r="CO88" i="282"/>
  <c r="AD25" i="277"/>
  <c r="CK87" i="282"/>
  <c r="CM82" i="265"/>
  <c r="CM124" i="280"/>
  <c r="CM44" i="265"/>
  <c r="CM22" i="280"/>
  <c r="CM35" i="286"/>
  <c r="CM53" i="286"/>
  <c r="CM25" i="265"/>
  <c r="CM88" i="282"/>
  <c r="CM66" i="282"/>
  <c r="CM58" i="282"/>
  <c r="CM77" i="282"/>
  <c r="CM73" i="288"/>
  <c r="CL73" i="288"/>
  <c r="CL58" i="282"/>
  <c r="CL77" i="282"/>
  <c r="CL67" i="282"/>
  <c r="CK36" i="286"/>
  <c r="CK47" i="286"/>
  <c r="CK77" i="280"/>
  <c r="CJ70" i="265"/>
  <c r="CJ46" i="286"/>
  <c r="CJ53" i="265"/>
  <c r="CJ57" i="286"/>
  <c r="CJ116" i="280"/>
  <c r="CJ35" i="286"/>
  <c r="CJ53" i="286"/>
  <c r="CJ25" i="265"/>
  <c r="CJ66" i="282"/>
  <c r="CJ88" i="282"/>
  <c r="CI53" i="265"/>
  <c r="CI46" i="286"/>
  <c r="CI57" i="286"/>
  <c r="CH75" i="265"/>
  <c r="CH19" i="288"/>
  <c r="CH115" i="280"/>
  <c r="CH66" i="282"/>
  <c r="CH88" i="282"/>
  <c r="CH35" i="265"/>
  <c r="CH76" i="282"/>
  <c r="AC75" i="277"/>
  <c r="DR39" i="288"/>
  <c r="DR40" i="288"/>
  <c r="DR43" i="288"/>
  <c r="DR53" i="282"/>
  <c r="DI19" i="265"/>
  <c r="DI11" i="282"/>
  <c r="DI12" i="282"/>
  <c r="DI13" i="282"/>
  <c r="DI21" i="265"/>
  <c r="DK53" i="282"/>
  <c r="DK55" i="282"/>
  <c r="DH72" i="265"/>
  <c r="AJ72" i="277"/>
  <c r="DG104" i="280"/>
  <c r="DG106" i="280"/>
  <c r="DG50" i="282"/>
  <c r="DG51" i="282"/>
  <c r="DG76" i="282"/>
  <c r="CZ70" i="265"/>
  <c r="CM45" i="265"/>
  <c r="DD47" i="265"/>
  <c r="DD50" i="265"/>
  <c r="DB63" i="265"/>
  <c r="DB65" i="265"/>
  <c r="DB30" i="288"/>
  <c r="DB32" i="288"/>
  <c r="DB60" i="288"/>
  <c r="DB62" i="288"/>
  <c r="DB65" i="288"/>
  <c r="DC95" i="280"/>
  <c r="DC18" i="265"/>
  <c r="DB73" i="288"/>
  <c r="DB98" i="280"/>
  <c r="DB100" i="280"/>
  <c r="DB44" i="265"/>
  <c r="DB83" i="280"/>
  <c r="DB84" i="280"/>
  <c r="DB124" i="280"/>
  <c r="DB10" i="280"/>
  <c r="DB12" i="280"/>
  <c r="DB15" i="280"/>
  <c r="DB16" i="280"/>
  <c r="DB22" i="280"/>
  <c r="DB11" i="282"/>
  <c r="DB12" i="282"/>
  <c r="DB13" i="282"/>
  <c r="DB21" i="265"/>
  <c r="DB50" i="282"/>
  <c r="DB51" i="282"/>
  <c r="DB76" i="282"/>
  <c r="DA47" i="265"/>
  <c r="DA50" i="265"/>
  <c r="CZ65" i="265"/>
  <c r="CZ67" i="265"/>
  <c r="CZ81" i="265"/>
  <c r="CZ75" i="265"/>
  <c r="AH75" i="277"/>
  <c r="CZ46" i="286"/>
  <c r="CZ57" i="286"/>
  <c r="CZ37" i="265"/>
  <c r="CZ42" i="265"/>
  <c r="CZ47" i="265"/>
  <c r="CZ50" i="265"/>
  <c r="CZ53" i="265"/>
  <c r="CZ115" i="280"/>
  <c r="CZ44" i="265"/>
  <c r="CZ83" i="280"/>
  <c r="CZ84" i="280"/>
  <c r="CZ124" i="280"/>
  <c r="CZ10" i="280"/>
  <c r="CZ12" i="280"/>
  <c r="CZ15" i="280"/>
  <c r="CZ16" i="280"/>
  <c r="CZ22" i="280"/>
  <c r="CY83" i="265"/>
  <c r="CY65" i="265"/>
  <c r="CY67" i="265"/>
  <c r="CY81" i="265"/>
  <c r="CY84" i="265"/>
  <c r="CX50" i="282"/>
  <c r="CX51" i="282"/>
  <c r="CX76" i="282"/>
  <c r="CW72" i="265"/>
  <c r="CW98" i="280"/>
  <c r="CW100" i="280"/>
  <c r="CW35" i="286"/>
  <c r="CW53" i="286"/>
  <c r="CW22" i="265"/>
  <c r="CW25" i="265"/>
  <c r="CV109" i="280"/>
  <c r="CV111" i="280"/>
  <c r="CV114" i="280"/>
  <c r="CV116" i="280"/>
  <c r="CT73" i="265"/>
  <c r="CS13" i="282"/>
  <c r="CS21" i="265"/>
  <c r="AF21" i="277"/>
  <c r="CU84" i="265"/>
  <c r="CU63" i="265"/>
  <c r="CU65" i="265"/>
  <c r="CU67" i="265"/>
  <c r="CU81" i="265"/>
  <c r="CU83" i="265"/>
  <c r="CU60" i="288"/>
  <c r="CU62" i="288"/>
  <c r="CU65" i="288"/>
  <c r="CU37" i="265"/>
  <c r="CU42" i="265"/>
  <c r="CU88" i="282"/>
  <c r="CU66" i="282"/>
  <c r="CU22" i="265"/>
  <c r="CU67" i="282"/>
  <c r="CT83" i="265"/>
  <c r="CT65" i="265"/>
  <c r="CT67" i="265"/>
  <c r="CT81" i="265"/>
  <c r="CT84" i="265"/>
  <c r="CT70" i="265"/>
  <c r="CT76" i="265"/>
  <c r="CT82" i="265"/>
  <c r="CT98" i="280"/>
  <c r="CT100" i="280"/>
  <c r="CT44" i="265"/>
  <c r="CT83" i="280"/>
  <c r="CT84" i="280"/>
  <c r="CT124" i="280"/>
  <c r="CT10" i="280"/>
  <c r="CT12" i="280"/>
  <c r="CT15" i="280"/>
  <c r="CT16" i="280"/>
  <c r="CT22" i="280"/>
  <c r="CT67" i="282"/>
  <c r="CT11" i="282"/>
  <c r="CS98" i="280"/>
  <c r="CS100" i="280"/>
  <c r="CO63" i="286"/>
  <c r="CO24" i="265"/>
  <c r="AE24" i="277"/>
  <c r="CR70" i="265"/>
  <c r="CR115" i="280"/>
  <c r="CR45" i="265"/>
  <c r="CR105" i="280"/>
  <c r="CR101" i="280"/>
  <c r="CR100" i="280"/>
  <c r="CR110" i="280"/>
  <c r="CQ72" i="265"/>
  <c r="CP115" i="280"/>
  <c r="CM73" i="265"/>
  <c r="CO37" i="265"/>
  <c r="CO42" i="265"/>
  <c r="CO47" i="265"/>
  <c r="CO50" i="265"/>
  <c r="CM54" i="282"/>
  <c r="CN101" i="280"/>
  <c r="CN45" i="265"/>
  <c r="CN88" i="282"/>
  <c r="CN66" i="282"/>
  <c r="CN58" i="282"/>
  <c r="CN77" i="282"/>
  <c r="CM24" i="265"/>
  <c r="CM63" i="286"/>
  <c r="CM52" i="265"/>
  <c r="CM105" i="280"/>
  <c r="CM101" i="280"/>
  <c r="CM98" i="280"/>
  <c r="CM100" i="280"/>
  <c r="CM110" i="280"/>
  <c r="CK73" i="265"/>
  <c r="CM22" i="265"/>
  <c r="CM67" i="282"/>
  <c r="CM11" i="282"/>
  <c r="CL14" i="288"/>
  <c r="CL16" i="288"/>
  <c r="CL19" i="288"/>
  <c r="CL115" i="280"/>
  <c r="CL98" i="280"/>
  <c r="CL100" i="280"/>
  <c r="CL44" i="265"/>
  <c r="CL83" i="280"/>
  <c r="CL84" i="280"/>
  <c r="CL124" i="280"/>
  <c r="CL53" i="286"/>
  <c r="CL25" i="265"/>
  <c r="CL22" i="265"/>
  <c r="CL35" i="286"/>
  <c r="CK83" i="265"/>
  <c r="CK81" i="265"/>
  <c r="CK84" i="265"/>
  <c r="CK75" i="265"/>
  <c r="CK14" i="288"/>
  <c r="CK16" i="288"/>
  <c r="CK19" i="288"/>
  <c r="CK66" i="282"/>
  <c r="CK88" i="282"/>
  <c r="CJ65" i="265"/>
  <c r="CJ67" i="265"/>
  <c r="CJ81" i="265"/>
  <c r="CK51" i="282"/>
  <c r="CK76" i="282"/>
  <c r="CJ77" i="280"/>
  <c r="CJ22" i="265"/>
  <c r="CJ67" i="282"/>
  <c r="CJ58" i="282"/>
  <c r="CJ77" i="282"/>
  <c r="CJ53" i="282"/>
  <c r="CJ55" i="282"/>
  <c r="CJ115" i="280"/>
  <c r="DV35" i="282"/>
  <c r="DV38" i="282"/>
  <c r="DV44" i="282"/>
  <c r="DV45" i="282"/>
  <c r="DV47" i="282"/>
  <c r="DV48" i="282"/>
  <c r="DV57" i="282"/>
  <c r="DV59" i="282"/>
  <c r="DV62" i="282"/>
  <c r="DV63" i="282"/>
  <c r="DV64" i="282"/>
  <c r="DV32" i="265"/>
  <c r="DV33" i="265"/>
  <c r="DV10" i="280"/>
  <c r="DV12" i="280"/>
  <c r="DV15" i="280"/>
  <c r="DV16" i="280"/>
  <c r="DV22" i="280"/>
  <c r="DT63" i="265"/>
  <c r="AM63" i="277"/>
  <c r="AM65" i="277"/>
  <c r="AM67" i="277"/>
  <c r="DS37" i="265"/>
  <c r="DS42" i="265"/>
  <c r="DO11" i="282"/>
  <c r="DO12" i="282"/>
  <c r="DM70" i="265"/>
  <c r="DJ83" i="280"/>
  <c r="DJ84" i="280"/>
  <c r="DH37" i="265"/>
  <c r="DH42" i="265"/>
  <c r="DH47" i="265"/>
  <c r="DH50" i="265"/>
  <c r="DH70" i="280"/>
  <c r="DH16" i="265"/>
  <c r="DH19" i="265"/>
  <c r="DG98" i="280"/>
  <c r="DG100" i="280"/>
  <c r="DG93" i="280"/>
  <c r="DG94" i="280"/>
  <c r="DG95" i="280"/>
  <c r="DG18" i="265"/>
  <c r="DD65" i="265"/>
  <c r="DD67" i="265"/>
  <c r="DC50" i="282"/>
  <c r="CX39" i="288"/>
  <c r="CX60" i="288"/>
  <c r="CV104" i="280"/>
  <c r="CV106" i="280"/>
  <c r="CS56" i="286"/>
  <c r="CS58" i="286"/>
  <c r="CS61" i="286"/>
  <c r="CQ60" i="288"/>
  <c r="CQ62" i="288"/>
  <c r="AE63" i="277"/>
  <c r="AE65" i="277"/>
  <c r="CH47" i="265"/>
  <c r="CH37" i="265"/>
  <c r="CH42" i="265"/>
  <c r="CH77" i="280"/>
  <c r="DD10" i="280"/>
  <c r="DD12" i="280"/>
  <c r="DD15" i="280"/>
  <c r="DC104" i="280"/>
  <c r="DC106" i="280"/>
  <c r="DB35" i="286"/>
  <c r="DB25" i="265"/>
  <c r="DB22" i="265"/>
  <c r="DB53" i="286"/>
  <c r="DB73" i="265"/>
  <c r="DB115" i="280"/>
  <c r="DA98" i="280"/>
  <c r="DA100" i="280"/>
  <c r="AH84" i="277"/>
  <c r="AH63" i="277"/>
  <c r="AH65" i="277"/>
  <c r="AH67" i="277"/>
  <c r="AH81" i="277"/>
  <c r="AH83" i="277"/>
  <c r="CZ56" i="286"/>
  <c r="CZ58" i="286"/>
  <c r="CZ61" i="286"/>
  <c r="CZ98" i="280"/>
  <c r="CZ53" i="286"/>
  <c r="CZ25" i="265"/>
  <c r="CZ35" i="286"/>
  <c r="CZ77" i="282"/>
  <c r="CZ53" i="282"/>
  <c r="CZ55" i="282"/>
  <c r="CZ58" i="282"/>
  <c r="CZ67" i="282"/>
  <c r="CZ22" i="265"/>
  <c r="CY72" i="265"/>
  <c r="CY60" i="288"/>
  <c r="CY62" i="288"/>
  <c r="CY65" i="288"/>
  <c r="CX94" i="280"/>
  <c r="CX95" i="280"/>
  <c r="CX18" i="265"/>
  <c r="CX115" i="280"/>
  <c r="CX93" i="280"/>
  <c r="CW54" i="282"/>
  <c r="CV75" i="265"/>
  <c r="AG75" i="277"/>
  <c r="CV30" i="288"/>
  <c r="CV32" i="288"/>
  <c r="CV39" i="288"/>
  <c r="CV40" i="288"/>
  <c r="CV43" i="288"/>
  <c r="CV105" i="280"/>
  <c r="CV110" i="280"/>
  <c r="CV88" i="282"/>
  <c r="CV66" i="282"/>
  <c r="CU24" i="265"/>
  <c r="CU63" i="286"/>
  <c r="CU52" i="265"/>
  <c r="CU14" i="288"/>
  <c r="CU16" i="288"/>
  <c r="CU19" i="288"/>
  <c r="CU126" i="280"/>
  <c r="CT63" i="265"/>
  <c r="CT52" i="265"/>
  <c r="CT63" i="286"/>
  <c r="CT24" i="265"/>
  <c r="CT35" i="286"/>
  <c r="CT25" i="265"/>
  <c r="CT22" i="265"/>
  <c r="CT53" i="286"/>
  <c r="CS75" i="265"/>
  <c r="CS115" i="280"/>
  <c r="CS53" i="286"/>
  <c r="CS25" i="265"/>
  <c r="CS22" i="265"/>
  <c r="CS35" i="286"/>
  <c r="CS50" i="282"/>
  <c r="CS51" i="282"/>
  <c r="CS76" i="282"/>
  <c r="CR37" i="265"/>
  <c r="CR42" i="265"/>
  <c r="CR47" i="265"/>
  <c r="CR50" i="265"/>
  <c r="CQ83" i="265"/>
  <c r="CQ67" i="265"/>
  <c r="CQ81" i="265"/>
  <c r="CQ84" i="265"/>
  <c r="CQ126" i="280"/>
  <c r="CQ124" i="280"/>
  <c r="CQ83" i="280"/>
  <c r="CQ84" i="280"/>
  <c r="CQ44" i="265"/>
  <c r="CQ35" i="265"/>
  <c r="CQ53" i="282"/>
  <c r="CQ55" i="282"/>
  <c r="CP83" i="265"/>
  <c r="CP67" i="265"/>
  <c r="CP81" i="265"/>
  <c r="CP84" i="265"/>
  <c r="CQ50" i="282"/>
  <c r="CQ51" i="282"/>
  <c r="CQ76" i="282"/>
  <c r="CP72" i="265"/>
  <c r="CP53" i="282"/>
  <c r="CP55" i="282"/>
  <c r="CO83" i="265"/>
  <c r="CO67" i="265"/>
  <c r="CO81" i="265"/>
  <c r="CO84" i="265"/>
  <c r="CO53" i="282"/>
  <c r="CO55" i="282"/>
  <c r="CK52" i="265"/>
  <c r="AD51" i="277"/>
  <c r="CN109" i="280"/>
  <c r="CN111" i="280"/>
  <c r="CN114" i="280"/>
  <c r="CN116" i="280"/>
  <c r="CK13" i="282"/>
  <c r="CK21" i="265"/>
  <c r="AD21" i="277"/>
  <c r="CM72" i="265"/>
  <c r="CM37" i="265"/>
  <c r="CM42" i="265"/>
  <c r="CM47" i="265"/>
  <c r="CM50" i="265"/>
  <c r="CL72" i="265"/>
  <c r="CL39" i="288"/>
  <c r="CL40" i="288"/>
  <c r="CL43" i="288"/>
  <c r="CK46" i="286"/>
  <c r="CK57" i="286"/>
  <c r="CK47" i="265"/>
  <c r="CK50" i="265"/>
  <c r="CK53" i="265"/>
  <c r="CK36" i="282"/>
  <c r="CK99" i="280"/>
  <c r="CK15" i="280"/>
  <c r="CK16" i="280"/>
  <c r="CK22" i="280"/>
  <c r="CK77" i="282"/>
  <c r="CK55" i="282"/>
  <c r="CK58" i="282"/>
  <c r="AD84" i="277"/>
  <c r="AD67" i="277"/>
  <c r="AD81" i="277"/>
  <c r="AD83" i="277"/>
  <c r="CJ73" i="288"/>
  <c r="CI70" i="265"/>
  <c r="CI76" i="265"/>
  <c r="CI82" i="265"/>
  <c r="CI77" i="280"/>
  <c r="CI44" i="265"/>
  <c r="CI124" i="280"/>
  <c r="CI22" i="280"/>
  <c r="CI21" i="265"/>
  <c r="CI58" i="282"/>
  <c r="CI55" i="282"/>
  <c r="CI77" i="282"/>
  <c r="CG75" i="265"/>
  <c r="CH73" i="288"/>
  <c r="CH77" i="282"/>
  <c r="CH55" i="282"/>
  <c r="CH58" i="282"/>
  <c r="CF76" i="288"/>
  <c r="CF76" i="282"/>
  <c r="CE21" i="265"/>
  <c r="CD45" i="265"/>
  <c r="CD87" i="282"/>
  <c r="CC47" i="286"/>
  <c r="CC36" i="286"/>
  <c r="CD54" i="282"/>
  <c r="CC76" i="282"/>
  <c r="AU43" i="280"/>
  <c r="AU44" i="280"/>
  <c r="AU36" i="265"/>
  <c r="DT50" i="282"/>
  <c r="DT51" i="282"/>
  <c r="DT76" i="282"/>
  <c r="DO56" i="286"/>
  <c r="DO58" i="286"/>
  <c r="DJ63" i="265"/>
  <c r="DJ65" i="265"/>
  <c r="DJ67" i="265"/>
  <c r="DI70" i="265"/>
  <c r="DI76" i="265"/>
  <c r="DI82" i="265"/>
  <c r="DE109" i="280"/>
  <c r="DE111" i="280"/>
  <c r="DE114" i="280"/>
  <c r="DA24" i="265"/>
  <c r="AH24" i="277"/>
  <c r="CQ110" i="280"/>
  <c r="CQ105" i="280"/>
  <c r="CQ98" i="280"/>
  <c r="CQ100" i="280"/>
  <c r="CQ101" i="280"/>
  <c r="DC63" i="265"/>
  <c r="DC65" i="265"/>
  <c r="DC56" i="286"/>
  <c r="DC58" i="286"/>
  <c r="DC61" i="286"/>
  <c r="DB70" i="265"/>
  <c r="DB76" i="265"/>
  <c r="DB82" i="265"/>
  <c r="DA30" i="288"/>
  <c r="DA32" i="288"/>
  <c r="DA39" i="288"/>
  <c r="DA40" i="288"/>
  <c r="DA43" i="288"/>
  <c r="CZ72" i="265"/>
  <c r="AH72" i="277"/>
  <c r="CZ73" i="265"/>
  <c r="AH73" i="277"/>
  <c r="CY44" i="265"/>
  <c r="CY83" i="280"/>
  <c r="CY84" i="280"/>
  <c r="CY124" i="280"/>
  <c r="CY58" i="282"/>
  <c r="CY77" i="282"/>
  <c r="CY53" i="282"/>
  <c r="CY55" i="282"/>
  <c r="CV115" i="280"/>
  <c r="CV77" i="280"/>
  <c r="CV80" i="280"/>
  <c r="CV81" i="280"/>
  <c r="CV98" i="280"/>
  <c r="CV100" i="280"/>
  <c r="CV101" i="280"/>
  <c r="CV45" i="265"/>
  <c r="CV76" i="280"/>
  <c r="CV78" i="280"/>
  <c r="CV83" i="280"/>
  <c r="CV84" i="280"/>
  <c r="CS19" i="265"/>
  <c r="CS11" i="282"/>
  <c r="CS12" i="282"/>
  <c r="CT60" i="288"/>
  <c r="CT62" i="288"/>
  <c r="CT65" i="288"/>
  <c r="CT14" i="288"/>
  <c r="CT16" i="288"/>
  <c r="CT19" i="288"/>
  <c r="CS53" i="282"/>
  <c r="CS55" i="282"/>
  <c r="CR44" i="265"/>
  <c r="CR83" i="280"/>
  <c r="CR84" i="280"/>
  <c r="CR124" i="280"/>
  <c r="CR33" i="265"/>
  <c r="CR10" i="280"/>
  <c r="CR12" i="280"/>
  <c r="CR15" i="280"/>
  <c r="CR16" i="280"/>
  <c r="CR22" i="280"/>
  <c r="CR93" i="280"/>
  <c r="CR94" i="280"/>
  <c r="CQ30" i="288"/>
  <c r="CQ32" i="288"/>
  <c r="CQ39" i="288"/>
  <c r="CQ40" i="288"/>
  <c r="CQ43" i="288"/>
  <c r="CQ56" i="286"/>
  <c r="CQ58" i="286"/>
  <c r="CQ61" i="286"/>
  <c r="CQ104" i="280"/>
  <c r="CQ106" i="280"/>
  <c r="CQ125" i="280"/>
  <c r="CP83" i="280"/>
  <c r="CP84" i="280"/>
  <c r="CO98" i="280"/>
  <c r="CO100" i="280"/>
  <c r="CN75" i="265"/>
  <c r="AE75" i="277"/>
  <c r="CN39" i="288"/>
  <c r="CN40" i="288"/>
  <c r="CN43" i="288"/>
  <c r="CN124" i="280"/>
  <c r="CN83" i="280"/>
  <c r="CN84" i="280"/>
  <c r="CN44" i="265"/>
  <c r="CN35" i="265"/>
  <c r="CK67" i="282"/>
  <c r="CK22" i="265"/>
  <c r="CM63" i="265"/>
  <c r="CM65" i="265"/>
  <c r="CM67" i="265"/>
  <c r="CM81" i="265"/>
  <c r="CN115" i="280"/>
  <c r="CM115" i="280"/>
  <c r="CL63" i="265"/>
  <c r="CL65" i="265"/>
  <c r="CL67" i="265"/>
  <c r="CL81" i="265"/>
  <c r="CL37" i="265"/>
  <c r="CL42" i="265"/>
  <c r="CK56" i="286"/>
  <c r="CK58" i="286"/>
  <c r="CK61" i="286"/>
  <c r="CK50" i="282"/>
  <c r="CJ14" i="288"/>
  <c r="CJ16" i="288"/>
  <c r="CJ19" i="288"/>
  <c r="CJ37" i="265"/>
  <c r="CJ42" i="265"/>
  <c r="CJ47" i="265"/>
  <c r="CJ50" i="265"/>
  <c r="DX35" i="282"/>
  <c r="DX38" i="282"/>
  <c r="DX44" i="282"/>
  <c r="DX45" i="282"/>
  <c r="DX47" i="282"/>
  <c r="DX48" i="282"/>
  <c r="DX57" i="282"/>
  <c r="DX59" i="282"/>
  <c r="DX62" i="282"/>
  <c r="DX63" i="282"/>
  <c r="DX64" i="282"/>
  <c r="DX32" i="265"/>
  <c r="DX33" i="265"/>
  <c r="DX37" i="265"/>
  <c r="DX42" i="265"/>
  <c r="DX47" i="265"/>
  <c r="DX50" i="265"/>
  <c r="DV70" i="265"/>
  <c r="DV76" i="265"/>
  <c r="DV82" i="265"/>
  <c r="DT35" i="282"/>
  <c r="DT38" i="282"/>
  <c r="DT44" i="282"/>
  <c r="DT45" i="282"/>
  <c r="DT47" i="282"/>
  <c r="DT48" i="282"/>
  <c r="DT57" i="282"/>
  <c r="DT59" i="282"/>
  <c r="DT62" i="282"/>
  <c r="DT63" i="282"/>
  <c r="DT64" i="282"/>
  <c r="DT32" i="265"/>
  <c r="DO50" i="282"/>
  <c r="DO51" i="282"/>
  <c r="DN47" i="282"/>
  <c r="DN48" i="282"/>
  <c r="DN57" i="282"/>
  <c r="DN59" i="282"/>
  <c r="DN62" i="282"/>
  <c r="DN63" i="282"/>
  <c r="DN64" i="282"/>
  <c r="DN32" i="265"/>
  <c r="DJ70" i="265"/>
  <c r="DJ76" i="265"/>
  <c r="DJ82" i="265"/>
  <c r="DG35" i="282"/>
  <c r="DG38" i="282"/>
  <c r="DG44" i="282"/>
  <c r="DG45" i="282"/>
  <c r="DG47" i="282"/>
  <c r="DG48" i="282"/>
  <c r="DG57" i="282"/>
  <c r="DG59" i="282"/>
  <c r="DG62" i="282"/>
  <c r="DG63" i="282"/>
  <c r="DG64" i="282"/>
  <c r="DG32" i="265"/>
  <c r="DG33" i="265"/>
  <c r="DG10" i="280"/>
  <c r="DG12" i="280"/>
  <c r="DG15" i="280"/>
  <c r="DG16" i="280"/>
  <c r="DG22" i="280"/>
  <c r="DF14" i="288"/>
  <c r="DF16" i="288"/>
  <c r="DF19" i="288"/>
  <c r="CX56" i="286"/>
  <c r="CX58" i="286"/>
  <c r="CX61" i="286"/>
  <c r="CV50" i="282"/>
  <c r="CV51" i="282"/>
  <c r="CV76" i="282"/>
  <c r="CN63" i="265"/>
  <c r="CN65" i="265"/>
  <c r="CN67" i="265"/>
  <c r="CN81" i="265"/>
  <c r="CJ56" i="286"/>
  <c r="CJ58" i="286"/>
  <c r="CJ61" i="286"/>
  <c r="CH33" i="265"/>
  <c r="CH10" i="280"/>
  <c r="CH12" i="280"/>
  <c r="CH15" i="280"/>
  <c r="DC52" i="286"/>
  <c r="DC54" i="286"/>
  <c r="DC60" i="286"/>
  <c r="DC62" i="286"/>
  <c r="DC14" i="288"/>
  <c r="DC16" i="288"/>
  <c r="DC53" i="282"/>
  <c r="DC55" i="282"/>
  <c r="DB56" i="286"/>
  <c r="DB58" i="286"/>
  <c r="DB61" i="286"/>
  <c r="DB76" i="280"/>
  <c r="DB78" i="280"/>
  <c r="DB80" i="280"/>
  <c r="DB81" i="280"/>
  <c r="DB109" i="280"/>
  <c r="DB111" i="280"/>
  <c r="DB114" i="280"/>
  <c r="DB116" i="280"/>
  <c r="DB117" i="280"/>
  <c r="DB46" i="265"/>
  <c r="CZ63" i="265"/>
  <c r="DA53" i="282"/>
  <c r="DA55" i="282"/>
  <c r="DA50" i="282"/>
  <c r="DA51" i="282"/>
  <c r="DA76" i="282"/>
  <c r="CY63" i="265"/>
  <c r="CZ47" i="282"/>
  <c r="CZ48" i="282"/>
  <c r="CZ57" i="282"/>
  <c r="CZ59" i="282"/>
  <c r="CZ62" i="282"/>
  <c r="CZ63" i="282"/>
  <c r="CZ64" i="282"/>
  <c r="CZ32" i="265"/>
  <c r="CZ33" i="265"/>
  <c r="CZ54" i="282"/>
  <c r="CZ35" i="282"/>
  <c r="CZ38" i="282"/>
  <c r="CZ44" i="282"/>
  <c r="CZ45" i="282"/>
  <c r="CZ50" i="282"/>
  <c r="CZ51" i="282"/>
  <c r="CZ76" i="282"/>
  <c r="CZ93" i="280"/>
  <c r="CZ94" i="280"/>
  <c r="CX75" i="265"/>
  <c r="CY73" i="288"/>
  <c r="CX30" i="288"/>
  <c r="CX32" i="288"/>
  <c r="CX37" i="265"/>
  <c r="CX42" i="265"/>
  <c r="CX16" i="265"/>
  <c r="CX19" i="265"/>
  <c r="CV65" i="265"/>
  <c r="CV67" i="265"/>
  <c r="CV81" i="265"/>
  <c r="CV37" i="265"/>
  <c r="CV42" i="265"/>
  <c r="CV47" i="265"/>
  <c r="CV50" i="265"/>
  <c r="CV57" i="282"/>
  <c r="CV59" i="282"/>
  <c r="CV62" i="282"/>
  <c r="CV63" i="282"/>
  <c r="CV64" i="282"/>
  <c r="CV32" i="265"/>
  <c r="CV33" i="265"/>
  <c r="CV10" i="280"/>
  <c r="CV12" i="280"/>
  <c r="CV15" i="280"/>
  <c r="CV16" i="280"/>
  <c r="CV22" i="280"/>
  <c r="CV35" i="282"/>
  <c r="CV38" i="282"/>
  <c r="CV44" i="282"/>
  <c r="CV45" i="282"/>
  <c r="CV47" i="282"/>
  <c r="CV48" i="282"/>
  <c r="CU109" i="280"/>
  <c r="CU111" i="280"/>
  <c r="CU114" i="280"/>
  <c r="CU116" i="280"/>
  <c r="CU117" i="280"/>
  <c r="CU46" i="265"/>
  <c r="CU83" i="280"/>
  <c r="CT37" i="265"/>
  <c r="CT42" i="265"/>
  <c r="CT62" i="282"/>
  <c r="CT63" i="282"/>
  <c r="CT64" i="282"/>
  <c r="CT32" i="265"/>
  <c r="CT33" i="265"/>
  <c r="CT16" i="265"/>
  <c r="CT19" i="265"/>
  <c r="CT53" i="282"/>
  <c r="CT55" i="282"/>
  <c r="CS30" i="288"/>
  <c r="CS32" i="288"/>
  <c r="CS60" i="288"/>
  <c r="CS62" i="288"/>
  <c r="CS65" i="288"/>
  <c r="CS37" i="265"/>
  <c r="CS42" i="265"/>
  <c r="CR75" i="265"/>
  <c r="AF75" i="277"/>
  <c r="CR56" i="286"/>
  <c r="CR58" i="286"/>
  <c r="CR61" i="286"/>
  <c r="CR98" i="280"/>
  <c r="CR53" i="286"/>
  <c r="CR25" i="265"/>
  <c r="CR22" i="265"/>
  <c r="CR35" i="286"/>
  <c r="CR77" i="282"/>
  <c r="CR53" i="282"/>
  <c r="CR55" i="282"/>
  <c r="CR58" i="282"/>
  <c r="CQ114" i="280"/>
  <c r="CQ116" i="280"/>
  <c r="CQ117" i="280"/>
  <c r="CQ46" i="265"/>
  <c r="CQ37" i="265"/>
  <c r="CQ42" i="265"/>
  <c r="CP98" i="280"/>
  <c r="CP100" i="280"/>
  <c r="CP10" i="280"/>
  <c r="CP12" i="280"/>
  <c r="CP15" i="280"/>
  <c r="CP16" i="280"/>
  <c r="CP22" i="280"/>
  <c r="CO67" i="282"/>
  <c r="CO22" i="265"/>
  <c r="CN104" i="280"/>
  <c r="CN106" i="280"/>
  <c r="CN125" i="280"/>
  <c r="CN25" i="265"/>
  <c r="CN53" i="286"/>
  <c r="CN22" i="265"/>
  <c r="CN35" i="286"/>
  <c r="CN53" i="282"/>
  <c r="CN55" i="282"/>
  <c r="CM30" i="288"/>
  <c r="CM32" i="288"/>
  <c r="CM39" i="288"/>
  <c r="CM40" i="288"/>
  <c r="CM43" i="288"/>
  <c r="CN93" i="280"/>
  <c r="CN94" i="280"/>
  <c r="CN95" i="280"/>
  <c r="CN18" i="265"/>
  <c r="CM70" i="280"/>
  <c r="CM16" i="265"/>
  <c r="CM19" i="265"/>
  <c r="CM53" i="282"/>
  <c r="CM55" i="282"/>
  <c r="CK104" i="280"/>
  <c r="CK106" i="280"/>
  <c r="CK125" i="280"/>
  <c r="CK19" i="265"/>
  <c r="CK11" i="282"/>
  <c r="CK12" i="282"/>
  <c r="CJ75" i="265"/>
  <c r="AD75" i="277"/>
  <c r="CJ87" i="282"/>
  <c r="CJ13" i="282"/>
  <c r="CI37" i="265"/>
  <c r="CI42" i="265"/>
  <c r="CI47" i="265"/>
  <c r="CI50" i="265"/>
  <c r="CI66" i="282"/>
  <c r="CI88" i="282"/>
  <c r="CI115" i="280"/>
  <c r="CH126" i="280"/>
  <c r="CH117" i="280"/>
  <c r="CG76" i="282"/>
  <c r="CE45" i="265"/>
  <c r="CD65" i="288"/>
  <c r="CD36" i="282"/>
  <c r="CD99" i="280"/>
  <c r="DX104" i="280"/>
  <c r="DX106" i="280"/>
  <c r="DX125" i="280"/>
  <c r="DT60" i="288"/>
  <c r="DT62" i="288"/>
  <c r="DQ63" i="265"/>
  <c r="DQ65" i="265"/>
  <c r="DQ47" i="282"/>
  <c r="DQ48" i="282"/>
  <c r="DQ57" i="282"/>
  <c r="DQ59" i="282"/>
  <c r="DQ62" i="282"/>
  <c r="DQ63" i="282"/>
  <c r="DL109" i="280"/>
  <c r="DL111" i="280"/>
  <c r="DL114" i="280"/>
  <c r="DL116" i="280"/>
  <c r="DI56" i="286"/>
  <c r="DI58" i="286"/>
  <c r="DI61" i="286"/>
  <c r="AJ63" i="277"/>
  <c r="AJ65" i="277"/>
  <c r="AJ67" i="277"/>
  <c r="DE10" i="280"/>
  <c r="DE12" i="280"/>
  <c r="CW95" i="280"/>
  <c r="CW18" i="265"/>
  <c r="AG18" i="277"/>
  <c r="CT52" i="286"/>
  <c r="CT54" i="286"/>
  <c r="CT60" i="286"/>
  <c r="CT62" i="286"/>
  <c r="CT30" i="288"/>
  <c r="CT32" i="288"/>
  <c r="CT39" i="288"/>
  <c r="CT40" i="288"/>
  <c r="CT43" i="288"/>
  <c r="CP39" i="288"/>
  <c r="CK116" i="280"/>
  <c r="CK117" i="280"/>
  <c r="CK46" i="265"/>
  <c r="DD76" i="280"/>
  <c r="DD78" i="280"/>
  <c r="DD80" i="280"/>
  <c r="DD81" i="280"/>
  <c r="DD98" i="280"/>
  <c r="DD100" i="280"/>
  <c r="DA19" i="265"/>
  <c r="DA11" i="282"/>
  <c r="DA12" i="282"/>
  <c r="DA13" i="282"/>
  <c r="DA21" i="265"/>
  <c r="AH21" i="277"/>
  <c r="DD53" i="282"/>
  <c r="DD55" i="282"/>
  <c r="DC109" i="280"/>
  <c r="DC111" i="280"/>
  <c r="DC114" i="280"/>
  <c r="DC93" i="280"/>
  <c r="DC94" i="280"/>
  <c r="DB16" i="265"/>
  <c r="DB19" i="265"/>
  <c r="DB53" i="282"/>
  <c r="DB55" i="282"/>
  <c r="DA63" i="265"/>
  <c r="DA65" i="265"/>
  <c r="DA37" i="265"/>
  <c r="DA42" i="265"/>
  <c r="CZ30" i="288"/>
  <c r="CZ32" i="288"/>
  <c r="CZ60" i="288"/>
  <c r="CZ62" i="288"/>
  <c r="CZ65" i="288"/>
  <c r="CZ76" i="280"/>
  <c r="CZ78" i="280"/>
  <c r="CZ80" i="280"/>
  <c r="CZ81" i="280"/>
  <c r="CZ109" i="280"/>
  <c r="CZ111" i="280"/>
  <c r="CZ114" i="280"/>
  <c r="CZ116" i="280"/>
  <c r="CY109" i="280"/>
  <c r="CY111" i="280"/>
  <c r="CY114" i="280"/>
  <c r="CY116" i="280"/>
  <c r="CY37" i="265"/>
  <c r="CY42" i="265"/>
  <c r="CX63" i="265"/>
  <c r="CX65" i="265"/>
  <c r="CX67" i="265"/>
  <c r="CX83" i="280"/>
  <c r="CX84" i="280"/>
  <c r="CX53" i="282"/>
  <c r="CW63" i="265"/>
  <c r="CW65" i="265"/>
  <c r="CW67" i="265"/>
  <c r="CW81" i="265"/>
  <c r="CW30" i="288"/>
  <c r="CW32" i="288"/>
  <c r="CW47" i="265"/>
  <c r="CW37" i="265"/>
  <c r="CW42" i="265"/>
  <c r="CW77" i="280"/>
  <c r="CV63" i="265"/>
  <c r="AG63" i="277"/>
  <c r="AG65" i="277"/>
  <c r="AG67" i="277"/>
  <c r="AG81" i="277"/>
  <c r="CS63" i="286"/>
  <c r="CS52" i="265"/>
  <c r="AF51" i="277"/>
  <c r="CV72" i="265"/>
  <c r="AG72" i="277"/>
  <c r="CT47" i="282"/>
  <c r="CT48" i="282"/>
  <c r="CT57" i="282"/>
  <c r="CT59" i="282"/>
  <c r="CT35" i="282"/>
  <c r="CT38" i="282"/>
  <c r="CT44" i="282"/>
  <c r="CT45" i="282"/>
  <c r="CS63" i="265"/>
  <c r="CS65" i="265"/>
  <c r="CS67" i="265"/>
  <c r="CR63" i="265"/>
  <c r="CR65" i="265"/>
  <c r="CR67" i="265"/>
  <c r="CR76" i="280"/>
  <c r="CR78" i="280"/>
  <c r="CR80" i="280"/>
  <c r="CR81" i="280"/>
  <c r="CR109" i="280"/>
  <c r="CR111" i="280"/>
  <c r="CR64" i="282"/>
  <c r="CR32" i="265"/>
  <c r="CR73" i="265"/>
  <c r="AF73" i="277"/>
  <c r="CR47" i="282"/>
  <c r="CR48" i="282"/>
  <c r="CR57" i="282"/>
  <c r="CR59" i="282"/>
  <c r="CR62" i="282"/>
  <c r="CR63" i="282"/>
  <c r="CR35" i="282"/>
  <c r="CR38" i="282"/>
  <c r="CR44" i="282"/>
  <c r="CR45" i="282"/>
  <c r="CR50" i="282"/>
  <c r="CR51" i="282"/>
  <c r="CR76" i="282"/>
  <c r="CQ52" i="286"/>
  <c r="CQ54" i="286"/>
  <c r="CQ60" i="286"/>
  <c r="CQ62" i="286"/>
  <c r="CQ14" i="288"/>
  <c r="CQ16" i="288"/>
  <c r="CP54" i="282"/>
  <c r="CQ13" i="282"/>
  <c r="CQ21" i="265"/>
  <c r="CQ93" i="280"/>
  <c r="CQ94" i="280"/>
  <c r="CP14" i="288"/>
  <c r="CP16" i="288"/>
  <c r="CP87" i="282"/>
  <c r="CP16" i="265"/>
  <c r="CP19" i="265"/>
  <c r="CP11" i="282"/>
  <c r="CP12" i="282"/>
  <c r="CP13" i="282"/>
  <c r="CP50" i="282"/>
  <c r="CP51" i="282"/>
  <c r="CP76" i="282"/>
  <c r="CO56" i="286"/>
  <c r="CO58" i="286"/>
  <c r="CO61" i="286"/>
  <c r="CO50" i="282"/>
  <c r="CO51" i="282"/>
  <c r="CN47" i="265"/>
  <c r="CN50" i="265"/>
  <c r="CN37" i="265"/>
  <c r="CN42" i="265"/>
  <c r="CM50" i="282"/>
  <c r="CM51" i="282"/>
  <c r="CL70" i="265"/>
  <c r="CL76" i="265"/>
  <c r="CL56" i="286"/>
  <c r="CL58" i="286"/>
  <c r="CI54" i="282"/>
  <c r="CL11" i="282"/>
  <c r="CL12" i="282"/>
  <c r="CK63" i="265"/>
  <c r="CK65" i="265"/>
  <c r="CK67" i="265"/>
  <c r="CK60" i="288"/>
  <c r="CK62" i="288"/>
  <c r="CL93" i="280"/>
  <c r="CL94" i="280"/>
  <c r="CK53" i="282"/>
  <c r="AC16" i="277"/>
  <c r="AC19" i="277"/>
  <c r="AC22" i="277"/>
  <c r="CJ52" i="265"/>
  <c r="CJ63" i="286"/>
  <c r="CJ24" i="265"/>
  <c r="CJ60" i="288"/>
  <c r="CJ62" i="288"/>
  <c r="CJ83" i="280"/>
  <c r="CJ84" i="280"/>
  <c r="CG99" i="280"/>
  <c r="CG36" i="282"/>
  <c r="CI67" i="265"/>
  <c r="CI81" i="265"/>
  <c r="CI14" i="288"/>
  <c r="CI16" i="288"/>
  <c r="CI56" i="286"/>
  <c r="CI58" i="286"/>
  <c r="CI53" i="282"/>
  <c r="CH67" i="265"/>
  <c r="CH81" i="265"/>
  <c r="CH39" i="288"/>
  <c r="CH40" i="288"/>
  <c r="CH43" i="288"/>
  <c r="CH56" i="286"/>
  <c r="CH58" i="286"/>
  <c r="CH61" i="286"/>
  <c r="CH106" i="280"/>
  <c r="CH125" i="280"/>
  <c r="CO75" i="265"/>
  <c r="CE126" i="280"/>
  <c r="CE13" i="282"/>
  <c r="CE87" i="282"/>
  <c r="CD73" i="265"/>
  <c r="CC65" i="288"/>
  <c r="CB46" i="286"/>
  <c r="CB57" i="286"/>
  <c r="CB53" i="265"/>
  <c r="CB125" i="280"/>
  <c r="AB73" i="277"/>
  <c r="CA126" i="280"/>
  <c r="CA67" i="282"/>
  <c r="BZ36" i="286"/>
  <c r="BZ47" i="286"/>
  <c r="BZ72" i="265"/>
  <c r="BZ73" i="265"/>
  <c r="BY43" i="288"/>
  <c r="BY100" i="280"/>
  <c r="BY76" i="282"/>
  <c r="BX19" i="288"/>
  <c r="BX36" i="282"/>
  <c r="BX99" i="280"/>
  <c r="AA73" i="277"/>
  <c r="BW65" i="288"/>
  <c r="BW126" i="280"/>
  <c r="BW87" i="282"/>
  <c r="BV99" i="280"/>
  <c r="BV36" i="282"/>
  <c r="BV73" i="265"/>
  <c r="CF75" i="265"/>
  <c r="CG53" i="265"/>
  <c r="CG46" i="286"/>
  <c r="CG57" i="286"/>
  <c r="CG125" i="280"/>
  <c r="CG25" i="265"/>
  <c r="CG53" i="286"/>
  <c r="CG22" i="265"/>
  <c r="CG35" i="286"/>
  <c r="CG66" i="282"/>
  <c r="CG88" i="282"/>
  <c r="CF47" i="286"/>
  <c r="CF36" i="286"/>
  <c r="CF46" i="265"/>
  <c r="CF44" i="265"/>
  <c r="CF124" i="280"/>
  <c r="CF53" i="286"/>
  <c r="CF25" i="265"/>
  <c r="CF35" i="286"/>
  <c r="CF88" i="282"/>
  <c r="CF66" i="282"/>
  <c r="CF73" i="288"/>
  <c r="CE82" i="265"/>
  <c r="CD75" i="265"/>
  <c r="CF115" i="280"/>
  <c r="CE76" i="288"/>
  <c r="CE105" i="280"/>
  <c r="CE101" i="280"/>
  <c r="CE110" i="280"/>
  <c r="CE88" i="282"/>
  <c r="CE66" i="282"/>
  <c r="CE53" i="286"/>
  <c r="CE25" i="265"/>
  <c r="CE35" i="286"/>
  <c r="CE73" i="265"/>
  <c r="CE36" i="282"/>
  <c r="CE99" i="280"/>
  <c r="CD72" i="265"/>
  <c r="CD76" i="288"/>
  <c r="CD67" i="282"/>
  <c r="CD88" i="282"/>
  <c r="CD66" i="282"/>
  <c r="CC72" i="265"/>
  <c r="CC66" i="282"/>
  <c r="CC88" i="282"/>
  <c r="CC35" i="286"/>
  <c r="CC25" i="265"/>
  <c r="CC53" i="286"/>
  <c r="CC73" i="265"/>
  <c r="CC77" i="282"/>
  <c r="CC58" i="282"/>
  <c r="CC22" i="265"/>
  <c r="CC67" i="282"/>
  <c r="CB47" i="286"/>
  <c r="CB36" i="286"/>
  <c r="CB65" i="288"/>
  <c r="CB115" i="280"/>
  <c r="CB126" i="280"/>
  <c r="BY87" i="282"/>
  <c r="CB21" i="265"/>
  <c r="CA83" i="265"/>
  <c r="CA84" i="265"/>
  <c r="CB76" i="282"/>
  <c r="CA47" i="286"/>
  <c r="CA36" i="286"/>
  <c r="BY73" i="265"/>
  <c r="BZ83" i="265"/>
  <c r="BZ84" i="265"/>
  <c r="CA99" i="280"/>
  <c r="CA36" i="282"/>
  <c r="BZ46" i="265"/>
  <c r="BZ44" i="265"/>
  <c r="BZ124" i="280"/>
  <c r="BZ53" i="286"/>
  <c r="BZ35" i="286"/>
  <c r="BZ25" i="265"/>
  <c r="BZ36" i="282"/>
  <c r="BZ99" i="280"/>
  <c r="BY115" i="280"/>
  <c r="BY76" i="288"/>
  <c r="BY53" i="286"/>
  <c r="BY35" i="286"/>
  <c r="BY25" i="265"/>
  <c r="AA82" i="277"/>
  <c r="BY36" i="282"/>
  <c r="BY99" i="280"/>
  <c r="BX65" i="288"/>
  <c r="BX36" i="286"/>
  <c r="BX47" i="286"/>
  <c r="BX77" i="280"/>
  <c r="BX53" i="286"/>
  <c r="BX35" i="286"/>
  <c r="BX25" i="265"/>
  <c r="BX87" i="282"/>
  <c r="BW83" i="265"/>
  <c r="BW84" i="265"/>
  <c r="BW43" i="288"/>
  <c r="BW19" i="288"/>
  <c r="BX115" i="280"/>
  <c r="BW57" i="286"/>
  <c r="BW53" i="265"/>
  <c r="BW46" i="286"/>
  <c r="BW99" i="280"/>
  <c r="BW36" i="282"/>
  <c r="BW110" i="280"/>
  <c r="BW105" i="280"/>
  <c r="BW88" i="282"/>
  <c r="BW66" i="282"/>
  <c r="BW53" i="286"/>
  <c r="BW25" i="265"/>
  <c r="BW35" i="286"/>
  <c r="BW73" i="265"/>
  <c r="BW73" i="288"/>
  <c r="BU75" i="265"/>
  <c r="BV115" i="280"/>
  <c r="BV73" i="288"/>
  <c r="BV66" i="282"/>
  <c r="BV88" i="282"/>
  <c r="BV35" i="286"/>
  <c r="BV25" i="265"/>
  <c r="BV53" i="286"/>
  <c r="BV58" i="282"/>
  <c r="BV77" i="282"/>
  <c r="BV55" i="282"/>
  <c r="BU83" i="265"/>
  <c r="BU84" i="265"/>
  <c r="BU36" i="286"/>
  <c r="BU47" i="286"/>
  <c r="BU82" i="265"/>
  <c r="BU73" i="265"/>
  <c r="Z83" i="277"/>
  <c r="Z84" i="277"/>
  <c r="BU76" i="282"/>
  <c r="BT47" i="286"/>
  <c r="BT36" i="286"/>
  <c r="BT105" i="280"/>
  <c r="BT110" i="280"/>
  <c r="BS73" i="288"/>
  <c r="BS76" i="288"/>
  <c r="BR36" i="286"/>
  <c r="BR47" i="286"/>
  <c r="BR36" i="282"/>
  <c r="BR99" i="280"/>
  <c r="BQ61" i="286"/>
  <c r="BQ125" i="280"/>
  <c r="BP43" i="288"/>
  <c r="X44" i="277"/>
  <c r="BO36" i="286"/>
  <c r="BO47" i="286"/>
  <c r="BO21" i="265"/>
  <c r="BN65" i="288"/>
  <c r="BN99" i="280"/>
  <c r="BN36" i="282"/>
  <c r="BM61" i="286"/>
  <c r="BM76" i="288"/>
  <c r="X72" i="277"/>
  <c r="BI124" i="280"/>
  <c r="BL21" i="265"/>
  <c r="BK72" i="265"/>
  <c r="BK35" i="265"/>
  <c r="BJ65" i="288"/>
  <c r="BU115" i="280"/>
  <c r="BT77" i="280"/>
  <c r="BT126" i="280"/>
  <c r="BT66" i="282"/>
  <c r="BT88" i="282"/>
  <c r="BT87" i="282"/>
  <c r="BT76" i="282"/>
  <c r="BS47" i="286"/>
  <c r="BS36" i="286"/>
  <c r="BT36" i="282"/>
  <c r="BT99" i="280"/>
  <c r="BS77" i="280"/>
  <c r="BT54" i="282"/>
  <c r="BR84" i="265"/>
  <c r="BR83" i="265"/>
  <c r="BS99" i="280"/>
  <c r="BS36" i="282"/>
  <c r="BR46" i="286"/>
  <c r="BR57" i="286"/>
  <c r="BR53" i="265"/>
  <c r="BR67" i="282"/>
  <c r="BR73" i="265"/>
  <c r="BR115" i="280"/>
  <c r="BQ77" i="280"/>
  <c r="BQ22" i="280"/>
  <c r="BM36" i="286"/>
  <c r="BM47" i="286"/>
  <c r="BP110" i="280"/>
  <c r="BP105" i="280"/>
  <c r="BP88" i="282"/>
  <c r="BP66" i="282"/>
  <c r="BP67" i="282"/>
  <c r="BP21" i="265"/>
  <c r="BP77" i="282"/>
  <c r="BP58" i="282"/>
  <c r="BM115" i="280"/>
  <c r="CN70" i="280"/>
  <c r="CN16" i="265"/>
  <c r="CN19" i="265"/>
  <c r="CN11" i="282"/>
  <c r="CN12" i="282"/>
  <c r="CL57" i="282"/>
  <c r="CL59" i="282"/>
  <c r="CL62" i="282"/>
  <c r="CL63" i="282"/>
  <c r="CL64" i="282"/>
  <c r="CL32" i="265"/>
  <c r="CL33" i="265"/>
  <c r="CI30" i="288"/>
  <c r="CI32" i="288"/>
  <c r="CI39" i="288"/>
  <c r="CI40" i="288"/>
  <c r="CI43" i="288"/>
  <c r="CI13" i="282"/>
  <c r="CI16" i="265"/>
  <c r="CI19" i="265"/>
  <c r="CI11" i="282"/>
  <c r="CI12" i="282"/>
  <c r="CI87" i="282"/>
  <c r="CH14" i="288"/>
  <c r="CH16" i="288"/>
  <c r="CH109" i="280"/>
  <c r="CH111" i="280"/>
  <c r="CH114" i="280"/>
  <c r="CH116" i="280"/>
  <c r="CH63" i="282"/>
  <c r="CH64" i="282"/>
  <c r="CH32" i="265"/>
  <c r="CH53" i="282"/>
  <c r="CF73" i="265"/>
  <c r="CD58" i="286"/>
  <c r="CD61" i="286"/>
  <c r="CD13" i="282"/>
  <c r="CD21" i="265"/>
  <c r="CC98" i="280"/>
  <c r="CC100" i="280"/>
  <c r="CB77" i="280"/>
  <c r="CB45" i="265"/>
  <c r="CB73" i="265"/>
  <c r="CA40" i="288"/>
  <c r="CA43" i="288"/>
  <c r="CA45" i="265"/>
  <c r="BZ75" i="265"/>
  <c r="BZ110" i="280"/>
  <c r="BZ105" i="280"/>
  <c r="BZ87" i="282"/>
  <c r="BY53" i="265"/>
  <c r="BY46" i="286"/>
  <c r="BY57" i="286"/>
  <c r="Z51" i="277"/>
  <c r="BX53" i="265"/>
  <c r="BX46" i="286"/>
  <c r="BX57" i="286"/>
  <c r="BX73" i="265"/>
  <c r="BW75" i="265"/>
  <c r="BW101" i="280"/>
  <c r="BW45" i="265"/>
  <c r="BV52" i="265"/>
  <c r="BV24" i="265"/>
  <c r="BV87" i="282"/>
  <c r="CG98" i="280"/>
  <c r="CF84" i="265"/>
  <c r="CF83" i="265"/>
  <c r="CG115" i="280"/>
  <c r="CF117" i="280"/>
  <c r="CF126" i="280"/>
  <c r="CF77" i="280"/>
  <c r="CF35" i="265"/>
  <c r="CF18" i="265"/>
  <c r="CE77" i="280"/>
  <c r="CE44" i="265"/>
  <c r="CE124" i="280"/>
  <c r="CE22" i="265"/>
  <c r="CE67" i="282"/>
  <c r="CC75" i="265"/>
  <c r="CD73" i="288"/>
  <c r="CD44" i="265"/>
  <c r="CD84" i="280"/>
  <c r="CD124" i="280"/>
  <c r="CD53" i="286"/>
  <c r="CD25" i="265"/>
  <c r="CD22" i="265"/>
  <c r="CD35" i="286"/>
  <c r="CD115" i="280"/>
  <c r="CC106" i="280"/>
  <c r="CC125" i="280"/>
  <c r="CB24" i="265"/>
  <c r="CB63" i="286"/>
  <c r="CB52" i="265"/>
  <c r="CC99" i="280"/>
  <c r="CC36" i="282"/>
  <c r="CC104" i="280"/>
  <c r="CB76" i="288"/>
  <c r="CB88" i="282"/>
  <c r="CB66" i="282"/>
  <c r="CB13" i="282"/>
  <c r="CB87" i="282"/>
  <c r="CB18" i="265"/>
  <c r="CA77" i="280"/>
  <c r="CA57" i="286"/>
  <c r="CA53" i="265"/>
  <c r="CA47" i="265"/>
  <c r="CA50" i="265"/>
  <c r="CA46" i="286"/>
  <c r="BZ73" i="288"/>
  <c r="BZ117" i="280"/>
  <c r="BZ126" i="280"/>
  <c r="BZ77" i="280"/>
  <c r="BZ22" i="265"/>
  <c r="BZ67" i="282"/>
  <c r="BZ54" i="282"/>
  <c r="BZ88" i="282"/>
  <c r="BZ66" i="282"/>
  <c r="BY70" i="265"/>
  <c r="BY76" i="265"/>
  <c r="BY82" i="265"/>
  <c r="BY72" i="265"/>
  <c r="BX24" i="265"/>
  <c r="BX63" i="286"/>
  <c r="BX52" i="265"/>
  <c r="BX88" i="282"/>
  <c r="BX66" i="282"/>
  <c r="BX22" i="265"/>
  <c r="BX67" i="282"/>
  <c r="BU99" i="280"/>
  <c r="BU36" i="282"/>
  <c r="BV75" i="265"/>
  <c r="BW115" i="280"/>
  <c r="BW44" i="265"/>
  <c r="BW124" i="280"/>
  <c r="BW35" i="265"/>
  <c r="BW95" i="280"/>
  <c r="BW18" i="265"/>
  <c r="BV72" i="265"/>
  <c r="BU58" i="286"/>
  <c r="BU61" i="286"/>
  <c r="BV53" i="265"/>
  <c r="BV46" i="286"/>
  <c r="BV57" i="286"/>
  <c r="BU54" i="282"/>
  <c r="BU77" i="280"/>
  <c r="BU57" i="286"/>
  <c r="BU53" i="265"/>
  <c r="BU47" i="265"/>
  <c r="BU50" i="265"/>
  <c r="BU46" i="286"/>
  <c r="BU124" i="280"/>
  <c r="BU16" i="280"/>
  <c r="BU22" i="280"/>
  <c r="BU88" i="282"/>
  <c r="BU66" i="282"/>
  <c r="Z75" i="277"/>
  <c r="BT52" i="265"/>
  <c r="BT63" i="286"/>
  <c r="BT24" i="265"/>
  <c r="BQ87" i="282"/>
  <c r="BS40" i="288"/>
  <c r="BS43" i="288"/>
  <c r="BR52" i="265"/>
  <c r="BR63" i="286"/>
  <c r="BR24" i="265"/>
  <c r="BQ40" i="288"/>
  <c r="BQ43" i="288"/>
  <c r="BQ76" i="288"/>
  <c r="BP72" i="265"/>
  <c r="Y72" i="277"/>
  <c r="BM46" i="265"/>
  <c r="BP106" i="280"/>
  <c r="BP125" i="280"/>
  <c r="BO24" i="265"/>
  <c r="BO63" i="286"/>
  <c r="BO52" i="265"/>
  <c r="BO58" i="286"/>
  <c r="BO61" i="286"/>
  <c r="BO13" i="282"/>
  <c r="BO87" i="282"/>
  <c r="BN73" i="288"/>
  <c r="BM72" i="265"/>
  <c r="BL72" i="265"/>
  <c r="BL99" i="280"/>
  <c r="BL36" i="282"/>
  <c r="BL13" i="282"/>
  <c r="BL87" i="282"/>
  <c r="BK76" i="265"/>
  <c r="BK82" i="265"/>
  <c r="BK73" i="288"/>
  <c r="BL54" i="282"/>
  <c r="BJ52" i="265"/>
  <c r="BJ24" i="265"/>
  <c r="Z70" i="277"/>
  <c r="Z76" i="277"/>
  <c r="Z82" i="277"/>
  <c r="BT76" i="288"/>
  <c r="BT117" i="280"/>
  <c r="BT46" i="265"/>
  <c r="BS73" i="265"/>
  <c r="BT58" i="282"/>
  <c r="BT77" i="282"/>
  <c r="BT67" i="282"/>
  <c r="BS115" i="280"/>
  <c r="BS126" i="280"/>
  <c r="BS110" i="280"/>
  <c r="BS105" i="280"/>
  <c r="BS44" i="265"/>
  <c r="BS84" i="280"/>
  <c r="BS124" i="280"/>
  <c r="BS35" i="265"/>
  <c r="BS67" i="282"/>
  <c r="BS77" i="282"/>
  <c r="BS55" i="282"/>
  <c r="BS58" i="282"/>
  <c r="BR62" i="288"/>
  <c r="BR65" i="288"/>
  <c r="BR76" i="288"/>
  <c r="BR124" i="280"/>
  <c r="BR84" i="280"/>
  <c r="BR44" i="265"/>
  <c r="BR35" i="286"/>
  <c r="BR53" i="286"/>
  <c r="BR22" i="265"/>
  <c r="BR25" i="265"/>
  <c r="BR66" i="282"/>
  <c r="BR88" i="282"/>
  <c r="BQ88" i="282"/>
  <c r="BQ66" i="282"/>
  <c r="BQ25" i="265"/>
  <c r="BQ53" i="286"/>
  <c r="BQ35" i="286"/>
  <c r="BQ54" i="282"/>
  <c r="BQ115" i="280"/>
  <c r="BP57" i="286"/>
  <c r="BP46" i="286"/>
  <c r="BP50" i="265"/>
  <c r="BP53" i="265"/>
  <c r="CP37" i="265"/>
  <c r="CP42" i="265"/>
  <c r="CP47" i="265"/>
  <c r="CP50" i="265"/>
  <c r="CO63" i="265"/>
  <c r="CO65" i="265"/>
  <c r="CM95" i="280"/>
  <c r="CM18" i="265"/>
  <c r="CJ109" i="280"/>
  <c r="CJ111" i="280"/>
  <c r="CJ114" i="280"/>
  <c r="CI98" i="280"/>
  <c r="CI100" i="280"/>
  <c r="CI101" i="280"/>
  <c r="CI45" i="265"/>
  <c r="CI63" i="282"/>
  <c r="CI64" i="282"/>
  <c r="CI32" i="265"/>
  <c r="CI33" i="265"/>
  <c r="CI10" i="280"/>
  <c r="CI12" i="280"/>
  <c r="CI15" i="280"/>
  <c r="CI16" i="280"/>
  <c r="CH47" i="282"/>
  <c r="CH48" i="282"/>
  <c r="CH57" i="282"/>
  <c r="CH59" i="282"/>
  <c r="CH62" i="282"/>
  <c r="CG50" i="282"/>
  <c r="CG51" i="282"/>
  <c r="CE104" i="280"/>
  <c r="CE106" i="280"/>
  <c r="CE125" i="280"/>
  <c r="CD70" i="265"/>
  <c r="CD76" i="265"/>
  <c r="CD82" i="265"/>
  <c r="CD46" i="265"/>
  <c r="CC14" i="288"/>
  <c r="CC16" i="288"/>
  <c r="CC19" i="288"/>
  <c r="CB47" i="265"/>
  <c r="CB50" i="265"/>
  <c r="CB101" i="280"/>
  <c r="CB105" i="280"/>
  <c r="CB110" i="280"/>
  <c r="CC54" i="282"/>
  <c r="CA72" i="265"/>
  <c r="CA101" i="280"/>
  <c r="CA105" i="280"/>
  <c r="CA110" i="280"/>
  <c r="BZ14" i="288"/>
  <c r="BZ16" i="288"/>
  <c r="BZ19" i="288"/>
  <c r="BU52" i="265"/>
  <c r="BX104" i="280"/>
  <c r="BX106" i="280"/>
  <c r="BX125" i="280"/>
  <c r="BY54" i="282"/>
  <c r="BW36" i="286"/>
  <c r="BW47" i="286"/>
  <c r="BV63" i="286"/>
  <c r="BV36" i="286"/>
  <c r="BV47" i="286"/>
  <c r="BV104" i="280"/>
  <c r="BV106" i="280"/>
  <c r="BV125" i="280"/>
  <c r="BU72" i="265"/>
  <c r="CG39" i="288"/>
  <c r="CG40" i="288"/>
  <c r="CG43" i="288"/>
  <c r="CH36" i="282"/>
  <c r="CH104" i="280"/>
  <c r="CH99" i="280"/>
  <c r="CG76" i="288"/>
  <c r="CC24" i="265"/>
  <c r="AB24" i="277"/>
  <c r="CF22" i="265"/>
  <c r="CF67" i="282"/>
  <c r="CF58" i="282"/>
  <c r="CF53" i="282"/>
  <c r="CF55" i="282"/>
  <c r="CF77" i="282"/>
  <c r="CF95" i="280"/>
  <c r="CF99" i="280"/>
  <c r="CF36" i="282"/>
  <c r="CE115" i="280"/>
  <c r="CE19" i="265"/>
  <c r="CE11" i="282"/>
  <c r="CE12" i="282"/>
  <c r="CD84" i="265"/>
  <c r="CD67" i="265"/>
  <c r="CD81" i="265"/>
  <c r="CD83" i="265"/>
  <c r="CD53" i="265"/>
  <c r="CD46" i="286"/>
  <c r="CD57" i="286"/>
  <c r="CD105" i="280"/>
  <c r="CD101" i="280"/>
  <c r="CD98" i="280"/>
  <c r="CD100" i="280"/>
  <c r="CD110" i="280"/>
  <c r="CA54" i="282"/>
  <c r="CE54" i="282"/>
  <c r="CD11" i="282"/>
  <c r="CD12" i="282"/>
  <c r="CD35" i="265"/>
  <c r="CC87" i="282"/>
  <c r="AB84" i="277"/>
  <c r="AB67" i="277"/>
  <c r="AB81" i="277"/>
  <c r="AB83" i="277"/>
  <c r="CC115" i="280"/>
  <c r="CB98" i="280"/>
  <c r="CB100" i="280"/>
  <c r="CB44" i="265"/>
  <c r="CB83" i="280"/>
  <c r="CB84" i="280"/>
  <c r="CB124" i="280"/>
  <c r="CB67" i="282"/>
  <c r="BY13" i="282"/>
  <c r="BY21" i="265"/>
  <c r="AA21" i="277"/>
  <c r="CB58" i="282"/>
  <c r="CB77" i="282"/>
  <c r="CB73" i="288"/>
  <c r="CB95" i="280"/>
  <c r="CB36" i="282"/>
  <c r="CB99" i="280"/>
  <c r="CA70" i="265"/>
  <c r="CA76" i="265"/>
  <c r="CA82" i="265"/>
  <c r="CA39" i="288"/>
  <c r="CA76" i="288"/>
  <c r="CA88" i="282"/>
  <c r="CA66" i="282"/>
  <c r="CA73" i="288"/>
  <c r="BZ70" i="265"/>
  <c r="BZ76" i="265"/>
  <c r="BZ82" i="265"/>
  <c r="BZ60" i="288"/>
  <c r="BZ62" i="288"/>
  <c r="BZ65" i="288"/>
  <c r="BY47" i="286"/>
  <c r="BY36" i="286"/>
  <c r="BZ115" i="280"/>
  <c r="BY111" i="280"/>
  <c r="BY114" i="280"/>
  <c r="BY116" i="280"/>
  <c r="BW72" i="265"/>
  <c r="BW104" i="280"/>
  <c r="BW106" i="280"/>
  <c r="BW125" i="280"/>
  <c r="BW22" i="265"/>
  <c r="BW67" i="282"/>
  <c r="BV83" i="265"/>
  <c r="BV67" i="265"/>
  <c r="BV81" i="265"/>
  <c r="BV84" i="265"/>
  <c r="BU60" i="288"/>
  <c r="BU62" i="288"/>
  <c r="BU65" i="288"/>
  <c r="BU14" i="288"/>
  <c r="BU16" i="288"/>
  <c r="BU19" i="288"/>
  <c r="BU76" i="288"/>
  <c r="BU53" i="286"/>
  <c r="BU25" i="265"/>
  <c r="BU35" i="286"/>
  <c r="BU22" i="265"/>
  <c r="BU67" i="282"/>
  <c r="BU77" i="282"/>
  <c r="BU53" i="282"/>
  <c r="BU55" i="282"/>
  <c r="BU58" i="282"/>
  <c r="BT13" i="282"/>
  <c r="BT21" i="265"/>
  <c r="BS52" i="265"/>
  <c r="BS63" i="286"/>
  <c r="BS24" i="265"/>
  <c r="BR60" i="288"/>
  <c r="BR14" i="288"/>
  <c r="BR16" i="288"/>
  <c r="BR19" i="288"/>
  <c r="BR104" i="280"/>
  <c r="BR106" i="280"/>
  <c r="BR125" i="280"/>
  <c r="BQ75" i="265"/>
  <c r="BQ73" i="265"/>
  <c r="BP83" i="265"/>
  <c r="BP67" i="265"/>
  <c r="BP81" i="265"/>
  <c r="BP84" i="265"/>
  <c r="BM117" i="280"/>
  <c r="BM126" i="280"/>
  <c r="BP101" i="280"/>
  <c r="BP45" i="265"/>
  <c r="BO75" i="265"/>
  <c r="BO126" i="280"/>
  <c r="BN24" i="265"/>
  <c r="BN52" i="265"/>
  <c r="BN104" i="280"/>
  <c r="BN106" i="280"/>
  <c r="BN125" i="280"/>
  <c r="BM70" i="265"/>
  <c r="BM76" i="265"/>
  <c r="BM82" i="265"/>
  <c r="CM83" i="280"/>
  <c r="CM84" i="280"/>
  <c r="CK37" i="265"/>
  <c r="CK42" i="265"/>
  <c r="CJ63" i="265"/>
  <c r="AD63" i="277"/>
  <c r="AD65" i="277"/>
  <c r="CH80" i="280"/>
  <c r="CH81" i="280"/>
  <c r="CH98" i="280"/>
  <c r="CH100" i="280"/>
  <c r="CG63" i="265"/>
  <c r="CG65" i="265"/>
  <c r="CG67" i="265"/>
  <c r="CG81" i="265"/>
  <c r="CC44" i="265"/>
  <c r="AB43" i="277"/>
  <c r="CF50" i="282"/>
  <c r="CF51" i="282"/>
  <c r="CD52" i="265"/>
  <c r="CD24" i="265"/>
  <c r="CD117" i="280"/>
  <c r="CD109" i="280"/>
  <c r="CD111" i="280"/>
  <c r="CD114" i="280"/>
  <c r="CD116" i="280"/>
  <c r="CD126" i="280"/>
  <c r="CC53" i="265"/>
  <c r="CC46" i="286"/>
  <c r="CC57" i="286"/>
  <c r="CC76" i="288"/>
  <c r="CB84" i="265"/>
  <c r="CB65" i="265"/>
  <c r="CB67" i="265"/>
  <c r="CB81" i="265"/>
  <c r="CB83" i="265"/>
  <c r="CB70" i="265"/>
  <c r="AB70" i="277"/>
  <c r="AB76" i="277"/>
  <c r="AB82" i="277"/>
  <c r="CB22" i="280"/>
  <c r="AA18" i="277"/>
  <c r="BZ53" i="265"/>
  <c r="BZ46" i="286"/>
  <c r="BZ57" i="286"/>
  <c r="BZ22" i="280"/>
  <c r="BY77" i="280"/>
  <c r="BU63" i="286"/>
  <c r="BU24" i="265"/>
  <c r="Z24" i="277"/>
  <c r="BX39" i="288"/>
  <c r="BX40" i="288"/>
  <c r="BX43" i="288"/>
  <c r="BX22" i="280"/>
  <c r="BW77" i="280"/>
  <c r="BV22" i="280"/>
  <c r="BV54" i="282"/>
  <c r="CH93" i="280"/>
  <c r="CH94" i="280"/>
  <c r="CH95" i="280"/>
  <c r="CH18" i="265"/>
  <c r="CF53" i="265"/>
  <c r="CF46" i="286"/>
  <c r="CF57" i="286"/>
  <c r="CE60" i="288"/>
  <c r="CE62" i="288"/>
  <c r="CE65" i="288"/>
  <c r="CD39" i="288"/>
  <c r="CD40" i="288"/>
  <c r="CD43" i="288"/>
  <c r="CD70" i="280"/>
  <c r="CD16" i="265"/>
  <c r="CD19" i="265"/>
  <c r="CC83" i="265"/>
  <c r="CC65" i="265"/>
  <c r="CC67" i="265"/>
  <c r="CC81" i="265"/>
  <c r="CC84" i="265"/>
  <c r="AA51" i="277"/>
  <c r="AA16" i="277"/>
  <c r="AA19" i="277"/>
  <c r="AA22" i="277"/>
  <c r="AA25" i="277"/>
  <c r="CB35" i="265"/>
  <c r="BY67" i="282"/>
  <c r="BY22" i="265"/>
  <c r="CA52" i="265"/>
  <c r="CA63" i="286"/>
  <c r="CA24" i="265"/>
  <c r="CA98" i="280"/>
  <c r="CA100" i="280"/>
  <c r="CA44" i="265"/>
  <c r="CA83" i="280"/>
  <c r="CA84" i="280"/>
  <c r="CA124" i="280"/>
  <c r="CA10" i="280"/>
  <c r="CA12" i="280"/>
  <c r="CA15" i="280"/>
  <c r="CA16" i="280"/>
  <c r="CA22" i="280"/>
  <c r="CA58" i="282"/>
  <c r="CA77" i="282"/>
  <c r="CA53" i="282"/>
  <c r="CA55" i="282"/>
  <c r="CA35" i="265"/>
  <c r="BZ24" i="265"/>
  <c r="BZ63" i="286"/>
  <c r="BZ52" i="265"/>
  <c r="CA95" i="280"/>
  <c r="CA18" i="265"/>
  <c r="BY75" i="265"/>
  <c r="BW54" i="282"/>
  <c r="BY88" i="282"/>
  <c r="BY66" i="282"/>
  <c r="BX84" i="265"/>
  <c r="BX65" i="265"/>
  <c r="BX67" i="265"/>
  <c r="BX81" i="265"/>
  <c r="BX83" i="265"/>
  <c r="AA83" i="277"/>
  <c r="AA63" i="277"/>
  <c r="AA65" i="277"/>
  <c r="AA67" i="277"/>
  <c r="AA81" i="277"/>
  <c r="AA84" i="277"/>
  <c r="BX110" i="280"/>
  <c r="BX105" i="280"/>
  <c r="BU87" i="282"/>
  <c r="BU95" i="280"/>
  <c r="BU18" i="265"/>
  <c r="Z18" i="277"/>
  <c r="BW76" i="288"/>
  <c r="BW77" i="282"/>
  <c r="BW53" i="282"/>
  <c r="BW55" i="282"/>
  <c r="BW58" i="282"/>
  <c r="BV39" i="288"/>
  <c r="BV40" i="288"/>
  <c r="BV43" i="288"/>
  <c r="BV77" i="280"/>
  <c r="BV76" i="288"/>
  <c r="BU56" i="286"/>
  <c r="BT75" i="265"/>
  <c r="BU93" i="280"/>
  <c r="BU94" i="280"/>
  <c r="BU104" i="280"/>
  <c r="BU106" i="280"/>
  <c r="BU125" i="280"/>
  <c r="BT83" i="265"/>
  <c r="BT84" i="265"/>
  <c r="Y16" i="277"/>
  <c r="Y19" i="277"/>
  <c r="Y22" i="277"/>
  <c r="Y25" i="277"/>
  <c r="BT104" i="280"/>
  <c r="BT106" i="280"/>
  <c r="BT125" i="280"/>
  <c r="BS56" i="286"/>
  <c r="BS58" i="286"/>
  <c r="BS61" i="286"/>
  <c r="BR45" i="265"/>
  <c r="BR35" i="265"/>
  <c r="BQ36" i="286"/>
  <c r="BQ47" i="286"/>
  <c r="BQ22" i="265"/>
  <c r="BQ67" i="282"/>
  <c r="BP75" i="265"/>
  <c r="Y75" i="277"/>
  <c r="BP46" i="265"/>
  <c r="BO36" i="282"/>
  <c r="BO99" i="280"/>
  <c r="BN63" i="286"/>
  <c r="BN36" i="286"/>
  <c r="BN47" i="286"/>
  <c r="BN73" i="265"/>
  <c r="BL125" i="280"/>
  <c r="BK22" i="280"/>
  <c r="BK87" i="282"/>
  <c r="BT46" i="286"/>
  <c r="BT57" i="286"/>
  <c r="BT53" i="265"/>
  <c r="BQ124" i="280"/>
  <c r="BT35" i="286"/>
  <c r="BT25" i="265"/>
  <c r="BT22" i="265"/>
  <c r="BT53" i="286"/>
  <c r="BT115" i="280"/>
  <c r="BS116" i="280"/>
  <c r="BS117" i="280"/>
  <c r="BS46" i="265"/>
  <c r="BS53" i="286"/>
  <c r="BS35" i="286"/>
  <c r="BS22" i="265"/>
  <c r="BS25" i="265"/>
  <c r="BS88" i="282"/>
  <c r="BS66" i="282"/>
  <c r="BS87" i="282"/>
  <c r="BR77" i="280"/>
  <c r="BR87" i="282"/>
  <c r="BR93" i="280"/>
  <c r="BR94" i="280"/>
  <c r="BR95" i="280"/>
  <c r="BR18" i="265"/>
  <c r="BR54" i="282"/>
  <c r="BQ58" i="282"/>
  <c r="BQ77" i="282"/>
  <c r="Y84" i="277"/>
  <c r="Y83" i="277"/>
  <c r="BP52" i="265"/>
  <c r="BP24" i="265"/>
  <c r="BP36" i="286"/>
  <c r="BP63" i="286"/>
  <c r="BP47" i="286"/>
  <c r="BQ36" i="282"/>
  <c r="BQ99" i="280"/>
  <c r="BP76" i="288"/>
  <c r="BP53" i="286"/>
  <c r="BP25" i="265"/>
  <c r="BP22" i="265"/>
  <c r="BP35" i="286"/>
  <c r="BP35" i="265"/>
  <c r="CP63" i="265"/>
  <c r="CP65" i="265"/>
  <c r="CN76" i="280"/>
  <c r="CN78" i="280"/>
  <c r="CN80" i="280"/>
  <c r="CN81" i="280"/>
  <c r="CN98" i="280"/>
  <c r="CN100" i="280"/>
  <c r="CK93" i="280"/>
  <c r="CK94" i="280"/>
  <c r="CK95" i="280"/>
  <c r="CK18" i="265"/>
  <c r="AD18" i="277"/>
  <c r="CM10" i="280"/>
  <c r="CM12" i="280"/>
  <c r="CM15" i="280"/>
  <c r="CM16" i="280"/>
  <c r="CK109" i="280"/>
  <c r="CK111" i="280"/>
  <c r="CK114" i="280"/>
  <c r="CJ70" i="280"/>
  <c r="CJ16" i="265"/>
  <c r="CJ19" i="265"/>
  <c r="CJ11" i="282"/>
  <c r="CJ12" i="282"/>
  <c r="CI52" i="286"/>
  <c r="CI54" i="286"/>
  <c r="CI60" i="286"/>
  <c r="CI62" i="286"/>
  <c r="CG73" i="265"/>
  <c r="CI50" i="282"/>
  <c r="CI51" i="282"/>
  <c r="CI76" i="282"/>
  <c r="CH35" i="282"/>
  <c r="CH38" i="282"/>
  <c r="CH44" i="282"/>
  <c r="CH45" i="282"/>
  <c r="CH50" i="282"/>
  <c r="CH51" i="282"/>
  <c r="CF45" i="265"/>
  <c r="CE36" i="286"/>
  <c r="CE47" i="286"/>
  <c r="CE35" i="265"/>
  <c r="CE70" i="280"/>
  <c r="CE16" i="265"/>
  <c r="CD63" i="286"/>
  <c r="CD47" i="286"/>
  <c r="CD36" i="286"/>
  <c r="CD50" i="282"/>
  <c r="CD51" i="282"/>
  <c r="CD76" i="282"/>
  <c r="AA43" i="277"/>
  <c r="BY95" i="280"/>
  <c r="BY18" i="265"/>
  <c r="BZ39" i="288"/>
  <c r="BZ40" i="288"/>
  <c r="BZ43" i="288"/>
  <c r="BZ76" i="288"/>
  <c r="BZ50" i="282"/>
  <c r="BZ51" i="282"/>
  <c r="BZ76" i="282"/>
  <c r="BY37" i="265"/>
  <c r="BY42" i="265"/>
  <c r="BY47" i="265"/>
  <c r="BY50" i="265"/>
  <c r="BX72" i="265"/>
  <c r="AA72" i="277"/>
  <c r="BX47" i="265"/>
  <c r="BX50" i="265"/>
  <c r="BX76" i="288"/>
  <c r="BV16" i="280"/>
  <c r="CG77" i="280"/>
  <c r="CG81" i="280"/>
  <c r="CG109" i="280"/>
  <c r="CG111" i="280"/>
  <c r="CG114" i="280"/>
  <c r="CG116" i="280"/>
  <c r="CG80" i="280"/>
  <c r="CF65" i="265"/>
  <c r="CF67" i="265"/>
  <c r="CF81" i="265"/>
  <c r="CF24" i="265"/>
  <c r="CF63" i="286"/>
  <c r="CF52" i="265"/>
  <c r="CF110" i="280"/>
  <c r="CF101" i="280"/>
  <c r="CF98" i="280"/>
  <c r="CF100" i="280"/>
  <c r="CF105" i="280"/>
  <c r="CE84" i="265"/>
  <c r="CE63" i="265"/>
  <c r="CE65" i="265"/>
  <c r="CE67" i="265"/>
  <c r="CE81" i="265"/>
  <c r="CE83" i="265"/>
  <c r="CE24" i="265"/>
  <c r="CE63" i="286"/>
  <c r="CE52" i="265"/>
  <c r="CE46" i="286"/>
  <c r="CE57" i="286"/>
  <c r="CE37" i="265"/>
  <c r="CE42" i="265"/>
  <c r="CE47" i="265"/>
  <c r="CE50" i="265"/>
  <c r="CE53" i="265"/>
  <c r="CE77" i="282"/>
  <c r="CE53" i="282"/>
  <c r="CE55" i="282"/>
  <c r="CE58" i="282"/>
  <c r="CD77" i="280"/>
  <c r="CC63" i="265"/>
  <c r="CD10" i="280"/>
  <c r="CD12" i="280"/>
  <c r="CD15" i="280"/>
  <c r="CD16" i="280"/>
  <c r="CD22" i="280"/>
  <c r="CB54" i="282"/>
  <c r="CD58" i="282"/>
  <c r="CD77" i="282"/>
  <c r="CD53" i="282"/>
  <c r="CD55" i="282"/>
  <c r="CC39" i="288"/>
  <c r="CC40" i="288"/>
  <c r="CC43" i="288"/>
  <c r="CA73" i="265"/>
  <c r="CB37" i="265"/>
  <c r="CB42" i="265"/>
  <c r="CB25" i="265"/>
  <c r="CB53" i="286"/>
  <c r="CB22" i="265"/>
  <c r="CB35" i="286"/>
  <c r="CA30" i="288"/>
  <c r="CA32" i="288"/>
  <c r="CA60" i="288"/>
  <c r="CA62" i="288"/>
  <c r="CA65" i="288"/>
  <c r="CA35" i="286"/>
  <c r="CA25" i="265"/>
  <c r="CA22" i="265"/>
  <c r="CA53" i="286"/>
  <c r="BZ56" i="286"/>
  <c r="BZ58" i="286"/>
  <c r="BZ61" i="286"/>
  <c r="BZ98" i="280"/>
  <c r="BZ100" i="280"/>
  <c r="BZ101" i="280"/>
  <c r="BZ45" i="265"/>
  <c r="BZ35" i="265"/>
  <c r="BY56" i="286"/>
  <c r="BY58" i="286"/>
  <c r="BY61" i="286"/>
  <c r="BY124" i="280"/>
  <c r="BY83" i="280"/>
  <c r="BY84" i="280"/>
  <c r="BY44" i="265"/>
  <c r="BY33" i="265"/>
  <c r="BY10" i="280"/>
  <c r="BY12" i="280"/>
  <c r="BY15" i="280"/>
  <c r="BY16" i="280"/>
  <c r="BY22" i="280"/>
  <c r="BY58" i="282"/>
  <c r="BY77" i="282"/>
  <c r="BY53" i="282"/>
  <c r="BY55" i="282"/>
  <c r="Z16" i="277"/>
  <c r="Z19" i="277"/>
  <c r="Z22" i="277"/>
  <c r="Z25" i="277"/>
  <c r="BX73" i="288"/>
  <c r="BX126" i="280"/>
  <c r="BX98" i="280"/>
  <c r="BX100" i="280"/>
  <c r="BX101" i="280"/>
  <c r="BX45" i="265"/>
  <c r="BW70" i="265"/>
  <c r="BW76" i="265"/>
  <c r="BW82" i="265"/>
  <c r="BW50" i="282"/>
  <c r="BW51" i="282"/>
  <c r="BW76" i="282"/>
  <c r="BV56" i="286"/>
  <c r="BV58" i="286"/>
  <c r="BV61" i="286"/>
  <c r="BU98" i="280"/>
  <c r="BU100" i="280"/>
  <c r="BV47" i="265"/>
  <c r="BV50" i="265"/>
  <c r="BV126" i="280"/>
  <c r="BV110" i="280"/>
  <c r="BV105" i="280"/>
  <c r="BV44" i="265"/>
  <c r="BV83" i="280"/>
  <c r="BV84" i="280"/>
  <c r="BV124" i="280"/>
  <c r="BV35" i="265"/>
  <c r="BV22" i="265"/>
  <c r="BV67" i="282"/>
  <c r="BU30" i="288"/>
  <c r="BU32" i="288"/>
  <c r="BU39" i="288"/>
  <c r="BU40" i="288"/>
  <c r="BU43" i="288"/>
  <c r="BT14" i="288"/>
  <c r="BT16" i="288"/>
  <c r="BT19" i="288"/>
  <c r="BQ44" i="265"/>
  <c r="Y43" i="277"/>
  <c r="Y18" i="277"/>
  <c r="BS72" i="265"/>
  <c r="BR39" i="288"/>
  <c r="BR40" i="288"/>
  <c r="BR43" i="288"/>
  <c r="BR101" i="280"/>
  <c r="BR110" i="280"/>
  <c r="BR98" i="280"/>
  <c r="BR100" i="280"/>
  <c r="BR105" i="280"/>
  <c r="BS54" i="282"/>
  <c r="BQ109" i="280"/>
  <c r="BQ111" i="280"/>
  <c r="BQ114" i="280"/>
  <c r="BQ116" i="280"/>
  <c r="BP73" i="288"/>
  <c r="BP117" i="280"/>
  <c r="BP126" i="280"/>
  <c r="Y73" i="277"/>
  <c r="BN56" i="286"/>
  <c r="BN58" i="286"/>
  <c r="BN61" i="286"/>
  <c r="BN87" i="282"/>
  <c r="BM98" i="280"/>
  <c r="BM100" i="280"/>
  <c r="BN54" i="282"/>
  <c r="BL70" i="265"/>
  <c r="X70" i="277"/>
  <c r="X76" i="277"/>
  <c r="X82" i="277"/>
  <c r="BL58" i="286"/>
  <c r="BL61" i="286"/>
  <c r="BL76" i="288"/>
  <c r="BL51" i="282"/>
  <c r="BL76" i="282"/>
  <c r="BK62" i="288"/>
  <c r="BK65" i="288"/>
  <c r="BK76" i="288"/>
  <c r="BK18" i="265"/>
  <c r="BK115" i="280"/>
  <c r="BT72" i="265"/>
  <c r="Z72" i="277"/>
  <c r="BT56" i="286"/>
  <c r="BT58" i="286"/>
  <c r="BT61" i="286"/>
  <c r="BT124" i="280"/>
  <c r="BT83" i="280"/>
  <c r="BT84" i="280"/>
  <c r="BT44" i="265"/>
  <c r="BT73" i="265"/>
  <c r="Z73" i="277"/>
  <c r="BS39" i="288"/>
  <c r="BS76" i="265"/>
  <c r="BS82" i="265"/>
  <c r="BS104" i="280"/>
  <c r="BS106" i="280"/>
  <c r="BS125" i="280"/>
  <c r="BR76" i="265"/>
  <c r="BR82" i="265"/>
  <c r="BR72" i="265"/>
  <c r="BR47" i="265"/>
  <c r="BR50" i="265"/>
  <c r="BR126" i="280"/>
  <c r="BP73" i="265"/>
  <c r="BR77" i="282"/>
  <c r="BR55" i="282"/>
  <c r="BR58" i="282"/>
  <c r="BQ83" i="265"/>
  <c r="BQ67" i="265"/>
  <c r="BQ81" i="265"/>
  <c r="BQ84" i="265"/>
  <c r="BQ72" i="265"/>
  <c r="BQ98" i="280"/>
  <c r="BQ100" i="280"/>
  <c r="BP98" i="280"/>
  <c r="BP100" i="280"/>
  <c r="BP124" i="280"/>
  <c r="BP83" i="280"/>
  <c r="BP84" i="280"/>
  <c r="BP44" i="265"/>
  <c r="BM87" i="282"/>
  <c r="BP53" i="282"/>
  <c r="BP55" i="282"/>
  <c r="BO84" i="265"/>
  <c r="BO81" i="265"/>
  <c r="BO83" i="265"/>
  <c r="CQ80" i="280"/>
  <c r="CQ81" i="280"/>
  <c r="CQ109" i="280"/>
  <c r="CQ111" i="280"/>
  <c r="CO30" i="288"/>
  <c r="CO32" i="288"/>
  <c r="CO60" i="288"/>
  <c r="CO62" i="288"/>
  <c r="CM70" i="265"/>
  <c r="CM76" i="265"/>
  <c r="CL47" i="282"/>
  <c r="CL48" i="282"/>
  <c r="CL53" i="282"/>
  <c r="CL55" i="282"/>
  <c r="CG95" i="280"/>
  <c r="CG18" i="265"/>
  <c r="AC18" i="277"/>
  <c r="CH72" i="265"/>
  <c r="CF54" i="282"/>
  <c r="CH11" i="282"/>
  <c r="CH12" i="282"/>
  <c r="CH13" i="282"/>
  <c r="CH21" i="265"/>
  <c r="CH67" i="280"/>
  <c r="CH69" i="280"/>
  <c r="CH70" i="280"/>
  <c r="CH16" i="265"/>
  <c r="CH19" i="265"/>
  <c r="CE14" i="288"/>
  <c r="CE16" i="288"/>
  <c r="CE19" i="288"/>
  <c r="CC77" i="280"/>
  <c r="CC50" i="282"/>
  <c r="CC51" i="282"/>
  <c r="CA104" i="280"/>
  <c r="CA106" i="280"/>
  <c r="CA125" i="280"/>
  <c r="BX50" i="282"/>
  <c r="BX51" i="282"/>
  <c r="BX76" i="282"/>
  <c r="CG14" i="288"/>
  <c r="CG16" i="288"/>
  <c r="CG19" i="288"/>
  <c r="CG37" i="265"/>
  <c r="CG42" i="265"/>
  <c r="CG47" i="265"/>
  <c r="CG50" i="265"/>
  <c r="AC84" i="277"/>
  <c r="CF63" i="265"/>
  <c r="AC63" i="277"/>
  <c r="AC65" i="277"/>
  <c r="AC67" i="277"/>
  <c r="AC81" i="277"/>
  <c r="AC83" i="277"/>
  <c r="CF30" i="288"/>
  <c r="CF32" i="288"/>
  <c r="CF39" i="288"/>
  <c r="CF40" i="288"/>
  <c r="CF43" i="288"/>
  <c r="CF80" i="280"/>
  <c r="CF81" i="280"/>
  <c r="CF109" i="280"/>
  <c r="CF111" i="280"/>
  <c r="CF114" i="280"/>
  <c r="CF116" i="280"/>
  <c r="CF76" i="280"/>
  <c r="CF78" i="280"/>
  <c r="CF83" i="280"/>
  <c r="CF84" i="280"/>
  <c r="CF87" i="282"/>
  <c r="CC93" i="280"/>
  <c r="CC94" i="280"/>
  <c r="CC95" i="280"/>
  <c r="CC18" i="265"/>
  <c r="AB18" i="277"/>
  <c r="CE56" i="286"/>
  <c r="CE58" i="286"/>
  <c r="CE61" i="286"/>
  <c r="CD56" i="286"/>
  <c r="CE50" i="282"/>
  <c r="CE51" i="282"/>
  <c r="CE76" i="282"/>
  <c r="CD37" i="265"/>
  <c r="CD42" i="265"/>
  <c r="CD47" i="265"/>
  <c r="CD50" i="265"/>
  <c r="CD95" i="280"/>
  <c r="CD18" i="265"/>
  <c r="CC80" i="280"/>
  <c r="CC81" i="280"/>
  <c r="CC109" i="280"/>
  <c r="CC111" i="280"/>
  <c r="CC114" i="280"/>
  <c r="CC116" i="280"/>
  <c r="BY52" i="265"/>
  <c r="CB14" i="288"/>
  <c r="CB16" i="288"/>
  <c r="CB19" i="288"/>
  <c r="CA63" i="265"/>
  <c r="CA65" i="265"/>
  <c r="CA67" i="265"/>
  <c r="CA81" i="265"/>
  <c r="CA52" i="286"/>
  <c r="CA54" i="286"/>
  <c r="CA60" i="286"/>
  <c r="CA62" i="286"/>
  <c r="CA14" i="288"/>
  <c r="CA16" i="288"/>
  <c r="CA19" i="288"/>
  <c r="CA21" i="265"/>
  <c r="BZ63" i="265"/>
  <c r="BZ65" i="265"/>
  <c r="BZ67" i="265"/>
  <c r="BZ81" i="265"/>
  <c r="BZ80" i="280"/>
  <c r="BZ81" i="280"/>
  <c r="BZ109" i="280"/>
  <c r="BZ111" i="280"/>
  <c r="BZ114" i="280"/>
  <c r="BZ116" i="280"/>
  <c r="BZ76" i="280"/>
  <c r="BZ78" i="280"/>
  <c r="BZ83" i="280"/>
  <c r="BZ84" i="280"/>
  <c r="BX54" i="282"/>
  <c r="BZ11" i="282"/>
  <c r="BZ12" i="282"/>
  <c r="BZ13" i="282"/>
  <c r="BZ21" i="265"/>
  <c r="BZ70" i="280"/>
  <c r="BZ16" i="265"/>
  <c r="BZ19" i="265"/>
  <c r="BY84" i="265"/>
  <c r="BY63" i="265"/>
  <c r="BY65" i="265"/>
  <c r="BY67" i="265"/>
  <c r="BY81" i="265"/>
  <c r="BY83" i="265"/>
  <c r="BY70" i="280"/>
  <c r="BY16" i="265"/>
  <c r="BY19" i="265"/>
  <c r="BY11" i="282"/>
  <c r="BY12" i="282"/>
  <c r="BU83" i="280"/>
  <c r="BU84" i="280"/>
  <c r="BU44" i="265"/>
  <c r="Z43" i="277"/>
  <c r="BX124" i="280"/>
  <c r="BX83" i="280"/>
  <c r="BX84" i="280"/>
  <c r="BX44" i="265"/>
  <c r="BU70" i="280"/>
  <c r="BU16" i="265"/>
  <c r="BU19" i="265"/>
  <c r="BU11" i="282"/>
  <c r="BU12" i="282"/>
  <c r="BU13" i="282"/>
  <c r="BU21" i="265"/>
  <c r="Z21" i="277"/>
  <c r="BX58" i="282"/>
  <c r="BX77" i="282"/>
  <c r="BX53" i="282"/>
  <c r="BX55" i="282"/>
  <c r="BX35" i="265"/>
  <c r="BW52" i="265"/>
  <c r="BW63" i="286"/>
  <c r="BW24" i="265"/>
  <c r="BV70" i="265"/>
  <c r="BV76" i="265"/>
  <c r="BV82" i="265"/>
  <c r="BV95" i="280"/>
  <c r="BV18" i="265"/>
  <c r="BV98" i="280"/>
  <c r="BV100" i="280"/>
  <c r="BV101" i="280"/>
  <c r="BV45" i="265"/>
  <c r="BT73" i="288"/>
  <c r="BQ95" i="280"/>
  <c r="BQ18" i="265"/>
  <c r="BS75" i="265"/>
  <c r="BS13" i="282"/>
  <c r="BS21" i="265"/>
  <c r="BR75" i="265"/>
  <c r="BR56" i="286"/>
  <c r="BR58" i="286"/>
  <c r="BR61" i="286"/>
  <c r="BR13" i="282"/>
  <c r="BR21" i="265"/>
  <c r="BQ14" i="288"/>
  <c r="BQ16" i="288"/>
  <c r="BQ19" i="288"/>
  <c r="BM52" i="265"/>
  <c r="X51" i="277"/>
  <c r="BQ50" i="282"/>
  <c r="BQ51" i="282"/>
  <c r="BQ76" i="282"/>
  <c r="X43" i="277"/>
  <c r="BO39" i="288"/>
  <c r="BO40" i="288"/>
  <c r="BO43" i="288"/>
  <c r="BO104" i="280"/>
  <c r="BO106" i="280"/>
  <c r="BO125" i="280"/>
  <c r="BN75" i="265"/>
  <c r="BN72" i="265"/>
  <c r="BN50" i="282"/>
  <c r="BN51" i="282"/>
  <c r="BN76" i="282"/>
  <c r="W25" i="277"/>
  <c r="BL46" i="265"/>
  <c r="X73" i="277"/>
  <c r="BL95" i="280"/>
  <c r="BL18" i="265"/>
  <c r="BK36" i="286"/>
  <c r="BK47" i="286"/>
  <c r="BK95" i="280"/>
  <c r="BK99" i="280"/>
  <c r="BK36" i="282"/>
  <c r="BT53" i="282"/>
  <c r="BT55" i="282"/>
  <c r="BS84" i="265"/>
  <c r="BS67" i="265"/>
  <c r="BS81" i="265"/>
  <c r="BS83" i="265"/>
  <c r="BS83" i="280"/>
  <c r="BQ39" i="288"/>
  <c r="BR50" i="282"/>
  <c r="BR51" i="282"/>
  <c r="BR76" i="282"/>
  <c r="BO54" i="282"/>
  <c r="CP52" i="286"/>
  <c r="CP54" i="286"/>
  <c r="CP60" i="286"/>
  <c r="CP62" i="286"/>
  <c r="CP30" i="288"/>
  <c r="CP32" i="288"/>
  <c r="CP60" i="288"/>
  <c r="CP62" i="288"/>
  <c r="CP65" i="288"/>
  <c r="CK70" i="280"/>
  <c r="CK16" i="265"/>
  <c r="AD16" i="277"/>
  <c r="AD19" i="277"/>
  <c r="AD22" i="277"/>
  <c r="CL16" i="265"/>
  <c r="CL19" i="265"/>
  <c r="CK67" i="280"/>
  <c r="CK69" i="280"/>
  <c r="CK35" i="282"/>
  <c r="CK38" i="282"/>
  <c r="CK44" i="282"/>
  <c r="CK45" i="282"/>
  <c r="CK47" i="282"/>
  <c r="CK48" i="282"/>
  <c r="CK57" i="282"/>
  <c r="CK59" i="282"/>
  <c r="CK62" i="282"/>
  <c r="CK63" i="282"/>
  <c r="CK64" i="282"/>
  <c r="CK32" i="265"/>
  <c r="CK33" i="265"/>
  <c r="CK10" i="280"/>
  <c r="CK12" i="280"/>
  <c r="CI63" i="265"/>
  <c r="CI65" i="265"/>
  <c r="CI73" i="265"/>
  <c r="CG56" i="286"/>
  <c r="CG58" i="286"/>
  <c r="CG61" i="286"/>
  <c r="CF15" i="280"/>
  <c r="CF16" i="280"/>
  <c r="CF22" i="280"/>
  <c r="CE72" i="265"/>
  <c r="CD30" i="288"/>
  <c r="CD32" i="288"/>
  <c r="CD60" i="288"/>
  <c r="CD62" i="288"/>
  <c r="CD93" i="280"/>
  <c r="CD94" i="280"/>
  <c r="CD104" i="280"/>
  <c r="CD106" i="280"/>
  <c r="CD125" i="280"/>
  <c r="CC37" i="265"/>
  <c r="CC42" i="265"/>
  <c r="CC47" i="265"/>
  <c r="CC50" i="265"/>
  <c r="BY63" i="286"/>
  <c r="BY24" i="265"/>
  <c r="AA24" i="277"/>
  <c r="CB39" i="288"/>
  <c r="CB40" i="288"/>
  <c r="CB43" i="288"/>
  <c r="CA75" i="265"/>
  <c r="CA56" i="286"/>
  <c r="CA58" i="286"/>
  <c r="CA61" i="286"/>
  <c r="BZ37" i="265"/>
  <c r="BZ42" i="265"/>
  <c r="BZ47" i="265"/>
  <c r="BZ50" i="265"/>
  <c r="BX76" i="280"/>
  <c r="BX78" i="280"/>
  <c r="BX80" i="280"/>
  <c r="BX81" i="280"/>
  <c r="BX109" i="280"/>
  <c r="BX111" i="280"/>
  <c r="BX114" i="280"/>
  <c r="BX116" i="280"/>
  <c r="BX117" i="280"/>
  <c r="BX46" i="265"/>
  <c r="BW56" i="286"/>
  <c r="BW58" i="286"/>
  <c r="BW61" i="286"/>
  <c r="BV30" i="288"/>
  <c r="BV32" i="288"/>
  <c r="BV60" i="288"/>
  <c r="BV62" i="288"/>
  <c r="BV65" i="288"/>
  <c r="CG57" i="282"/>
  <c r="CG59" i="282"/>
  <c r="CG62" i="282"/>
  <c r="CG63" i="282"/>
  <c r="CG64" i="282"/>
  <c r="CG32" i="265"/>
  <c r="CG33" i="265"/>
  <c r="CG10" i="280"/>
  <c r="CG12" i="280"/>
  <c r="CG15" i="280"/>
  <c r="CG16" i="280"/>
  <c r="CG22" i="280"/>
  <c r="CG58" i="282"/>
  <c r="CG77" i="282"/>
  <c r="CG35" i="282"/>
  <c r="CG38" i="282"/>
  <c r="CG44" i="282"/>
  <c r="CG45" i="282"/>
  <c r="CG47" i="282"/>
  <c r="CG48" i="282"/>
  <c r="CG53" i="282"/>
  <c r="CG55" i="282"/>
  <c r="CF52" i="286"/>
  <c r="CF54" i="286"/>
  <c r="CF60" i="286"/>
  <c r="CF62" i="286"/>
  <c r="CF14" i="288"/>
  <c r="CF16" i="288"/>
  <c r="CF19" i="288"/>
  <c r="CF37" i="265"/>
  <c r="CF42" i="265"/>
  <c r="CF47" i="265"/>
  <c r="CF50" i="265"/>
  <c r="CC19" i="265"/>
  <c r="CC11" i="282"/>
  <c r="CC12" i="282"/>
  <c r="CC13" i="282"/>
  <c r="CC21" i="265"/>
  <c r="AB21" i="277"/>
  <c r="CF70" i="280"/>
  <c r="CF16" i="265"/>
  <c r="CF19" i="265"/>
  <c r="CF11" i="282"/>
  <c r="CF12" i="282"/>
  <c r="CF13" i="282"/>
  <c r="CF21" i="265"/>
  <c r="CE83" i="280"/>
  <c r="CE84" i="280"/>
  <c r="CE93" i="280"/>
  <c r="CE94" i="280"/>
  <c r="CE95" i="280"/>
  <c r="CE18" i="265"/>
  <c r="CD52" i="286"/>
  <c r="CD54" i="286"/>
  <c r="CD60" i="286"/>
  <c r="CD62" i="286"/>
  <c r="CD14" i="288"/>
  <c r="CD16" i="288"/>
  <c r="CD19" i="288"/>
  <c r="CD83" i="280"/>
  <c r="CC76" i="280"/>
  <c r="CC78" i="280"/>
  <c r="CC83" i="280"/>
  <c r="CC84" i="280"/>
  <c r="CB75" i="265"/>
  <c r="AB75" i="277"/>
  <c r="CB56" i="286"/>
  <c r="CB58" i="286"/>
  <c r="CB61" i="286"/>
  <c r="CB53" i="282"/>
  <c r="CB55" i="282"/>
  <c r="CB70" i="280"/>
  <c r="CB16" i="265"/>
  <c r="CB19" i="265"/>
  <c r="CB11" i="282"/>
  <c r="CB12" i="282"/>
  <c r="CA115" i="280"/>
  <c r="CA37" i="265"/>
  <c r="CA42" i="265"/>
  <c r="CA62" i="282"/>
  <c r="CA63" i="282"/>
  <c r="CA64" i="282"/>
  <c r="CA32" i="265"/>
  <c r="CA33" i="265"/>
  <c r="CA13" i="282"/>
  <c r="CA87" i="282"/>
  <c r="CA70" i="280"/>
  <c r="CA16" i="265"/>
  <c r="CA19" i="265"/>
  <c r="CA11" i="282"/>
  <c r="CA12" i="282"/>
  <c r="BZ58" i="282"/>
  <c r="BZ77" i="282"/>
  <c r="BZ53" i="282"/>
  <c r="BZ55" i="282"/>
  <c r="BY60" i="288"/>
  <c r="BY62" i="288"/>
  <c r="BY65" i="288"/>
  <c r="BY104" i="280"/>
  <c r="BY106" i="280"/>
  <c r="BY125" i="280"/>
  <c r="BY47" i="282"/>
  <c r="BY48" i="282"/>
  <c r="BY57" i="282"/>
  <c r="BY59" i="282"/>
  <c r="BY62" i="282"/>
  <c r="BY63" i="282"/>
  <c r="BY64" i="282"/>
  <c r="BY32" i="265"/>
  <c r="BX63" i="265"/>
  <c r="BX93" i="280"/>
  <c r="BX94" i="280"/>
  <c r="BX95" i="280"/>
  <c r="BX18" i="265"/>
  <c r="BW83" i="280"/>
  <c r="BW84" i="280"/>
  <c r="BQ24" i="265"/>
  <c r="Y24" i="277"/>
  <c r="BV76" i="280"/>
  <c r="BV78" i="280"/>
  <c r="BV80" i="280"/>
  <c r="BV81" i="280"/>
  <c r="BV109" i="280"/>
  <c r="BV111" i="280"/>
  <c r="BV114" i="280"/>
  <c r="BV116" i="280"/>
  <c r="BV117" i="280"/>
  <c r="BV46" i="265"/>
  <c r="BV37" i="265"/>
  <c r="BV42" i="265"/>
  <c r="BU37" i="265"/>
  <c r="BU42" i="265"/>
  <c r="BT65" i="265"/>
  <c r="BT67" i="265"/>
  <c r="BT81" i="265"/>
  <c r="BT63" i="265"/>
  <c r="Z63" i="277"/>
  <c r="Z65" i="277"/>
  <c r="Z67" i="277"/>
  <c r="Z81" i="277"/>
  <c r="BQ63" i="286"/>
  <c r="BQ52" i="265"/>
  <c r="Y51" i="277"/>
  <c r="BT39" i="288"/>
  <c r="BT40" i="288"/>
  <c r="BT43" i="288"/>
  <c r="BT35" i="265"/>
  <c r="BT93" i="280"/>
  <c r="BT94" i="280"/>
  <c r="BT95" i="280"/>
  <c r="BT18" i="265"/>
  <c r="BS95" i="280"/>
  <c r="BS18" i="265"/>
  <c r="BR116" i="280"/>
  <c r="BR117" i="280"/>
  <c r="BR46" i="265"/>
  <c r="BR10" i="280"/>
  <c r="BR12" i="280"/>
  <c r="BR15" i="280"/>
  <c r="BR16" i="280"/>
  <c r="BR22" i="280"/>
  <c r="BM44" i="265"/>
  <c r="BM124" i="280"/>
  <c r="BO73" i="288"/>
  <c r="BO35" i="265"/>
  <c r="BN46" i="265"/>
  <c r="BM77" i="280"/>
  <c r="W22" i="277"/>
  <c r="BL117" i="280"/>
  <c r="BL126" i="280"/>
  <c r="BL73" i="265"/>
  <c r="BT70" i="265"/>
  <c r="BT30" i="288"/>
  <c r="BT32" i="288"/>
  <c r="BT60" i="288"/>
  <c r="BT62" i="288"/>
  <c r="BT65" i="288"/>
  <c r="BT52" i="286"/>
  <c r="BT54" i="286"/>
  <c r="BT60" i="286"/>
  <c r="BT62" i="286"/>
  <c r="BS30" i="288"/>
  <c r="BS32" i="288"/>
  <c r="BS60" i="288"/>
  <c r="BS62" i="288"/>
  <c r="BS65" i="288"/>
  <c r="BS53" i="265"/>
  <c r="BS46" i="286"/>
  <c r="BS37" i="265"/>
  <c r="BS42" i="265"/>
  <c r="BS47" i="265"/>
  <c r="BS50" i="265"/>
  <c r="BS57" i="286"/>
  <c r="BR30" i="288"/>
  <c r="BR32" i="288"/>
  <c r="BR70" i="265"/>
  <c r="BR73" i="288"/>
  <c r="BR83" i="280"/>
  <c r="BQ53" i="265"/>
  <c r="BQ46" i="286"/>
  <c r="BQ47" i="265"/>
  <c r="BQ50" i="265"/>
  <c r="BQ57" i="286"/>
  <c r="X21" i="277"/>
  <c r="CQ63" i="265"/>
  <c r="CQ65" i="265"/>
  <c r="CQ76" i="280"/>
  <c r="CQ78" i="280"/>
  <c r="CI83" i="280"/>
  <c r="CI84" i="280"/>
  <c r="CI35" i="282"/>
  <c r="CI38" i="282"/>
  <c r="CI44" i="282"/>
  <c r="CI45" i="282"/>
  <c r="CI47" i="282"/>
  <c r="CI48" i="282"/>
  <c r="CI57" i="282"/>
  <c r="CI59" i="282"/>
  <c r="CI62" i="282"/>
  <c r="CH63" i="265"/>
  <c r="CH65" i="265"/>
  <c r="CH76" i="280"/>
  <c r="CH78" i="280"/>
  <c r="CH83" i="280"/>
  <c r="CH84" i="280"/>
  <c r="CG70" i="265"/>
  <c r="CG76" i="265"/>
  <c r="CG82" i="265"/>
  <c r="CF57" i="282"/>
  <c r="CF59" i="282"/>
  <c r="CF62" i="282"/>
  <c r="CF63" i="282"/>
  <c r="CF64" i="282"/>
  <c r="CF32" i="265"/>
  <c r="CF33" i="265"/>
  <c r="CF10" i="280"/>
  <c r="CF12" i="280"/>
  <c r="CE116" i="280"/>
  <c r="CE117" i="280"/>
  <c r="CE46" i="265"/>
  <c r="CC30" i="288"/>
  <c r="CC32" i="288"/>
  <c r="CC60" i="288"/>
  <c r="CC62" i="288"/>
  <c r="CB93" i="280"/>
  <c r="CB94" i="280"/>
  <c r="CB104" i="280"/>
  <c r="CB106" i="280"/>
  <c r="CB33" i="265"/>
  <c r="CB10" i="280"/>
  <c r="CB12" i="280"/>
  <c r="CB15" i="280"/>
  <c r="CB16" i="280"/>
  <c r="CA76" i="280"/>
  <c r="CA78" i="280"/>
  <c r="CA80" i="280"/>
  <c r="CA81" i="280"/>
  <c r="CA109" i="280"/>
  <c r="CA111" i="280"/>
  <c r="CA114" i="280"/>
  <c r="CA116" i="280"/>
  <c r="CA117" i="280"/>
  <c r="CA46" i="265"/>
  <c r="CA50" i="282"/>
  <c r="CA51" i="282"/>
  <c r="CA76" i="282"/>
  <c r="BZ63" i="282"/>
  <c r="BZ64" i="282"/>
  <c r="BZ32" i="265"/>
  <c r="BZ33" i="265"/>
  <c r="BZ10" i="280"/>
  <c r="BZ12" i="280"/>
  <c r="BZ15" i="280"/>
  <c r="BZ16" i="280"/>
  <c r="BY30" i="288"/>
  <c r="BY32" i="288"/>
  <c r="BY39" i="288"/>
  <c r="BY40" i="288"/>
  <c r="BY98" i="280"/>
  <c r="BY76" i="280"/>
  <c r="BY78" i="280"/>
  <c r="BY80" i="280"/>
  <c r="BY81" i="280"/>
  <c r="BY109" i="280"/>
  <c r="BX75" i="265"/>
  <c r="AA75" i="277"/>
  <c r="BY45" i="282"/>
  <c r="BY50" i="282"/>
  <c r="BY51" i="282"/>
  <c r="BX14" i="288"/>
  <c r="BX16" i="288"/>
  <c r="BX10" i="280"/>
  <c r="BX12" i="280"/>
  <c r="BX15" i="280"/>
  <c r="BX16" i="280"/>
  <c r="BW60" i="288"/>
  <c r="BW62" i="288"/>
  <c r="BW109" i="280"/>
  <c r="BW111" i="280"/>
  <c r="BW114" i="280"/>
  <c r="BW116" i="280"/>
  <c r="BW117" i="280"/>
  <c r="BW46" i="265"/>
  <c r="BW70" i="280"/>
  <c r="BW16" i="265"/>
  <c r="BW19" i="265"/>
  <c r="BW11" i="282"/>
  <c r="BW12" i="282"/>
  <c r="BW13" i="282"/>
  <c r="BW21" i="265"/>
  <c r="BV59" i="282"/>
  <c r="BV62" i="282"/>
  <c r="BV63" i="282"/>
  <c r="BV64" i="282"/>
  <c r="BV32" i="265"/>
  <c r="BV33" i="265"/>
  <c r="BV10" i="280"/>
  <c r="BV12" i="280"/>
  <c r="BV15" i="280"/>
  <c r="CG30" i="288"/>
  <c r="CG32" i="288"/>
  <c r="CG93" i="280"/>
  <c r="CG94" i="280"/>
  <c r="CG104" i="280"/>
  <c r="CG106" i="280"/>
  <c r="CG67" i="280"/>
  <c r="CG69" i="280"/>
  <c r="CG70" i="280"/>
  <c r="CG16" i="265"/>
  <c r="CG19" i="265"/>
  <c r="CG11" i="282"/>
  <c r="CG12" i="282"/>
  <c r="CC60" i="286"/>
  <c r="CC62" i="286"/>
  <c r="CC63" i="286"/>
  <c r="CC52" i="265"/>
  <c r="AB51" i="277"/>
  <c r="CF70" i="265"/>
  <c r="AC70" i="277"/>
  <c r="AC76" i="277"/>
  <c r="AC82" i="277"/>
  <c r="CF93" i="280"/>
  <c r="CF94" i="280"/>
  <c r="CF104" i="280"/>
  <c r="CF106" i="280"/>
  <c r="CF125" i="280"/>
  <c r="CF67" i="280"/>
  <c r="CF69" i="280"/>
  <c r="CF35" i="282"/>
  <c r="CF38" i="282"/>
  <c r="CF44" i="282"/>
  <c r="CF45" i="282"/>
  <c r="CF47" i="282"/>
  <c r="CF48" i="282"/>
  <c r="CE70" i="265"/>
  <c r="CE76" i="265"/>
  <c r="CE109" i="280"/>
  <c r="CE111" i="280"/>
  <c r="CE114" i="280"/>
  <c r="CE76" i="280"/>
  <c r="CE78" i="280"/>
  <c r="CE80" i="280"/>
  <c r="CE81" i="280"/>
  <c r="CE98" i="280"/>
  <c r="CE100" i="280"/>
  <c r="CE67" i="280"/>
  <c r="CE69" i="280"/>
  <c r="CE35" i="282"/>
  <c r="CE38" i="282"/>
  <c r="CE44" i="282"/>
  <c r="CE45" i="282"/>
  <c r="CE47" i="282"/>
  <c r="CE48" i="282"/>
  <c r="CE57" i="282"/>
  <c r="CE59" i="282"/>
  <c r="CE62" i="282"/>
  <c r="CE63" i="282"/>
  <c r="CE64" i="282"/>
  <c r="CE32" i="265"/>
  <c r="CE33" i="265"/>
  <c r="CE10" i="280"/>
  <c r="CE12" i="280"/>
  <c r="CE15" i="280"/>
  <c r="CE16" i="280"/>
  <c r="CE22" i="280"/>
  <c r="CD63" i="265"/>
  <c r="CD65" i="265"/>
  <c r="CD76" i="280"/>
  <c r="CD78" i="280"/>
  <c r="CD80" i="280"/>
  <c r="CD81" i="280"/>
  <c r="CD64" i="282"/>
  <c r="CD32" i="265"/>
  <c r="CD33" i="265"/>
  <c r="CD45" i="282"/>
  <c r="CD47" i="282"/>
  <c r="CD48" i="282"/>
  <c r="CD57" i="282"/>
  <c r="CD59" i="282"/>
  <c r="CD62" i="282"/>
  <c r="CD63" i="282"/>
  <c r="CD67" i="280"/>
  <c r="CD69" i="280"/>
  <c r="CD35" i="282"/>
  <c r="CD38" i="282"/>
  <c r="CD44" i="282"/>
  <c r="CC70" i="265"/>
  <c r="CC76" i="265"/>
  <c r="CC82" i="265"/>
  <c r="CC52" i="286"/>
  <c r="CC54" i="286"/>
  <c r="CC56" i="286"/>
  <c r="CC58" i="286"/>
  <c r="CC61" i="286"/>
  <c r="CC57" i="282"/>
  <c r="CC59" i="282"/>
  <c r="CC62" i="282"/>
  <c r="CC63" i="282"/>
  <c r="CC64" i="282"/>
  <c r="CC32" i="265"/>
  <c r="CC33" i="265"/>
  <c r="CC10" i="280"/>
  <c r="CC12" i="280"/>
  <c r="CC15" i="280"/>
  <c r="CC16" i="280"/>
  <c r="CC22" i="280"/>
  <c r="CC35" i="282"/>
  <c r="CC38" i="282"/>
  <c r="CC44" i="282"/>
  <c r="CC45" i="282"/>
  <c r="CC47" i="282"/>
  <c r="CC48" i="282"/>
  <c r="CC53" i="282"/>
  <c r="CC55" i="282"/>
  <c r="CB63" i="265"/>
  <c r="AB63" i="277"/>
  <c r="AB65" i="277"/>
  <c r="CB52" i="286"/>
  <c r="CB54" i="286"/>
  <c r="CB60" i="286"/>
  <c r="CB62" i="286"/>
  <c r="CB30" i="288"/>
  <c r="CB32" i="288"/>
  <c r="CB60" i="288"/>
  <c r="CB62" i="288"/>
  <c r="CB72" i="265"/>
  <c r="AB72" i="277"/>
  <c r="CB80" i="280"/>
  <c r="CB81" i="280"/>
  <c r="CB109" i="280"/>
  <c r="CB111" i="280"/>
  <c r="CB114" i="280"/>
  <c r="CB116" i="280"/>
  <c r="CB117" i="280"/>
  <c r="CB46" i="265"/>
  <c r="CB76" i="280"/>
  <c r="CB78" i="280"/>
  <c r="CB63" i="282"/>
  <c r="CB64" i="282"/>
  <c r="CB32" i="265"/>
  <c r="CB47" i="282"/>
  <c r="CB48" i="282"/>
  <c r="CB57" i="282"/>
  <c r="CB59" i="282"/>
  <c r="CB62" i="282"/>
  <c r="CB67" i="280"/>
  <c r="CB69" i="280"/>
  <c r="CB35" i="282"/>
  <c r="CB38" i="282"/>
  <c r="CB44" i="282"/>
  <c r="CB45" i="282"/>
  <c r="CB50" i="282"/>
  <c r="CB51" i="282"/>
  <c r="CA47" i="282"/>
  <c r="CA48" i="282"/>
  <c r="CA57" i="282"/>
  <c r="CA59" i="282"/>
  <c r="CA67" i="280"/>
  <c r="CA69" i="280"/>
  <c r="CA35" i="282"/>
  <c r="CA38" i="282"/>
  <c r="CA44" i="282"/>
  <c r="CA45" i="282"/>
  <c r="BZ30" i="288"/>
  <c r="BZ32" i="288"/>
  <c r="CA93" i="280"/>
  <c r="CA94" i="280"/>
  <c r="BZ52" i="286"/>
  <c r="BZ54" i="286"/>
  <c r="BZ60" i="286"/>
  <c r="BZ62" i="286"/>
  <c r="BZ104" i="280"/>
  <c r="BZ106" i="280"/>
  <c r="BZ125" i="280"/>
  <c r="BZ67" i="280"/>
  <c r="BZ69" i="280"/>
  <c r="BZ35" i="282"/>
  <c r="BZ38" i="282"/>
  <c r="BZ44" i="282"/>
  <c r="BZ45" i="282"/>
  <c r="BZ47" i="282"/>
  <c r="BZ48" i="282"/>
  <c r="BZ57" i="282"/>
  <c r="BZ59" i="282"/>
  <c r="BZ62" i="282"/>
  <c r="BZ93" i="280"/>
  <c r="BZ94" i="280"/>
  <c r="BZ95" i="280"/>
  <c r="BZ18" i="265"/>
  <c r="BY52" i="286"/>
  <c r="BY54" i="286"/>
  <c r="BY60" i="286"/>
  <c r="BY62" i="286"/>
  <c r="BY14" i="288"/>
  <c r="BY16" i="288"/>
  <c r="BY19" i="288"/>
  <c r="BY67" i="280"/>
  <c r="BY69" i="280"/>
  <c r="BY35" i="282"/>
  <c r="BY38" i="282"/>
  <c r="BY44" i="282"/>
  <c r="BX70" i="265"/>
  <c r="AA70" i="277"/>
  <c r="AA76" i="277"/>
  <c r="BY93" i="280"/>
  <c r="BY94" i="280"/>
  <c r="BX30" i="288"/>
  <c r="BX32" i="288"/>
  <c r="BX60" i="288"/>
  <c r="BX62" i="288"/>
  <c r="BX52" i="286"/>
  <c r="BX54" i="286"/>
  <c r="BX60" i="286"/>
  <c r="BX62" i="286"/>
  <c r="BX56" i="286"/>
  <c r="BX58" i="286"/>
  <c r="BX61" i="286"/>
  <c r="BX44" i="282"/>
  <c r="BX45" i="282"/>
  <c r="BX47" i="282"/>
  <c r="BX48" i="282"/>
  <c r="BX57" i="282"/>
  <c r="BX59" i="282"/>
  <c r="BX62" i="282"/>
  <c r="BX63" i="282"/>
  <c r="BX64" i="282"/>
  <c r="BX32" i="265"/>
  <c r="BX33" i="265"/>
  <c r="BX37" i="265"/>
  <c r="BX42" i="265"/>
  <c r="BX35" i="282"/>
  <c r="BX38" i="282"/>
  <c r="BX67" i="280"/>
  <c r="BX69" i="280"/>
  <c r="BX70" i="280"/>
  <c r="BX16" i="265"/>
  <c r="BX19" i="265"/>
  <c r="BX11" i="282"/>
  <c r="BX12" i="282"/>
  <c r="BX13" i="282"/>
  <c r="BX21" i="265"/>
  <c r="BW63" i="265"/>
  <c r="BW65" i="265"/>
  <c r="BW67" i="265"/>
  <c r="BW81" i="265"/>
  <c r="BW30" i="288"/>
  <c r="BW32" i="288"/>
  <c r="BW39" i="288"/>
  <c r="BW40" i="288"/>
  <c r="BW52" i="286"/>
  <c r="BW54" i="286"/>
  <c r="BW60" i="286"/>
  <c r="BW62" i="286"/>
  <c r="BW14" i="288"/>
  <c r="BW16" i="288"/>
  <c r="BW37" i="265"/>
  <c r="BW42" i="265"/>
  <c r="BW47" i="265"/>
  <c r="BW50" i="265"/>
  <c r="BW76" i="280"/>
  <c r="BW78" i="280"/>
  <c r="BW80" i="280"/>
  <c r="BW81" i="280"/>
  <c r="BW98" i="280"/>
  <c r="BW100" i="280"/>
  <c r="BW44" i="282"/>
  <c r="BW45" i="282"/>
  <c r="BW47" i="282"/>
  <c r="BW48" i="282"/>
  <c r="BW57" i="282"/>
  <c r="BW59" i="282"/>
  <c r="BW62" i="282"/>
  <c r="BW63" i="282"/>
  <c r="BW64" i="282"/>
  <c r="BW32" i="265"/>
  <c r="BW33" i="265"/>
  <c r="BW10" i="280"/>
  <c r="BW12" i="280"/>
  <c r="BW15" i="280"/>
  <c r="BW16" i="280"/>
  <c r="BW22" i="280"/>
  <c r="BV63" i="265"/>
  <c r="BV65" i="265"/>
  <c r="BW67" i="280"/>
  <c r="BW69" i="280"/>
  <c r="BW35" i="282"/>
  <c r="BW38" i="282"/>
  <c r="BW93" i="280"/>
  <c r="BW94" i="280"/>
  <c r="BV52" i="286"/>
  <c r="BV54" i="286"/>
  <c r="BV60" i="286"/>
  <c r="BV62" i="286"/>
  <c r="BV14" i="288"/>
  <c r="BV16" i="288"/>
  <c r="BV19" i="288"/>
  <c r="BV50" i="282"/>
  <c r="BV51" i="282"/>
  <c r="BV76" i="282"/>
  <c r="BV57" i="282"/>
  <c r="BV35" i="282"/>
  <c r="BV38" i="282"/>
  <c r="BV44" i="282"/>
  <c r="BV45" i="282"/>
  <c r="BV47" i="282"/>
  <c r="BV48" i="282"/>
  <c r="BV53" i="282"/>
  <c r="BV67" i="280"/>
  <c r="BV69" i="280"/>
  <c r="BV70" i="280"/>
  <c r="BV16" i="265"/>
  <c r="BV19" i="265"/>
  <c r="BV11" i="282"/>
  <c r="BV12" i="282"/>
  <c r="BV13" i="282"/>
  <c r="BV21" i="265"/>
  <c r="BU63" i="265"/>
  <c r="BU65" i="265"/>
  <c r="BU67" i="265"/>
  <c r="BU81" i="265"/>
  <c r="BU70" i="265"/>
  <c r="BU76" i="265"/>
  <c r="BU52" i="286"/>
  <c r="BU54" i="286"/>
  <c r="BU60" i="286"/>
  <c r="BU62" i="286"/>
  <c r="BV93" i="280"/>
  <c r="BV94" i="280"/>
  <c r="BU76" i="280"/>
  <c r="BU78" i="280"/>
  <c r="BU80" i="280"/>
  <c r="BU81" i="280"/>
  <c r="BU109" i="280"/>
  <c r="BU111" i="280"/>
  <c r="BU114" i="280"/>
  <c r="BU116" i="280"/>
  <c r="BU57" i="282"/>
  <c r="BU59" i="282"/>
  <c r="BU62" i="282"/>
  <c r="BU63" i="282"/>
  <c r="BU64" i="282"/>
  <c r="BU32" i="265"/>
  <c r="BU33" i="265"/>
  <c r="BU10" i="280"/>
  <c r="BU12" i="280"/>
  <c r="BU15" i="280"/>
  <c r="BU47" i="282"/>
  <c r="BU48" i="282"/>
  <c r="BU67" i="280"/>
  <c r="BU69" i="280"/>
  <c r="BU35" i="282"/>
  <c r="BU38" i="282"/>
  <c r="BU44" i="282"/>
  <c r="BU45" i="282"/>
  <c r="BU50" i="282"/>
  <c r="BU51" i="282"/>
  <c r="BT101" i="280"/>
  <c r="BT45" i="265"/>
  <c r="BQ70" i="280"/>
  <c r="BQ16" i="265"/>
  <c r="BQ19" i="265"/>
  <c r="BQ11" i="282"/>
  <c r="BQ12" i="282"/>
  <c r="BQ13" i="282"/>
  <c r="BQ21" i="265"/>
  <c r="Y21" i="277"/>
  <c r="BS10" i="280"/>
  <c r="BS12" i="280"/>
  <c r="BS15" i="280"/>
  <c r="BS16" i="280"/>
  <c r="BS22" i="280"/>
  <c r="BQ56" i="286"/>
  <c r="BQ58" i="286"/>
  <c r="BQ104" i="280"/>
  <c r="BQ106" i="280"/>
  <c r="BP65" i="265"/>
  <c r="X16" i="277"/>
  <c r="X19" i="277"/>
  <c r="X22" i="277"/>
  <c r="X25" i="277"/>
  <c r="BP39" i="288"/>
  <c r="BP40" i="288"/>
  <c r="BP56" i="286"/>
  <c r="BP58" i="286"/>
  <c r="BP61" i="286"/>
  <c r="BP104" i="280"/>
  <c r="BP99" i="280"/>
  <c r="BP36" i="282"/>
  <c r="BO56" i="286"/>
  <c r="BP54" i="282"/>
  <c r="BN60" i="288"/>
  <c r="BN62" i="288"/>
  <c r="BN117" i="280"/>
  <c r="BN126" i="280"/>
  <c r="BM60" i="288"/>
  <c r="BM62" i="288"/>
  <c r="BM65" i="288"/>
  <c r="BM56" i="286"/>
  <c r="BM58" i="286"/>
  <c r="BM10" i="280"/>
  <c r="BM12" i="280"/>
  <c r="BM15" i="280"/>
  <c r="BM16" i="280"/>
  <c r="BM22" i="280"/>
  <c r="W16" i="277"/>
  <c r="W19" i="277"/>
  <c r="BL60" i="288"/>
  <c r="BL62" i="288"/>
  <c r="BL65" i="288"/>
  <c r="BI44" i="265"/>
  <c r="W43" i="277"/>
  <c r="BM54" i="282"/>
  <c r="BK70" i="265"/>
  <c r="BK14" i="288"/>
  <c r="BK16" i="288"/>
  <c r="BK19" i="288"/>
  <c r="BK10" i="280"/>
  <c r="BK12" i="280"/>
  <c r="BK15" i="280"/>
  <c r="BK16" i="280"/>
  <c r="BJ60" i="288"/>
  <c r="BJ62" i="288"/>
  <c r="BT109" i="280"/>
  <c r="BT111" i="280"/>
  <c r="BT114" i="280"/>
  <c r="BT116" i="280"/>
  <c r="BT80" i="280"/>
  <c r="BT81" i="280"/>
  <c r="BT98" i="280"/>
  <c r="BT100" i="280"/>
  <c r="BT76" i="280"/>
  <c r="BT78" i="280"/>
  <c r="BT70" i="280"/>
  <c r="BT16" i="265"/>
  <c r="BT19" i="265"/>
  <c r="BT11" i="282"/>
  <c r="BT12" i="282"/>
  <c r="BS70" i="265"/>
  <c r="BT50" i="282"/>
  <c r="BT51" i="282"/>
  <c r="BS52" i="286"/>
  <c r="BS54" i="286"/>
  <c r="BS60" i="286"/>
  <c r="BS62" i="286"/>
  <c r="BS14" i="288"/>
  <c r="BS16" i="288"/>
  <c r="BS19" i="288"/>
  <c r="BS109" i="280"/>
  <c r="BS111" i="280"/>
  <c r="BS114" i="280"/>
  <c r="BS64" i="282"/>
  <c r="BS32" i="265"/>
  <c r="BS33" i="265"/>
  <c r="BS53" i="282"/>
  <c r="BR63" i="265"/>
  <c r="BR65" i="265"/>
  <c r="BR67" i="265"/>
  <c r="BR81" i="265"/>
  <c r="BS50" i="282"/>
  <c r="BS51" i="282"/>
  <c r="BS76" i="282"/>
  <c r="BQ63" i="265"/>
  <c r="BQ65" i="265"/>
  <c r="BQ60" i="286"/>
  <c r="BQ62" i="286"/>
  <c r="BQ30" i="288"/>
  <c r="BQ32" i="288"/>
  <c r="BQ60" i="288"/>
  <c r="BQ62" i="288"/>
  <c r="BQ65" i="288"/>
  <c r="BQ37" i="265"/>
  <c r="BQ42" i="265"/>
  <c r="BQ33" i="265"/>
  <c r="BQ10" i="280"/>
  <c r="BQ12" i="280"/>
  <c r="BQ15" i="280"/>
  <c r="BQ16" i="280"/>
  <c r="BP70" i="265"/>
  <c r="Y70" i="277"/>
  <c r="Y76" i="277"/>
  <c r="Y82" i="277"/>
  <c r="BP115" i="280"/>
  <c r="BL56" i="286"/>
  <c r="BQ93" i="280"/>
  <c r="BQ94" i="280"/>
  <c r="BP13" i="282"/>
  <c r="BP87" i="282"/>
  <c r="BO76" i="288"/>
  <c r="BO115" i="280"/>
  <c r="BO45" i="265"/>
  <c r="BO105" i="280"/>
  <c r="BO101" i="280"/>
  <c r="BO110" i="280"/>
  <c r="BO88" i="282"/>
  <c r="BO66" i="282"/>
  <c r="BO35" i="286"/>
  <c r="BO25" i="265"/>
  <c r="BO53" i="286"/>
  <c r="BO73" i="265"/>
  <c r="BN82" i="265"/>
  <c r="BM75" i="265"/>
  <c r="BO95" i="280"/>
  <c r="BO18" i="265"/>
  <c r="BN76" i="288"/>
  <c r="BN67" i="282"/>
  <c r="BK54" i="282"/>
  <c r="BM125" i="280"/>
  <c r="BM58" i="282"/>
  <c r="BM77" i="282"/>
  <c r="BK75" i="265"/>
  <c r="BL46" i="286"/>
  <c r="BL57" i="286"/>
  <c r="BL53" i="265"/>
  <c r="BL45" i="265"/>
  <c r="BL66" i="282"/>
  <c r="BL88" i="282"/>
  <c r="W21" i="277"/>
  <c r="BL58" i="282"/>
  <c r="BL77" i="282"/>
  <c r="BK77" i="280"/>
  <c r="BK46" i="265"/>
  <c r="BK25" i="265"/>
  <c r="BK53" i="286"/>
  <c r="BK35" i="286"/>
  <c r="BJ61" i="286"/>
  <c r="BJ36" i="282"/>
  <c r="BJ99" i="280"/>
  <c r="BI77" i="280"/>
  <c r="BH84" i="265"/>
  <c r="BH83" i="265"/>
  <c r="BH47" i="286"/>
  <c r="BH36" i="286"/>
  <c r="V44" i="277"/>
  <c r="BH76" i="288"/>
  <c r="BG75" i="265"/>
  <c r="BF19" i="288"/>
  <c r="BG54" i="282"/>
  <c r="BE82" i="265"/>
  <c r="BA87" i="282"/>
  <c r="BC77" i="280"/>
  <c r="BJ46" i="286"/>
  <c r="BJ53" i="265"/>
  <c r="BJ57" i="286"/>
  <c r="BJ110" i="280"/>
  <c r="BJ105" i="280"/>
  <c r="BJ44" i="265"/>
  <c r="BJ124" i="280"/>
  <c r="BJ35" i="265"/>
  <c r="BJ67" i="282"/>
  <c r="BJ73" i="288"/>
  <c r="BI47" i="286"/>
  <c r="BI36" i="286"/>
  <c r="BI57" i="286"/>
  <c r="BI53" i="265"/>
  <c r="BI46" i="286"/>
  <c r="BI76" i="288"/>
  <c r="BI53" i="286"/>
  <c r="BI35" i="286"/>
  <c r="BI25" i="265"/>
  <c r="BH24" i="265"/>
  <c r="BH63" i="286"/>
  <c r="BH52" i="265"/>
  <c r="BI36" i="282"/>
  <c r="BI99" i="280"/>
  <c r="BH46" i="286"/>
  <c r="BH57" i="286"/>
  <c r="BH53" i="265"/>
  <c r="BH110" i="280"/>
  <c r="BH105" i="280"/>
  <c r="BH124" i="280"/>
  <c r="BH44" i="265"/>
  <c r="W73" i="277"/>
  <c r="BH54" i="282"/>
  <c r="BH88" i="282"/>
  <c r="BH66" i="282"/>
  <c r="BG83" i="265"/>
  <c r="BG84" i="265"/>
  <c r="BH73" i="288"/>
  <c r="BG47" i="286"/>
  <c r="BG36" i="286"/>
  <c r="BH99" i="280"/>
  <c r="BH36" i="282"/>
  <c r="BG77" i="280"/>
  <c r="BG110" i="280"/>
  <c r="BG105" i="280"/>
  <c r="BG124" i="280"/>
  <c r="BG44" i="265"/>
  <c r="BG53" i="286"/>
  <c r="BG25" i="265"/>
  <c r="BG35" i="286"/>
  <c r="BF54" i="282"/>
  <c r="BG36" i="282"/>
  <c r="BG99" i="280"/>
  <c r="BF24" i="265"/>
  <c r="BF52" i="265"/>
  <c r="BF36" i="286"/>
  <c r="BF63" i="286"/>
  <c r="BF47" i="286"/>
  <c r="BF72" i="265"/>
  <c r="BF77" i="280"/>
  <c r="BF45" i="265"/>
  <c r="BF67" i="282"/>
  <c r="BF58" i="282"/>
  <c r="BF77" i="282"/>
  <c r="BF35" i="265"/>
  <c r="BF73" i="288"/>
  <c r="BD126" i="280"/>
  <c r="BB54" i="282"/>
  <c r="BE100" i="280"/>
  <c r="BC125" i="280"/>
  <c r="BD54" i="282"/>
  <c r="BA46" i="286"/>
  <c r="BA53" i="265"/>
  <c r="BA57" i="286"/>
  <c r="U84" i="277"/>
  <c r="U83" i="277"/>
  <c r="T43" i="277"/>
  <c r="BE88" i="282"/>
  <c r="BE66" i="282"/>
  <c r="BC73" i="265"/>
  <c r="BE67" i="282"/>
  <c r="BD83" i="265"/>
  <c r="BD84" i="265"/>
  <c r="V84" i="277"/>
  <c r="V83" i="277"/>
  <c r="V75" i="277"/>
  <c r="BD36" i="286"/>
  <c r="BD47" i="286"/>
  <c r="BE115" i="280"/>
  <c r="U43" i="277"/>
  <c r="BD44" i="265"/>
  <c r="BD124" i="280"/>
  <c r="BD67" i="282"/>
  <c r="BD87" i="282"/>
  <c r="BA36" i="282"/>
  <c r="BA99" i="280"/>
  <c r="BC52" i="265"/>
  <c r="BC24" i="265"/>
  <c r="BC63" i="286"/>
  <c r="BC36" i="286"/>
  <c r="BC47" i="286"/>
  <c r="BD115" i="280"/>
  <c r="BC124" i="280"/>
  <c r="BC44" i="265"/>
  <c r="BC73" i="288"/>
  <c r="BC58" i="282"/>
  <c r="BC77" i="282"/>
  <c r="BB36" i="286"/>
  <c r="BB47" i="286"/>
  <c r="BB82" i="265"/>
  <c r="BB57" i="286"/>
  <c r="BB53" i="265"/>
  <c r="BB46" i="286"/>
  <c r="BB126" i="280"/>
  <c r="BB124" i="280"/>
  <c r="BB44" i="265"/>
  <c r="BB35" i="265"/>
  <c r="BA82" i="265"/>
  <c r="BB115" i="280"/>
  <c r="BA72" i="265"/>
  <c r="BA76" i="288"/>
  <c r="BA66" i="282"/>
  <c r="BA88" i="282"/>
  <c r="BA58" i="282"/>
  <c r="BA77" i="282"/>
  <c r="AZ47" i="286"/>
  <c r="AZ36" i="286"/>
  <c r="AZ46" i="265"/>
  <c r="AZ124" i="280"/>
  <c r="AZ44" i="265"/>
  <c r="T21" i="277"/>
  <c r="AY65" i="288"/>
  <c r="AY77" i="280"/>
  <c r="AX53" i="265"/>
  <c r="AX46" i="286"/>
  <c r="AX57" i="286"/>
  <c r="AX45" i="265"/>
  <c r="AX73" i="265"/>
  <c r="AZ77" i="280"/>
  <c r="AZ22" i="280"/>
  <c r="AZ87" i="282"/>
  <c r="AY43" i="288"/>
  <c r="AZ18" i="265"/>
  <c r="AY53" i="265"/>
  <c r="AY46" i="286"/>
  <c r="AY57" i="286"/>
  <c r="AY72" i="265"/>
  <c r="AY44" i="265"/>
  <c r="AY124" i="280"/>
  <c r="AY25" i="265"/>
  <c r="AY35" i="286"/>
  <c r="AY53" i="286"/>
  <c r="AY88" i="282"/>
  <c r="AY66" i="282"/>
  <c r="AY22" i="265"/>
  <c r="AY67" i="282"/>
  <c r="AX36" i="286"/>
  <c r="AX47" i="286"/>
  <c r="AY18" i="265"/>
  <c r="AX105" i="280"/>
  <c r="AX101" i="280"/>
  <c r="AX110" i="280"/>
  <c r="AX54" i="282"/>
  <c r="AX66" i="282"/>
  <c r="AX88" i="282"/>
  <c r="AX73" i="288"/>
  <c r="AW36" i="286"/>
  <c r="AW47" i="286"/>
  <c r="AW72" i="265"/>
  <c r="AW53" i="265"/>
  <c r="AW46" i="286"/>
  <c r="AW57" i="286"/>
  <c r="AW125" i="280"/>
  <c r="AW98" i="280"/>
  <c r="AW100" i="280"/>
  <c r="AV83" i="265"/>
  <c r="AV84" i="265"/>
  <c r="S24" i="277"/>
  <c r="AW67" i="282"/>
  <c r="AV73" i="288"/>
  <c r="AS126" i="280"/>
  <c r="AU73" i="265"/>
  <c r="AV47" i="286"/>
  <c r="AV36" i="286"/>
  <c r="AW115" i="280"/>
  <c r="AV54" i="282"/>
  <c r="AU47" i="286"/>
  <c r="AU36" i="286"/>
  <c r="BL104" i="280"/>
  <c r="BL106" i="280"/>
  <c r="BQ52" i="286"/>
  <c r="BQ54" i="286"/>
  <c r="BQ53" i="282"/>
  <c r="BQ55" i="282"/>
  <c r="BO70" i="265"/>
  <c r="BO76" i="265"/>
  <c r="BO82" i="265"/>
  <c r="BO53" i="265"/>
  <c r="BO46" i="286"/>
  <c r="BO57" i="286"/>
  <c r="BO72" i="265"/>
  <c r="BO44" i="265"/>
  <c r="BO124" i="280"/>
  <c r="BN53" i="265"/>
  <c r="BN46" i="286"/>
  <c r="BN57" i="286"/>
  <c r="BN114" i="280"/>
  <c r="BN116" i="280"/>
  <c r="BN110" i="280"/>
  <c r="BN105" i="280"/>
  <c r="BN124" i="280"/>
  <c r="BN84" i="280"/>
  <c r="BN44" i="265"/>
  <c r="BN53" i="286"/>
  <c r="BN25" i="265"/>
  <c r="BN22" i="265"/>
  <c r="BN35" i="286"/>
  <c r="BM66" i="282"/>
  <c r="BM88" i="282"/>
  <c r="BL77" i="280"/>
  <c r="BL110" i="280"/>
  <c r="BL105" i="280"/>
  <c r="BL101" i="280"/>
  <c r="BL44" i="265"/>
  <c r="BL124" i="280"/>
  <c r="BL67" i="282"/>
  <c r="BL50" i="282"/>
  <c r="BL115" i="280"/>
  <c r="BK45" i="265"/>
  <c r="BK22" i="265"/>
  <c r="BK67" i="282"/>
  <c r="BK77" i="282"/>
  <c r="BK55" i="282"/>
  <c r="BK58" i="282"/>
  <c r="BJ84" i="265"/>
  <c r="BJ83" i="265"/>
  <c r="BK51" i="282"/>
  <c r="BK76" i="282"/>
  <c r="BJ46" i="265"/>
  <c r="BI51" i="282"/>
  <c r="BI76" i="282"/>
  <c r="BE46" i="265"/>
  <c r="BE36" i="282"/>
  <c r="BE99" i="280"/>
  <c r="BG58" i="286"/>
  <c r="BG61" i="286"/>
  <c r="BG50" i="282"/>
  <c r="BG51" i="282"/>
  <c r="BG76" i="282"/>
  <c r="BF21" i="265"/>
  <c r="BE36" i="286"/>
  <c r="BE47" i="286"/>
  <c r="BE54" i="282"/>
  <c r="BB75" i="265"/>
  <c r="BB76" i="288"/>
  <c r="BJ70" i="265"/>
  <c r="BJ76" i="265"/>
  <c r="BJ82" i="265"/>
  <c r="BJ126" i="280"/>
  <c r="BJ116" i="280"/>
  <c r="BJ117" i="280"/>
  <c r="BJ101" i="280"/>
  <c r="BJ45" i="265"/>
  <c r="BJ76" i="288"/>
  <c r="BJ25" i="265"/>
  <c r="BJ53" i="286"/>
  <c r="BJ22" i="265"/>
  <c r="BJ35" i="286"/>
  <c r="BI115" i="280"/>
  <c r="BH73" i="265"/>
  <c r="BI88" i="282"/>
  <c r="BI66" i="282"/>
  <c r="BH115" i="280"/>
  <c r="BH53" i="286"/>
  <c r="BH25" i="265"/>
  <c r="BH35" i="286"/>
  <c r="BH58" i="282"/>
  <c r="BH77" i="282"/>
  <c r="BH87" i="282"/>
  <c r="BG115" i="280"/>
  <c r="BG126" i="280"/>
  <c r="BG101" i="280"/>
  <c r="BG45" i="265"/>
  <c r="BG76" i="288"/>
  <c r="BE75" i="265"/>
  <c r="BF101" i="280"/>
  <c r="BF110" i="280"/>
  <c r="BF105" i="280"/>
  <c r="BF98" i="280"/>
  <c r="BF100" i="280"/>
  <c r="BF124" i="280"/>
  <c r="BF84" i="280"/>
  <c r="BF44" i="265"/>
  <c r="BF16" i="280"/>
  <c r="BF22" i="280"/>
  <c r="BF53" i="286"/>
  <c r="BF25" i="265"/>
  <c r="BF22" i="265"/>
  <c r="BF35" i="286"/>
  <c r="BF36" i="282"/>
  <c r="BF99" i="280"/>
  <c r="BE57" i="286"/>
  <c r="BE53" i="265"/>
  <c r="BE50" i="265"/>
  <c r="BE46" i="286"/>
  <c r="BA67" i="282"/>
  <c r="BD70" i="265"/>
  <c r="V70" i="277"/>
  <c r="V76" i="277"/>
  <c r="V82" i="277"/>
  <c r="BD40" i="288"/>
  <c r="BD43" i="288"/>
  <c r="BD106" i="280"/>
  <c r="BD125" i="280"/>
  <c r="V73" i="277"/>
  <c r="BC22" i="280"/>
  <c r="T25" i="277"/>
  <c r="AW44" i="265"/>
  <c r="AW124" i="280"/>
  <c r="BE53" i="286"/>
  <c r="BE25" i="265"/>
  <c r="BE22" i="265"/>
  <c r="BE35" i="286"/>
  <c r="U51" i="277"/>
  <c r="BD73" i="288"/>
  <c r="BA44" i="265"/>
  <c r="BA124" i="280"/>
  <c r="BD76" i="288"/>
  <c r="BD35" i="265"/>
  <c r="BC84" i="265"/>
  <c r="BC83" i="265"/>
  <c r="BC62" i="288"/>
  <c r="BC65" i="288"/>
  <c r="BC105" i="280"/>
  <c r="BC110" i="280"/>
  <c r="BC88" i="282"/>
  <c r="BC66" i="282"/>
  <c r="BC67" i="282"/>
  <c r="BB83" i="265"/>
  <c r="BB84" i="265"/>
  <c r="BB52" i="265"/>
  <c r="BB63" i="286"/>
  <c r="BB24" i="265"/>
  <c r="BB106" i="280"/>
  <c r="BB125" i="280"/>
  <c r="BB25" i="265"/>
  <c r="BB35" i="286"/>
  <c r="BB53" i="286"/>
  <c r="BC54" i="282"/>
  <c r="BA36" i="286"/>
  <c r="BA47" i="286"/>
  <c r="BA35" i="286"/>
  <c r="BA25" i="265"/>
  <c r="BA22" i="265"/>
  <c r="BA53" i="286"/>
  <c r="AZ83" i="265"/>
  <c r="AZ84" i="265"/>
  <c r="AW52" i="265"/>
  <c r="T51" i="277"/>
  <c r="AZ24" i="265"/>
  <c r="AZ63" i="286"/>
  <c r="AZ52" i="265"/>
  <c r="AZ117" i="280"/>
  <c r="AZ126" i="280"/>
  <c r="AW21" i="265"/>
  <c r="AY22" i="280"/>
  <c r="AZ54" i="282"/>
  <c r="AX21" i="265"/>
  <c r="AW87" i="282"/>
  <c r="AW11" i="282"/>
  <c r="AW12" i="282"/>
  <c r="AW13" i="282"/>
  <c r="AZ88" i="282"/>
  <c r="AZ66" i="282"/>
  <c r="AZ67" i="282"/>
  <c r="AZ95" i="280"/>
  <c r="AZ36" i="282"/>
  <c r="AZ99" i="280"/>
  <c r="AX75" i="265"/>
  <c r="AY106" i="280"/>
  <c r="AY125" i="280"/>
  <c r="AY110" i="280"/>
  <c r="AY105" i="280"/>
  <c r="AX83" i="265"/>
  <c r="AX81" i="265"/>
  <c r="AX84" i="265"/>
  <c r="AX40" i="288"/>
  <c r="AX43" i="288"/>
  <c r="AY95" i="280"/>
  <c r="AY99" i="280"/>
  <c r="AY36" i="282"/>
  <c r="AY104" i="280"/>
  <c r="AX58" i="286"/>
  <c r="AX61" i="286"/>
  <c r="AX126" i="280"/>
  <c r="AX124" i="280"/>
  <c r="AX44" i="265"/>
  <c r="AX77" i="282"/>
  <c r="AX58" i="282"/>
  <c r="AX53" i="282"/>
  <c r="AX55" i="282"/>
  <c r="AX35" i="265"/>
  <c r="AX115" i="280"/>
  <c r="AW77" i="280"/>
  <c r="AV45" i="265"/>
  <c r="AV57" i="286"/>
  <c r="AV53" i="265"/>
  <c r="AV50" i="265"/>
  <c r="AV46" i="286"/>
  <c r="AU76" i="265"/>
  <c r="AU82" i="265"/>
  <c r="AU110" i="280"/>
  <c r="AU105" i="280"/>
  <c r="BP63" i="265"/>
  <c r="Y63" i="277"/>
  <c r="Y65" i="277"/>
  <c r="Y67" i="277"/>
  <c r="Y81" i="277"/>
  <c r="BP47" i="265"/>
  <c r="BP37" i="265"/>
  <c r="BP42" i="265"/>
  <c r="BP77" i="280"/>
  <c r="BO22" i="265"/>
  <c r="BO67" i="282"/>
  <c r="BN84" i="265"/>
  <c r="BN67" i="265"/>
  <c r="BN81" i="265"/>
  <c r="BN83" i="265"/>
  <c r="BN100" i="280"/>
  <c r="BN101" i="280"/>
  <c r="BN45" i="265"/>
  <c r="BN66" i="282"/>
  <c r="BN88" i="282"/>
  <c r="BM39" i="288"/>
  <c r="BM40" i="288"/>
  <c r="BM43" i="288"/>
  <c r="BN94" i="280"/>
  <c r="BN95" i="280"/>
  <c r="BN18" i="265"/>
  <c r="BL83" i="265"/>
  <c r="BL67" i="265"/>
  <c r="BL81" i="265"/>
  <c r="BL84" i="265"/>
  <c r="X83" i="277"/>
  <c r="X67" i="277"/>
  <c r="X81" i="277"/>
  <c r="X84" i="277"/>
  <c r="BL75" i="265"/>
  <c r="X75" i="277"/>
  <c r="BL39" i="288"/>
  <c r="BL40" i="288"/>
  <c r="BL43" i="288"/>
  <c r="BL37" i="265"/>
  <c r="BL42" i="265"/>
  <c r="BL47" i="265"/>
  <c r="BL50" i="265"/>
  <c r="BL15" i="280"/>
  <c r="BL16" i="280"/>
  <c r="BL22" i="280"/>
  <c r="BL73" i="288"/>
  <c r="BL93" i="280"/>
  <c r="BL94" i="280"/>
  <c r="BK46" i="286"/>
  <c r="BK57" i="286"/>
  <c r="BK47" i="265"/>
  <c r="BK50" i="265"/>
  <c r="BK53" i="265"/>
  <c r="BK101" i="280"/>
  <c r="BK110" i="280"/>
  <c r="BK105" i="280"/>
  <c r="BK98" i="280"/>
  <c r="BK100" i="280"/>
  <c r="BK124" i="280"/>
  <c r="BK83" i="280"/>
  <c r="BK84" i="280"/>
  <c r="BK44" i="265"/>
  <c r="BI39" i="288"/>
  <c r="BI40" i="288"/>
  <c r="BI43" i="288"/>
  <c r="BJ54" i="282"/>
  <c r="BH14" i="288"/>
  <c r="BH16" i="288"/>
  <c r="BH19" i="288"/>
  <c r="BE117" i="280"/>
  <c r="BE126" i="280"/>
  <c r="BG24" i="265"/>
  <c r="BG63" i="286"/>
  <c r="BG52" i="265"/>
  <c r="BG72" i="265"/>
  <c r="BF75" i="265"/>
  <c r="BF13" i="282"/>
  <c r="BF87" i="282"/>
  <c r="BE111" i="280"/>
  <c r="BE114" i="280"/>
  <c r="BE116" i="280"/>
  <c r="BD76" i="282"/>
  <c r="BC18" i="265"/>
  <c r="BB73" i="265"/>
  <c r="BJ36" i="286"/>
  <c r="BJ47" i="286"/>
  <c r="BJ63" i="286"/>
  <c r="BJ77" i="280"/>
  <c r="BJ88" i="282"/>
  <c r="BJ66" i="282"/>
  <c r="BJ87" i="282"/>
  <c r="BI84" i="265"/>
  <c r="BI67" i="265"/>
  <c r="BI81" i="265"/>
  <c r="BI83" i="265"/>
  <c r="BI14" i="288"/>
  <c r="BI16" i="288"/>
  <c r="BI19" i="288"/>
  <c r="BI72" i="265"/>
  <c r="BI77" i="282"/>
  <c r="BI58" i="282"/>
  <c r="BI53" i="282"/>
  <c r="BI55" i="282"/>
  <c r="BH126" i="280"/>
  <c r="BI54" i="282"/>
  <c r="BH35" i="265"/>
  <c r="BG57" i="286"/>
  <c r="BG53" i="265"/>
  <c r="BG47" i="265"/>
  <c r="BG50" i="265"/>
  <c r="BG46" i="286"/>
  <c r="BG37" i="265"/>
  <c r="BG42" i="265"/>
  <c r="BG22" i="265"/>
  <c r="BG67" i="282"/>
  <c r="BG88" i="282"/>
  <c r="BG66" i="282"/>
  <c r="BF57" i="286"/>
  <c r="BF53" i="265"/>
  <c r="BF47" i="265"/>
  <c r="BF50" i="265"/>
  <c r="BF46" i="286"/>
  <c r="BF66" i="282"/>
  <c r="BF88" i="282"/>
  <c r="BE73" i="265"/>
  <c r="BF95" i="280"/>
  <c r="BF18" i="265"/>
  <c r="BC75" i="265"/>
  <c r="BB61" i="286"/>
  <c r="BE76" i="288"/>
  <c r="U24" i="277"/>
  <c r="BD53" i="265"/>
  <c r="BD46" i="286"/>
  <c r="BD57" i="286"/>
  <c r="BD45" i="265"/>
  <c r="BD73" i="265"/>
  <c r="BC76" i="288"/>
  <c r="BB50" i="282"/>
  <c r="BB51" i="282"/>
  <c r="BB76" i="282"/>
  <c r="T22" i="277"/>
  <c r="AZ45" i="265"/>
  <c r="U75" i="277"/>
  <c r="BD110" i="280"/>
  <c r="BD101" i="280"/>
  <c r="BD105" i="280"/>
  <c r="BD25" i="265"/>
  <c r="BD35" i="286"/>
  <c r="BD22" i="265"/>
  <c r="BD53" i="286"/>
  <c r="BA95" i="280"/>
  <c r="BA18" i="265"/>
  <c r="U18" i="277"/>
  <c r="BC14" i="288"/>
  <c r="BC16" i="288"/>
  <c r="BC19" i="288"/>
  <c r="BC35" i="265"/>
  <c r="BB14" i="288"/>
  <c r="BB16" i="288"/>
  <c r="BB19" i="288"/>
  <c r="BB72" i="265"/>
  <c r="BB88" i="282"/>
  <c r="BB66" i="282"/>
  <c r="BB58" i="282"/>
  <c r="BB77" i="282"/>
  <c r="BB53" i="282"/>
  <c r="BB55" i="282"/>
  <c r="BB73" i="288"/>
  <c r="BB36" i="282"/>
  <c r="BB104" i="280"/>
  <c r="BB99" i="280"/>
  <c r="AZ14" i="288"/>
  <c r="AZ16" i="288"/>
  <c r="AZ19" i="288"/>
  <c r="AZ73" i="288"/>
  <c r="AY75" i="265"/>
  <c r="AX39" i="288"/>
  <c r="AX77" i="280"/>
  <c r="AX36" i="282"/>
  <c r="AX99" i="280"/>
  <c r="AX13" i="282"/>
  <c r="AX87" i="282"/>
  <c r="AX95" i="280"/>
  <c r="AX18" i="265"/>
  <c r="T82" i="277"/>
  <c r="AZ35" i="265"/>
  <c r="AW99" i="280"/>
  <c r="AW36" i="282"/>
  <c r="AY98" i="280"/>
  <c r="AY100" i="280"/>
  <c r="AY101" i="280"/>
  <c r="AY45" i="265"/>
  <c r="AY87" i="282"/>
  <c r="AW75" i="265"/>
  <c r="AX15" i="280"/>
  <c r="AX16" i="280"/>
  <c r="AX22" i="280"/>
  <c r="AY54" i="282"/>
  <c r="AW47" i="265"/>
  <c r="AW50" i="265"/>
  <c r="AW76" i="288"/>
  <c r="AW79" i="288"/>
  <c r="AW81" i="288"/>
  <c r="AW88" i="282"/>
  <c r="AW66" i="282"/>
  <c r="AW77" i="282"/>
  <c r="AW53" i="282"/>
  <c r="AW55" i="282"/>
  <c r="AW58" i="282"/>
  <c r="T84" i="277"/>
  <c r="T67" i="277"/>
  <c r="T81" i="277"/>
  <c r="T83" i="277"/>
  <c r="AV101" i="280"/>
  <c r="AV105" i="280"/>
  <c r="AV110" i="280"/>
  <c r="AV46" i="265"/>
  <c r="AW54" i="282"/>
  <c r="BK60" i="288"/>
  <c r="BT37" i="265"/>
  <c r="BT42" i="265"/>
  <c r="BT47" i="265"/>
  <c r="BT50" i="265"/>
  <c r="BS63" i="265"/>
  <c r="BS65" i="265"/>
  <c r="BS76" i="280"/>
  <c r="BS78" i="280"/>
  <c r="BS80" i="280"/>
  <c r="BS81" i="280"/>
  <c r="BS98" i="280"/>
  <c r="BS100" i="280"/>
  <c r="BS101" i="280"/>
  <c r="BS45" i="265"/>
  <c r="BR53" i="282"/>
  <c r="BP70" i="280"/>
  <c r="BP16" i="265"/>
  <c r="BP19" i="265"/>
  <c r="BP11" i="282"/>
  <c r="BP12" i="282"/>
  <c r="BO63" i="265"/>
  <c r="BO65" i="265"/>
  <c r="BO67" i="265"/>
  <c r="BO77" i="282"/>
  <c r="BO53" i="282"/>
  <c r="BO55" i="282"/>
  <c r="BO58" i="282"/>
  <c r="BN115" i="280"/>
  <c r="BN93" i="280"/>
  <c r="BN77" i="280"/>
  <c r="BN35" i="265"/>
  <c r="BM57" i="286"/>
  <c r="BM53" i="265"/>
  <c r="BM63" i="282"/>
  <c r="BM64" i="282"/>
  <c r="BM32" i="265"/>
  <c r="BM33" i="265"/>
  <c r="BM37" i="265"/>
  <c r="BM42" i="265"/>
  <c r="BM47" i="265"/>
  <c r="BM50" i="265"/>
  <c r="BM46" i="286"/>
  <c r="BM53" i="286"/>
  <c r="BM25" i="265"/>
  <c r="BM35" i="286"/>
  <c r="BM73" i="265"/>
  <c r="BL24" i="265"/>
  <c r="BL52" i="265"/>
  <c r="BM99" i="280"/>
  <c r="BM36" i="282"/>
  <c r="BL35" i="265"/>
  <c r="BK56" i="286"/>
  <c r="BK58" i="286"/>
  <c r="BK61" i="286"/>
  <c r="BK66" i="282"/>
  <c r="BK88" i="282"/>
  <c r="BJ73" i="265"/>
  <c r="BJ72" i="265"/>
  <c r="BJ30" i="288"/>
  <c r="BJ32" i="288"/>
  <c r="BJ39" i="288"/>
  <c r="BJ40" i="288"/>
  <c r="BJ43" i="288"/>
  <c r="BI73" i="265"/>
  <c r="BI56" i="286"/>
  <c r="BI58" i="286"/>
  <c r="BI61" i="286"/>
  <c r="BI67" i="282"/>
  <c r="BI22" i="265"/>
  <c r="BG14" i="288"/>
  <c r="BG16" i="288"/>
  <c r="BG19" i="288"/>
  <c r="BG73" i="265"/>
  <c r="BE14" i="288"/>
  <c r="BE16" i="288"/>
  <c r="BE19" i="288"/>
  <c r="BD50" i="282"/>
  <c r="BD51" i="282"/>
  <c r="BC95" i="280"/>
  <c r="BC36" i="282"/>
  <c r="BC99" i="280"/>
  <c r="BB21" i="265"/>
  <c r="BJ37" i="265"/>
  <c r="BJ42" i="265"/>
  <c r="BJ47" i="265"/>
  <c r="BJ50" i="265"/>
  <c r="BJ58" i="282"/>
  <c r="BJ77" i="282"/>
  <c r="BJ53" i="282"/>
  <c r="BJ55" i="282"/>
  <c r="BI70" i="265"/>
  <c r="BI76" i="265"/>
  <c r="BI82" i="265"/>
  <c r="BJ115" i="280"/>
  <c r="BI83" i="280"/>
  <c r="BI84" i="280"/>
  <c r="BH75" i="265"/>
  <c r="W75" i="277"/>
  <c r="BH77" i="280"/>
  <c r="BF73" i="265"/>
  <c r="BH22" i="265"/>
  <c r="BH67" i="282"/>
  <c r="BG56" i="286"/>
  <c r="BG60" i="288"/>
  <c r="BG62" i="288"/>
  <c r="BG65" i="288"/>
  <c r="BG116" i="280"/>
  <c r="BG117" i="280"/>
  <c r="BG46" i="265"/>
  <c r="BG58" i="282"/>
  <c r="BG77" i="282"/>
  <c r="BG53" i="282"/>
  <c r="BG55" i="282"/>
  <c r="BG73" i="288"/>
  <c r="BF76" i="288"/>
  <c r="BF70" i="280"/>
  <c r="BF16" i="265"/>
  <c r="BF19" i="265"/>
  <c r="BF11" i="282"/>
  <c r="BF12" i="282"/>
  <c r="BE83" i="265"/>
  <c r="BE65" i="265"/>
  <c r="BE67" i="265"/>
  <c r="BE81" i="265"/>
  <c r="BE84" i="265"/>
  <c r="BE39" i="288"/>
  <c r="BE40" i="288"/>
  <c r="BE43" i="288"/>
  <c r="BE72" i="265"/>
  <c r="BC100" i="280"/>
  <c r="BC101" i="280"/>
  <c r="BC45" i="265"/>
  <c r="BB56" i="286"/>
  <c r="BB58" i="286"/>
  <c r="BA24" i="265"/>
  <c r="BA63" i="286"/>
  <c r="BA52" i="265"/>
  <c r="BD18" i="265"/>
  <c r="BC53" i="265"/>
  <c r="BC46" i="286"/>
  <c r="BC37" i="265"/>
  <c r="BC42" i="265"/>
  <c r="BC47" i="265"/>
  <c r="BC50" i="265"/>
  <c r="BC57" i="286"/>
  <c r="BC50" i="282"/>
  <c r="BC51" i="282"/>
  <c r="BC76" i="282"/>
  <c r="BA75" i="265"/>
  <c r="BA77" i="280"/>
  <c r="T19" i="277"/>
  <c r="AZ101" i="280"/>
  <c r="AZ105" i="280"/>
  <c r="AZ110" i="280"/>
  <c r="AZ75" i="265"/>
  <c r="AZ56" i="286"/>
  <c r="AZ58" i="286"/>
  <c r="AZ61" i="286"/>
  <c r="BE77" i="282"/>
  <c r="BE53" i="282"/>
  <c r="BE55" i="282"/>
  <c r="BE58" i="282"/>
  <c r="BD14" i="288"/>
  <c r="BD16" i="288"/>
  <c r="BD19" i="288"/>
  <c r="BD77" i="280"/>
  <c r="BD66" i="282"/>
  <c r="BD88" i="282"/>
  <c r="BA115" i="280"/>
  <c r="BD36" i="282"/>
  <c r="BD95" i="280"/>
  <c r="BD99" i="280"/>
  <c r="BD104" i="280"/>
  <c r="BC126" i="280"/>
  <c r="BC25" i="265"/>
  <c r="BC53" i="286"/>
  <c r="BC22" i="265"/>
  <c r="BC35" i="286"/>
  <c r="BC87" i="282"/>
  <c r="BC115" i="280"/>
  <c r="BB77" i="280"/>
  <c r="BB22" i="265"/>
  <c r="BB67" i="282"/>
  <c r="BB93" i="280"/>
  <c r="BB94" i="280"/>
  <c r="BB95" i="280"/>
  <c r="BB18" i="265"/>
  <c r="BA56" i="286"/>
  <c r="BA58" i="286"/>
  <c r="BA61" i="286"/>
  <c r="BA83" i="280"/>
  <c r="BA84" i="280"/>
  <c r="AZ115" i="280"/>
  <c r="AZ46" i="286"/>
  <c r="AZ53" i="265"/>
  <c r="AZ57" i="286"/>
  <c r="AZ98" i="280"/>
  <c r="AZ100" i="280"/>
  <c r="L12" i="269"/>
  <c r="F83" i="288"/>
  <c r="H12" i="269"/>
  <c r="K12" i="269"/>
  <c r="J12" i="269"/>
  <c r="J11" i="269"/>
  <c r="F82" i="288"/>
  <c r="H11" i="269"/>
  <c r="K11" i="269"/>
  <c r="L11" i="269"/>
  <c r="AX37" i="265"/>
  <c r="AX42" i="265"/>
  <c r="AX47" i="265"/>
  <c r="AX50" i="265"/>
  <c r="T70" i="277"/>
  <c r="T76" i="277"/>
  <c r="AZ25" i="265"/>
  <c r="AZ35" i="286"/>
  <c r="AZ22" i="265"/>
  <c r="AZ53" i="286"/>
  <c r="AY83" i="265"/>
  <c r="AY63" i="265"/>
  <c r="AY65" i="265"/>
  <c r="AY67" i="265"/>
  <c r="AY81" i="265"/>
  <c r="AY84" i="265"/>
  <c r="AW73" i="265"/>
  <c r="AY58" i="282"/>
  <c r="AY53" i="282"/>
  <c r="AY55" i="282"/>
  <c r="AY77" i="282"/>
  <c r="AY115" i="280"/>
  <c r="AX72" i="265"/>
  <c r="AX56" i="286"/>
  <c r="AX67" i="282"/>
  <c r="AW109" i="280"/>
  <c r="AW111" i="280"/>
  <c r="AW114" i="280"/>
  <c r="AW116" i="280"/>
  <c r="AW14" i="288"/>
  <c r="AW16" i="288"/>
  <c r="AW19" i="288"/>
  <c r="AW37" i="265"/>
  <c r="AW42" i="265"/>
  <c r="AW53" i="286"/>
  <c r="AW25" i="265"/>
  <c r="AW22" i="265"/>
  <c r="AW35" i="286"/>
  <c r="AV65" i="265"/>
  <c r="AV67" i="265"/>
  <c r="AV81" i="265"/>
  <c r="AS24" i="265"/>
  <c r="AV60" i="288"/>
  <c r="AV62" i="288"/>
  <c r="AV65" i="288"/>
  <c r="AV56" i="286"/>
  <c r="AV58" i="286"/>
  <c r="AV61" i="286"/>
  <c r="AV99" i="280"/>
  <c r="AV36" i="282"/>
  <c r="AV21" i="265"/>
  <c r="AV117" i="280"/>
  <c r="AV126" i="280"/>
  <c r="AV22" i="280"/>
  <c r="BK126" i="280"/>
  <c r="BK117" i="280"/>
  <c r="BS93" i="280"/>
  <c r="BS94" i="280"/>
  <c r="BQ80" i="280"/>
  <c r="BQ81" i="280"/>
  <c r="BM63" i="286"/>
  <c r="BM24" i="265"/>
  <c r="X24" i="277"/>
  <c r="BP109" i="280"/>
  <c r="BP111" i="280"/>
  <c r="BP114" i="280"/>
  <c r="BP116" i="280"/>
  <c r="BO70" i="280"/>
  <c r="BO16" i="265"/>
  <c r="BO19" i="265"/>
  <c r="BO11" i="282"/>
  <c r="BO12" i="282"/>
  <c r="BO50" i="282"/>
  <c r="BO51" i="282"/>
  <c r="BO76" i="282"/>
  <c r="BN37" i="265"/>
  <c r="BN42" i="265"/>
  <c r="BN47" i="265"/>
  <c r="BN50" i="265"/>
  <c r="BN10" i="280"/>
  <c r="BN12" i="280"/>
  <c r="BN15" i="280"/>
  <c r="BN16" i="280"/>
  <c r="BN22" i="280"/>
  <c r="BN11" i="282"/>
  <c r="BN12" i="282"/>
  <c r="BN13" i="282"/>
  <c r="BN21" i="265"/>
  <c r="BN70" i="280"/>
  <c r="BN16" i="265"/>
  <c r="BN19" i="265"/>
  <c r="BM14" i="288"/>
  <c r="BM16" i="288"/>
  <c r="BM19" i="288"/>
  <c r="BM81" i="280"/>
  <c r="BM109" i="280"/>
  <c r="BM111" i="280"/>
  <c r="BM114" i="280"/>
  <c r="BM116" i="280"/>
  <c r="BM80" i="280"/>
  <c r="BM53" i="282"/>
  <c r="BM55" i="282"/>
  <c r="BL63" i="286"/>
  <c r="BL36" i="286"/>
  <c r="BL47" i="286"/>
  <c r="BL25" i="265"/>
  <c r="BL35" i="286"/>
  <c r="BL22" i="265"/>
  <c r="BL53" i="286"/>
  <c r="BL53" i="282"/>
  <c r="BL55" i="282"/>
  <c r="BK83" i="265"/>
  <c r="BK63" i="265"/>
  <c r="BK65" i="265"/>
  <c r="BK67" i="265"/>
  <c r="BK81" i="265"/>
  <c r="BK84" i="265"/>
  <c r="BK24" i="265"/>
  <c r="BK63" i="286"/>
  <c r="BK52" i="265"/>
  <c r="BH70" i="265"/>
  <c r="W70" i="277"/>
  <c r="W76" i="277"/>
  <c r="W82" i="277"/>
  <c r="BH60" i="288"/>
  <c r="BH62" i="288"/>
  <c r="BH65" i="288"/>
  <c r="BH95" i="280"/>
  <c r="BH18" i="265"/>
  <c r="BG35" i="265"/>
  <c r="BE124" i="280"/>
  <c r="BB13" i="282"/>
  <c r="BB87" i="282"/>
  <c r="BJ52" i="286"/>
  <c r="BJ54" i="286"/>
  <c r="BJ60" i="286"/>
  <c r="BJ62" i="286"/>
  <c r="BJ14" i="288"/>
  <c r="BJ16" i="288"/>
  <c r="BJ19" i="288"/>
  <c r="BI10" i="280"/>
  <c r="BI12" i="280"/>
  <c r="BI15" i="280"/>
  <c r="BI16" i="280"/>
  <c r="BI22" i="280"/>
  <c r="BH37" i="265"/>
  <c r="BH42" i="265"/>
  <c r="BH47" i="265"/>
  <c r="BH50" i="265"/>
  <c r="BF94" i="280"/>
  <c r="BF104" i="280"/>
  <c r="BF106" i="280"/>
  <c r="BF125" i="280"/>
  <c r="BE63" i="265"/>
  <c r="BF53" i="282"/>
  <c r="BF55" i="282"/>
  <c r="BF115" i="280"/>
  <c r="BF93" i="280"/>
  <c r="BE77" i="280"/>
  <c r="BE37" i="265"/>
  <c r="BE42" i="265"/>
  <c r="BE47" i="265"/>
  <c r="BD16" i="280"/>
  <c r="BD22" i="280"/>
  <c r="BC111" i="280"/>
  <c r="BC114" i="280"/>
  <c r="BC116" i="280"/>
  <c r="BC117" i="280"/>
  <c r="BC46" i="265"/>
  <c r="BB117" i="280"/>
  <c r="BB46" i="265"/>
  <c r="BA37" i="265"/>
  <c r="BA42" i="265"/>
  <c r="BA47" i="265"/>
  <c r="BA50" i="265"/>
  <c r="T16" i="277"/>
  <c r="AW70" i="280"/>
  <c r="AW16" i="265"/>
  <c r="AW19" i="265"/>
  <c r="AZ81" i="288"/>
  <c r="BA54" i="282"/>
  <c r="U16" i="277"/>
  <c r="U19" i="277"/>
  <c r="U22" i="277"/>
  <c r="U25" i="277"/>
  <c r="BD39" i="288"/>
  <c r="BD56" i="286"/>
  <c r="BD58" i="286"/>
  <c r="BD61" i="286"/>
  <c r="BD77" i="282"/>
  <c r="BD58" i="282"/>
  <c r="BD53" i="282"/>
  <c r="BD55" i="282"/>
  <c r="BC56" i="286"/>
  <c r="BC58" i="286"/>
  <c r="BC61" i="286"/>
  <c r="BB39" i="288"/>
  <c r="BB40" i="288"/>
  <c r="BB43" i="288"/>
  <c r="BA83" i="265"/>
  <c r="BA63" i="265"/>
  <c r="BA65" i="265"/>
  <c r="BA67" i="265"/>
  <c r="BA81" i="265"/>
  <c r="BA84" i="265"/>
  <c r="AZ70" i="265"/>
  <c r="U70" i="277"/>
  <c r="U76" i="277"/>
  <c r="U82" i="277"/>
  <c r="U73" i="277"/>
  <c r="AY47" i="286"/>
  <c r="AY36" i="286"/>
  <c r="AX60" i="288"/>
  <c r="AX62" i="288"/>
  <c r="AX65" i="288"/>
  <c r="AX93" i="280"/>
  <c r="AX94" i="280"/>
  <c r="AX104" i="280"/>
  <c r="AX106" i="280"/>
  <c r="AX125" i="280"/>
  <c r="AV70" i="265"/>
  <c r="AW95" i="280"/>
  <c r="AW18" i="265"/>
  <c r="T18" i="277"/>
  <c r="AY70" i="265"/>
  <c r="AY76" i="265"/>
  <c r="AY82" i="265"/>
  <c r="AX70" i="265"/>
  <c r="AX76" i="265"/>
  <c r="AX82" i="265"/>
  <c r="AY50" i="282"/>
  <c r="AY51" i="282"/>
  <c r="AY76" i="282"/>
  <c r="AY93" i="280"/>
  <c r="AY94" i="280"/>
  <c r="AX25" i="265"/>
  <c r="AX53" i="286"/>
  <c r="AX22" i="265"/>
  <c r="AX35" i="286"/>
  <c r="AX70" i="280"/>
  <c r="AX16" i="265"/>
  <c r="AX19" i="265"/>
  <c r="AX11" i="282"/>
  <c r="AX12" i="282"/>
  <c r="AW84" i="265"/>
  <c r="AW63" i="265"/>
  <c r="AW65" i="265"/>
  <c r="AW67" i="265"/>
  <c r="AW81" i="265"/>
  <c r="AW83" i="265"/>
  <c r="AS60" i="286"/>
  <c r="AS62" i="286"/>
  <c r="AS63" i="286"/>
  <c r="AS52" i="265"/>
  <c r="S51" i="277"/>
  <c r="T72" i="277"/>
  <c r="BK13" i="282"/>
  <c r="BK21" i="265"/>
  <c r="BQ76" i="280"/>
  <c r="BQ78" i="280"/>
  <c r="BQ83" i="280"/>
  <c r="BQ84" i="280"/>
  <c r="BR52" i="286"/>
  <c r="BR54" i="286"/>
  <c r="BR60" i="286"/>
  <c r="BR62" i="286"/>
  <c r="BR70" i="280"/>
  <c r="BR16" i="265"/>
  <c r="BR19" i="265"/>
  <c r="BR11" i="282"/>
  <c r="BR12" i="282"/>
  <c r="BQ67" i="280"/>
  <c r="BQ69" i="280"/>
  <c r="BQ35" i="282"/>
  <c r="BQ38" i="282"/>
  <c r="BQ44" i="282"/>
  <c r="BQ45" i="282"/>
  <c r="BQ47" i="282"/>
  <c r="BQ48" i="282"/>
  <c r="BQ57" i="282"/>
  <c r="BQ59" i="282"/>
  <c r="BQ62" i="282"/>
  <c r="BQ63" i="282"/>
  <c r="BQ64" i="282"/>
  <c r="BQ32" i="265"/>
  <c r="BP30" i="288"/>
  <c r="BP32" i="288"/>
  <c r="BP60" i="288"/>
  <c r="BP62" i="288"/>
  <c r="BP65" i="288"/>
  <c r="BO30" i="288"/>
  <c r="BO32" i="288"/>
  <c r="BO60" i="288"/>
  <c r="BO62" i="288"/>
  <c r="BO65" i="288"/>
  <c r="BO77" i="280"/>
  <c r="BN30" i="288"/>
  <c r="BN32" i="288"/>
  <c r="BN39" i="288"/>
  <c r="BN40" i="288"/>
  <c r="BN43" i="288"/>
  <c r="BN83" i="280"/>
  <c r="BN58" i="282"/>
  <c r="BN77" i="282"/>
  <c r="BN53" i="282"/>
  <c r="BN55" i="282"/>
  <c r="BM83" i="265"/>
  <c r="BM63" i="265"/>
  <c r="BM65" i="265"/>
  <c r="BM67" i="265"/>
  <c r="BM81" i="265"/>
  <c r="BM84" i="265"/>
  <c r="BM76" i="280"/>
  <c r="BM78" i="280"/>
  <c r="BM83" i="280"/>
  <c r="BM84" i="280"/>
  <c r="BM22" i="265"/>
  <c r="BM67" i="282"/>
  <c r="BM50" i="282"/>
  <c r="BM51" i="282"/>
  <c r="BM76" i="282"/>
  <c r="BI52" i="265"/>
  <c r="W51" i="277"/>
  <c r="BK52" i="286"/>
  <c r="BK54" i="286"/>
  <c r="BK60" i="286"/>
  <c r="BK62" i="286"/>
  <c r="BK30" i="288"/>
  <c r="BK32" i="288"/>
  <c r="BK39" i="288"/>
  <c r="BK40" i="288"/>
  <c r="BK43" i="288"/>
  <c r="BK104" i="280"/>
  <c r="BK106" i="280"/>
  <c r="BK125" i="280"/>
  <c r="BK73" i="265"/>
  <c r="BK50" i="282"/>
  <c r="BK93" i="280"/>
  <c r="BK94" i="280"/>
  <c r="BJ75" i="265"/>
  <c r="BJ104" i="280"/>
  <c r="BJ106" i="280"/>
  <c r="BJ125" i="280"/>
  <c r="BJ50" i="282"/>
  <c r="BJ51" i="282"/>
  <c r="BJ76" i="282"/>
  <c r="BE24" i="265"/>
  <c r="V24" i="277"/>
  <c r="W72" i="277"/>
  <c r="BH56" i="286"/>
  <c r="BH58" i="286"/>
  <c r="BH61" i="286"/>
  <c r="BH93" i="280"/>
  <c r="BH94" i="280"/>
  <c r="BH104" i="280"/>
  <c r="BH106" i="280"/>
  <c r="BH125" i="280"/>
  <c r="BH70" i="280"/>
  <c r="BH16" i="265"/>
  <c r="BH19" i="265"/>
  <c r="BH11" i="282"/>
  <c r="BH12" i="282"/>
  <c r="BH13" i="282"/>
  <c r="BH21" i="265"/>
  <c r="BG104" i="280"/>
  <c r="BG106" i="280"/>
  <c r="BG125" i="280"/>
  <c r="BG21" i="265"/>
  <c r="BF60" i="288"/>
  <c r="BF62" i="288"/>
  <c r="BF65" i="288"/>
  <c r="BF56" i="286"/>
  <c r="BF58" i="286"/>
  <c r="BF61" i="286"/>
  <c r="BE30" i="288"/>
  <c r="BE32" i="288"/>
  <c r="BE60" i="288"/>
  <c r="BE62" i="288"/>
  <c r="BE65" i="288"/>
  <c r="BC43" i="288"/>
  <c r="BB22" i="280"/>
  <c r="BI98" i="280"/>
  <c r="BI100" i="280"/>
  <c r="BI87" i="282"/>
  <c r="W83" i="277"/>
  <c r="W63" i="277"/>
  <c r="W65" i="277"/>
  <c r="W67" i="277"/>
  <c r="W81" i="277"/>
  <c r="W84" i="277"/>
  <c r="BH72" i="265"/>
  <c r="BH52" i="286"/>
  <c r="BH54" i="286"/>
  <c r="BH60" i="286"/>
  <c r="BH62" i="286"/>
  <c r="BH30" i="288"/>
  <c r="BH32" i="288"/>
  <c r="BH39" i="288"/>
  <c r="BH40" i="288"/>
  <c r="BH43" i="288"/>
  <c r="BH83" i="280"/>
  <c r="BH84" i="280"/>
  <c r="BE87" i="282"/>
  <c r="BH53" i="282"/>
  <c r="BH55" i="282"/>
  <c r="BF83" i="265"/>
  <c r="BF63" i="265"/>
  <c r="BF65" i="265"/>
  <c r="BF67" i="265"/>
  <c r="BF81" i="265"/>
  <c r="BF84" i="265"/>
  <c r="BC70" i="280"/>
  <c r="BC16" i="265"/>
  <c r="BC19" i="265"/>
  <c r="BC11" i="282"/>
  <c r="BC12" i="282"/>
  <c r="BC13" i="282"/>
  <c r="BC21" i="265"/>
  <c r="BA125" i="280"/>
  <c r="BD37" i="265"/>
  <c r="BD42" i="265"/>
  <c r="BD47" i="265"/>
  <c r="BD50" i="265"/>
  <c r="BC57" i="282"/>
  <c r="BC59" i="282"/>
  <c r="BC62" i="282"/>
  <c r="BC63" i="282"/>
  <c r="BC64" i="282"/>
  <c r="BC32" i="265"/>
  <c r="BC33" i="265"/>
  <c r="BC10" i="280"/>
  <c r="BC12" i="280"/>
  <c r="BC15" i="280"/>
  <c r="BC16" i="280"/>
  <c r="AZ65" i="288"/>
  <c r="AZ76" i="288"/>
  <c r="AZ79" i="288"/>
  <c r="AY11" i="282"/>
  <c r="AY12" i="282"/>
  <c r="AY13" i="282"/>
  <c r="AY21" i="265"/>
  <c r="BD24" i="265"/>
  <c r="BD63" i="286"/>
  <c r="BD52" i="265"/>
  <c r="BD72" i="265"/>
  <c r="V72" i="277"/>
  <c r="BD93" i="280"/>
  <c r="BD94" i="280"/>
  <c r="BA73" i="265"/>
  <c r="BB110" i="280"/>
  <c r="BB105" i="280"/>
  <c r="BB70" i="280"/>
  <c r="BB16" i="265"/>
  <c r="BB19" i="265"/>
  <c r="BB11" i="282"/>
  <c r="BB12" i="282"/>
  <c r="BA60" i="288"/>
  <c r="BA62" i="288"/>
  <c r="BA65" i="288"/>
  <c r="BA98" i="280"/>
  <c r="BA100" i="280"/>
  <c r="AZ73" i="265"/>
  <c r="AZ80" i="280"/>
  <c r="AZ81" i="280"/>
  <c r="AZ109" i="280"/>
  <c r="AZ111" i="280"/>
  <c r="AZ114" i="280"/>
  <c r="AZ116" i="280"/>
  <c r="AZ76" i="280"/>
  <c r="AZ78" i="280"/>
  <c r="AZ83" i="280"/>
  <c r="AZ84" i="280"/>
  <c r="AY73" i="265"/>
  <c r="AZ50" i="282"/>
  <c r="AZ51" i="282"/>
  <c r="AZ76" i="282"/>
  <c r="AY10" i="280"/>
  <c r="AY12" i="280"/>
  <c r="AY15" i="280"/>
  <c r="AY16" i="280"/>
  <c r="AX24" i="265"/>
  <c r="AX63" i="286"/>
  <c r="AX52" i="265"/>
  <c r="AX50" i="282"/>
  <c r="AX51" i="282"/>
  <c r="AX76" i="282"/>
  <c r="AW83" i="280"/>
  <c r="AW84" i="280"/>
  <c r="AZ77" i="282"/>
  <c r="AZ58" i="282"/>
  <c r="AZ53" i="282"/>
  <c r="AZ55" i="282"/>
  <c r="AY24" i="265"/>
  <c r="AY63" i="286"/>
  <c r="AY52" i="265"/>
  <c r="AY37" i="265"/>
  <c r="AY42" i="265"/>
  <c r="AY47" i="265"/>
  <c r="AY50" i="265"/>
  <c r="AY126" i="280"/>
  <c r="AY73" i="288"/>
  <c r="AW15" i="280"/>
  <c r="AW16" i="280"/>
  <c r="AW22" i="280"/>
  <c r="AV24" i="265"/>
  <c r="AV63" i="286"/>
  <c r="AV52" i="265"/>
  <c r="AV75" i="265"/>
  <c r="T75" i="277"/>
  <c r="AV72" i="265"/>
  <c r="AV125" i="280"/>
  <c r="S18" i="277"/>
  <c r="AV19" i="288"/>
  <c r="BS35" i="282"/>
  <c r="BS38" i="282"/>
  <c r="BS44" i="282"/>
  <c r="BS45" i="282"/>
  <c r="BS47" i="282"/>
  <c r="BS48" i="282"/>
  <c r="BS57" i="282"/>
  <c r="BS59" i="282"/>
  <c r="BS62" i="282"/>
  <c r="BS63" i="282"/>
  <c r="BR67" i="280"/>
  <c r="BR69" i="280"/>
  <c r="BR35" i="282"/>
  <c r="BR38" i="282"/>
  <c r="BR44" i="282"/>
  <c r="BR45" i="282"/>
  <c r="BR47" i="282"/>
  <c r="BR48" i="282"/>
  <c r="BR57" i="282"/>
  <c r="BR59" i="282"/>
  <c r="BR62" i="282"/>
  <c r="BR63" i="282"/>
  <c r="BR64" i="282"/>
  <c r="BR32" i="265"/>
  <c r="BR33" i="265"/>
  <c r="BR37" i="265"/>
  <c r="BR42" i="265"/>
  <c r="BP76" i="280"/>
  <c r="BP78" i="280"/>
  <c r="BP80" i="280"/>
  <c r="BP81" i="280"/>
  <c r="BM13" i="282"/>
  <c r="BM21" i="265"/>
  <c r="BM95" i="280"/>
  <c r="BM18" i="265"/>
  <c r="X18" i="277"/>
  <c r="BP50" i="282"/>
  <c r="BP51" i="282"/>
  <c r="BP76" i="282"/>
  <c r="BO52" i="286"/>
  <c r="BO54" i="286"/>
  <c r="BO60" i="286"/>
  <c r="BO62" i="286"/>
  <c r="BO14" i="288"/>
  <c r="BO16" i="288"/>
  <c r="BO19" i="288"/>
  <c r="BO37" i="265"/>
  <c r="BO42" i="265"/>
  <c r="BO47" i="265"/>
  <c r="BO50" i="265"/>
  <c r="BO83" i="280"/>
  <c r="BO84" i="280"/>
  <c r="BO93" i="280"/>
  <c r="BO94" i="280"/>
  <c r="BN98" i="280"/>
  <c r="BM70" i="280"/>
  <c r="BM16" i="265"/>
  <c r="BM19" i="265"/>
  <c r="BM11" i="282"/>
  <c r="BM12" i="282"/>
  <c r="BL65" i="265"/>
  <c r="BL14" i="288"/>
  <c r="BL16" i="288"/>
  <c r="BL19" i="288"/>
  <c r="BL98" i="280"/>
  <c r="BL100" i="280"/>
  <c r="BL83" i="280"/>
  <c r="BL84" i="280"/>
  <c r="BL70" i="280"/>
  <c r="BL16" i="265"/>
  <c r="BL19" i="265"/>
  <c r="BL11" i="282"/>
  <c r="BL12" i="282"/>
  <c r="BK80" i="280"/>
  <c r="BK81" i="280"/>
  <c r="BK109" i="280"/>
  <c r="BK111" i="280"/>
  <c r="BK114" i="280"/>
  <c r="BK116" i="280"/>
  <c r="BJ63" i="265"/>
  <c r="BJ65" i="265"/>
  <c r="BJ67" i="265"/>
  <c r="BJ81" i="265"/>
  <c r="BJ10" i="280"/>
  <c r="BJ12" i="280"/>
  <c r="BJ15" i="280"/>
  <c r="BJ16" i="280"/>
  <c r="BJ22" i="280"/>
  <c r="BJ70" i="280"/>
  <c r="BJ16" i="265"/>
  <c r="BJ19" i="265"/>
  <c r="BJ11" i="282"/>
  <c r="BJ12" i="282"/>
  <c r="BJ13" i="282"/>
  <c r="BJ21" i="265"/>
  <c r="BI75" i="265"/>
  <c r="BH114" i="280"/>
  <c r="BH116" i="280"/>
  <c r="BH117" i="280"/>
  <c r="BH46" i="265"/>
  <c r="BG10" i="280"/>
  <c r="BG12" i="280"/>
  <c r="BG15" i="280"/>
  <c r="BG16" i="280"/>
  <c r="BG22" i="280"/>
  <c r="BG13" i="282"/>
  <c r="BG87" i="282"/>
  <c r="BF46" i="265"/>
  <c r="BE56" i="286"/>
  <c r="BE58" i="286"/>
  <c r="BE61" i="286"/>
  <c r="U21" i="277"/>
  <c r="BC40" i="288"/>
  <c r="BB16" i="280"/>
  <c r="BJ64" i="282"/>
  <c r="BJ32" i="265"/>
  <c r="BJ33" i="265"/>
  <c r="BJ47" i="282"/>
  <c r="BJ48" i="282"/>
  <c r="BJ57" i="282"/>
  <c r="BJ59" i="282"/>
  <c r="BJ62" i="282"/>
  <c r="BJ63" i="282"/>
  <c r="BE52" i="286"/>
  <c r="BE54" i="286"/>
  <c r="BE60" i="286"/>
  <c r="BE62" i="286"/>
  <c r="BE63" i="286"/>
  <c r="BE52" i="265"/>
  <c r="V51" i="277"/>
  <c r="BE83" i="280"/>
  <c r="BE84" i="280"/>
  <c r="BE44" i="265"/>
  <c r="V43" i="277"/>
  <c r="BH50" i="282"/>
  <c r="BH51" i="282"/>
  <c r="BH76" i="282"/>
  <c r="BG62" i="282"/>
  <c r="BG63" i="282"/>
  <c r="BG64" i="282"/>
  <c r="BG32" i="265"/>
  <c r="BG33" i="265"/>
  <c r="BG70" i="280"/>
  <c r="BG16" i="265"/>
  <c r="BG19" i="265"/>
  <c r="BG11" i="282"/>
  <c r="BG12" i="282"/>
  <c r="BG93" i="280"/>
  <c r="BG94" i="280"/>
  <c r="BG95" i="280"/>
  <c r="BG18" i="265"/>
  <c r="BF83" i="280"/>
  <c r="BF50" i="282"/>
  <c r="BF51" i="282"/>
  <c r="BF76" i="282"/>
  <c r="BE104" i="280"/>
  <c r="BE106" i="280"/>
  <c r="BE125" i="280"/>
  <c r="BA104" i="280"/>
  <c r="BA106" i="280"/>
  <c r="BE50" i="282"/>
  <c r="BE51" i="282"/>
  <c r="BE76" i="282"/>
  <c r="BA30" i="288"/>
  <c r="BA32" i="288"/>
  <c r="BA39" i="288"/>
  <c r="BA40" i="288"/>
  <c r="BA43" i="288"/>
  <c r="BA33" i="265"/>
  <c r="BA10" i="280"/>
  <c r="BA12" i="280"/>
  <c r="BA15" i="280"/>
  <c r="BA16" i="280"/>
  <c r="BA22" i="280"/>
  <c r="AZ60" i="288"/>
  <c r="AZ62" i="288"/>
  <c r="BA50" i="282"/>
  <c r="BA51" i="282"/>
  <c r="BA76" i="282"/>
  <c r="BD62" i="286"/>
  <c r="BD30" i="288"/>
  <c r="BD32" i="288"/>
  <c r="BD60" i="288"/>
  <c r="BD62" i="288"/>
  <c r="BD65" i="288"/>
  <c r="BD98" i="280"/>
  <c r="BD100" i="280"/>
  <c r="BD13" i="282"/>
  <c r="BD21" i="265"/>
  <c r="BC63" i="265"/>
  <c r="BC65" i="265"/>
  <c r="BC67" i="265"/>
  <c r="BC81" i="265"/>
  <c r="BC72" i="265"/>
  <c r="BB63" i="265"/>
  <c r="BB65" i="265"/>
  <c r="BB67" i="265"/>
  <c r="BB81" i="265"/>
  <c r="BB98" i="280"/>
  <c r="BB100" i="280"/>
  <c r="BB101" i="280"/>
  <c r="BB45" i="265"/>
  <c r="BA52" i="286"/>
  <c r="BA54" i="286"/>
  <c r="BA60" i="286"/>
  <c r="BA62" i="286"/>
  <c r="BA14" i="288"/>
  <c r="BA16" i="288"/>
  <c r="BA19" i="288"/>
  <c r="BA57" i="282"/>
  <c r="BA59" i="282"/>
  <c r="BA62" i="282"/>
  <c r="BA63" i="282"/>
  <c r="BA64" i="282"/>
  <c r="BA32" i="265"/>
  <c r="AZ65" i="265"/>
  <c r="AZ67" i="265"/>
  <c r="AZ81" i="265"/>
  <c r="AW63" i="286"/>
  <c r="AW24" i="265"/>
  <c r="T24" i="277"/>
  <c r="AZ62" i="286"/>
  <c r="AZ30" i="288"/>
  <c r="AZ32" i="288"/>
  <c r="AZ39" i="288"/>
  <c r="AZ40" i="288"/>
  <c r="AZ43" i="288"/>
  <c r="BA93" i="280"/>
  <c r="BA94" i="280"/>
  <c r="AZ47" i="265"/>
  <c r="AZ50" i="265"/>
  <c r="AY14" i="288"/>
  <c r="AY16" i="288"/>
  <c r="AY19" i="288"/>
  <c r="AY35" i="265"/>
  <c r="AX116" i="280"/>
  <c r="AX117" i="280"/>
  <c r="AX46" i="265"/>
  <c r="AY109" i="280"/>
  <c r="AY111" i="280"/>
  <c r="AY114" i="280"/>
  <c r="AY116" i="280"/>
  <c r="AY117" i="280"/>
  <c r="AY46" i="265"/>
  <c r="AY80" i="280"/>
  <c r="AY81" i="280"/>
  <c r="AY44" i="282"/>
  <c r="AY45" i="282"/>
  <c r="AY47" i="282"/>
  <c r="AY48" i="282"/>
  <c r="AY57" i="282"/>
  <c r="AY59" i="282"/>
  <c r="AY62" i="282"/>
  <c r="AY63" i="282"/>
  <c r="AY64" i="282"/>
  <c r="AY32" i="265"/>
  <c r="AY33" i="265"/>
  <c r="AY76" i="288"/>
  <c r="AY79" i="288"/>
  <c r="AY81" i="288"/>
  <c r="AX30" i="288"/>
  <c r="AX32" i="288"/>
  <c r="AX83" i="280"/>
  <c r="AX84" i="280"/>
  <c r="AW60" i="288"/>
  <c r="AW62" i="288"/>
  <c r="AW65" i="288"/>
  <c r="AW56" i="286"/>
  <c r="AW58" i="286"/>
  <c r="AW61" i="286"/>
  <c r="AW76" i="280"/>
  <c r="AW78" i="280"/>
  <c r="AW80" i="280"/>
  <c r="AW81" i="280"/>
  <c r="S16" i="277"/>
  <c r="S19" i="277"/>
  <c r="S22" i="277"/>
  <c r="S25" i="277"/>
  <c r="AW50" i="282"/>
  <c r="AW51" i="282"/>
  <c r="AW76" i="282"/>
  <c r="S44" i="277"/>
  <c r="AS124" i="280"/>
  <c r="AS95" i="280"/>
  <c r="AS18" i="265"/>
  <c r="AV115" i="280"/>
  <c r="BT67" i="280"/>
  <c r="BT69" i="280"/>
  <c r="BT35" i="282"/>
  <c r="BT38" i="282"/>
  <c r="BT44" i="282"/>
  <c r="BT45" i="282"/>
  <c r="BT47" i="282"/>
  <c r="BT48" i="282"/>
  <c r="BT57" i="282"/>
  <c r="BT59" i="282"/>
  <c r="BT62" i="282"/>
  <c r="BT63" i="282"/>
  <c r="BT64" i="282"/>
  <c r="BT32" i="265"/>
  <c r="BT33" i="265"/>
  <c r="BT10" i="280"/>
  <c r="BT12" i="280"/>
  <c r="BT15" i="280"/>
  <c r="BT16" i="280"/>
  <c r="BT22" i="280"/>
  <c r="BS67" i="280"/>
  <c r="BS69" i="280"/>
  <c r="BS70" i="280"/>
  <c r="BS16" i="265"/>
  <c r="BS19" i="265"/>
  <c r="BS11" i="282"/>
  <c r="BS12" i="282"/>
  <c r="BR76" i="280"/>
  <c r="BR78" i="280"/>
  <c r="BR80" i="280"/>
  <c r="BR81" i="280"/>
  <c r="BR109" i="280"/>
  <c r="BR111" i="280"/>
  <c r="BR114" i="280"/>
  <c r="BQ70" i="265"/>
  <c r="BQ76" i="265"/>
  <c r="BQ82" i="265"/>
  <c r="BP52" i="286"/>
  <c r="BP54" i="286"/>
  <c r="BP60" i="286"/>
  <c r="BP62" i="286"/>
  <c r="BP14" i="288"/>
  <c r="BP16" i="288"/>
  <c r="BP19" i="288"/>
  <c r="BP35" i="282"/>
  <c r="BP38" i="282"/>
  <c r="BP44" i="282"/>
  <c r="BP45" i="282"/>
  <c r="BP47" i="282"/>
  <c r="BP48" i="282"/>
  <c r="BP57" i="282"/>
  <c r="BP59" i="282"/>
  <c r="BP62" i="282"/>
  <c r="BP63" i="282"/>
  <c r="BP64" i="282"/>
  <c r="BP32" i="265"/>
  <c r="BP33" i="265"/>
  <c r="BP10" i="280"/>
  <c r="BP12" i="280"/>
  <c r="BP15" i="280"/>
  <c r="BP16" i="280"/>
  <c r="BP22" i="280"/>
  <c r="BP67" i="280"/>
  <c r="BP69" i="280"/>
  <c r="BP93" i="280"/>
  <c r="BP94" i="280"/>
  <c r="BP95" i="280"/>
  <c r="BP18" i="265"/>
  <c r="BO109" i="280"/>
  <c r="BO111" i="280"/>
  <c r="BO114" i="280"/>
  <c r="BO116" i="280"/>
  <c r="BO117" i="280"/>
  <c r="BO46" i="265"/>
  <c r="BO76" i="280"/>
  <c r="BO78" i="280"/>
  <c r="BO80" i="280"/>
  <c r="BO81" i="280"/>
  <c r="BO98" i="280"/>
  <c r="BO100" i="280"/>
  <c r="BO44" i="282"/>
  <c r="BO45" i="282"/>
  <c r="BO47" i="282"/>
  <c r="BO48" i="282"/>
  <c r="BO57" i="282"/>
  <c r="BO59" i="282"/>
  <c r="BO62" i="282"/>
  <c r="BO63" i="282"/>
  <c r="BO64" i="282"/>
  <c r="BO32" i="265"/>
  <c r="BO33" i="265"/>
  <c r="BO10" i="280"/>
  <c r="BO12" i="280"/>
  <c r="BO15" i="280"/>
  <c r="BO16" i="280"/>
  <c r="BO22" i="280"/>
  <c r="BN63" i="265"/>
  <c r="BN65" i="265"/>
  <c r="BO67" i="280"/>
  <c r="BO69" i="280"/>
  <c r="BO35" i="282"/>
  <c r="BO38" i="282"/>
  <c r="BN70" i="265"/>
  <c r="BN76" i="265"/>
  <c r="BN52" i="286"/>
  <c r="BN54" i="286"/>
  <c r="BN60" i="286"/>
  <c r="BN62" i="286"/>
  <c r="BN14" i="288"/>
  <c r="BN16" i="288"/>
  <c r="BN19" i="288"/>
  <c r="BN76" i="280"/>
  <c r="BN78" i="280"/>
  <c r="BN80" i="280"/>
  <c r="BN81" i="280"/>
  <c r="BN109" i="280"/>
  <c r="BN111" i="280"/>
  <c r="BN44" i="282"/>
  <c r="BN45" i="282"/>
  <c r="BN47" i="282"/>
  <c r="BN48" i="282"/>
  <c r="BN57" i="282"/>
  <c r="BN59" i="282"/>
  <c r="BN62" i="282"/>
  <c r="BN63" i="282"/>
  <c r="BN64" i="282"/>
  <c r="BN32" i="265"/>
  <c r="BN33" i="265"/>
  <c r="BN67" i="280"/>
  <c r="BN69" i="280"/>
  <c r="BN35" i="282"/>
  <c r="BN38" i="282"/>
  <c r="BM60" i="286"/>
  <c r="BM62" i="286"/>
  <c r="BM30" i="288"/>
  <c r="BM32" i="288"/>
  <c r="BM52" i="286"/>
  <c r="BM54" i="286"/>
  <c r="BM93" i="280"/>
  <c r="BM94" i="280"/>
  <c r="BM104" i="280"/>
  <c r="BM106" i="280"/>
  <c r="BM67" i="280"/>
  <c r="BM69" i="280"/>
  <c r="BM35" i="282"/>
  <c r="BM38" i="282"/>
  <c r="BM44" i="282"/>
  <c r="BM45" i="282"/>
  <c r="BM47" i="282"/>
  <c r="BM48" i="282"/>
  <c r="BM57" i="282"/>
  <c r="BM59" i="282"/>
  <c r="BM62" i="282"/>
  <c r="BL63" i="265"/>
  <c r="X63" i="277"/>
  <c r="X65" i="277"/>
  <c r="BI63" i="286"/>
  <c r="BI24" i="265"/>
  <c r="W24" i="277"/>
  <c r="BL52" i="286"/>
  <c r="BL54" i="286"/>
  <c r="BL60" i="286"/>
  <c r="BL62" i="286"/>
  <c r="BL30" i="288"/>
  <c r="BL32" i="288"/>
  <c r="BL76" i="280"/>
  <c r="BL78" i="280"/>
  <c r="BL80" i="280"/>
  <c r="BL81" i="280"/>
  <c r="BL109" i="280"/>
  <c r="BL111" i="280"/>
  <c r="BL114" i="280"/>
  <c r="BL116" i="280"/>
  <c r="BL45" i="282"/>
  <c r="BL47" i="282"/>
  <c r="BL48" i="282"/>
  <c r="BL57" i="282"/>
  <c r="BL59" i="282"/>
  <c r="BL62" i="282"/>
  <c r="BL63" i="282"/>
  <c r="BL64" i="282"/>
  <c r="BL32" i="265"/>
  <c r="BL33" i="265"/>
  <c r="BL10" i="280"/>
  <c r="BL12" i="280"/>
  <c r="BI70" i="280"/>
  <c r="BI16" i="265"/>
  <c r="BI19" i="265"/>
  <c r="BI11" i="282"/>
  <c r="BI12" i="282"/>
  <c r="BI13" i="282"/>
  <c r="BI21" i="265"/>
  <c r="BL67" i="280"/>
  <c r="BL69" i="280"/>
  <c r="BL35" i="282"/>
  <c r="BL38" i="282"/>
  <c r="BL44" i="282"/>
  <c r="BI95" i="280"/>
  <c r="BI18" i="265"/>
  <c r="W18" i="277"/>
  <c r="BK59" i="282"/>
  <c r="BK62" i="282"/>
  <c r="BK63" i="282"/>
  <c r="BK64" i="282"/>
  <c r="BK32" i="265"/>
  <c r="BK33" i="265"/>
  <c r="BK37" i="265"/>
  <c r="BK42" i="265"/>
  <c r="BK76" i="280"/>
  <c r="BK78" i="280"/>
  <c r="BK57" i="282"/>
  <c r="BK35" i="282"/>
  <c r="BK38" i="282"/>
  <c r="BK44" i="282"/>
  <c r="BK45" i="282"/>
  <c r="BK47" i="282"/>
  <c r="BK48" i="282"/>
  <c r="BK53" i="282"/>
  <c r="BK67" i="280"/>
  <c r="BK69" i="280"/>
  <c r="BK70" i="280"/>
  <c r="BK16" i="265"/>
  <c r="BK19" i="265"/>
  <c r="BK11" i="282"/>
  <c r="BK12" i="282"/>
  <c r="BJ56" i="286"/>
  <c r="BJ58" i="286"/>
  <c r="BJ93" i="280"/>
  <c r="BJ94" i="280"/>
  <c r="BJ95" i="280"/>
  <c r="BJ18" i="265"/>
  <c r="BI104" i="280"/>
  <c r="BI106" i="280"/>
  <c r="BI125" i="280"/>
  <c r="BH63" i="265"/>
  <c r="BH65" i="265"/>
  <c r="BH67" i="265"/>
  <c r="BH81" i="265"/>
  <c r="BI50" i="282"/>
  <c r="BH64" i="282"/>
  <c r="BH32" i="265"/>
  <c r="BH33" i="265"/>
  <c r="BH10" i="280"/>
  <c r="BH12" i="280"/>
  <c r="BH15" i="280"/>
  <c r="BH16" i="280"/>
  <c r="BH22" i="280"/>
  <c r="BE93" i="280"/>
  <c r="BE94" i="280"/>
  <c r="BE95" i="280"/>
  <c r="BE18" i="265"/>
  <c r="V18" i="277"/>
  <c r="BG52" i="286"/>
  <c r="BG54" i="286"/>
  <c r="BG60" i="286"/>
  <c r="BG62" i="286"/>
  <c r="BG30" i="288"/>
  <c r="BG32" i="288"/>
  <c r="BG39" i="288"/>
  <c r="BG40" i="288"/>
  <c r="BG43" i="288"/>
  <c r="BF14" i="288"/>
  <c r="BF16" i="288"/>
  <c r="BF117" i="280"/>
  <c r="BF109" i="280"/>
  <c r="BF111" i="280"/>
  <c r="BF114" i="280"/>
  <c r="BF116" i="280"/>
  <c r="BF126" i="280"/>
  <c r="BE70" i="265"/>
  <c r="BE76" i="265"/>
  <c r="BE109" i="280"/>
  <c r="BE76" i="280"/>
  <c r="BE78" i="280"/>
  <c r="BE80" i="280"/>
  <c r="BE81" i="280"/>
  <c r="BE98" i="280"/>
  <c r="BA70" i="280"/>
  <c r="BA16" i="265"/>
  <c r="BA19" i="265"/>
  <c r="BA11" i="282"/>
  <c r="BA12" i="282"/>
  <c r="BA13" i="282"/>
  <c r="BA21" i="265"/>
  <c r="BC39" i="288"/>
  <c r="BC30" i="288"/>
  <c r="BC32" i="288"/>
  <c r="BC60" i="288"/>
  <c r="BB10" i="280"/>
  <c r="BB12" i="280"/>
  <c r="BB15" i="280"/>
  <c r="BJ109" i="280"/>
  <c r="BJ111" i="280"/>
  <c r="BJ114" i="280"/>
  <c r="BJ80" i="280"/>
  <c r="BJ81" i="280"/>
  <c r="BJ98" i="280"/>
  <c r="BJ100" i="280"/>
  <c r="BJ76" i="280"/>
  <c r="BJ78" i="280"/>
  <c r="BJ83" i="280"/>
  <c r="BJ84" i="280"/>
  <c r="BJ35" i="282"/>
  <c r="BJ38" i="282"/>
  <c r="BJ44" i="282"/>
  <c r="BJ45" i="282"/>
  <c r="BJ67" i="280"/>
  <c r="BJ69" i="280"/>
  <c r="BI63" i="265"/>
  <c r="BI65" i="265"/>
  <c r="BI62" i="286"/>
  <c r="BI30" i="288"/>
  <c r="BI32" i="288"/>
  <c r="BI60" i="288"/>
  <c r="BI62" i="288"/>
  <c r="BI65" i="288"/>
  <c r="BI52" i="286"/>
  <c r="BI54" i="286"/>
  <c r="BI60" i="286"/>
  <c r="BI63" i="282"/>
  <c r="BI64" i="282"/>
  <c r="BI32" i="265"/>
  <c r="BI33" i="265"/>
  <c r="BI37" i="265"/>
  <c r="BI42" i="265"/>
  <c r="BI47" i="265"/>
  <c r="BI50" i="265"/>
  <c r="BI76" i="280"/>
  <c r="BI78" i="280"/>
  <c r="BI80" i="280"/>
  <c r="BI81" i="280"/>
  <c r="BI109" i="280"/>
  <c r="BI111" i="280"/>
  <c r="BI114" i="280"/>
  <c r="BI116" i="280"/>
  <c r="BI35" i="282"/>
  <c r="BI38" i="282"/>
  <c r="BI44" i="282"/>
  <c r="BI45" i="282"/>
  <c r="BI47" i="282"/>
  <c r="BI48" i="282"/>
  <c r="BI57" i="282"/>
  <c r="BI59" i="282"/>
  <c r="BI62" i="282"/>
  <c r="BI67" i="280"/>
  <c r="BI69" i="280"/>
  <c r="V16" i="277"/>
  <c r="V19" i="277"/>
  <c r="V22" i="277"/>
  <c r="V25" i="277"/>
  <c r="BI93" i="280"/>
  <c r="BI94" i="280"/>
  <c r="BH109" i="280"/>
  <c r="BH111" i="280"/>
  <c r="BH76" i="280"/>
  <c r="BH78" i="280"/>
  <c r="BH80" i="280"/>
  <c r="BH81" i="280"/>
  <c r="BH98" i="280"/>
  <c r="BH100" i="280"/>
  <c r="BH101" i="280"/>
  <c r="BH45" i="265"/>
  <c r="BE70" i="280"/>
  <c r="BE16" i="265"/>
  <c r="BE19" i="265"/>
  <c r="BE11" i="282"/>
  <c r="BE12" i="282"/>
  <c r="BE13" i="282"/>
  <c r="BE21" i="265"/>
  <c r="V21" i="277"/>
  <c r="BH35" i="282"/>
  <c r="BH38" i="282"/>
  <c r="BH44" i="282"/>
  <c r="BH45" i="282"/>
  <c r="BH47" i="282"/>
  <c r="BH48" i="282"/>
  <c r="BH57" i="282"/>
  <c r="BH59" i="282"/>
  <c r="BH62" i="282"/>
  <c r="BH63" i="282"/>
  <c r="BG63" i="265"/>
  <c r="BG65" i="265"/>
  <c r="BG67" i="265"/>
  <c r="BG81" i="265"/>
  <c r="BH67" i="280"/>
  <c r="BH69" i="280"/>
  <c r="BG70" i="265"/>
  <c r="BG76" i="265"/>
  <c r="BG82" i="265"/>
  <c r="BG109" i="280"/>
  <c r="BG111" i="280"/>
  <c r="BG114" i="280"/>
  <c r="BG80" i="280"/>
  <c r="BG81" i="280"/>
  <c r="BG98" i="280"/>
  <c r="BG100" i="280"/>
  <c r="BG76" i="280"/>
  <c r="BG78" i="280"/>
  <c r="BG83" i="280"/>
  <c r="BG84" i="280"/>
  <c r="BG47" i="282"/>
  <c r="BG48" i="282"/>
  <c r="BG57" i="282"/>
  <c r="BG59" i="282"/>
  <c r="BG67" i="280"/>
  <c r="BG69" i="280"/>
  <c r="BG35" i="282"/>
  <c r="BG38" i="282"/>
  <c r="BG44" i="282"/>
  <c r="BG45" i="282"/>
  <c r="BF70" i="265"/>
  <c r="BF76" i="265"/>
  <c r="BF82" i="265"/>
  <c r="BF52" i="286"/>
  <c r="BF54" i="286"/>
  <c r="BF60" i="286"/>
  <c r="BF62" i="286"/>
  <c r="BF30" i="288"/>
  <c r="BF32" i="288"/>
  <c r="BF39" i="288"/>
  <c r="BF40" i="288"/>
  <c r="BF43" i="288"/>
  <c r="BF37" i="265"/>
  <c r="BF42" i="265"/>
  <c r="BF76" i="280"/>
  <c r="BF78" i="280"/>
  <c r="BF80" i="280"/>
  <c r="BF81" i="280"/>
  <c r="BF35" i="282"/>
  <c r="BF38" i="282"/>
  <c r="BF44" i="282"/>
  <c r="BF45" i="282"/>
  <c r="BF47" i="282"/>
  <c r="BF48" i="282"/>
  <c r="BF57" i="282"/>
  <c r="BF59" i="282"/>
  <c r="BF62" i="282"/>
  <c r="BF63" i="282"/>
  <c r="BF64" i="282"/>
  <c r="BF32" i="265"/>
  <c r="BF33" i="265"/>
  <c r="BF10" i="280"/>
  <c r="BF12" i="280"/>
  <c r="BF15" i="280"/>
  <c r="BF67" i="280"/>
  <c r="BF69" i="280"/>
  <c r="BD75" i="265"/>
  <c r="BD116" i="280"/>
  <c r="BD117" i="280"/>
  <c r="BD46" i="265"/>
  <c r="BB30" i="288"/>
  <c r="BB32" i="288"/>
  <c r="BB60" i="288"/>
  <c r="BB62" i="288"/>
  <c r="BB65" i="288"/>
  <c r="BD45" i="282"/>
  <c r="BD47" i="282"/>
  <c r="BD48" i="282"/>
  <c r="BD57" i="282"/>
  <c r="BD59" i="282"/>
  <c r="BD62" i="282"/>
  <c r="BD63" i="282"/>
  <c r="BD64" i="282"/>
  <c r="BD32" i="265"/>
  <c r="BD33" i="265"/>
  <c r="BD10" i="280"/>
  <c r="BD12" i="280"/>
  <c r="BD15" i="280"/>
  <c r="BC93" i="280"/>
  <c r="BC94" i="280"/>
  <c r="BC104" i="280"/>
  <c r="BC106" i="280"/>
  <c r="AZ63" i="265"/>
  <c r="U63" i="277"/>
  <c r="U65" i="277"/>
  <c r="U67" i="277"/>
  <c r="U81" i="277"/>
  <c r="AY56" i="286"/>
  <c r="AY58" i="286"/>
  <c r="AY61" i="286"/>
  <c r="AZ72" i="265"/>
  <c r="U72" i="277"/>
  <c r="BE67" i="280"/>
  <c r="BE69" i="280"/>
  <c r="BE35" i="282"/>
  <c r="BE38" i="282"/>
  <c r="BE44" i="282"/>
  <c r="BE45" i="282"/>
  <c r="BE47" i="282"/>
  <c r="BE48" i="282"/>
  <c r="BE57" i="282"/>
  <c r="BE59" i="282"/>
  <c r="BE62" i="282"/>
  <c r="BE63" i="282"/>
  <c r="BE64" i="282"/>
  <c r="BE32" i="265"/>
  <c r="BE33" i="265"/>
  <c r="BE10" i="280"/>
  <c r="BE12" i="280"/>
  <c r="BE15" i="280"/>
  <c r="BE16" i="280"/>
  <c r="BE22" i="280"/>
  <c r="BD65" i="265"/>
  <c r="BD67" i="265"/>
  <c r="BD81" i="265"/>
  <c r="BD63" i="265"/>
  <c r="V63" i="277"/>
  <c r="V65" i="277"/>
  <c r="V67" i="277"/>
  <c r="V81" i="277"/>
  <c r="BD52" i="286"/>
  <c r="BD54" i="286"/>
  <c r="BD60" i="286"/>
  <c r="BD80" i="280"/>
  <c r="BD81" i="280"/>
  <c r="BD109" i="280"/>
  <c r="BD111" i="280"/>
  <c r="BD114" i="280"/>
  <c r="BD76" i="280"/>
  <c r="BD78" i="280"/>
  <c r="BD83" i="280"/>
  <c r="BD84" i="280"/>
  <c r="BD35" i="282"/>
  <c r="BD38" i="282"/>
  <c r="BD44" i="282"/>
  <c r="BD67" i="280"/>
  <c r="BD69" i="280"/>
  <c r="BD70" i="280"/>
  <c r="BD16" i="265"/>
  <c r="BD19" i="265"/>
  <c r="BD11" i="282"/>
  <c r="BD12" i="282"/>
  <c r="BC70" i="265"/>
  <c r="BC76" i="265"/>
  <c r="BC82" i="265"/>
  <c r="BC52" i="286"/>
  <c r="BC54" i="286"/>
  <c r="BC60" i="286"/>
  <c r="BC62" i="286"/>
  <c r="BC109" i="280"/>
  <c r="BC80" i="280"/>
  <c r="BC81" i="280"/>
  <c r="BC98" i="280"/>
  <c r="BC76" i="280"/>
  <c r="BC78" i="280"/>
  <c r="BC83" i="280"/>
  <c r="BC84" i="280"/>
  <c r="BC67" i="280"/>
  <c r="BC69" i="280"/>
  <c r="BC35" i="282"/>
  <c r="BC38" i="282"/>
  <c r="BC44" i="282"/>
  <c r="BC45" i="282"/>
  <c r="BC47" i="282"/>
  <c r="BC48" i="282"/>
  <c r="BC53" i="282"/>
  <c r="BC55" i="282"/>
  <c r="BB70" i="265"/>
  <c r="BB76" i="265"/>
  <c r="BB52" i="286"/>
  <c r="BB54" i="286"/>
  <c r="BB60" i="286"/>
  <c r="BB62" i="286"/>
  <c r="BB62" i="282"/>
  <c r="BB63" i="282"/>
  <c r="BB64" i="282"/>
  <c r="BB32" i="265"/>
  <c r="BB33" i="265"/>
  <c r="BB37" i="265"/>
  <c r="BB42" i="265"/>
  <c r="BB47" i="265"/>
  <c r="BB50" i="265"/>
  <c r="BB80" i="280"/>
  <c r="BB81" i="280"/>
  <c r="BB109" i="280"/>
  <c r="BB111" i="280"/>
  <c r="BB114" i="280"/>
  <c r="BB116" i="280"/>
  <c r="BB76" i="280"/>
  <c r="BB78" i="280"/>
  <c r="BB83" i="280"/>
  <c r="BB84" i="280"/>
  <c r="BB67" i="280"/>
  <c r="BB69" i="280"/>
  <c r="BB35" i="282"/>
  <c r="BB38" i="282"/>
  <c r="BB44" i="282"/>
  <c r="BB45" i="282"/>
  <c r="BB47" i="282"/>
  <c r="BB48" i="282"/>
  <c r="BB57" i="282"/>
  <c r="BB59" i="282"/>
  <c r="BA70" i="265"/>
  <c r="BA76" i="265"/>
  <c r="BA76" i="280"/>
  <c r="BA78" i="280"/>
  <c r="BA80" i="280"/>
  <c r="BA81" i="280"/>
  <c r="BA109" i="280"/>
  <c r="BA111" i="280"/>
  <c r="BA114" i="280"/>
  <c r="BA116" i="280"/>
  <c r="BA67" i="280"/>
  <c r="BA69" i="280"/>
  <c r="BA35" i="282"/>
  <c r="BA38" i="282"/>
  <c r="BA44" i="282"/>
  <c r="BA45" i="282"/>
  <c r="BA47" i="282"/>
  <c r="BA48" i="282"/>
  <c r="BA53" i="282"/>
  <c r="BA55" i="282"/>
  <c r="AZ52" i="286"/>
  <c r="AZ54" i="286"/>
  <c r="AZ60" i="286"/>
  <c r="AZ93" i="280"/>
  <c r="AZ94" i="280"/>
  <c r="AZ104" i="280"/>
  <c r="AZ106" i="280"/>
  <c r="AZ125" i="280"/>
  <c r="M76" i="288"/>
  <c r="M79" i="288"/>
  <c r="M81" i="288"/>
  <c r="AY60" i="288"/>
  <c r="AY62" i="288"/>
  <c r="AX76" i="288"/>
  <c r="AX79" i="288"/>
  <c r="AX81" i="288"/>
  <c r="AW62" i="286"/>
  <c r="AW30" i="288"/>
  <c r="AW32" i="288"/>
  <c r="AW39" i="288"/>
  <c r="AW40" i="288"/>
  <c r="AW43" i="288"/>
  <c r="AZ37" i="265"/>
  <c r="AZ42" i="265"/>
  <c r="AZ44" i="282"/>
  <c r="AZ45" i="282"/>
  <c r="AZ47" i="282"/>
  <c r="AZ48" i="282"/>
  <c r="AZ57" i="282"/>
  <c r="AZ59" i="282"/>
  <c r="AZ62" i="282"/>
  <c r="AZ63" i="282"/>
  <c r="AZ64" i="282"/>
  <c r="AZ32" i="265"/>
  <c r="AZ33" i="265"/>
  <c r="AZ10" i="280"/>
  <c r="AZ12" i="280"/>
  <c r="AZ15" i="280"/>
  <c r="AZ16" i="280"/>
  <c r="AZ35" i="282"/>
  <c r="AZ38" i="282"/>
  <c r="AZ67" i="280"/>
  <c r="AZ69" i="280"/>
  <c r="AZ70" i="280"/>
  <c r="AZ16" i="265"/>
  <c r="AZ19" i="265"/>
  <c r="AZ11" i="282"/>
  <c r="AZ12" i="282"/>
  <c r="AZ13" i="282"/>
  <c r="AZ21" i="265"/>
  <c r="AY52" i="286"/>
  <c r="AY54" i="286"/>
  <c r="AY60" i="286"/>
  <c r="AY62" i="286"/>
  <c r="AY30" i="288"/>
  <c r="AY32" i="288"/>
  <c r="AY39" i="288"/>
  <c r="AY40" i="288"/>
  <c r="AY76" i="280"/>
  <c r="AY78" i="280"/>
  <c r="AY83" i="280"/>
  <c r="AY84" i="280"/>
  <c r="AY70" i="280"/>
  <c r="AY16" i="265"/>
  <c r="AY19" i="265"/>
  <c r="AX63" i="265"/>
  <c r="AX65" i="265"/>
  <c r="AX67" i="265"/>
  <c r="AY67" i="280"/>
  <c r="AY69" i="280"/>
  <c r="AY35" i="282"/>
  <c r="AY38" i="282"/>
  <c r="AX52" i="286"/>
  <c r="AX54" i="286"/>
  <c r="AX60" i="286"/>
  <c r="AX62" i="286"/>
  <c r="AX14" i="288"/>
  <c r="AX16" i="288"/>
  <c r="AX19" i="288"/>
  <c r="AX109" i="280"/>
  <c r="AX111" i="280"/>
  <c r="AX114" i="280"/>
  <c r="AX76" i="280"/>
  <c r="AX78" i="280"/>
  <c r="AX80" i="280"/>
  <c r="AX81" i="280"/>
  <c r="AX98" i="280"/>
  <c r="AX100" i="280"/>
  <c r="AX64" i="282"/>
  <c r="AX32" i="265"/>
  <c r="AX33" i="265"/>
  <c r="AX10" i="280"/>
  <c r="AX12" i="280"/>
  <c r="AX57" i="282"/>
  <c r="AX59" i="282"/>
  <c r="AX62" i="282"/>
  <c r="AX63" i="282"/>
  <c r="AX35" i="282"/>
  <c r="AX38" i="282"/>
  <c r="AX44" i="282"/>
  <c r="AX45" i="282"/>
  <c r="AX47" i="282"/>
  <c r="AX48" i="282"/>
  <c r="AX67" i="280"/>
  <c r="AX69" i="280"/>
  <c r="AW70" i="265"/>
  <c r="AW76" i="265"/>
  <c r="AW82" i="265"/>
  <c r="AW57" i="282"/>
  <c r="AW59" i="282"/>
  <c r="AW62" i="282"/>
  <c r="AW63" i="282"/>
  <c r="AW64" i="282"/>
  <c r="AW32" i="265"/>
  <c r="AW33" i="265"/>
  <c r="AW10" i="280"/>
  <c r="AW12" i="280"/>
  <c r="AW52" i="286"/>
  <c r="AW54" i="286"/>
  <c r="AW60" i="286"/>
  <c r="AW93" i="280"/>
  <c r="AW94" i="280"/>
  <c r="AW104" i="280"/>
  <c r="AW106" i="280"/>
  <c r="AW35" i="282"/>
  <c r="AW38" i="282"/>
  <c r="AW44" i="282"/>
  <c r="AW45" i="282"/>
  <c r="AW47" i="282"/>
  <c r="AW48" i="282"/>
  <c r="AV63" i="265"/>
  <c r="T63" i="277"/>
  <c r="T65" i="277"/>
  <c r="AS52" i="286"/>
  <c r="AS54" i="286"/>
  <c r="AW67" i="280"/>
  <c r="AW69" i="280"/>
  <c r="AS114" i="280"/>
  <c r="AS116" i="280"/>
  <c r="AS117" i="280"/>
  <c r="AS46" i="265"/>
  <c r="AV73" i="265"/>
  <c r="T73" i="277"/>
  <c r="AU75" i="265"/>
  <c r="AV47" i="265"/>
  <c r="AV77" i="280"/>
  <c r="AS81" i="280"/>
  <c r="AS109" i="280"/>
  <c r="AS111" i="280"/>
  <c r="AV12" i="280"/>
  <c r="AV15" i="280"/>
  <c r="AV16" i="280"/>
  <c r="AU70" i="265"/>
  <c r="AV76" i="282"/>
  <c r="AV104" i="280"/>
  <c r="AV106" i="280"/>
  <c r="AS93" i="280"/>
  <c r="AS94" i="280"/>
  <c r="AU72" i="265"/>
  <c r="AV100" i="280"/>
  <c r="AV44" i="265"/>
  <c r="AV124" i="280"/>
  <c r="AV42" i="265"/>
  <c r="AV35" i="265"/>
  <c r="AV67" i="282"/>
  <c r="AU67" i="282"/>
  <c r="AU87" i="282"/>
  <c r="AV13" i="282"/>
  <c r="AV87" i="282"/>
  <c r="AU60" i="288"/>
  <c r="AU62" i="288"/>
  <c r="AU65" i="288"/>
  <c r="AV25" i="265"/>
  <c r="AV53" i="286"/>
  <c r="AV22" i="265"/>
  <c r="AV35" i="286"/>
  <c r="AV11" i="282"/>
  <c r="AV12" i="282"/>
  <c r="AV70" i="280"/>
  <c r="AV16" i="265"/>
  <c r="AV19" i="265"/>
  <c r="AU83" i="265"/>
  <c r="AU81" i="265"/>
  <c r="AU84" i="265"/>
  <c r="AU53" i="265"/>
  <c r="AU46" i="286"/>
  <c r="AU57" i="286"/>
  <c r="AU46" i="265"/>
  <c r="AU53" i="286"/>
  <c r="AU25" i="265"/>
  <c r="AU22" i="265"/>
  <c r="AU35" i="286"/>
  <c r="AV30" i="288"/>
  <c r="AV32" i="288"/>
  <c r="AV39" i="288"/>
  <c r="AV40" i="288"/>
  <c r="AV43" i="288"/>
  <c r="AU16" i="280"/>
  <c r="AU22" i="280"/>
  <c r="AV111" i="280"/>
  <c r="AV114" i="280"/>
  <c r="AV116" i="280"/>
  <c r="AV88" i="282"/>
  <c r="AV66" i="282"/>
  <c r="AU52" i="265"/>
  <c r="AU63" i="286"/>
  <c r="AU24" i="265"/>
  <c r="AU117" i="280"/>
  <c r="AU126" i="280"/>
  <c r="AU66" i="282"/>
  <c r="AU88" i="282"/>
  <c r="AV52" i="286"/>
  <c r="AV54" i="286"/>
  <c r="AV60" i="286"/>
  <c r="AV62" i="286"/>
  <c r="AV14" i="288"/>
  <c r="AV16" i="288"/>
  <c r="AV50" i="282"/>
  <c r="AV51" i="282"/>
  <c r="AS87" i="282"/>
  <c r="AU30" i="288"/>
  <c r="AU32" i="288"/>
  <c r="AU39" i="288"/>
  <c r="AU40" i="288"/>
  <c r="AU43" i="288"/>
  <c r="AU77" i="280"/>
  <c r="AU93" i="280"/>
  <c r="AU94" i="280"/>
  <c r="AU104" i="280"/>
  <c r="AU106" i="280"/>
  <c r="AU125" i="280"/>
  <c r="AU124" i="280"/>
  <c r="AU83" i="280"/>
  <c r="AU84" i="280"/>
  <c r="AU44" i="265"/>
  <c r="AU14" i="288"/>
  <c r="AU16" i="288"/>
  <c r="AU19" i="288"/>
  <c r="AS80" i="280"/>
  <c r="AV93" i="280"/>
  <c r="AV94" i="280"/>
  <c r="AV95" i="280"/>
  <c r="AV18" i="265"/>
  <c r="AU47" i="265"/>
  <c r="AU50" i="265"/>
  <c r="AU76" i="288"/>
  <c r="AU79" i="288"/>
  <c r="AU81" i="288"/>
  <c r="AU10" i="280"/>
  <c r="AU12" i="280"/>
  <c r="AU15" i="280"/>
  <c r="AU70" i="280"/>
  <c r="AU16" i="265"/>
  <c r="AU19" i="265"/>
  <c r="AU11" i="282"/>
  <c r="AU12" i="282"/>
  <c r="AU13" i="282"/>
  <c r="AU21" i="265"/>
  <c r="AV83" i="280"/>
  <c r="AV84" i="280"/>
  <c r="AV10" i="280"/>
  <c r="AV37" i="265"/>
  <c r="AS70" i="280"/>
  <c r="AS16" i="265"/>
  <c r="AS19" i="265"/>
  <c r="AS11" i="282"/>
  <c r="AS12" i="282"/>
  <c r="AS13" i="282"/>
  <c r="AS21" i="265"/>
  <c r="S21" i="277"/>
  <c r="AU98" i="280"/>
  <c r="AU100" i="280"/>
  <c r="AU101" i="280"/>
  <c r="AU45" i="265"/>
  <c r="AU47" i="282"/>
  <c r="AU48" i="282"/>
  <c r="AU57" i="282"/>
  <c r="AU59" i="282"/>
  <c r="AU62" i="282"/>
  <c r="AU63" i="282"/>
  <c r="AU64" i="282"/>
  <c r="AU32" i="265"/>
  <c r="AU33" i="265"/>
  <c r="AU37" i="265"/>
  <c r="AU42" i="265"/>
  <c r="AV77" i="282"/>
  <c r="AV58" i="282"/>
  <c r="AV53" i="282"/>
  <c r="AV55" i="282"/>
  <c r="AU76" i="280"/>
  <c r="AU78" i="280"/>
  <c r="AU80" i="280"/>
  <c r="AU81" i="280"/>
  <c r="AU109" i="280"/>
  <c r="AU111" i="280"/>
  <c r="AU114" i="280"/>
  <c r="AU116" i="280"/>
  <c r="AU67" i="280"/>
  <c r="AU69" i="280"/>
  <c r="AU35" i="282"/>
  <c r="AU38" i="282"/>
  <c r="AU44" i="282"/>
  <c r="AU45" i="282"/>
  <c r="AU56" i="286"/>
  <c r="AU58" i="286"/>
  <c r="AU61" i="286"/>
  <c r="AV109" i="280"/>
  <c r="AV76" i="280"/>
  <c r="AV78" i="280"/>
  <c r="AV80" i="280"/>
  <c r="AV81" i="280"/>
  <c r="AV98" i="280"/>
  <c r="AS76" i="280"/>
  <c r="AS78" i="280"/>
  <c r="AS83" i="280"/>
  <c r="AS84" i="280"/>
  <c r="AS44" i="265"/>
  <c r="S43" i="277"/>
  <c r="AV62" i="282"/>
  <c r="AV63" i="282"/>
  <c r="AV64" i="282"/>
  <c r="AV32" i="265"/>
  <c r="AV33" i="265"/>
  <c r="AV76" i="288"/>
  <c r="AV79" i="288"/>
  <c r="AV81" i="288"/>
  <c r="AV67" i="280"/>
  <c r="AV69" i="280"/>
  <c r="AV35" i="282"/>
  <c r="AV38" i="282"/>
  <c r="AV44" i="282"/>
  <c r="AV45" i="282"/>
  <c r="AV47" i="282"/>
  <c r="AV48" i="282"/>
  <c r="AV57" i="282"/>
  <c r="AV59" i="282"/>
  <c r="AS67" i="280"/>
  <c r="AS69" i="280"/>
  <c r="AU63" i="265"/>
  <c r="AU65" i="265"/>
  <c r="AU67" i="265"/>
  <c r="AU52" i="286"/>
  <c r="AU54" i="286"/>
  <c r="AU60" i="286"/>
  <c r="AU62" i="286"/>
  <c r="ER35" i="265"/>
  <c r="EO95" i="280"/>
  <c r="EO18" i="265"/>
  <c r="AR18" i="277"/>
  <c r="EP35" i="265"/>
  <c r="ET67" i="282"/>
  <c r="ES76" i="288"/>
  <c r="ES45" i="286"/>
  <c r="ES76" i="280"/>
  <c r="ES78" i="280"/>
  <c r="ES83" i="280"/>
  <c r="ES84" i="280"/>
  <c r="ES124" i="280"/>
  <c r="ES88" i="282"/>
  <c r="ES66" i="282"/>
  <c r="AS84" i="277"/>
  <c r="AS63" i="277"/>
  <c r="AS65" i="277"/>
  <c r="AS67" i="277"/>
  <c r="AS81" i="277"/>
  <c r="AS83" i="277"/>
  <c r="ER109" i="280"/>
  <c r="ER111" i="280"/>
  <c r="ER114" i="280"/>
  <c r="ER116" i="280"/>
  <c r="ER126" i="280"/>
  <c r="EQ72" i="265"/>
  <c r="EQ64" i="282"/>
  <c r="EQ32" i="265"/>
  <c r="EQ33" i="265"/>
  <c r="EQ76" i="288"/>
  <c r="EQ58" i="282"/>
  <c r="EQ53" i="282"/>
  <c r="EQ55" i="282"/>
  <c r="EQ77" i="282"/>
  <c r="EP65" i="288"/>
  <c r="EP62" i="288"/>
  <c r="EP30" i="288"/>
  <c r="EP32" i="288"/>
  <c r="EP60" i="288"/>
  <c r="EP76" i="288"/>
  <c r="EO11" i="282"/>
  <c r="EO12" i="282"/>
  <c r="EO87" i="282"/>
  <c r="AQ51" i="277"/>
  <c r="EK52" i="265"/>
  <c r="EM75" i="265"/>
  <c r="EL125" i="280"/>
  <c r="EL106" i="280"/>
  <c r="EL104" i="280"/>
  <c r="EH43" i="288"/>
  <c r="EH40" i="288"/>
  <c r="EH39" i="288"/>
  <c r="EN21" i="265"/>
  <c r="EN13" i="282"/>
  <c r="EL45" i="265"/>
  <c r="EL101" i="280"/>
  <c r="EL73" i="265"/>
  <c r="EJ46" i="265"/>
  <c r="EJ117" i="280"/>
  <c r="AP21" i="277"/>
  <c r="EG21" i="265"/>
  <c r="EG13" i="282"/>
  <c r="EJ76" i="282"/>
  <c r="EJ51" i="282"/>
  <c r="EJ50" i="282"/>
  <c r="EF76" i="282"/>
  <c r="EF51" i="282"/>
  <c r="EF50" i="282"/>
  <c r="EE43" i="288"/>
  <c r="EE40" i="288"/>
  <c r="EE39" i="288"/>
  <c r="ED21" i="265"/>
  <c r="ED13" i="282"/>
  <c r="ER105" i="280"/>
  <c r="ER80" i="280"/>
  <c r="ER81" i="280"/>
  <c r="ER98" i="280"/>
  <c r="ER100" i="280"/>
  <c r="ER110" i="280"/>
  <c r="ER67" i="282"/>
  <c r="ER21" i="265"/>
  <c r="ER13" i="282"/>
  <c r="EQ83" i="265"/>
  <c r="EQ63" i="265"/>
  <c r="EQ65" i="265"/>
  <c r="EQ67" i="265"/>
  <c r="EQ81" i="265"/>
  <c r="EQ84" i="265"/>
  <c r="EQ75" i="265"/>
  <c r="EQ125" i="280"/>
  <c r="EQ106" i="280"/>
  <c r="EQ104" i="280"/>
  <c r="EQ67" i="282"/>
  <c r="EO30" i="288"/>
  <c r="EO32" i="288"/>
  <c r="EO60" i="288"/>
  <c r="EO62" i="288"/>
  <c r="EO65" i="288"/>
  <c r="EN61" i="286"/>
  <c r="EN58" i="286"/>
  <c r="EN56" i="286"/>
  <c r="EM43" i="288"/>
  <c r="EM40" i="288"/>
  <c r="EM39" i="288"/>
  <c r="EL75" i="265"/>
  <c r="EL21" i="265"/>
  <c r="EL13" i="282"/>
  <c r="EI77" i="280"/>
  <c r="EE21" i="265"/>
  <c r="EE13" i="282"/>
  <c r="EQ53" i="286"/>
  <c r="EQ35" i="286"/>
  <c r="EQ22" i="265"/>
  <c r="EQ25" i="265"/>
  <c r="EQ70" i="280"/>
  <c r="EQ16" i="265"/>
  <c r="EQ19" i="265"/>
  <c r="EQ11" i="282"/>
  <c r="EQ12" i="282"/>
  <c r="EQ87" i="282"/>
  <c r="EP24" i="265"/>
  <c r="EP63" i="286"/>
  <c r="EP52" i="265"/>
  <c r="EP46" i="286"/>
  <c r="EP57" i="286"/>
  <c r="EP47" i="265"/>
  <c r="EP50" i="265"/>
  <c r="EP53" i="265"/>
  <c r="EP115" i="280"/>
  <c r="EP67" i="282"/>
  <c r="EP77" i="282"/>
  <c r="EP53" i="282"/>
  <c r="EP55" i="282"/>
  <c r="EP58" i="282"/>
  <c r="EP36" i="282"/>
  <c r="EP99" i="280"/>
  <c r="EO14" i="288"/>
  <c r="EO16" i="288"/>
  <c r="EO19" i="288"/>
  <c r="EO73" i="265"/>
  <c r="EN65" i="288"/>
  <c r="EN62" i="288"/>
  <c r="EN60" i="288"/>
  <c r="AQ21" i="277"/>
  <c r="EK21" i="265"/>
  <c r="EK13" i="282"/>
  <c r="EL72" i="265"/>
  <c r="EK72" i="265"/>
  <c r="EI65" i="288"/>
  <c r="EI62" i="288"/>
  <c r="EI60" i="288"/>
  <c r="EG125" i="280"/>
  <c r="EG106" i="280"/>
  <c r="EG104" i="280"/>
  <c r="EF46" i="265"/>
  <c r="EF117" i="280"/>
  <c r="EE104" i="280"/>
  <c r="EE106" i="280"/>
  <c r="EE125" i="280"/>
  <c r="ED125" i="280"/>
  <c r="ED106" i="280"/>
  <c r="ED104" i="280"/>
  <c r="EN70" i="265"/>
  <c r="AR70" i="277"/>
  <c r="AR76" i="277"/>
  <c r="AR82" i="277"/>
  <c r="AR72" i="277"/>
  <c r="EN72" i="265"/>
  <c r="EL65" i="288"/>
  <c r="EL62" i="288"/>
  <c r="EL60" i="288"/>
  <c r="EM18" i="265"/>
  <c r="EM95" i="280"/>
  <c r="EK125" i="280"/>
  <c r="EK106" i="280"/>
  <c r="EK104" i="280"/>
  <c r="ED45" i="265"/>
  <c r="ED101" i="280"/>
  <c r="ES47" i="286"/>
  <c r="ER37" i="286"/>
  <c r="ES34" i="286"/>
  <c r="ES52" i="286"/>
  <c r="ES54" i="286"/>
  <c r="ES60" i="286"/>
  <c r="ES62" i="286"/>
  <c r="ES36" i="286"/>
  <c r="ES99" i="280"/>
  <c r="ES36" i="282"/>
  <c r="ER36" i="286"/>
  <c r="ER47" i="286"/>
  <c r="ER44" i="265"/>
  <c r="ER76" i="280"/>
  <c r="ER78" i="280"/>
  <c r="ER83" i="280"/>
  <c r="ER84" i="280"/>
  <c r="ER124" i="280"/>
  <c r="ER25" i="265"/>
  <c r="ER53" i="286"/>
  <c r="ER22" i="265"/>
  <c r="ER35" i="286"/>
  <c r="ER70" i="280"/>
  <c r="ER16" i="265"/>
  <c r="ER19" i="265"/>
  <c r="ER11" i="282"/>
  <c r="ER12" i="282"/>
  <c r="ER87" i="282"/>
  <c r="EQ36" i="286"/>
  <c r="EQ52" i="286"/>
  <c r="EQ54" i="286"/>
  <c r="EQ60" i="286"/>
  <c r="EQ62" i="286"/>
  <c r="EQ47" i="286"/>
  <c r="ER99" i="280"/>
  <c r="ER93" i="280"/>
  <c r="ER94" i="280"/>
  <c r="ER36" i="282"/>
  <c r="EQ110" i="280"/>
  <c r="EQ80" i="280"/>
  <c r="EQ81" i="280"/>
  <c r="EQ98" i="280"/>
  <c r="EQ100" i="280"/>
  <c r="EQ105" i="280"/>
  <c r="EO86" i="282"/>
  <c r="EO89" i="282"/>
  <c r="EP86" i="282"/>
  <c r="EP89" i="282"/>
  <c r="EQ86" i="282"/>
  <c r="EQ89" i="282"/>
  <c r="EQ73" i="265"/>
  <c r="EP83" i="265"/>
  <c r="EP63" i="265"/>
  <c r="EP65" i="265"/>
  <c r="EP67" i="265"/>
  <c r="EP81" i="265"/>
  <c r="EP84" i="265"/>
  <c r="EP70" i="265"/>
  <c r="EP76" i="265"/>
  <c r="EP82" i="265"/>
  <c r="EP109" i="280"/>
  <c r="EP111" i="280"/>
  <c r="EP114" i="280"/>
  <c r="EP116" i="280"/>
  <c r="EP126" i="280"/>
  <c r="EP53" i="286"/>
  <c r="EP25" i="265"/>
  <c r="EP70" i="280"/>
  <c r="EP16" i="265"/>
  <c r="EP19" i="265"/>
  <c r="EP22" i="265"/>
  <c r="EP35" i="286"/>
  <c r="EO77" i="280"/>
  <c r="EO76" i="280"/>
  <c r="EO78" i="280"/>
  <c r="EO83" i="280"/>
  <c r="EO84" i="280"/>
  <c r="EO124" i="280"/>
  <c r="EO66" i="282"/>
  <c r="EO88" i="282"/>
  <c r="EN46" i="265"/>
  <c r="EN117" i="280"/>
  <c r="EN76" i="282"/>
  <c r="EN51" i="282"/>
  <c r="EN50" i="282"/>
  <c r="EM67" i="282"/>
  <c r="EQ18" i="265"/>
  <c r="EQ95" i="280"/>
  <c r="EP36" i="286"/>
  <c r="EP52" i="286"/>
  <c r="EP54" i="286"/>
  <c r="EP60" i="286"/>
  <c r="EP62" i="286"/>
  <c r="EP47" i="286"/>
  <c r="EP44" i="265"/>
  <c r="EP83" i="280"/>
  <c r="EP84" i="280"/>
  <c r="EP124" i="280"/>
  <c r="EO78" i="282"/>
  <c r="EP75" i="282"/>
  <c r="EP78" i="282"/>
  <c r="EQ75" i="282"/>
  <c r="EQ54" i="282"/>
  <c r="EO70" i="265"/>
  <c r="EO76" i="265"/>
  <c r="EO82" i="265"/>
  <c r="EO10" i="280"/>
  <c r="EO12" i="280"/>
  <c r="EO15" i="280"/>
  <c r="EO16" i="280"/>
  <c r="EO22" i="280"/>
  <c r="EO67" i="282"/>
  <c r="EM73" i="288"/>
  <c r="EM104" i="280"/>
  <c r="EM106" i="280"/>
  <c r="EM125" i="280"/>
  <c r="AP72" i="277"/>
  <c r="EF72" i="265"/>
  <c r="EE18" i="265"/>
  <c r="EE95" i="280"/>
  <c r="EU53" i="286"/>
  <c r="EU35" i="286"/>
  <c r="EU22" i="265"/>
  <c r="EU25" i="265"/>
  <c r="EU52" i="280"/>
  <c r="EU67" i="280"/>
  <c r="EU69" i="280"/>
  <c r="EU70" i="280"/>
  <c r="EU16" i="265"/>
  <c r="EU19" i="265"/>
  <c r="EU11" i="282"/>
  <c r="EU12" i="282"/>
  <c r="EU87" i="282"/>
  <c r="ET55" i="280"/>
  <c r="ET70" i="265"/>
  <c r="ET76" i="265"/>
  <c r="ET82" i="265"/>
  <c r="EU36" i="282"/>
  <c r="EU93" i="280"/>
  <c r="EU94" i="280"/>
  <c r="EU99" i="280"/>
  <c r="ET127" i="280"/>
  <c r="EU123" i="280"/>
  <c r="EU115" i="280"/>
  <c r="ET25" i="265"/>
  <c r="ET53" i="286"/>
  <c r="ET70" i="280"/>
  <c r="ET16" i="265"/>
  <c r="ET19" i="265"/>
  <c r="ET22" i="265"/>
  <c r="ET35" i="286"/>
  <c r="ET77" i="282"/>
  <c r="ES55" i="280"/>
  <c r="ET52" i="280"/>
  <c r="ET67" i="280"/>
  <c r="ET69" i="280"/>
  <c r="ET35" i="282"/>
  <c r="ET38" i="282"/>
  <c r="ET44" i="282"/>
  <c r="ET45" i="282"/>
  <c r="ET47" i="282"/>
  <c r="ET48" i="282"/>
  <c r="ET53" i="282"/>
  <c r="ET55" i="282"/>
  <c r="ET58" i="282"/>
  <c r="ET99" i="280"/>
  <c r="ES127" i="280"/>
  <c r="ET123" i="280"/>
  <c r="ET93" i="280"/>
  <c r="ET94" i="280"/>
  <c r="ET36" i="282"/>
  <c r="ES35" i="282"/>
  <c r="ES38" i="282"/>
  <c r="ES44" i="282"/>
  <c r="ES45" i="282"/>
  <c r="ES47" i="282"/>
  <c r="ES48" i="282"/>
  <c r="ES57" i="282"/>
  <c r="ES59" i="282"/>
  <c r="ES62" i="282"/>
  <c r="ES63" i="282"/>
  <c r="ES64" i="282"/>
  <c r="ES32" i="265"/>
  <c r="ES33" i="265"/>
  <c r="ES37" i="265"/>
  <c r="ES42" i="265"/>
  <c r="ES77" i="280"/>
  <c r="ES93" i="280"/>
  <c r="ES94" i="280"/>
  <c r="ES104" i="280"/>
  <c r="ES106" i="280"/>
  <c r="ES125" i="280"/>
  <c r="ES53" i="286"/>
  <c r="ES25" i="265"/>
  <c r="ER55" i="280"/>
  <c r="ES52" i="280"/>
  <c r="ES67" i="280"/>
  <c r="ES69" i="280"/>
  <c r="ES70" i="280"/>
  <c r="ES16" i="265"/>
  <c r="ES19" i="265"/>
  <c r="ES22" i="265"/>
  <c r="ES35" i="286"/>
  <c r="ER83" i="265"/>
  <c r="EQ48" i="286"/>
  <c r="ER45" i="286"/>
  <c r="ER48" i="286"/>
  <c r="ER63" i="265"/>
  <c r="ER65" i="265"/>
  <c r="ER67" i="265"/>
  <c r="ER81" i="265"/>
  <c r="ER84" i="265"/>
  <c r="ER24" i="265"/>
  <c r="EO37" i="286"/>
  <c r="EP34" i="286"/>
  <c r="EP37" i="286"/>
  <c r="EQ34" i="286"/>
  <c r="EQ37" i="286"/>
  <c r="ER34" i="286"/>
  <c r="ER52" i="286"/>
  <c r="ER54" i="286"/>
  <c r="ER60" i="286"/>
  <c r="ER62" i="286"/>
  <c r="ER63" i="286"/>
  <c r="ER52" i="265"/>
  <c r="EQ127" i="280"/>
  <c r="ER123" i="280"/>
  <c r="ER127" i="280"/>
  <c r="ES123" i="280"/>
  <c r="ES115" i="280"/>
  <c r="ER46" i="286"/>
  <c r="ER53" i="265"/>
  <c r="ER37" i="265"/>
  <c r="ER42" i="265"/>
  <c r="ER47" i="265"/>
  <c r="ER50" i="265"/>
  <c r="ER57" i="286"/>
  <c r="ER64" i="282"/>
  <c r="ER32" i="265"/>
  <c r="ER33" i="265"/>
  <c r="ER10" i="280"/>
  <c r="ER12" i="280"/>
  <c r="ER15" i="280"/>
  <c r="ER16" i="280"/>
  <c r="ER22" i="280"/>
  <c r="ER88" i="282"/>
  <c r="ER57" i="282"/>
  <c r="ER59" i="282"/>
  <c r="ER62" i="282"/>
  <c r="ER63" i="282"/>
  <c r="ER66" i="282"/>
  <c r="ER77" i="282"/>
  <c r="EQ55" i="280"/>
  <c r="ER52" i="280"/>
  <c r="ER67" i="280"/>
  <c r="ER69" i="280"/>
  <c r="ER35" i="282"/>
  <c r="ER38" i="282"/>
  <c r="ER44" i="282"/>
  <c r="ER45" i="282"/>
  <c r="ER47" i="282"/>
  <c r="ER48" i="282"/>
  <c r="ER53" i="282"/>
  <c r="ER55" i="282"/>
  <c r="ER58" i="282"/>
  <c r="EQ56" i="286"/>
  <c r="EQ58" i="286"/>
  <c r="EQ61" i="286"/>
  <c r="EQ124" i="280"/>
  <c r="EP48" i="286"/>
  <c r="EQ45" i="286"/>
  <c r="EQ76" i="280"/>
  <c r="EQ78" i="280"/>
  <c r="EQ83" i="280"/>
  <c r="EQ84" i="280"/>
  <c r="EQ44" i="265"/>
  <c r="EQ66" i="282"/>
  <c r="EP55" i="280"/>
  <c r="EQ52" i="280"/>
  <c r="EQ67" i="280"/>
  <c r="EQ69" i="280"/>
  <c r="EQ35" i="282"/>
  <c r="EQ38" i="282"/>
  <c r="EQ44" i="282"/>
  <c r="EQ45" i="282"/>
  <c r="EQ47" i="282"/>
  <c r="EQ48" i="282"/>
  <c r="EQ57" i="282"/>
  <c r="EQ59" i="282"/>
  <c r="EQ62" i="282"/>
  <c r="EQ63" i="282"/>
  <c r="EQ88" i="282"/>
  <c r="EQ36" i="282"/>
  <c r="EP127" i="280"/>
  <c r="EQ123" i="280"/>
  <c r="EQ93" i="280"/>
  <c r="EQ94" i="280"/>
  <c r="EQ99" i="280"/>
  <c r="EP110" i="280"/>
  <c r="EP45" i="286"/>
  <c r="EP76" i="280"/>
  <c r="EP78" i="280"/>
  <c r="EP80" i="280"/>
  <c r="EP81" i="280"/>
  <c r="EP98" i="280"/>
  <c r="EP100" i="280"/>
  <c r="EP105" i="280"/>
  <c r="EP64" i="282"/>
  <c r="EP32" i="265"/>
  <c r="EP33" i="265"/>
  <c r="EP37" i="265"/>
  <c r="EP42" i="265"/>
  <c r="EP77" i="280"/>
  <c r="EP88" i="282"/>
  <c r="EO55" i="280"/>
  <c r="EP52" i="280"/>
  <c r="EP67" i="280"/>
  <c r="EP69" i="280"/>
  <c r="EP35" i="282"/>
  <c r="EP38" i="282"/>
  <c r="EP44" i="282"/>
  <c r="EP45" i="282"/>
  <c r="EP47" i="282"/>
  <c r="EP48" i="282"/>
  <c r="EP57" i="282"/>
  <c r="EP59" i="282"/>
  <c r="EP62" i="282"/>
  <c r="EP63" i="282"/>
  <c r="EP66" i="282"/>
  <c r="EO127" i="280"/>
  <c r="EP123" i="280"/>
  <c r="EP93" i="280"/>
  <c r="EP94" i="280"/>
  <c r="EP95" i="280"/>
  <c r="EP18" i="265"/>
  <c r="EO83" i="265"/>
  <c r="EO45" i="286"/>
  <c r="EO48" i="286"/>
  <c r="EO63" i="265"/>
  <c r="EO65" i="265"/>
  <c r="EO67" i="265"/>
  <c r="EO81" i="265"/>
  <c r="EO84" i="265"/>
  <c r="EO36" i="286"/>
  <c r="EO34" i="286"/>
  <c r="EO52" i="286"/>
  <c r="EO54" i="286"/>
  <c r="EO60" i="286"/>
  <c r="EO62" i="286"/>
  <c r="EO47" i="286"/>
  <c r="EO57" i="286"/>
  <c r="EO53" i="265"/>
  <c r="EO57" i="282"/>
  <c r="EO59" i="282"/>
  <c r="EO62" i="282"/>
  <c r="EO63" i="282"/>
  <c r="EO64" i="282"/>
  <c r="EO32" i="265"/>
  <c r="EO33" i="265"/>
  <c r="EO37" i="265"/>
  <c r="EO42" i="265"/>
  <c r="EO47" i="265"/>
  <c r="EO50" i="265"/>
  <c r="EO46" i="286"/>
  <c r="EO25" i="265"/>
  <c r="EO35" i="286"/>
  <c r="EO70" i="280"/>
  <c r="EO16" i="265"/>
  <c r="EO19" i="265"/>
  <c r="EO22" i="265"/>
  <c r="EO53" i="286"/>
  <c r="EO77" i="282"/>
  <c r="EO47" i="282"/>
  <c r="EO48" i="282"/>
  <c r="EO53" i="282"/>
  <c r="EO55" i="282"/>
  <c r="EO58" i="282"/>
  <c r="AQ16" i="277"/>
  <c r="AQ19" i="277"/>
  <c r="AQ22" i="277"/>
  <c r="AQ25" i="277"/>
  <c r="EM56" i="286"/>
  <c r="EM58" i="286"/>
  <c r="EM61" i="286"/>
  <c r="EK67" i="282"/>
  <c r="EJ72" i="265"/>
  <c r="AQ72" i="277"/>
  <c r="EJ21" i="265"/>
  <c r="EJ13" i="282"/>
  <c r="EI125" i="280"/>
  <c r="EI106" i="280"/>
  <c r="EI104" i="280"/>
  <c r="EH73" i="265"/>
  <c r="ED10" i="280"/>
  <c r="ED12" i="280"/>
  <c r="ED15" i="280"/>
  <c r="ED16" i="280"/>
  <c r="ED22" i="280"/>
  <c r="EH45" i="265"/>
  <c r="EH101" i="280"/>
  <c r="EH104" i="280"/>
  <c r="EH106" i="280"/>
  <c r="EH125" i="280"/>
  <c r="EH87" i="282"/>
  <c r="EG54" i="282"/>
  <c r="EE77" i="280"/>
  <c r="DY67" i="282"/>
  <c r="DZ21" i="265"/>
  <c r="DZ13" i="282"/>
  <c r="DZ99" i="280"/>
  <c r="DZ36" i="282"/>
  <c r="DW125" i="280"/>
  <c r="DW106" i="280"/>
  <c r="DW104" i="280"/>
  <c r="DW16" i="265"/>
  <c r="DW19" i="265"/>
  <c r="DW11" i="282"/>
  <c r="DW12" i="282"/>
  <c r="DW87" i="282"/>
  <c r="DT73" i="288"/>
  <c r="DQ67" i="282"/>
  <c r="DS45" i="265"/>
  <c r="DS101" i="280"/>
  <c r="DS18" i="265"/>
  <c r="DS95" i="280"/>
  <c r="DS54" i="282"/>
  <c r="DM124" i="280"/>
  <c r="DM75" i="265"/>
  <c r="DM99" i="280"/>
  <c r="DM36" i="282"/>
  <c r="DK35" i="265"/>
  <c r="EG67" i="282"/>
  <c r="EC72" i="265"/>
  <c r="EA65" i="288"/>
  <c r="EA62" i="288"/>
  <c r="EA60" i="288"/>
  <c r="DZ61" i="286"/>
  <c r="DZ58" i="286"/>
  <c r="DZ56" i="286"/>
  <c r="DZ125" i="280"/>
  <c r="DZ104" i="280"/>
  <c r="DZ106" i="280"/>
  <c r="DZ70" i="280"/>
  <c r="DZ16" i="265"/>
  <c r="DZ19" i="265"/>
  <c r="DZ11" i="282"/>
  <c r="DZ12" i="282"/>
  <c r="DZ87" i="282"/>
  <c r="DW45" i="265"/>
  <c r="DW101" i="280"/>
  <c r="DT45" i="265"/>
  <c r="DT101" i="280"/>
  <c r="DT21" i="265"/>
  <c r="DT13" i="282"/>
  <c r="DS99" i="280"/>
  <c r="DS93" i="280"/>
  <c r="DS94" i="280"/>
  <c r="DS36" i="282"/>
  <c r="DQ82" i="265"/>
  <c r="DQ76" i="265"/>
  <c r="DQ70" i="265"/>
  <c r="DP65" i="288"/>
  <c r="DP62" i="288"/>
  <c r="DP30" i="288"/>
  <c r="DP32" i="288"/>
  <c r="DP60" i="288"/>
  <c r="DO76" i="288"/>
  <c r="DM43" i="288"/>
  <c r="DM40" i="288"/>
  <c r="DM30" i="288"/>
  <c r="DM32" i="288"/>
  <c r="DM39" i="288"/>
  <c r="DL54" i="282"/>
  <c r="AJ73" i="277"/>
  <c r="DH73" i="265"/>
  <c r="DD47" i="286"/>
  <c r="DD36" i="286"/>
  <c r="ED73" i="265"/>
  <c r="DY99" i="280"/>
  <c r="DY36" i="282"/>
  <c r="EA73" i="288"/>
  <c r="EA16" i="265"/>
  <c r="EA19" i="265"/>
  <c r="EA67" i="282"/>
  <c r="DZ76" i="282"/>
  <c r="DZ51" i="282"/>
  <c r="DZ50" i="282"/>
  <c r="DX21" i="265"/>
  <c r="DX13" i="282"/>
  <c r="DX115" i="280"/>
  <c r="DW110" i="280"/>
  <c r="DW76" i="280"/>
  <c r="DW78" i="280"/>
  <c r="DW80" i="280"/>
  <c r="DW81" i="280"/>
  <c r="DW98" i="280"/>
  <c r="DW100" i="280"/>
  <c r="DW105" i="280"/>
  <c r="DV104" i="280"/>
  <c r="DV106" i="280"/>
  <c r="DV125" i="280"/>
  <c r="DU47" i="286"/>
  <c r="DU36" i="286"/>
  <c r="AL51" i="277"/>
  <c r="DQ63" i="286"/>
  <c r="DQ52" i="265"/>
  <c r="DT105" i="280"/>
  <c r="DT98" i="280"/>
  <c r="DT100" i="280"/>
  <c r="DT110" i="280"/>
  <c r="DS76" i="288"/>
  <c r="DR46" i="265"/>
  <c r="DR117" i="280"/>
  <c r="AK51" i="277"/>
  <c r="DM52" i="265"/>
  <c r="DP104" i="280"/>
  <c r="DP106" i="280"/>
  <c r="DP125" i="280"/>
  <c r="DQ54" i="282"/>
  <c r="DO35" i="265"/>
  <c r="AJ25" i="277"/>
  <c r="AJ22" i="277"/>
  <c r="AJ19" i="277"/>
  <c r="DI70" i="280"/>
  <c r="DI16" i="265"/>
  <c r="AJ16" i="277"/>
  <c r="DL125" i="280"/>
  <c r="DL106" i="280"/>
  <c r="DL104" i="280"/>
  <c r="DJ61" i="286"/>
  <c r="DJ58" i="286"/>
  <c r="DJ56" i="286"/>
  <c r="DI76" i="288"/>
  <c r="DD36" i="282"/>
  <c r="DD99" i="280"/>
  <c r="AN24" i="277"/>
  <c r="DY24" i="265"/>
  <c r="EB61" i="286"/>
  <c r="EB58" i="286"/>
  <c r="EB56" i="286"/>
  <c r="EA61" i="286"/>
  <c r="EA58" i="286"/>
  <c r="EA56" i="286"/>
  <c r="DZ76" i="288"/>
  <c r="DX16" i="265"/>
  <c r="DX19" i="265"/>
  <c r="DX11" i="282"/>
  <c r="DX12" i="282"/>
  <c r="DX87" i="282"/>
  <c r="DV35" i="265"/>
  <c r="DU72" i="265"/>
  <c r="DT35" i="265"/>
  <c r="DS22" i="280"/>
  <c r="DS16" i="280"/>
  <c r="DS47" i="282"/>
  <c r="DS48" i="282"/>
  <c r="DS57" i="282"/>
  <c r="DS59" i="282"/>
  <c r="DS62" i="282"/>
  <c r="DS63" i="282"/>
  <c r="DS64" i="282"/>
  <c r="DS32" i="265"/>
  <c r="DS33" i="265"/>
  <c r="DS10" i="280"/>
  <c r="DS12" i="280"/>
  <c r="DS15" i="280"/>
  <c r="DR109" i="280"/>
  <c r="DR111" i="280"/>
  <c r="DR114" i="280"/>
  <c r="DR116" i="280"/>
  <c r="DR126" i="280"/>
  <c r="DP45" i="265"/>
  <c r="DP101" i="280"/>
  <c r="DN61" i="286"/>
  <c r="DN58" i="286"/>
  <c r="DN56" i="286"/>
  <c r="AK73" i="277"/>
  <c r="DL73" i="265"/>
  <c r="DI54" i="282"/>
  <c r="EC54" i="282"/>
  <c r="DZ72" i="265"/>
  <c r="DZ22" i="280"/>
  <c r="DZ16" i="280"/>
  <c r="DZ67" i="280"/>
  <c r="DZ69" i="280"/>
  <c r="DZ35" i="282"/>
  <c r="DZ38" i="282"/>
  <c r="DZ44" i="282"/>
  <c r="DZ45" i="282"/>
  <c r="DZ47" i="282"/>
  <c r="DZ48" i="282"/>
  <c r="DZ57" i="282"/>
  <c r="DZ59" i="282"/>
  <c r="DZ62" i="282"/>
  <c r="DZ63" i="282"/>
  <c r="DZ64" i="282"/>
  <c r="DZ32" i="265"/>
  <c r="DZ33" i="265"/>
  <c r="DZ10" i="280"/>
  <c r="DZ12" i="280"/>
  <c r="DZ15" i="280"/>
  <c r="DX18" i="265"/>
  <c r="DX95" i="280"/>
  <c r="DW76" i="288"/>
  <c r="DV18" i="265"/>
  <c r="DV95" i="280"/>
  <c r="DU80" i="280"/>
  <c r="DU81" i="280"/>
  <c r="DU109" i="280"/>
  <c r="DU111" i="280"/>
  <c r="DU114" i="280"/>
  <c r="DU116" i="280"/>
  <c r="DU126" i="280"/>
  <c r="AL25" i="277"/>
  <c r="AL22" i="277"/>
  <c r="AL19" i="277"/>
  <c r="AL16" i="277"/>
  <c r="AL21" i="277"/>
  <c r="DQ21" i="265"/>
  <c r="DQ13" i="282"/>
  <c r="DR30" i="288"/>
  <c r="DR32" i="288"/>
  <c r="DR60" i="288"/>
  <c r="DR62" i="288"/>
  <c r="DR65" i="288"/>
  <c r="DR45" i="265"/>
  <c r="DR101" i="280"/>
  <c r="DP36" i="286"/>
  <c r="DP47" i="286"/>
  <c r="DP105" i="280"/>
  <c r="DP98" i="280"/>
  <c r="DP100" i="280"/>
  <c r="DP110" i="280"/>
  <c r="DM19" i="288"/>
  <c r="DM16" i="288"/>
  <c r="DM14" i="288"/>
  <c r="DK61" i="286"/>
  <c r="DK58" i="286"/>
  <c r="DK56" i="286"/>
  <c r="AI51" i="277"/>
  <c r="DE63" i="286"/>
  <c r="DE52" i="265"/>
  <c r="AG51" i="277"/>
  <c r="CW52" i="265"/>
  <c r="EB84" i="265"/>
  <c r="EB65" i="265"/>
  <c r="EB67" i="265"/>
  <c r="EB81" i="265"/>
  <c r="EB83" i="265"/>
  <c r="DY36" i="286"/>
  <c r="DY47" i="286"/>
  <c r="DZ45" i="265"/>
  <c r="DZ101" i="280"/>
  <c r="DY80" i="280"/>
  <c r="DY81" i="280"/>
  <c r="DY109" i="280"/>
  <c r="DY111" i="280"/>
  <c r="DY114" i="280"/>
  <c r="DY116" i="280"/>
  <c r="DY126" i="280"/>
  <c r="DX99" i="280"/>
  <c r="DX93" i="280"/>
  <c r="DX94" i="280"/>
  <c r="DX36" i="282"/>
  <c r="DW72" i="265"/>
  <c r="DW22" i="280"/>
  <c r="DW16" i="280"/>
  <c r="DW47" i="282"/>
  <c r="DW48" i="282"/>
  <c r="DW57" i="282"/>
  <c r="DW59" i="282"/>
  <c r="DW62" i="282"/>
  <c r="DW63" i="282"/>
  <c r="DW64" i="282"/>
  <c r="DW32" i="265"/>
  <c r="DW33" i="265"/>
  <c r="DW10" i="280"/>
  <c r="DW12" i="280"/>
  <c r="DW15" i="280"/>
  <c r="DV72" i="265"/>
  <c r="DV36" i="282"/>
  <c r="DV93" i="280"/>
  <c r="DV94" i="280"/>
  <c r="DV99" i="280"/>
  <c r="DR105" i="280"/>
  <c r="DR76" i="280"/>
  <c r="DR78" i="280"/>
  <c r="DR80" i="280"/>
  <c r="DR81" i="280"/>
  <c r="DR98" i="280"/>
  <c r="DR100" i="280"/>
  <c r="DR110" i="280"/>
  <c r="DQ72" i="265"/>
  <c r="AL72" i="277"/>
  <c r="DP72" i="265"/>
  <c r="DJ76" i="282"/>
  <c r="DJ51" i="282"/>
  <c r="DJ50" i="282"/>
  <c r="DG72" i="265"/>
  <c r="EH10" i="280"/>
  <c r="EH12" i="280"/>
  <c r="EH15" i="280"/>
  <c r="EH16" i="280"/>
  <c r="EH22" i="280"/>
  <c r="EG77" i="280"/>
  <c r="EF18" i="265"/>
  <c r="EF95" i="280"/>
  <c r="AO82" i="277"/>
  <c r="EB70" i="265"/>
  <c r="AO70" i="277"/>
  <c r="AO76" i="277"/>
  <c r="EB46" i="265"/>
  <c r="EB117" i="280"/>
  <c r="DZ110" i="280"/>
  <c r="DZ98" i="280"/>
  <c r="DZ100" i="280"/>
  <c r="DZ105" i="280"/>
  <c r="AM25" i="277"/>
  <c r="DU70" i="280"/>
  <c r="DU16" i="265"/>
  <c r="AM16" i="277"/>
  <c r="AM19" i="277"/>
  <c r="AM22" i="277"/>
  <c r="DX73" i="288"/>
  <c r="DV46" i="265"/>
  <c r="DV117" i="280"/>
  <c r="DU82" i="265"/>
  <c r="DU70" i="265"/>
  <c r="DU76" i="265"/>
  <c r="DU76" i="288"/>
  <c r="DS73" i="265"/>
  <c r="DQ80" i="280"/>
  <c r="DQ81" i="280"/>
  <c r="DQ109" i="280"/>
  <c r="DQ111" i="280"/>
  <c r="DQ114" i="280"/>
  <c r="DQ116" i="280"/>
  <c r="DQ126" i="280"/>
  <c r="DQ76" i="282"/>
  <c r="DQ35" i="282"/>
  <c r="DQ38" i="282"/>
  <c r="DQ44" i="282"/>
  <c r="DQ45" i="282"/>
  <c r="DQ50" i="282"/>
  <c r="DQ51" i="282"/>
  <c r="DP76" i="288"/>
  <c r="DO46" i="265"/>
  <c r="DO117" i="280"/>
  <c r="DN46" i="265"/>
  <c r="DN117" i="280"/>
  <c r="DL65" i="288"/>
  <c r="DL62" i="288"/>
  <c r="DL52" i="286"/>
  <c r="DL54" i="286"/>
  <c r="DL60" i="286"/>
  <c r="DL62" i="286"/>
  <c r="DL30" i="288"/>
  <c r="DL32" i="288"/>
  <c r="DL60" i="288"/>
  <c r="DH36" i="286"/>
  <c r="DH47" i="286"/>
  <c r="CX19" i="288"/>
  <c r="CX16" i="288"/>
  <c r="CX14" i="288"/>
  <c r="ED72" i="265"/>
  <c r="EA18" i="265"/>
  <c r="EA95" i="280"/>
  <c r="DZ73" i="265"/>
  <c r="DZ93" i="280"/>
  <c r="DZ94" i="280"/>
  <c r="DZ95" i="280"/>
  <c r="DZ18" i="265"/>
  <c r="DX56" i="286"/>
  <c r="DX58" i="286"/>
  <c r="DX61" i="286"/>
  <c r="DW36" i="282"/>
  <c r="DW93" i="280"/>
  <c r="DW94" i="280"/>
  <c r="DW99" i="280"/>
  <c r="DV109" i="280"/>
  <c r="DV111" i="280"/>
  <c r="DV114" i="280"/>
  <c r="DV116" i="280"/>
  <c r="DV126" i="280"/>
  <c r="DU67" i="280"/>
  <c r="DU69" i="280"/>
  <c r="DU35" i="282"/>
  <c r="DU38" i="282"/>
  <c r="DU44" i="282"/>
  <c r="DU45" i="282"/>
  <c r="DU47" i="282"/>
  <c r="DU48" i="282"/>
  <c r="DU57" i="282"/>
  <c r="DU59" i="282"/>
  <c r="DU62" i="282"/>
  <c r="DU63" i="282"/>
  <c r="DU64" i="282"/>
  <c r="DU32" i="265"/>
  <c r="DU33" i="265"/>
  <c r="DU10" i="280"/>
  <c r="DU12" i="280"/>
  <c r="DU15" i="280"/>
  <c r="DU16" i="280"/>
  <c r="DU22" i="280"/>
  <c r="DS21" i="265"/>
  <c r="DS13" i="282"/>
  <c r="DR47" i="286"/>
  <c r="DR36" i="286"/>
  <c r="DR35" i="265"/>
  <c r="DM63" i="286"/>
  <c r="DM24" i="265"/>
  <c r="AK24" i="277"/>
  <c r="DM76" i="280"/>
  <c r="DM78" i="280"/>
  <c r="DM83" i="280"/>
  <c r="DM84" i="280"/>
  <c r="DM44" i="265"/>
  <c r="AK43" i="277"/>
  <c r="DP10" i="280"/>
  <c r="DP12" i="280"/>
  <c r="DP15" i="280"/>
  <c r="DP16" i="280"/>
  <c r="DP22" i="280"/>
  <c r="DO76" i="280"/>
  <c r="DO78" i="280"/>
  <c r="DO80" i="280"/>
  <c r="DO81" i="280"/>
  <c r="DO109" i="280"/>
  <c r="DO111" i="280"/>
  <c r="DO114" i="280"/>
  <c r="DO116" i="280"/>
  <c r="DO126" i="280"/>
  <c r="DN109" i="280"/>
  <c r="DN111" i="280"/>
  <c r="DN114" i="280"/>
  <c r="DN116" i="280"/>
  <c r="DN126" i="280"/>
  <c r="DK76" i="288"/>
  <c r="DF70" i="265"/>
  <c r="DF76" i="265"/>
  <c r="DF82" i="265"/>
  <c r="DE110" i="280"/>
  <c r="DE76" i="280"/>
  <c r="DE78" i="280"/>
  <c r="DE80" i="280"/>
  <c r="DE81" i="280"/>
  <c r="DE98" i="280"/>
  <c r="DE100" i="280"/>
  <c r="DE105" i="280"/>
  <c r="DP73" i="265"/>
  <c r="AL73" i="277"/>
  <c r="DN73" i="288"/>
  <c r="DM56" i="286"/>
  <c r="DM58" i="286"/>
  <c r="DM61" i="286"/>
  <c r="DL105" i="280"/>
  <c r="DL110" i="280"/>
  <c r="DK99" i="280"/>
  <c r="DK36" i="282"/>
  <c r="DI75" i="265"/>
  <c r="DH19" i="288"/>
  <c r="DH14" i="288"/>
  <c r="DH16" i="288"/>
  <c r="DH36" i="282"/>
  <c r="DH99" i="280"/>
  <c r="DG35" i="265"/>
  <c r="DF46" i="265"/>
  <c r="DF117" i="280"/>
  <c r="DE75" i="265"/>
  <c r="AH25" i="277"/>
  <c r="DA70" i="280"/>
  <c r="DA16" i="265"/>
  <c r="AH16" i="277"/>
  <c r="AH19" i="277"/>
  <c r="AH22" i="277"/>
  <c r="DD35" i="282"/>
  <c r="DD38" i="282"/>
  <c r="DD44" i="282"/>
  <c r="DD45" i="282"/>
  <c r="DD47" i="282"/>
  <c r="DD48" i="282"/>
  <c r="DD57" i="282"/>
  <c r="DD59" i="282"/>
  <c r="DD62" i="282"/>
  <c r="DD63" i="282"/>
  <c r="DD64" i="282"/>
  <c r="DD32" i="265"/>
  <c r="DD33" i="265"/>
  <c r="DD37" i="265"/>
  <c r="DD42" i="265"/>
  <c r="DD77" i="280"/>
  <c r="DC87" i="282"/>
  <c r="CY99" i="280"/>
  <c r="CY36" i="282"/>
  <c r="CW82" i="265"/>
  <c r="CW70" i="265"/>
  <c r="CW76" i="265"/>
  <c r="CW99" i="280"/>
  <c r="CW36" i="282"/>
  <c r="CV47" i="286"/>
  <c r="CV36" i="286"/>
  <c r="AE25" i="277"/>
  <c r="AE22" i="277"/>
  <c r="AE19" i="277"/>
  <c r="AE16" i="277"/>
  <c r="CP125" i="280"/>
  <c r="CP106" i="280"/>
  <c r="CP104" i="280"/>
  <c r="CO22" i="280"/>
  <c r="CO16" i="280"/>
  <c r="CO15" i="280"/>
  <c r="CO12" i="280"/>
  <c r="CO10" i="280"/>
  <c r="CN76" i="288"/>
  <c r="CL46" i="265"/>
  <c r="CL117" i="280"/>
  <c r="EN37" i="286"/>
  <c r="EN75" i="265"/>
  <c r="AR75" i="277"/>
  <c r="EN14" i="288"/>
  <c r="EN16" i="288"/>
  <c r="EN19" i="288"/>
  <c r="AR73" i="277"/>
  <c r="EN86" i="282"/>
  <c r="EN89" i="282"/>
  <c r="EN73" i="265"/>
  <c r="EM46" i="265"/>
  <c r="EM117" i="280"/>
  <c r="EM35" i="265"/>
  <c r="EI70" i="265"/>
  <c r="EI76" i="265"/>
  <c r="EI82" i="265"/>
  <c r="EH56" i="286"/>
  <c r="EH58" i="286"/>
  <c r="EH61" i="286"/>
  <c r="EG14" i="288"/>
  <c r="EG16" i="288"/>
  <c r="EG19" i="288"/>
  <c r="EE76" i="288"/>
  <c r="EC60" i="288"/>
  <c r="EC62" i="288"/>
  <c r="EC65" i="288"/>
  <c r="EC50" i="282"/>
  <c r="EC51" i="282"/>
  <c r="EC76" i="282"/>
  <c r="EA50" i="282"/>
  <c r="EA51" i="282"/>
  <c r="EA76" i="282"/>
  <c r="DW73" i="288"/>
  <c r="DS36" i="286"/>
  <c r="DS47" i="286"/>
  <c r="DJ47" i="286"/>
  <c r="DJ36" i="286"/>
  <c r="DE67" i="282"/>
  <c r="CV18" i="265"/>
  <c r="CV95" i="280"/>
  <c r="EM65" i="288"/>
  <c r="EM62" i="288"/>
  <c r="EM30" i="288"/>
  <c r="EM32" i="288"/>
  <c r="EM60" i="288"/>
  <c r="DK125" i="280"/>
  <c r="DK93" i="280"/>
  <c r="DK94" i="280"/>
  <c r="DK104" i="280"/>
  <c r="DK106" i="280"/>
  <c r="DJ73" i="288"/>
  <c r="DJ76" i="288"/>
  <c r="DI105" i="280"/>
  <c r="DI80" i="280"/>
  <c r="DI81" i="280"/>
  <c r="DI98" i="280"/>
  <c r="DI100" i="280"/>
  <c r="DI110" i="280"/>
  <c r="DH125" i="280"/>
  <c r="DH104" i="280"/>
  <c r="DH106" i="280"/>
  <c r="DH54" i="282"/>
  <c r="DF109" i="280"/>
  <c r="DF111" i="280"/>
  <c r="DF114" i="280"/>
  <c r="DF116" i="280"/>
  <c r="DF126" i="280"/>
  <c r="DE30" i="288"/>
  <c r="DE32" i="288"/>
  <c r="DE60" i="288"/>
  <c r="DE62" i="288"/>
  <c r="DE65" i="288"/>
  <c r="DD93" i="280"/>
  <c r="DD94" i="280"/>
  <c r="DD95" i="280"/>
  <c r="DD18" i="265"/>
  <c r="DB14" i="288"/>
  <c r="DB16" i="288"/>
  <c r="DB19" i="288"/>
  <c r="DA76" i="288"/>
  <c r="CY10" i="280"/>
  <c r="CY12" i="280"/>
  <c r="CY15" i="280"/>
  <c r="CY16" i="280"/>
  <c r="CY22" i="280"/>
  <c r="CW22" i="280"/>
  <c r="CW16" i="280"/>
  <c r="CW15" i="280"/>
  <c r="CW12" i="280"/>
  <c r="CW10" i="280"/>
  <c r="CV61" i="286"/>
  <c r="CV58" i="286"/>
  <c r="CV56" i="286"/>
  <c r="CU43" i="288"/>
  <c r="CU40" i="288"/>
  <c r="CU52" i="286"/>
  <c r="CU54" i="286"/>
  <c r="CU60" i="286"/>
  <c r="CU62" i="286"/>
  <c r="CU30" i="288"/>
  <c r="CU32" i="288"/>
  <c r="CU39" i="288"/>
  <c r="CU45" i="265"/>
  <c r="CU101" i="280"/>
  <c r="CT36" i="282"/>
  <c r="CT99" i="280"/>
  <c r="CM61" i="286"/>
  <c r="CM58" i="286"/>
  <c r="CM56" i="286"/>
  <c r="CL76" i="280"/>
  <c r="CL78" i="280"/>
  <c r="CL80" i="280"/>
  <c r="CL81" i="280"/>
  <c r="CL109" i="280"/>
  <c r="CL111" i="280"/>
  <c r="CL114" i="280"/>
  <c r="CL116" i="280"/>
  <c r="CL126" i="280"/>
  <c r="CJ43" i="288"/>
  <c r="CJ40" i="288"/>
  <c r="CJ52" i="286"/>
  <c r="CJ54" i="286"/>
  <c r="CJ60" i="286"/>
  <c r="CJ62" i="286"/>
  <c r="CJ30" i="288"/>
  <c r="CJ32" i="288"/>
  <c r="CJ39" i="288"/>
  <c r="EN54" i="282"/>
  <c r="EL50" i="282"/>
  <c r="EL51" i="282"/>
  <c r="EL76" i="282"/>
  <c r="EK22" i="280"/>
  <c r="EK10" i="280"/>
  <c r="EK12" i="280"/>
  <c r="EK15" i="280"/>
  <c r="EK16" i="280"/>
  <c r="AQ73" i="277"/>
  <c r="EJ73" i="265"/>
  <c r="EG56" i="286"/>
  <c r="EG58" i="286"/>
  <c r="EG61" i="286"/>
  <c r="EF70" i="265"/>
  <c r="AP70" i="277"/>
  <c r="AP76" i="277"/>
  <c r="AP82" i="277"/>
  <c r="EF125" i="280"/>
  <c r="EF106" i="280"/>
  <c r="EF104" i="280"/>
  <c r="AP73" i="277"/>
  <c r="EF73" i="265"/>
  <c r="EE70" i="265"/>
  <c r="EE76" i="265"/>
  <c r="EE82" i="265"/>
  <c r="EE35" i="265"/>
  <c r="EC75" i="265"/>
  <c r="EB60" i="288"/>
  <c r="EB62" i="288"/>
  <c r="EB65" i="288"/>
  <c r="DZ52" i="286"/>
  <c r="DZ54" i="286"/>
  <c r="DZ60" i="286"/>
  <c r="DZ62" i="286"/>
  <c r="DZ30" i="288"/>
  <c r="DZ32" i="288"/>
  <c r="DZ39" i="288"/>
  <c r="DZ40" i="288"/>
  <c r="DZ43" i="288"/>
  <c r="DW73" i="265"/>
  <c r="DU14" i="288"/>
  <c r="DU16" i="288"/>
  <c r="DU19" i="288"/>
  <c r="DS30" i="288"/>
  <c r="DS32" i="288"/>
  <c r="DS39" i="288"/>
  <c r="DS40" i="288"/>
  <c r="DS43" i="288"/>
  <c r="DJ70" i="280"/>
  <c r="DJ16" i="265"/>
  <c r="DJ19" i="265"/>
  <c r="DJ11" i="282"/>
  <c r="DJ12" i="282"/>
  <c r="DJ87" i="282"/>
  <c r="DD14" i="288"/>
  <c r="DD16" i="288"/>
  <c r="DD19" i="288"/>
  <c r="CU21" i="265"/>
  <c r="CU13" i="282"/>
  <c r="EM115" i="280"/>
  <c r="CU110" i="280"/>
  <c r="CU76" i="280"/>
  <c r="CU78" i="280"/>
  <c r="CU80" i="280"/>
  <c r="CU81" i="280"/>
  <c r="CU98" i="280"/>
  <c r="CU100" i="280"/>
  <c r="CU105" i="280"/>
  <c r="CS19" i="288"/>
  <c r="CS16" i="288"/>
  <c r="CS14" i="288"/>
  <c r="CP36" i="282"/>
  <c r="CP93" i="280"/>
  <c r="CP94" i="280"/>
  <c r="CP99" i="280"/>
  <c r="AE72" i="277"/>
  <c r="CN72" i="265"/>
  <c r="CL73" i="265"/>
  <c r="EN55" i="280"/>
  <c r="EO52" i="280"/>
  <c r="EO67" i="280"/>
  <c r="EO69" i="280"/>
  <c r="EO35" i="282"/>
  <c r="EO38" i="282"/>
  <c r="EO44" i="282"/>
  <c r="EO45" i="282"/>
  <c r="EO50" i="282"/>
  <c r="EO51" i="282"/>
  <c r="EO76" i="282"/>
  <c r="EM78" i="282"/>
  <c r="EN75" i="282"/>
  <c r="EN78" i="282"/>
  <c r="EO75" i="282"/>
  <c r="EO54" i="282"/>
  <c r="EK39" i="288"/>
  <c r="EK40" i="288"/>
  <c r="EK43" i="288"/>
  <c r="AP24" i="277"/>
  <c r="EG24" i="265"/>
  <c r="EI35" i="265"/>
  <c r="EH70" i="265"/>
  <c r="EH76" i="265"/>
  <c r="EH82" i="265"/>
  <c r="EG76" i="288"/>
  <c r="EE14" i="288"/>
  <c r="EE16" i="288"/>
  <c r="EE19" i="288"/>
  <c r="EE50" i="282"/>
  <c r="EE51" i="282"/>
  <c r="EE76" i="282"/>
  <c r="AO72" i="277"/>
  <c r="EB72" i="265"/>
  <c r="AO73" i="277"/>
  <c r="EB73" i="265"/>
  <c r="DZ46" i="265"/>
  <c r="DZ117" i="280"/>
  <c r="DX47" i="286"/>
  <c r="DX36" i="286"/>
  <c r="DW70" i="280"/>
  <c r="DW35" i="265"/>
  <c r="DU76" i="280"/>
  <c r="DU78" i="280"/>
  <c r="DU83" i="280"/>
  <c r="DU84" i="280"/>
  <c r="DU124" i="280"/>
  <c r="DR19" i="288"/>
  <c r="DR52" i="286"/>
  <c r="DR54" i="286"/>
  <c r="DR60" i="286"/>
  <c r="DR62" i="286"/>
  <c r="DR14" i="288"/>
  <c r="DR16" i="288"/>
  <c r="DC73" i="265"/>
  <c r="DD61" i="286"/>
  <c r="DD58" i="286"/>
  <c r="DD56" i="286"/>
  <c r="DC45" i="265"/>
  <c r="DC101" i="280"/>
  <c r="DB36" i="286"/>
  <c r="DB52" i="286"/>
  <c r="DB54" i="286"/>
  <c r="DB60" i="286"/>
  <c r="DB62" i="286"/>
  <c r="DB47" i="286"/>
  <c r="CW61" i="286"/>
  <c r="CW58" i="286"/>
  <c r="CW56" i="286"/>
  <c r="CQ76" i="288"/>
  <c r="CP70" i="280"/>
  <c r="CP35" i="265"/>
  <c r="CL76" i="282"/>
  <c r="CL51" i="282"/>
  <c r="CL35" i="282"/>
  <c r="CL38" i="282"/>
  <c r="CL44" i="282"/>
  <c r="CL45" i="282"/>
  <c r="CL50" i="282"/>
  <c r="AQ24" i="277"/>
  <c r="EK63" i="286"/>
  <c r="EK24" i="265"/>
  <c r="AQ43" i="277"/>
  <c r="EK44" i="265"/>
  <c r="EL73" i="288"/>
  <c r="EK75" i="265"/>
  <c r="EL54" i="282"/>
  <c r="EK54" i="282"/>
  <c r="EI45" i="265"/>
  <c r="EI101" i="280"/>
  <c r="EJ54" i="282"/>
  <c r="EI18" i="265"/>
  <c r="EI95" i="280"/>
  <c r="EH46" i="265"/>
  <c r="EH117" i="280"/>
  <c r="EH54" i="282"/>
  <c r="ED60" i="288"/>
  <c r="ED62" i="288"/>
  <c r="ED65" i="288"/>
  <c r="AN43" i="277"/>
  <c r="DY44" i="265"/>
  <c r="EB50" i="282"/>
  <c r="EB51" i="282"/>
  <c r="EB76" i="282"/>
  <c r="DY30" i="288"/>
  <c r="DY32" i="288"/>
  <c r="DY60" i="288"/>
  <c r="DY62" i="288"/>
  <c r="DY65" i="288"/>
  <c r="DX30" i="288"/>
  <c r="DX32" i="288"/>
  <c r="DX60" i="288"/>
  <c r="DX62" i="288"/>
  <c r="DX65" i="288"/>
  <c r="DV75" i="265"/>
  <c r="DN36" i="286"/>
  <c r="DN47" i="286"/>
  <c r="DA125" i="280"/>
  <c r="DA106" i="280"/>
  <c r="DA104" i="280"/>
  <c r="CR65" i="288"/>
  <c r="CR62" i="288"/>
  <c r="CR52" i="286"/>
  <c r="CR54" i="286"/>
  <c r="CR60" i="286"/>
  <c r="CR62" i="286"/>
  <c r="CR30" i="288"/>
  <c r="CR32" i="288"/>
  <c r="CR60" i="288"/>
  <c r="CG72" i="265"/>
  <c r="EJ125" i="280"/>
  <c r="EJ106" i="280"/>
  <c r="EJ104" i="280"/>
  <c r="DF76" i="288"/>
  <c r="DE19" i="288"/>
  <c r="DE16" i="288"/>
  <c r="DE14" i="288"/>
  <c r="DE76" i="288"/>
  <c r="AH51" i="277"/>
  <c r="DA52" i="286"/>
  <c r="DA54" i="286"/>
  <c r="DA60" i="286"/>
  <c r="DA62" i="286"/>
  <c r="DA63" i="286"/>
  <c r="DA52" i="265"/>
  <c r="DC105" i="280"/>
  <c r="DC76" i="280"/>
  <c r="DC78" i="280"/>
  <c r="DC80" i="280"/>
  <c r="DC81" i="280"/>
  <c r="DC98" i="280"/>
  <c r="DC100" i="280"/>
  <c r="DC110" i="280"/>
  <c r="CW47" i="286"/>
  <c r="CW36" i="286"/>
  <c r="CX36" i="286"/>
  <c r="CX52" i="286"/>
  <c r="CX54" i="286"/>
  <c r="CX60" i="286"/>
  <c r="CX62" i="286"/>
  <c r="CX47" i="286"/>
  <c r="AF43" i="277"/>
  <c r="CS44" i="265"/>
  <c r="CU61" i="286"/>
  <c r="CU58" i="286"/>
  <c r="CU56" i="286"/>
  <c r="CU76" i="288"/>
  <c r="CS36" i="286"/>
  <c r="CS52" i="286"/>
  <c r="CS54" i="286"/>
  <c r="CS60" i="286"/>
  <c r="CS62" i="286"/>
  <c r="CS47" i="286"/>
  <c r="CR73" i="288"/>
  <c r="CQ73" i="265"/>
  <c r="CO72" i="265"/>
  <c r="CO35" i="282"/>
  <c r="CO38" i="282"/>
  <c r="CO44" i="282"/>
  <c r="CO45" i="282"/>
  <c r="CO47" i="282"/>
  <c r="CO48" i="282"/>
  <c r="CO57" i="282"/>
  <c r="CO59" i="282"/>
  <c r="CO62" i="282"/>
  <c r="CO63" i="282"/>
  <c r="CO64" i="282"/>
  <c r="CO32" i="265"/>
  <c r="CO33" i="265"/>
  <c r="CO76" i="288"/>
  <c r="CN61" i="286"/>
  <c r="CN58" i="286"/>
  <c r="CN56" i="286"/>
  <c r="CM125" i="280"/>
  <c r="CM106" i="280"/>
  <c r="CM104" i="280"/>
  <c r="EN76" i="288"/>
  <c r="EM45" i="265"/>
  <c r="EM101" i="280"/>
  <c r="EK14" i="288"/>
  <c r="EK16" i="288"/>
  <c r="EK19" i="288"/>
  <c r="EJ115" i="280"/>
  <c r="EI46" i="286"/>
  <c r="EI57" i="286"/>
  <c r="EI37" i="265"/>
  <c r="EI42" i="265"/>
  <c r="EI47" i="265"/>
  <c r="EI50" i="265"/>
  <c r="EI53" i="265"/>
  <c r="EF39" i="288"/>
  <c r="EF40" i="288"/>
  <c r="EF43" i="288"/>
  <c r="EF22" i="280"/>
  <c r="EF10" i="280"/>
  <c r="EF12" i="280"/>
  <c r="EF15" i="280"/>
  <c r="EF16" i="280"/>
  <c r="ED14" i="288"/>
  <c r="ED16" i="288"/>
  <c r="ED19" i="288"/>
  <c r="EA72" i="265"/>
  <c r="DY56" i="286"/>
  <c r="DY58" i="286"/>
  <c r="DY61" i="286"/>
  <c r="AM18" i="277"/>
  <c r="DU18" i="265"/>
  <c r="DU95" i="280"/>
  <c r="DR21" i="265"/>
  <c r="DR13" i="282"/>
  <c r="DN125" i="280"/>
  <c r="DN106" i="280"/>
  <c r="DN104" i="280"/>
  <c r="DG30" i="288"/>
  <c r="DG32" i="288"/>
  <c r="DG60" i="288"/>
  <c r="DG62" i="288"/>
  <c r="DG65" i="288"/>
  <c r="CZ19" i="288"/>
  <c r="CZ16" i="288"/>
  <c r="CZ14" i="288"/>
  <c r="EL61" i="286"/>
  <c r="EL58" i="286"/>
  <c r="EL56" i="286"/>
  <c r="AJ43" i="277"/>
  <c r="DI44" i="265"/>
  <c r="DK46" i="265"/>
  <c r="DK117" i="280"/>
  <c r="DJ75" i="265"/>
  <c r="DJ46" i="265"/>
  <c r="DJ117" i="280"/>
  <c r="DI43" i="288"/>
  <c r="DI40" i="288"/>
  <c r="DI52" i="286"/>
  <c r="DI54" i="286"/>
  <c r="DI60" i="286"/>
  <c r="DI62" i="286"/>
  <c r="DI30" i="288"/>
  <c r="DI32" i="288"/>
  <c r="DI39" i="288"/>
  <c r="DI76" i="282"/>
  <c r="DI51" i="282"/>
  <c r="DI50" i="282"/>
  <c r="DH45" i="265"/>
  <c r="DH101" i="280"/>
  <c r="DF65" i="288"/>
  <c r="DF62" i="288"/>
  <c r="DF30" i="288"/>
  <c r="DF32" i="288"/>
  <c r="DF60" i="288"/>
  <c r="DF76" i="282"/>
  <c r="DF51" i="282"/>
  <c r="DF50" i="282"/>
  <c r="DB99" i="280"/>
  <c r="DB36" i="282"/>
  <c r="CZ73" i="288"/>
  <c r="CY47" i="282"/>
  <c r="CY48" i="282"/>
  <c r="CY57" i="282"/>
  <c r="CY59" i="282"/>
  <c r="CY62" i="282"/>
  <c r="CY63" i="282"/>
  <c r="CY64" i="282"/>
  <c r="CY32" i="265"/>
  <c r="CY33" i="265"/>
  <c r="CY76" i="288"/>
  <c r="CW35" i="282"/>
  <c r="CW38" i="282"/>
  <c r="CW44" i="282"/>
  <c r="CW45" i="282"/>
  <c r="CW47" i="282"/>
  <c r="CW48" i="282"/>
  <c r="CW57" i="282"/>
  <c r="CW59" i="282"/>
  <c r="CW62" i="282"/>
  <c r="CW63" i="282"/>
  <c r="CW64" i="282"/>
  <c r="CW32" i="265"/>
  <c r="CW33" i="265"/>
  <c r="CW76" i="288"/>
  <c r="CS83" i="280"/>
  <c r="CS84" i="280"/>
  <c r="CS124" i="280"/>
  <c r="CT72" i="265"/>
  <c r="CS76" i="280"/>
  <c r="CS78" i="280"/>
  <c r="CS80" i="280"/>
  <c r="CS81" i="280"/>
  <c r="CS109" i="280"/>
  <c r="CS111" i="280"/>
  <c r="CS114" i="280"/>
  <c r="CS116" i="280"/>
  <c r="CS126" i="280"/>
  <c r="CR21" i="265"/>
  <c r="CR13" i="282"/>
  <c r="CP61" i="286"/>
  <c r="CP58" i="286"/>
  <c r="CP56" i="286"/>
  <c r="CO125" i="280"/>
  <c r="CO106" i="280"/>
  <c r="CO104" i="280"/>
  <c r="AD24" i="277"/>
  <c r="CK63" i="286"/>
  <c r="CK24" i="265"/>
  <c r="AR84" i="277"/>
  <c r="AR63" i="277"/>
  <c r="AR65" i="277"/>
  <c r="AR67" i="277"/>
  <c r="AR81" i="277"/>
  <c r="AR83" i="277"/>
  <c r="EN45" i="265"/>
  <c r="EN101" i="280"/>
  <c r="EL18" i="265"/>
  <c r="EL95" i="280"/>
  <c r="EK50" i="282"/>
  <c r="EK51" i="282"/>
  <c r="EK76" i="282"/>
  <c r="EH50" i="282"/>
  <c r="EH51" i="282"/>
  <c r="EH76" i="282"/>
  <c r="AO24" i="277"/>
  <c r="EC24" i="265"/>
  <c r="EF14" i="288"/>
  <c r="EF16" i="288"/>
  <c r="EF19" i="288"/>
  <c r="EF45" i="265"/>
  <c r="EF101" i="280"/>
  <c r="EE45" i="265"/>
  <c r="EE101" i="280"/>
  <c r="EB45" i="265"/>
  <c r="EB101" i="280"/>
  <c r="DY73" i="265"/>
  <c r="DU36" i="282"/>
  <c r="DU93" i="280"/>
  <c r="DU94" i="280"/>
  <c r="DU99" i="280"/>
  <c r="DV45" i="265"/>
  <c r="DV101" i="280"/>
  <c r="DT47" i="286"/>
  <c r="DT36" i="286"/>
  <c r="AK75" i="277"/>
  <c r="DL75" i="265"/>
  <c r="DF36" i="286"/>
  <c r="DF47" i="286"/>
  <c r="CZ67" i="280"/>
  <c r="CZ69" i="280"/>
  <c r="CZ70" i="280"/>
  <c r="CZ16" i="265"/>
  <c r="CZ19" i="265"/>
  <c r="CZ11" i="282"/>
  <c r="CZ12" i="282"/>
  <c r="CZ87" i="282"/>
  <c r="EN109" i="280"/>
  <c r="EN111" i="280"/>
  <c r="EN114" i="280"/>
  <c r="EN116" i="280"/>
  <c r="EN126" i="280"/>
  <c r="EL35" i="265"/>
  <c r="DP54" i="282"/>
  <c r="DN76" i="282"/>
  <c r="DN35" i="282"/>
  <c r="DN38" i="282"/>
  <c r="DN44" i="282"/>
  <c r="DN45" i="282"/>
  <c r="DN50" i="282"/>
  <c r="DN51" i="282"/>
  <c r="DM76" i="288"/>
  <c r="DI76" i="280"/>
  <c r="DI78" i="280"/>
  <c r="DI83" i="280"/>
  <c r="DI84" i="280"/>
  <c r="DI124" i="280"/>
  <c r="DK76" i="280"/>
  <c r="DK78" i="280"/>
  <c r="DK80" i="280"/>
  <c r="DK81" i="280"/>
  <c r="DK109" i="280"/>
  <c r="DK111" i="280"/>
  <c r="DK114" i="280"/>
  <c r="DK116" i="280"/>
  <c r="DK126" i="280"/>
  <c r="DJ65" i="288"/>
  <c r="DJ30" i="288"/>
  <c r="DJ32" i="288"/>
  <c r="DJ60" i="288"/>
  <c r="DJ62" i="288"/>
  <c r="DJ109" i="280"/>
  <c r="DJ111" i="280"/>
  <c r="DJ114" i="280"/>
  <c r="DJ116" i="280"/>
  <c r="DJ126" i="280"/>
  <c r="DH105" i="280"/>
  <c r="DH76" i="280"/>
  <c r="DH78" i="280"/>
  <c r="DH80" i="280"/>
  <c r="DH81" i="280"/>
  <c r="DH98" i="280"/>
  <c r="DH100" i="280"/>
  <c r="DH110" i="280"/>
  <c r="DG46" i="265"/>
  <c r="DG117" i="280"/>
  <c r="DE47" i="286"/>
  <c r="DE52" i="286"/>
  <c r="DE54" i="286"/>
  <c r="DE60" i="286"/>
  <c r="DE62" i="286"/>
  <c r="DE36" i="286"/>
  <c r="DE76" i="282"/>
  <c r="DE50" i="282"/>
  <c r="DE51" i="282"/>
  <c r="AH43" i="277"/>
  <c r="DA44" i="265"/>
  <c r="DC76" i="288"/>
  <c r="DC54" i="282"/>
  <c r="CY125" i="280"/>
  <c r="CY93" i="280"/>
  <c r="CY94" i="280"/>
  <c r="CY104" i="280"/>
  <c r="CY106" i="280"/>
  <c r="CY73" i="265"/>
  <c r="CX76" i="288"/>
  <c r="CW125" i="280"/>
  <c r="CW93" i="280"/>
  <c r="CW94" i="280"/>
  <c r="CW104" i="280"/>
  <c r="CW106" i="280"/>
  <c r="CV19" i="288"/>
  <c r="CV52" i="286"/>
  <c r="CV54" i="286"/>
  <c r="CV60" i="286"/>
  <c r="CV62" i="286"/>
  <c r="CV14" i="288"/>
  <c r="CV16" i="288"/>
  <c r="AF18" i="277"/>
  <c r="CS18" i="265"/>
  <c r="CS95" i="280"/>
  <c r="CT46" i="265"/>
  <c r="CT117" i="280"/>
  <c r="CR67" i="280"/>
  <c r="CR69" i="280"/>
  <c r="CR70" i="280"/>
  <c r="CR16" i="265"/>
  <c r="CR19" i="265"/>
  <c r="CR11" i="282"/>
  <c r="CR12" i="282"/>
  <c r="CR87" i="282"/>
  <c r="CM99" i="280"/>
  <c r="CM93" i="280"/>
  <c r="CM94" i="280"/>
  <c r="CM36" i="282"/>
  <c r="CK43" i="288"/>
  <c r="CK52" i="286"/>
  <c r="CK54" i="286"/>
  <c r="CK60" i="286"/>
  <c r="CK62" i="286"/>
  <c r="CK30" i="288"/>
  <c r="CK32" i="288"/>
  <c r="CK39" i="288"/>
  <c r="CK40" i="288"/>
  <c r="EO36" i="282"/>
  <c r="EO93" i="280"/>
  <c r="EO94" i="280"/>
  <c r="EO99" i="280"/>
  <c r="EM14" i="288"/>
  <c r="EM16" i="288"/>
  <c r="EM19" i="288"/>
  <c r="EM22" i="280"/>
  <c r="EM10" i="280"/>
  <c r="EM12" i="280"/>
  <c r="EM15" i="280"/>
  <c r="EM16" i="280"/>
  <c r="EL24" i="265"/>
  <c r="EL63" i="286"/>
  <c r="EL52" i="265"/>
  <c r="EL46" i="265"/>
  <c r="EL117" i="280"/>
  <c r="EJ70" i="265"/>
  <c r="AQ70" i="277"/>
  <c r="AQ76" i="277"/>
  <c r="AQ82" i="277"/>
  <c r="EJ39" i="288"/>
  <c r="EJ40" i="288"/>
  <c r="EJ43" i="288"/>
  <c r="EJ110" i="280"/>
  <c r="EJ105" i="280"/>
  <c r="EI22" i="280"/>
  <c r="EI10" i="280"/>
  <c r="EI12" i="280"/>
  <c r="EI15" i="280"/>
  <c r="EI16" i="280"/>
  <c r="EI67" i="282"/>
  <c r="EG75" i="265"/>
  <c r="EF46" i="286"/>
  <c r="EF57" i="286"/>
  <c r="EF47" i="265"/>
  <c r="EF50" i="265"/>
  <c r="EF53" i="265"/>
  <c r="EE46" i="286"/>
  <c r="EE57" i="286"/>
  <c r="EE37" i="265"/>
  <c r="EE42" i="265"/>
  <c r="EE47" i="265"/>
  <c r="EE50" i="265"/>
  <c r="EE53" i="265"/>
  <c r="DW70" i="265"/>
  <c r="DW76" i="265"/>
  <c r="DW82" i="265"/>
  <c r="DV105" i="280"/>
  <c r="DV76" i="280"/>
  <c r="DV78" i="280"/>
  <c r="DV80" i="280"/>
  <c r="DV81" i="280"/>
  <c r="DV98" i="280"/>
  <c r="DV100" i="280"/>
  <c r="DV110" i="280"/>
  <c r="DT99" i="280"/>
  <c r="DT36" i="282"/>
  <c r="DQ14" i="288"/>
  <c r="DQ16" i="288"/>
  <c r="DQ19" i="288"/>
  <c r="DL21" i="265"/>
  <c r="DL13" i="282"/>
  <c r="DF45" i="265"/>
  <c r="DF101" i="280"/>
  <c r="CN47" i="286"/>
  <c r="CN36" i="286"/>
  <c r="EN10" i="280"/>
  <c r="EN12" i="280"/>
  <c r="EN15" i="280"/>
  <c r="EN16" i="280"/>
  <c r="EN22" i="280"/>
  <c r="EI73" i="288"/>
  <c r="EE11" i="282"/>
  <c r="EE12" i="282"/>
  <c r="EE87" i="282"/>
  <c r="DT67" i="280"/>
  <c r="DT69" i="280"/>
  <c r="DT70" i="280"/>
  <c r="DT16" i="265"/>
  <c r="DT19" i="265"/>
  <c r="DT11" i="282"/>
  <c r="DT12" i="282"/>
  <c r="DT87" i="282"/>
  <c r="DS110" i="280"/>
  <c r="DS98" i="280"/>
  <c r="DS100" i="280"/>
  <c r="DS105" i="280"/>
  <c r="DS70" i="280"/>
  <c r="DS16" i="265"/>
  <c r="DS19" i="265"/>
  <c r="DS11" i="282"/>
  <c r="DS12" i="282"/>
  <c r="DS87" i="282"/>
  <c r="DR76" i="288"/>
  <c r="DQ36" i="286"/>
  <c r="DQ47" i="286"/>
  <c r="DP70" i="265"/>
  <c r="AL70" i="277"/>
  <c r="AL76" i="277"/>
  <c r="AL82" i="277"/>
  <c r="DP99" i="280"/>
  <c r="DP36" i="282"/>
  <c r="DP93" i="280"/>
  <c r="DP94" i="280"/>
  <c r="DP95" i="280"/>
  <c r="DP18" i="265"/>
  <c r="DN75" i="265"/>
  <c r="DM36" i="286"/>
  <c r="DM52" i="286"/>
  <c r="DM54" i="286"/>
  <c r="DM60" i="286"/>
  <c r="DM62" i="286"/>
  <c r="DM47" i="286"/>
  <c r="DM47" i="282"/>
  <c r="DM48" i="282"/>
  <c r="DM57" i="282"/>
  <c r="DM59" i="282"/>
  <c r="DM62" i="282"/>
  <c r="DM63" i="282"/>
  <c r="DM64" i="282"/>
  <c r="DM32" i="265"/>
  <c r="DM33" i="265"/>
  <c r="DM10" i="280"/>
  <c r="DM12" i="280"/>
  <c r="DM15" i="280"/>
  <c r="DM16" i="280"/>
  <c r="DM22" i="280"/>
  <c r="DL76" i="280"/>
  <c r="DL78" i="280"/>
  <c r="DL80" i="280"/>
  <c r="DL81" i="280"/>
  <c r="DL98" i="280"/>
  <c r="DL100" i="280"/>
  <c r="DL101" i="280"/>
  <c r="DL45" i="265"/>
  <c r="AI16" i="277"/>
  <c r="AI19" i="277"/>
  <c r="AI22" i="277"/>
  <c r="AI25" i="277"/>
  <c r="DH93" i="280"/>
  <c r="DH94" i="280"/>
  <c r="DH95" i="280"/>
  <c r="DH18" i="265"/>
  <c r="DG76" i="280"/>
  <c r="DG78" i="280"/>
  <c r="DG80" i="280"/>
  <c r="DG81" i="280"/>
  <c r="DG109" i="280"/>
  <c r="DG111" i="280"/>
  <c r="DG114" i="280"/>
  <c r="DG116" i="280"/>
  <c r="DG126" i="280"/>
  <c r="DE56" i="286"/>
  <c r="DE58" i="286"/>
  <c r="DE61" i="286"/>
  <c r="DA83" i="280"/>
  <c r="DA84" i="280"/>
  <c r="DA124" i="280"/>
  <c r="DC70" i="280"/>
  <c r="DC16" i="265"/>
  <c r="DC19" i="265"/>
  <c r="DC11" i="282"/>
  <c r="DC12" i="282"/>
  <c r="DC13" i="282"/>
  <c r="DC21" i="265"/>
  <c r="DA76" i="280"/>
  <c r="DA78" i="280"/>
  <c r="DA80" i="280"/>
  <c r="DA81" i="280"/>
  <c r="DA109" i="280"/>
  <c r="DA111" i="280"/>
  <c r="DA114" i="280"/>
  <c r="DA116" i="280"/>
  <c r="DA126" i="280"/>
  <c r="CY35" i="282"/>
  <c r="CY38" i="282"/>
  <c r="CY44" i="282"/>
  <c r="CY45" i="282"/>
  <c r="CY50" i="282"/>
  <c r="CY51" i="282"/>
  <c r="CY76" i="282"/>
  <c r="CX70" i="280"/>
  <c r="CX35" i="265"/>
  <c r="CT76" i="280"/>
  <c r="CT78" i="280"/>
  <c r="CT80" i="280"/>
  <c r="CT81" i="280"/>
  <c r="CT109" i="280"/>
  <c r="CT111" i="280"/>
  <c r="CT114" i="280"/>
  <c r="CT116" i="280"/>
  <c r="CT126" i="280"/>
  <c r="CS76" i="288"/>
  <c r="CQ35" i="282"/>
  <c r="CQ38" i="282"/>
  <c r="CQ44" i="282"/>
  <c r="CQ45" i="282"/>
  <c r="CQ47" i="282"/>
  <c r="CQ48" i="282"/>
  <c r="CQ57" i="282"/>
  <c r="CQ59" i="282"/>
  <c r="CQ62" i="282"/>
  <c r="CQ63" i="282"/>
  <c r="CQ64" i="282"/>
  <c r="CQ32" i="265"/>
  <c r="CQ33" i="265"/>
  <c r="CQ10" i="280"/>
  <c r="CQ12" i="280"/>
  <c r="CQ15" i="280"/>
  <c r="CQ16" i="280"/>
  <c r="CQ22" i="280"/>
  <c r="CO36" i="282"/>
  <c r="CO93" i="280"/>
  <c r="CO94" i="280"/>
  <c r="CO99" i="280"/>
  <c r="CN30" i="288"/>
  <c r="CN32" i="288"/>
  <c r="CN60" i="288"/>
  <c r="CN62" i="288"/>
  <c r="CN65" i="288"/>
  <c r="CL75" i="265"/>
  <c r="EN83" i="265"/>
  <c r="EN48" i="286"/>
  <c r="EN63" i="265"/>
  <c r="EN65" i="265"/>
  <c r="EN67" i="265"/>
  <c r="EN81" i="265"/>
  <c r="EN84" i="265"/>
  <c r="EN127" i="280"/>
  <c r="EO123" i="280"/>
  <c r="EO115" i="280"/>
  <c r="EM72" i="265"/>
  <c r="EJ46" i="286"/>
  <c r="EJ57" i="286"/>
  <c r="EJ47" i="265"/>
  <c r="EJ50" i="265"/>
  <c r="EJ53" i="265"/>
  <c r="EJ10" i="280"/>
  <c r="EJ12" i="280"/>
  <c r="EJ15" i="280"/>
  <c r="EJ16" i="280"/>
  <c r="EJ22" i="280"/>
  <c r="EI126" i="280"/>
  <c r="EH24" i="265"/>
  <c r="EH63" i="286"/>
  <c r="EH52" i="265"/>
  <c r="EG60" i="288"/>
  <c r="EG62" i="288"/>
  <c r="EG65" i="288"/>
  <c r="AP83" i="277"/>
  <c r="AP63" i="277"/>
  <c r="AP65" i="277"/>
  <c r="AP67" i="277"/>
  <c r="AP81" i="277"/>
  <c r="AP84" i="277"/>
  <c r="EE126" i="280"/>
  <c r="EA104" i="280"/>
  <c r="EA106" i="280"/>
  <c r="EA125" i="280"/>
  <c r="DW36" i="286"/>
  <c r="DW47" i="286"/>
  <c r="DV21" i="265"/>
  <c r="DV13" i="282"/>
  <c r="DQ67" i="280"/>
  <c r="DQ69" i="280"/>
  <c r="DQ70" i="280"/>
  <c r="DQ16" i="265"/>
  <c r="DQ19" i="265"/>
  <c r="DQ11" i="282"/>
  <c r="DQ12" i="282"/>
  <c r="DQ87" i="282"/>
  <c r="DQ73" i="265"/>
  <c r="DK65" i="288"/>
  <c r="DK62" i="288"/>
  <c r="DK30" i="288"/>
  <c r="DK32" i="288"/>
  <c r="DK60" i="288"/>
  <c r="DF70" i="280"/>
  <c r="DF16" i="265"/>
  <c r="DF19" i="265"/>
  <c r="DF11" i="282"/>
  <c r="DF12" i="282"/>
  <c r="DF87" i="282"/>
  <c r="CW80" i="280"/>
  <c r="CW81" i="280"/>
  <c r="CW109" i="280"/>
  <c r="CW111" i="280"/>
  <c r="CW114" i="280"/>
  <c r="CW116" i="280"/>
  <c r="CW126" i="280"/>
  <c r="EK115" i="280"/>
  <c r="EK61" i="286"/>
  <c r="EK56" i="286"/>
  <c r="EK58" i="286"/>
  <c r="ED76" i="288"/>
  <c r="ED75" i="265"/>
  <c r="ED50" i="282"/>
  <c r="ED51" i="282"/>
  <c r="ED76" i="282"/>
  <c r="ED54" i="282"/>
  <c r="EB125" i="280"/>
  <c r="EB106" i="280"/>
  <c r="EB104" i="280"/>
  <c r="EA46" i="265"/>
  <c r="EA117" i="280"/>
  <c r="DZ75" i="265"/>
  <c r="DY35" i="282"/>
  <c r="DY38" i="282"/>
  <c r="DY44" i="282"/>
  <c r="DY45" i="282"/>
  <c r="DY47" i="282"/>
  <c r="DY48" i="282"/>
  <c r="DY57" i="282"/>
  <c r="DY59" i="282"/>
  <c r="DY62" i="282"/>
  <c r="DY63" i="282"/>
  <c r="DY64" i="282"/>
  <c r="DY32" i="265"/>
  <c r="DY33" i="265"/>
  <c r="DY76" i="288"/>
  <c r="DX70" i="265"/>
  <c r="AN70" i="277"/>
  <c r="AN76" i="277"/>
  <c r="AN82" i="277"/>
  <c r="DW56" i="286"/>
  <c r="DW58" i="286"/>
  <c r="DW61" i="286"/>
  <c r="DV73" i="288"/>
  <c r="DU65" i="288"/>
  <c r="DU52" i="286"/>
  <c r="DU54" i="286"/>
  <c r="DU60" i="286"/>
  <c r="DU62" i="286"/>
  <c r="DU30" i="288"/>
  <c r="DU32" i="288"/>
  <c r="DU60" i="288"/>
  <c r="DU62" i="288"/>
  <c r="DT43" i="288"/>
  <c r="DT30" i="288"/>
  <c r="DT32" i="288"/>
  <c r="DT39" i="288"/>
  <c r="DT40" i="288"/>
  <c r="DT125" i="280"/>
  <c r="DT93" i="280"/>
  <c r="DT94" i="280"/>
  <c r="DT104" i="280"/>
  <c r="DT106" i="280"/>
  <c r="DR70" i="280"/>
  <c r="DR16" i="265"/>
  <c r="DR19" i="265"/>
  <c r="DR11" i="282"/>
  <c r="DR12" i="282"/>
  <c r="DR87" i="282"/>
  <c r="DQ76" i="280"/>
  <c r="DQ78" i="280"/>
  <c r="DQ83" i="280"/>
  <c r="DQ84" i="280"/>
  <c r="DQ124" i="280"/>
  <c r="DP76" i="280"/>
  <c r="DP78" i="280"/>
  <c r="DP80" i="280"/>
  <c r="DP81" i="280"/>
  <c r="DP109" i="280"/>
  <c r="DP111" i="280"/>
  <c r="DP114" i="280"/>
  <c r="DP116" i="280"/>
  <c r="DP126" i="280"/>
  <c r="DO65" i="288"/>
  <c r="DO52" i="286"/>
  <c r="DO54" i="286"/>
  <c r="DO60" i="286"/>
  <c r="DO62" i="286"/>
  <c r="DO30" i="288"/>
  <c r="DO32" i="288"/>
  <c r="DO60" i="288"/>
  <c r="DO62" i="288"/>
  <c r="DO70" i="280"/>
  <c r="DO16" i="265"/>
  <c r="DO19" i="265"/>
  <c r="DO67" i="282"/>
  <c r="DN73" i="265"/>
  <c r="DL70" i="280"/>
  <c r="DL16" i="265"/>
  <c r="DL19" i="265"/>
  <c r="DL11" i="282"/>
  <c r="DL12" i="282"/>
  <c r="DL87" i="282"/>
  <c r="DL18" i="265"/>
  <c r="DL95" i="280"/>
  <c r="DJ115" i="280"/>
  <c r="DJ54" i="282"/>
  <c r="DH43" i="288"/>
  <c r="DH52" i="286"/>
  <c r="DH54" i="286"/>
  <c r="DH60" i="286"/>
  <c r="DH62" i="286"/>
  <c r="DH30" i="288"/>
  <c r="DH32" i="288"/>
  <c r="DH39" i="288"/>
  <c r="DH40" i="288"/>
  <c r="DG75" i="265"/>
  <c r="DF110" i="280"/>
  <c r="DF76" i="280"/>
  <c r="DF78" i="280"/>
  <c r="DF80" i="280"/>
  <c r="DF81" i="280"/>
  <c r="DF98" i="280"/>
  <c r="DF100" i="280"/>
  <c r="DF105" i="280"/>
  <c r="DF18" i="265"/>
  <c r="DF95" i="280"/>
  <c r="AI75" i="277"/>
  <c r="DD75" i="265"/>
  <c r="DD73" i="288"/>
  <c r="DB93" i="280"/>
  <c r="DB94" i="280"/>
  <c r="DB104" i="280"/>
  <c r="DB106" i="280"/>
  <c r="DB125" i="280"/>
  <c r="AF25" i="277"/>
  <c r="AF22" i="277"/>
  <c r="AF19" i="277"/>
  <c r="CS70" i="280"/>
  <c r="CS16" i="265"/>
  <c r="AF16" i="277"/>
  <c r="CV99" i="280"/>
  <c r="CV93" i="280"/>
  <c r="CV94" i="280"/>
  <c r="CV36" i="282"/>
  <c r="CU70" i="280"/>
  <c r="CU16" i="265"/>
  <c r="CU19" i="265"/>
  <c r="CU11" i="282"/>
  <c r="CU12" i="282"/>
  <c r="CU87" i="282"/>
  <c r="CS72" i="265"/>
  <c r="CO87" i="282"/>
  <c r="CO19" i="288"/>
  <c r="CO16" i="288"/>
  <c r="CO14" i="288"/>
  <c r="CN73" i="288"/>
  <c r="CM47" i="286"/>
  <c r="CM36" i="286"/>
  <c r="CK110" i="280"/>
  <c r="CK80" i="280"/>
  <c r="CK81" i="280"/>
  <c r="CK98" i="280"/>
  <c r="CK100" i="280"/>
  <c r="CK105" i="280"/>
  <c r="CJ22" i="280"/>
  <c r="CJ16" i="280"/>
  <c r="CJ10" i="280"/>
  <c r="CJ12" i="280"/>
  <c r="CJ15" i="280"/>
  <c r="CI125" i="280"/>
  <c r="CI106" i="280"/>
  <c r="CI104" i="280"/>
  <c r="EM21" i="265"/>
  <c r="EM13" i="282"/>
  <c r="EJ75" i="265"/>
  <c r="AQ75" i="277"/>
  <c r="AP43" i="277"/>
  <c r="EG44" i="265"/>
  <c r="EI61" i="286"/>
  <c r="EI56" i="286"/>
  <c r="EI58" i="286"/>
  <c r="EH73" i="288"/>
  <c r="EF75" i="265"/>
  <c r="AP75" i="277"/>
  <c r="ED35" i="265"/>
  <c r="AK21" i="277"/>
  <c r="DM21" i="265"/>
  <c r="DM13" i="282"/>
  <c r="DO18" i="265"/>
  <c r="DO95" i="280"/>
  <c r="DO115" i="280"/>
  <c r="DN67" i="280"/>
  <c r="DN69" i="280"/>
  <c r="DN70" i="280"/>
  <c r="DN16" i="265"/>
  <c r="DN19" i="265"/>
  <c r="DN11" i="282"/>
  <c r="DN12" i="282"/>
  <c r="DN87" i="282"/>
  <c r="DM35" i="282"/>
  <c r="DM38" i="282"/>
  <c r="DM44" i="282"/>
  <c r="DM45" i="282"/>
  <c r="DM50" i="282"/>
  <c r="DM51" i="282"/>
  <c r="DM76" i="282"/>
  <c r="DK70" i="265"/>
  <c r="DK76" i="265"/>
  <c r="DK82" i="265"/>
  <c r="DL99" i="280"/>
  <c r="DL93" i="280"/>
  <c r="DL94" i="280"/>
  <c r="DL36" i="282"/>
  <c r="DJ72" i="265"/>
  <c r="DH56" i="286"/>
  <c r="DH58" i="286"/>
  <c r="DH61" i="286"/>
  <c r="DG115" i="280"/>
  <c r="DD21" i="265"/>
  <c r="DD13" i="282"/>
  <c r="DB35" i="282"/>
  <c r="DB38" i="282"/>
  <c r="DB44" i="282"/>
  <c r="DB45" i="282"/>
  <c r="DB47" i="282"/>
  <c r="DB48" i="282"/>
  <c r="DB57" i="282"/>
  <c r="DB59" i="282"/>
  <c r="DB62" i="282"/>
  <c r="DB63" i="282"/>
  <c r="DB64" i="282"/>
  <c r="DB32" i="265"/>
  <c r="DB33" i="265"/>
  <c r="DB76" i="288"/>
  <c r="DA99" i="280"/>
  <c r="DA93" i="280"/>
  <c r="DA94" i="280"/>
  <c r="DA36" i="282"/>
  <c r="CZ36" i="286"/>
  <c r="CZ52" i="286"/>
  <c r="CZ54" i="286"/>
  <c r="CZ60" i="286"/>
  <c r="CZ62" i="286"/>
  <c r="CZ47" i="286"/>
  <c r="CX72" i="265"/>
  <c r="CU72" i="265"/>
  <c r="CU18" i="265"/>
  <c r="CU95" i="280"/>
  <c r="CS125" i="280"/>
  <c r="CS106" i="280"/>
  <c r="CS104" i="280"/>
  <c r="CQ67" i="280"/>
  <c r="CQ69" i="280"/>
  <c r="CQ70" i="280"/>
  <c r="CQ16" i="265"/>
  <c r="CQ19" i="265"/>
  <c r="CQ11" i="282"/>
  <c r="CQ12" i="282"/>
  <c r="CQ87" i="282"/>
  <c r="AD43" i="277"/>
  <c r="CK44" i="265"/>
  <c r="CM67" i="280"/>
  <c r="CM69" i="280"/>
  <c r="CM35" i="282"/>
  <c r="CM38" i="282"/>
  <c r="CM44" i="282"/>
  <c r="CM45" i="282"/>
  <c r="CM47" i="282"/>
  <c r="CM48" i="282"/>
  <c r="CM57" i="282"/>
  <c r="CM59" i="282"/>
  <c r="CM62" i="282"/>
  <c r="CM63" i="282"/>
  <c r="CM64" i="282"/>
  <c r="CM32" i="265"/>
  <c r="CM33" i="265"/>
  <c r="CM76" i="288"/>
  <c r="AC24" i="277"/>
  <c r="CG52" i="286"/>
  <c r="CG54" i="286"/>
  <c r="CG60" i="286"/>
  <c r="CG62" i="286"/>
  <c r="CG63" i="286"/>
  <c r="CG24" i="265"/>
  <c r="AD73" i="277"/>
  <c r="CJ73" i="265"/>
  <c r="CI67" i="280"/>
  <c r="CI69" i="280"/>
  <c r="CI70" i="280"/>
  <c r="CI35" i="265"/>
  <c r="EN43" i="288"/>
  <c r="EN30" i="288"/>
  <c r="EN32" i="288"/>
  <c r="EN39" i="288"/>
  <c r="EN40" i="288"/>
  <c r="EN105" i="280"/>
  <c r="EN80" i="280"/>
  <c r="EN81" i="280"/>
  <c r="EN98" i="280"/>
  <c r="EN100" i="280"/>
  <c r="EN110" i="280"/>
  <c r="AP16" i="277"/>
  <c r="AP19" i="277"/>
  <c r="AP22" i="277"/>
  <c r="AP25" i="277"/>
  <c r="EJ73" i="288"/>
  <c r="EJ58" i="282"/>
  <c r="EJ53" i="282"/>
  <c r="EJ55" i="282"/>
  <c r="EJ77" i="282"/>
  <c r="EI75" i="265"/>
  <c r="EI115" i="280"/>
  <c r="EC63" i="286"/>
  <c r="EC52" i="265"/>
  <c r="AO51" i="277"/>
  <c r="EF37" i="265"/>
  <c r="EF42" i="265"/>
  <c r="EF77" i="280"/>
  <c r="EE54" i="282"/>
  <c r="AL18" i="277"/>
  <c r="DQ18" i="265"/>
  <c r="DQ95" i="280"/>
  <c r="DS56" i="286"/>
  <c r="DS58" i="286"/>
  <c r="DS61" i="286"/>
  <c r="DP52" i="286"/>
  <c r="DP54" i="286"/>
  <c r="DP60" i="286"/>
  <c r="DP62" i="286"/>
  <c r="DP14" i="288"/>
  <c r="DP16" i="288"/>
  <c r="DP19" i="288"/>
  <c r="DO99" i="280"/>
  <c r="DO93" i="280"/>
  <c r="DO94" i="280"/>
  <c r="DO36" i="282"/>
  <c r="DN72" i="265"/>
  <c r="DN18" i="265"/>
  <c r="DN95" i="280"/>
  <c r="AK72" i="277"/>
  <c r="DL72" i="265"/>
  <c r="DK14" i="288"/>
  <c r="DK16" i="288"/>
  <c r="DK19" i="288"/>
  <c r="DJ45" i="265"/>
  <c r="DJ101" i="280"/>
  <c r="DH47" i="282"/>
  <c r="DH48" i="282"/>
  <c r="DH57" i="282"/>
  <c r="DH59" i="282"/>
  <c r="DH62" i="282"/>
  <c r="DH63" i="282"/>
  <c r="DH64" i="282"/>
  <c r="DH32" i="265"/>
  <c r="DH33" i="265"/>
  <c r="DH76" i="288"/>
  <c r="DG47" i="286"/>
  <c r="DG52" i="286"/>
  <c r="DG54" i="286"/>
  <c r="DG60" i="286"/>
  <c r="DG62" i="286"/>
  <c r="DG36" i="286"/>
  <c r="DF36" i="282"/>
  <c r="DF99" i="280"/>
  <c r="DE35" i="282"/>
  <c r="DE38" i="282"/>
  <c r="DE44" i="282"/>
  <c r="DE45" i="282"/>
  <c r="DE47" i="282"/>
  <c r="DE48" i="282"/>
  <c r="DE57" i="282"/>
  <c r="DE59" i="282"/>
  <c r="DE62" i="282"/>
  <c r="DE63" i="282"/>
  <c r="DE64" i="282"/>
  <c r="DE32" i="265"/>
  <c r="DE33" i="265"/>
  <c r="DE37" i="265"/>
  <c r="DE42" i="265"/>
  <c r="DE77" i="280"/>
  <c r="DD67" i="280"/>
  <c r="DD69" i="280"/>
  <c r="DD70" i="280"/>
  <c r="DD16" i="265"/>
  <c r="DD19" i="265"/>
  <c r="DD11" i="282"/>
  <c r="DD12" i="282"/>
  <c r="DD87" i="282"/>
  <c r="DB67" i="280"/>
  <c r="DB69" i="280"/>
  <c r="DB70" i="280"/>
  <c r="DB35" i="265"/>
  <c r="DA22" i="280"/>
  <c r="DA16" i="280"/>
  <c r="DA67" i="280"/>
  <c r="DA69" i="280"/>
  <c r="DA35" i="282"/>
  <c r="DA38" i="282"/>
  <c r="DA44" i="282"/>
  <c r="DA45" i="282"/>
  <c r="DA47" i="282"/>
  <c r="DA48" i="282"/>
  <c r="DA57" i="282"/>
  <c r="DA59" i="282"/>
  <c r="DA62" i="282"/>
  <c r="DA63" i="282"/>
  <c r="DA64" i="282"/>
  <c r="DA32" i="265"/>
  <c r="DA33" i="265"/>
  <c r="DA10" i="280"/>
  <c r="DA12" i="280"/>
  <c r="DA15" i="280"/>
  <c r="AG43" i="277"/>
  <c r="CW44" i="265"/>
  <c r="CY52" i="286"/>
  <c r="CY54" i="286"/>
  <c r="CY60" i="286"/>
  <c r="CY62" i="286"/>
  <c r="CY30" i="288"/>
  <c r="CY32" i="288"/>
  <c r="CY39" i="288"/>
  <c r="CY40" i="288"/>
  <c r="CY43" i="288"/>
  <c r="CX46" i="265"/>
  <c r="CX117" i="280"/>
  <c r="CU104" i="280"/>
  <c r="CU106" i="280"/>
  <c r="CU125" i="280"/>
  <c r="CU36" i="282"/>
  <c r="CU93" i="280"/>
  <c r="CU94" i="280"/>
  <c r="CU99" i="280"/>
  <c r="AF72" i="277"/>
  <c r="CR72" i="265"/>
  <c r="CP46" i="265"/>
  <c r="CP117" i="280"/>
  <c r="CO36" i="286"/>
  <c r="CO52" i="286"/>
  <c r="CO54" i="286"/>
  <c r="CO60" i="286"/>
  <c r="CO62" i="286"/>
  <c r="CO47" i="286"/>
  <c r="CK76" i="280"/>
  <c r="CK78" i="280"/>
  <c r="CK83" i="280"/>
  <c r="CK84" i="280"/>
  <c r="CK124" i="280"/>
  <c r="CL65" i="288"/>
  <c r="CL62" i="288"/>
  <c r="CL52" i="286"/>
  <c r="CL54" i="286"/>
  <c r="CL60" i="286"/>
  <c r="CL62" i="286"/>
  <c r="CL30" i="288"/>
  <c r="CL32" i="288"/>
  <c r="CL60" i="288"/>
  <c r="CI18" i="265"/>
  <c r="CI95" i="280"/>
  <c r="AC72" i="277"/>
  <c r="CF72" i="265"/>
  <c r="EM76" i="288"/>
  <c r="EL19" i="288"/>
  <c r="EL16" i="288"/>
  <c r="EL14" i="288"/>
  <c r="EL109" i="280"/>
  <c r="EL111" i="280"/>
  <c r="EL114" i="280"/>
  <c r="EL116" i="280"/>
  <c r="EL126" i="280"/>
  <c r="EI78" i="282"/>
  <c r="EJ75" i="282"/>
  <c r="EJ78" i="282"/>
  <c r="EK75" i="282"/>
  <c r="EK78" i="282"/>
  <c r="EL75" i="282"/>
  <c r="EL78" i="282"/>
  <c r="EM75" i="282"/>
  <c r="EM54" i="282"/>
  <c r="EK57" i="286"/>
  <c r="EK53" i="265"/>
  <c r="EK47" i="265"/>
  <c r="EK50" i="265"/>
  <c r="EK46" i="286"/>
  <c r="EK11" i="282"/>
  <c r="EK12" i="282"/>
  <c r="EK87" i="282"/>
  <c r="EJ37" i="265"/>
  <c r="EJ42" i="265"/>
  <c r="EJ77" i="280"/>
  <c r="EJ18" i="265"/>
  <c r="EJ95" i="280"/>
  <c r="EG10" i="280"/>
  <c r="EG12" i="280"/>
  <c r="EG15" i="280"/>
  <c r="EG16" i="280"/>
  <c r="EG22" i="280"/>
  <c r="EF64" i="282"/>
  <c r="EF32" i="265"/>
  <c r="EF33" i="265"/>
  <c r="EF76" i="288"/>
  <c r="EE47" i="286"/>
  <c r="EE36" i="286"/>
  <c r="EA99" i="280"/>
  <c r="EA93" i="280"/>
  <c r="EA94" i="280"/>
  <c r="EA36" i="282"/>
  <c r="DZ76" i="280"/>
  <c r="DZ78" i="280"/>
  <c r="DZ80" i="280"/>
  <c r="DZ81" i="280"/>
  <c r="DZ109" i="280"/>
  <c r="DZ111" i="280"/>
  <c r="DZ114" i="280"/>
  <c r="DZ116" i="280"/>
  <c r="DZ126" i="280"/>
  <c r="DX52" i="265"/>
  <c r="DX52" i="286"/>
  <c r="DX54" i="286"/>
  <c r="DX60" i="286"/>
  <c r="DX62" i="286"/>
  <c r="DX63" i="286"/>
  <c r="DX24" i="265"/>
  <c r="DW67" i="280"/>
  <c r="DW69" i="280"/>
  <c r="DW35" i="282"/>
  <c r="DW38" i="282"/>
  <c r="DW44" i="282"/>
  <c r="DW45" i="282"/>
  <c r="DW50" i="282"/>
  <c r="DW51" i="282"/>
  <c r="DW76" i="282"/>
  <c r="DW54" i="282"/>
  <c r="DU73" i="265"/>
  <c r="DT24" i="265"/>
  <c r="DT52" i="286"/>
  <c r="DT54" i="286"/>
  <c r="DT60" i="286"/>
  <c r="DT62" i="286"/>
  <c r="DT63" i="286"/>
  <c r="DT52" i="265"/>
  <c r="DS46" i="265"/>
  <c r="DS117" i="280"/>
  <c r="DQ52" i="286"/>
  <c r="DQ54" i="286"/>
  <c r="DQ60" i="286"/>
  <c r="DQ62" i="286"/>
  <c r="DQ30" i="288"/>
  <c r="DQ32" i="288"/>
  <c r="DQ39" i="288"/>
  <c r="DQ40" i="288"/>
  <c r="DQ43" i="288"/>
  <c r="DM67" i="280"/>
  <c r="DM69" i="280"/>
  <c r="DM70" i="280"/>
  <c r="DM16" i="265"/>
  <c r="DM19" i="265"/>
  <c r="DM11" i="282"/>
  <c r="DM12" i="282"/>
  <c r="DM87" i="282"/>
  <c r="DO77" i="280"/>
  <c r="DN45" i="265"/>
  <c r="DN101" i="280"/>
  <c r="DK47" i="286"/>
  <c r="DK36" i="286"/>
  <c r="DK35" i="282"/>
  <c r="DK38" i="282"/>
  <c r="DK44" i="282"/>
  <c r="DK45" i="282"/>
  <c r="DK47" i="282"/>
  <c r="DK48" i="282"/>
  <c r="DK57" i="282"/>
  <c r="DK59" i="282"/>
  <c r="DK62" i="282"/>
  <c r="DK63" i="282"/>
  <c r="DK64" i="282"/>
  <c r="DK32" i="265"/>
  <c r="DK33" i="265"/>
  <c r="DK37" i="265"/>
  <c r="DK42" i="265"/>
  <c r="DK77" i="280"/>
  <c r="DJ110" i="280"/>
  <c r="DJ76" i="280"/>
  <c r="DJ78" i="280"/>
  <c r="DJ80" i="280"/>
  <c r="DJ81" i="280"/>
  <c r="DJ98" i="280"/>
  <c r="DJ100" i="280"/>
  <c r="DJ105" i="280"/>
  <c r="DI77" i="280"/>
  <c r="DH83" i="265"/>
  <c r="DH63" i="265"/>
  <c r="DH65" i="265"/>
  <c r="DH67" i="265"/>
  <c r="DH81" i="265"/>
  <c r="DH84" i="265"/>
  <c r="AI21" i="277"/>
  <c r="DE21" i="265"/>
  <c r="DE13" i="282"/>
  <c r="DG73" i="288"/>
  <c r="DF93" i="280"/>
  <c r="DF94" i="280"/>
  <c r="DF104" i="280"/>
  <c r="DF106" i="280"/>
  <c r="DF125" i="280"/>
  <c r="DF54" i="282"/>
  <c r="DD115" i="280"/>
  <c r="DA82" i="265"/>
  <c r="DA76" i="265"/>
  <c r="DA70" i="265"/>
  <c r="CW76" i="280"/>
  <c r="CW78" i="280"/>
  <c r="CW83" i="280"/>
  <c r="CW84" i="280"/>
  <c r="CW124" i="280"/>
  <c r="CY45" i="265"/>
  <c r="CY101" i="280"/>
  <c r="CX76" i="280"/>
  <c r="CX78" i="280"/>
  <c r="CX80" i="280"/>
  <c r="CX81" i="280"/>
  <c r="CX109" i="280"/>
  <c r="CX111" i="280"/>
  <c r="CX114" i="280"/>
  <c r="CX116" i="280"/>
  <c r="CX126" i="280"/>
  <c r="CU22" i="280"/>
  <c r="CU16" i="280"/>
  <c r="CU67" i="280"/>
  <c r="CU69" i="280"/>
  <c r="CU35" i="282"/>
  <c r="CU38" i="282"/>
  <c r="CU44" i="282"/>
  <c r="CU45" i="282"/>
  <c r="CU47" i="282"/>
  <c r="CU48" i="282"/>
  <c r="CU57" i="282"/>
  <c r="CU59" i="282"/>
  <c r="CU62" i="282"/>
  <c r="CU63" i="282"/>
  <c r="CU64" i="282"/>
  <c r="CU32" i="265"/>
  <c r="CU33" i="265"/>
  <c r="CU10" i="280"/>
  <c r="CU12" i="280"/>
  <c r="CU15" i="280"/>
  <c r="CT93" i="280"/>
  <c r="CT94" i="280"/>
  <c r="CT104" i="280"/>
  <c r="CT106" i="280"/>
  <c r="CT125" i="280"/>
  <c r="CS36" i="282"/>
  <c r="CS93" i="280"/>
  <c r="CS94" i="280"/>
  <c r="CS99" i="280"/>
  <c r="CP76" i="280"/>
  <c r="CP78" i="280"/>
  <c r="CP80" i="280"/>
  <c r="CP81" i="280"/>
  <c r="CP109" i="280"/>
  <c r="CP111" i="280"/>
  <c r="CP114" i="280"/>
  <c r="CP116" i="280"/>
  <c r="CP126" i="280"/>
  <c r="CO80" i="280"/>
  <c r="CO81" i="280"/>
  <c r="CO109" i="280"/>
  <c r="CO111" i="280"/>
  <c r="CO114" i="280"/>
  <c r="CO116" i="280"/>
  <c r="CO126" i="280"/>
  <c r="CG124" i="280"/>
  <c r="CK54" i="282"/>
  <c r="EN88" i="282"/>
  <c r="EN66" i="282"/>
  <c r="EK70" i="265"/>
  <c r="EK76" i="265"/>
  <c r="EK82" i="265"/>
  <c r="EJ64" i="282"/>
  <c r="EJ32" i="265"/>
  <c r="EJ33" i="265"/>
  <c r="EJ76" i="288"/>
  <c r="EG95" i="280"/>
  <c r="EG18" i="265"/>
  <c r="AP18" i="277"/>
  <c r="EI99" i="280"/>
  <c r="EI93" i="280"/>
  <c r="EI94" i="280"/>
  <c r="EI36" i="282"/>
  <c r="EE109" i="280"/>
  <c r="EE111" i="280"/>
  <c r="EE114" i="280"/>
  <c r="EE116" i="280"/>
  <c r="EE117" i="280"/>
  <c r="EE46" i="265"/>
  <c r="AM75" i="277"/>
  <c r="DT75" i="265"/>
  <c r="DT46" i="265"/>
  <c r="DT117" i="280"/>
  <c r="DQ36" i="282"/>
  <c r="DQ93" i="280"/>
  <c r="DQ94" i="280"/>
  <c r="DQ99" i="280"/>
  <c r="DS76" i="280"/>
  <c r="DS78" i="280"/>
  <c r="DS80" i="280"/>
  <c r="DS81" i="280"/>
  <c r="DS109" i="280"/>
  <c r="DS111" i="280"/>
  <c r="DS114" i="280"/>
  <c r="DS116" i="280"/>
  <c r="DS126" i="280"/>
  <c r="DR18" i="265"/>
  <c r="DR95" i="280"/>
  <c r="DO70" i="265"/>
  <c r="DO76" i="265"/>
  <c r="DO82" i="265"/>
  <c r="DN110" i="280"/>
  <c r="DN76" i="280"/>
  <c r="DN78" i="280"/>
  <c r="DN80" i="280"/>
  <c r="DN81" i="280"/>
  <c r="DN98" i="280"/>
  <c r="DN100" i="280"/>
  <c r="DN105" i="280"/>
  <c r="DM72" i="265"/>
  <c r="DL56" i="286"/>
  <c r="DL58" i="286"/>
  <c r="DL61" i="286"/>
  <c r="DK24" i="265"/>
  <c r="DK52" i="286"/>
  <c r="DK54" i="286"/>
  <c r="DK60" i="286"/>
  <c r="DK62" i="286"/>
  <c r="DK63" i="286"/>
  <c r="DK52" i="265"/>
  <c r="DK21" i="265"/>
  <c r="DK13" i="282"/>
  <c r="DJ22" i="280"/>
  <c r="DJ67" i="280"/>
  <c r="DJ69" i="280"/>
  <c r="DJ35" i="282"/>
  <c r="DJ38" i="282"/>
  <c r="DJ44" i="282"/>
  <c r="DJ45" i="282"/>
  <c r="DJ47" i="282"/>
  <c r="DJ48" i="282"/>
  <c r="DJ57" i="282"/>
  <c r="DJ59" i="282"/>
  <c r="DJ62" i="282"/>
  <c r="DJ63" i="282"/>
  <c r="DJ64" i="282"/>
  <c r="DJ32" i="265"/>
  <c r="DJ33" i="265"/>
  <c r="DJ10" i="280"/>
  <c r="DJ12" i="280"/>
  <c r="DJ15" i="280"/>
  <c r="DJ16" i="280"/>
  <c r="AJ75" i="277"/>
  <c r="DH75" i="265"/>
  <c r="DG56" i="286"/>
  <c r="DG58" i="286"/>
  <c r="DG61" i="286"/>
  <c r="DF77" i="280"/>
  <c r="DF22" i="280"/>
  <c r="DF10" i="280"/>
  <c r="DF12" i="280"/>
  <c r="DF15" i="280"/>
  <c r="DF16" i="280"/>
  <c r="DD52" i="286"/>
  <c r="DD54" i="286"/>
  <c r="DD60" i="286"/>
  <c r="DD62" i="286"/>
  <c r="DD30" i="288"/>
  <c r="DD32" i="288"/>
  <c r="DD60" i="288"/>
  <c r="DD62" i="288"/>
  <c r="DD65" i="288"/>
  <c r="DC22" i="280"/>
  <c r="DC16" i="280"/>
  <c r="DC67" i="280"/>
  <c r="DC69" i="280"/>
  <c r="DC35" i="282"/>
  <c r="DC38" i="282"/>
  <c r="DC44" i="282"/>
  <c r="DC45" i="282"/>
  <c r="DC47" i="282"/>
  <c r="DC48" i="282"/>
  <c r="DC57" i="282"/>
  <c r="DC59" i="282"/>
  <c r="DC62" i="282"/>
  <c r="DC63" i="282"/>
  <c r="DC64" i="282"/>
  <c r="DC32" i="265"/>
  <c r="DC33" i="265"/>
  <c r="DC10" i="280"/>
  <c r="DC12" i="280"/>
  <c r="DC15" i="280"/>
  <c r="AG21" i="277"/>
  <c r="CW21" i="265"/>
  <c r="CW13" i="282"/>
  <c r="CY105" i="280"/>
  <c r="CY76" i="280"/>
  <c r="CY78" i="280"/>
  <c r="CY80" i="280"/>
  <c r="CY81" i="280"/>
  <c r="CY98" i="280"/>
  <c r="CY100" i="280"/>
  <c r="CY110" i="280"/>
  <c r="CX22" i="280"/>
  <c r="CX16" i="280"/>
  <c r="CX67" i="280"/>
  <c r="CX69" i="280"/>
  <c r="CX35" i="282"/>
  <c r="CX38" i="282"/>
  <c r="CX44" i="282"/>
  <c r="CX45" i="282"/>
  <c r="CX47" i="282"/>
  <c r="CX48" i="282"/>
  <c r="CX57" i="282"/>
  <c r="CX59" i="282"/>
  <c r="CX62" i="282"/>
  <c r="CX63" i="282"/>
  <c r="CX64" i="282"/>
  <c r="CX32" i="265"/>
  <c r="CX33" i="265"/>
  <c r="CX10" i="280"/>
  <c r="CX12" i="280"/>
  <c r="CX15" i="280"/>
  <c r="CV73" i="288"/>
  <c r="CT67" i="280"/>
  <c r="CT69" i="280"/>
  <c r="CT70" i="280"/>
  <c r="CT35" i="265"/>
  <c r="CS22" i="280"/>
  <c r="CS16" i="280"/>
  <c r="CS67" i="280"/>
  <c r="CS69" i="280"/>
  <c r="CS35" i="282"/>
  <c r="CS38" i="282"/>
  <c r="CS44" i="282"/>
  <c r="CS45" i="282"/>
  <c r="CS47" i="282"/>
  <c r="CS48" i="282"/>
  <c r="CS57" i="282"/>
  <c r="CS59" i="282"/>
  <c r="CS62" i="282"/>
  <c r="CS63" i="282"/>
  <c r="CS64" i="282"/>
  <c r="CS32" i="265"/>
  <c r="CS33" i="265"/>
  <c r="CS10" i="280"/>
  <c r="CS12" i="280"/>
  <c r="CS15" i="280"/>
  <c r="AE43" i="277"/>
  <c r="CO44" i="265"/>
  <c r="CP67" i="280"/>
  <c r="CP69" i="280"/>
  <c r="CP35" i="282"/>
  <c r="CP38" i="282"/>
  <c r="CP44" i="282"/>
  <c r="CP45" i="282"/>
  <c r="CP47" i="282"/>
  <c r="CP48" i="282"/>
  <c r="CP57" i="282"/>
  <c r="CP59" i="282"/>
  <c r="CP62" i="282"/>
  <c r="CP63" i="282"/>
  <c r="CP64" i="282"/>
  <c r="CP32" i="265"/>
  <c r="CP33" i="265"/>
  <c r="CP76" i="288"/>
  <c r="AE82" i="277"/>
  <c r="AE76" i="277"/>
  <c r="CN70" i="265"/>
  <c r="AE70" i="277"/>
  <c r="AE73" i="277"/>
  <c r="CN73" i="265"/>
  <c r="CJ125" i="280"/>
  <c r="CJ106" i="280"/>
  <c r="CJ104" i="280"/>
  <c r="CJ18" i="265"/>
  <c r="CJ95" i="280"/>
  <c r="CE43" i="288"/>
  <c r="CE40" i="288"/>
  <c r="CE52" i="286"/>
  <c r="CE54" i="286"/>
  <c r="CE60" i="286"/>
  <c r="CE62" i="286"/>
  <c r="CE30" i="288"/>
  <c r="CE32" i="288"/>
  <c r="CE39" i="288"/>
  <c r="EL36" i="286"/>
  <c r="EL47" i="286"/>
  <c r="EK76" i="288"/>
  <c r="EJ109" i="280"/>
  <c r="EJ111" i="280"/>
  <c r="EJ114" i="280"/>
  <c r="EJ116" i="280"/>
  <c r="EJ126" i="280"/>
  <c r="EJ35" i="265"/>
  <c r="EH18" i="265"/>
  <c r="EH95" i="280"/>
  <c r="EG36" i="282"/>
  <c r="EG93" i="280"/>
  <c r="EG94" i="280"/>
  <c r="EG99" i="280"/>
  <c r="EC13" i="282"/>
  <c r="EC21" i="265"/>
  <c r="AO21" i="277"/>
  <c r="EE115" i="280"/>
  <c r="EC76" i="288"/>
  <c r="ED73" i="288"/>
  <c r="EC56" i="286"/>
  <c r="EC58" i="286"/>
  <c r="EC61" i="286"/>
  <c r="EB22" i="280"/>
  <c r="EB10" i="280"/>
  <c r="EB12" i="280"/>
  <c r="EB15" i="280"/>
  <c r="EB16" i="280"/>
  <c r="EA70" i="265"/>
  <c r="EA76" i="265"/>
  <c r="EA82" i="265"/>
  <c r="EA70" i="280"/>
  <c r="EA35" i="265"/>
  <c r="DY75" i="265"/>
  <c r="AN83" i="277"/>
  <c r="DX63" i="265"/>
  <c r="AN63" i="277"/>
  <c r="AN65" i="277"/>
  <c r="AN67" i="277"/>
  <c r="AN81" i="277"/>
  <c r="AN84" i="277"/>
  <c r="DX76" i="280"/>
  <c r="DX78" i="280"/>
  <c r="DX80" i="280"/>
  <c r="DX81" i="280"/>
  <c r="DX109" i="280"/>
  <c r="DX111" i="280"/>
  <c r="DX114" i="280"/>
  <c r="DX116" i="280"/>
  <c r="DX126" i="280"/>
  <c r="DW52" i="265"/>
  <c r="DW63" i="286"/>
  <c r="DW24" i="265"/>
  <c r="DV30" i="288"/>
  <c r="DV32" i="288"/>
  <c r="DV39" i="288"/>
  <c r="DV40" i="288"/>
  <c r="DV43" i="288"/>
  <c r="DV67" i="280"/>
  <c r="DV69" i="280"/>
  <c r="DV70" i="280"/>
  <c r="DV16" i="265"/>
  <c r="DV19" i="265"/>
  <c r="DV11" i="282"/>
  <c r="DV12" i="282"/>
  <c r="DV87" i="282"/>
  <c r="DT76" i="280"/>
  <c r="DT78" i="280"/>
  <c r="DT80" i="280"/>
  <c r="DT81" i="280"/>
  <c r="DT109" i="280"/>
  <c r="DT111" i="280"/>
  <c r="DT114" i="280"/>
  <c r="DT116" i="280"/>
  <c r="DT126" i="280"/>
  <c r="DS70" i="265"/>
  <c r="DS76" i="265"/>
  <c r="DS82" i="265"/>
  <c r="DR70" i="265"/>
  <c r="DR76" i="265"/>
  <c r="DR82" i="265"/>
  <c r="DR53" i="265"/>
  <c r="DR46" i="286"/>
  <c r="DR47" i="265"/>
  <c r="DR50" i="265"/>
  <c r="DR57" i="286"/>
  <c r="DR99" i="280"/>
  <c r="DR93" i="280"/>
  <c r="DR94" i="280"/>
  <c r="DR36" i="282"/>
  <c r="DP77" i="280"/>
  <c r="DP50" i="282"/>
  <c r="DP51" i="282"/>
  <c r="DP76" i="282"/>
  <c r="DN30" i="288"/>
  <c r="DN32" i="288"/>
  <c r="DN60" i="288"/>
  <c r="DN62" i="288"/>
  <c r="DN65" i="288"/>
  <c r="DM93" i="280"/>
  <c r="DM94" i="280"/>
  <c r="DM104" i="280"/>
  <c r="DM106" i="280"/>
  <c r="DM125" i="280"/>
  <c r="DL67" i="280"/>
  <c r="DL69" i="280"/>
  <c r="DL35" i="282"/>
  <c r="DL38" i="282"/>
  <c r="DL44" i="282"/>
  <c r="DL45" i="282"/>
  <c r="DL47" i="282"/>
  <c r="DL48" i="282"/>
  <c r="DL57" i="282"/>
  <c r="DL59" i="282"/>
  <c r="DL62" i="282"/>
  <c r="DL63" i="282"/>
  <c r="DL64" i="282"/>
  <c r="DL32" i="265"/>
  <c r="DL33" i="265"/>
  <c r="DL76" i="288"/>
  <c r="DK67" i="280"/>
  <c r="DK69" i="280"/>
  <c r="DK70" i="280"/>
  <c r="DK16" i="265"/>
  <c r="DK19" i="265"/>
  <c r="DK11" i="282"/>
  <c r="DK12" i="282"/>
  <c r="DK87" i="282"/>
  <c r="DE67" i="280"/>
  <c r="DE69" i="280"/>
  <c r="DE70" i="280"/>
  <c r="DE16" i="265"/>
  <c r="DE19" i="265"/>
  <c r="DE11" i="282"/>
  <c r="DE12" i="282"/>
  <c r="DE87" i="282"/>
  <c r="DG67" i="280"/>
  <c r="DG69" i="280"/>
  <c r="DG70" i="280"/>
  <c r="DG16" i="265"/>
  <c r="DG19" i="265"/>
  <c r="DG67" i="282"/>
  <c r="AI72" i="277"/>
  <c r="DD72" i="265"/>
  <c r="AG24" i="277"/>
  <c r="CW52" i="286"/>
  <c r="CW54" i="286"/>
  <c r="CW60" i="286"/>
  <c r="CW62" i="286"/>
  <c r="CW63" i="286"/>
  <c r="CW24" i="265"/>
  <c r="CY67" i="280"/>
  <c r="CY69" i="280"/>
  <c r="CY70" i="280"/>
  <c r="CY16" i="265"/>
  <c r="CY19" i="265"/>
  <c r="CY11" i="282"/>
  <c r="CY12" i="282"/>
  <c r="CY87" i="282"/>
  <c r="CV21" i="265"/>
  <c r="CV13" i="282"/>
  <c r="CS82" i="265"/>
  <c r="CS70" i="265"/>
  <c r="CS76" i="265"/>
  <c r="CO76" i="280"/>
  <c r="CO78" i="280"/>
  <c r="CO83" i="280"/>
  <c r="CO84" i="280"/>
  <c r="CO124" i="280"/>
  <c r="CQ54" i="282"/>
  <c r="CN19" i="288"/>
  <c r="CN52" i="286"/>
  <c r="CN54" i="286"/>
  <c r="CN60" i="286"/>
  <c r="CN62" i="286"/>
  <c r="CN14" i="288"/>
  <c r="CN16" i="288"/>
  <c r="CL67" i="280"/>
  <c r="CL69" i="280"/>
  <c r="CL70" i="280"/>
  <c r="CL35" i="265"/>
  <c r="CJ45" i="265"/>
  <c r="CJ101" i="280"/>
  <c r="CI72" i="265"/>
  <c r="CH65" i="288"/>
  <c r="CH62" i="288"/>
  <c r="CH52" i="286"/>
  <c r="CH54" i="286"/>
  <c r="CH60" i="286"/>
  <c r="CH62" i="286"/>
  <c r="CH30" i="288"/>
  <c r="CH32" i="288"/>
  <c r="CH60" i="288"/>
  <c r="EN24" i="265"/>
  <c r="EN63" i="286"/>
  <c r="EN52" i="265"/>
  <c r="EN124" i="280"/>
  <c r="EN45" i="286"/>
  <c r="EN76" i="280"/>
  <c r="EN78" i="280"/>
  <c r="EN83" i="280"/>
  <c r="EN84" i="280"/>
  <c r="EN44" i="265"/>
  <c r="EM109" i="280"/>
  <c r="EM111" i="280"/>
  <c r="EM114" i="280"/>
  <c r="EM116" i="280"/>
  <c r="EM126" i="280"/>
  <c r="EM53" i="286"/>
  <c r="EM25" i="265"/>
  <c r="EM22" i="265"/>
  <c r="EM35" i="286"/>
  <c r="EL70" i="265"/>
  <c r="EL76" i="265"/>
  <c r="EL82" i="265"/>
  <c r="EL44" i="265"/>
  <c r="EL83" i="280"/>
  <c r="EL84" i="280"/>
  <c r="EL124" i="280"/>
  <c r="EL11" i="282"/>
  <c r="EL12" i="282"/>
  <c r="EL87" i="282"/>
  <c r="EK36" i="286"/>
  <c r="EK47" i="286"/>
  <c r="EI84" i="265"/>
  <c r="EI63" i="265"/>
  <c r="EI65" i="265"/>
  <c r="EI67" i="265"/>
  <c r="EI81" i="265"/>
  <c r="EI83" i="265"/>
  <c r="EF54" i="282"/>
  <c r="ED56" i="286"/>
  <c r="ED58" i="286"/>
  <c r="ED61" i="286"/>
  <c r="EC105" i="280"/>
  <c r="EC98" i="280"/>
  <c r="EC100" i="280"/>
  <c r="EC110" i="280"/>
  <c r="AO83" i="277"/>
  <c r="EB63" i="265"/>
  <c r="AO63" i="277"/>
  <c r="AO65" i="277"/>
  <c r="AO67" i="277"/>
  <c r="AO81" i="277"/>
  <c r="AO84" i="277"/>
  <c r="EA14" i="288"/>
  <c r="EA16" i="288"/>
  <c r="EA19" i="288"/>
  <c r="EB54" i="282"/>
  <c r="DY14" i="288"/>
  <c r="DY16" i="288"/>
  <c r="DY19" i="288"/>
  <c r="DX67" i="280"/>
  <c r="DX69" i="280"/>
  <c r="DX70" i="280"/>
  <c r="DX35" i="265"/>
  <c r="DW52" i="286"/>
  <c r="DW54" i="286"/>
  <c r="DW60" i="286"/>
  <c r="DW62" i="286"/>
  <c r="DW30" i="288"/>
  <c r="DW32" i="288"/>
  <c r="DW60" i="288"/>
  <c r="DW62" i="288"/>
  <c r="DW65" i="288"/>
  <c r="DV36" i="286"/>
  <c r="DV52" i="286"/>
  <c r="DV54" i="286"/>
  <c r="DV60" i="286"/>
  <c r="DV62" i="286"/>
  <c r="DV47" i="286"/>
  <c r="DS52" i="265"/>
  <c r="DS52" i="286"/>
  <c r="DS54" i="286"/>
  <c r="DS60" i="286"/>
  <c r="DS62" i="286"/>
  <c r="DS63" i="286"/>
  <c r="DS24" i="265"/>
  <c r="DS67" i="280"/>
  <c r="DS69" i="280"/>
  <c r="DS35" i="282"/>
  <c r="DS38" i="282"/>
  <c r="DS44" i="282"/>
  <c r="DS45" i="282"/>
  <c r="DS50" i="282"/>
  <c r="DS51" i="282"/>
  <c r="DS76" i="282"/>
  <c r="DR67" i="280"/>
  <c r="DR69" i="280"/>
  <c r="DR35" i="282"/>
  <c r="DR38" i="282"/>
  <c r="DR44" i="282"/>
  <c r="DR45" i="282"/>
  <c r="DR47" i="282"/>
  <c r="DR48" i="282"/>
  <c r="DR57" i="282"/>
  <c r="DR59" i="282"/>
  <c r="DR62" i="282"/>
  <c r="DR63" i="282"/>
  <c r="DR64" i="282"/>
  <c r="DR32" i="265"/>
  <c r="DR33" i="265"/>
  <c r="DR37" i="265"/>
  <c r="DR42" i="265"/>
  <c r="DR77" i="280"/>
  <c r="DR115" i="280"/>
  <c r="DP53" i="265"/>
  <c r="DP46" i="286"/>
  <c r="DP67" i="280"/>
  <c r="DP69" i="280"/>
  <c r="DP35" i="282"/>
  <c r="DP38" i="282"/>
  <c r="DP44" i="282"/>
  <c r="DP45" i="282"/>
  <c r="DP47" i="282"/>
  <c r="DP48" i="282"/>
  <c r="DP57" i="282"/>
  <c r="DP59" i="282"/>
  <c r="DP62" i="282"/>
  <c r="DP63" i="282"/>
  <c r="DP64" i="282"/>
  <c r="DP32" i="265"/>
  <c r="DP33" i="265"/>
  <c r="DP37" i="265"/>
  <c r="DP42" i="265"/>
  <c r="DP47" i="265"/>
  <c r="DP50" i="265"/>
  <c r="DP57" i="286"/>
  <c r="DO53" i="265"/>
  <c r="DO46" i="286"/>
  <c r="DO67" i="280"/>
  <c r="DO69" i="280"/>
  <c r="DO35" i="282"/>
  <c r="DO38" i="282"/>
  <c r="DO44" i="282"/>
  <c r="DO45" i="282"/>
  <c r="DO47" i="282"/>
  <c r="DO48" i="282"/>
  <c r="DO57" i="282"/>
  <c r="DO59" i="282"/>
  <c r="DO62" i="282"/>
  <c r="DO63" i="282"/>
  <c r="DO64" i="282"/>
  <c r="DO32" i="265"/>
  <c r="DO33" i="265"/>
  <c r="DO37" i="265"/>
  <c r="DO42" i="265"/>
  <c r="DO47" i="265"/>
  <c r="DO50" i="265"/>
  <c r="DO57" i="286"/>
  <c r="DN52" i="265"/>
  <c r="DN52" i="286"/>
  <c r="DN54" i="286"/>
  <c r="DN60" i="286"/>
  <c r="DN62" i="286"/>
  <c r="DN63" i="286"/>
  <c r="DN24" i="265"/>
  <c r="DN36" i="282"/>
  <c r="DN93" i="280"/>
  <c r="DN94" i="280"/>
  <c r="DN99" i="280"/>
  <c r="DN54" i="282"/>
  <c r="DM54" i="282"/>
  <c r="DJ24" i="265"/>
  <c r="DJ52" i="286"/>
  <c r="DJ54" i="286"/>
  <c r="DJ60" i="286"/>
  <c r="DJ62" i="286"/>
  <c r="DJ63" i="286"/>
  <c r="DJ52" i="265"/>
  <c r="DJ73" i="265"/>
  <c r="DI53" i="265"/>
  <c r="DI46" i="286"/>
  <c r="DI67" i="280"/>
  <c r="DI69" i="280"/>
  <c r="DI35" i="282"/>
  <c r="DI38" i="282"/>
  <c r="DI44" i="282"/>
  <c r="DI45" i="282"/>
  <c r="DI47" i="282"/>
  <c r="DI48" i="282"/>
  <c r="DI57" i="282"/>
  <c r="DI59" i="282"/>
  <c r="DI62" i="282"/>
  <c r="DI63" i="282"/>
  <c r="DI64" i="282"/>
  <c r="DI32" i="265"/>
  <c r="DI33" i="265"/>
  <c r="DI37" i="265"/>
  <c r="DI42" i="265"/>
  <c r="DI47" i="265"/>
  <c r="DI50" i="265"/>
  <c r="DI57" i="286"/>
  <c r="DH67" i="280"/>
  <c r="DH69" i="280"/>
  <c r="DH35" i="282"/>
  <c r="DH38" i="282"/>
  <c r="DH44" i="282"/>
  <c r="DH45" i="282"/>
  <c r="DH50" i="282"/>
  <c r="DH51" i="282"/>
  <c r="DH76" i="282"/>
  <c r="DF52" i="265"/>
  <c r="DF52" i="286"/>
  <c r="DF54" i="286"/>
  <c r="DF60" i="286"/>
  <c r="DF62" i="286"/>
  <c r="DF63" i="286"/>
  <c r="DF24" i="265"/>
  <c r="DF53" i="265"/>
  <c r="DF46" i="286"/>
  <c r="DF67" i="280"/>
  <c r="DF69" i="280"/>
  <c r="DF35" i="282"/>
  <c r="DF38" i="282"/>
  <c r="DF44" i="282"/>
  <c r="DF45" i="282"/>
  <c r="DF47" i="282"/>
  <c r="DF48" i="282"/>
  <c r="DF57" i="282"/>
  <c r="DF59" i="282"/>
  <c r="DF62" i="282"/>
  <c r="DF63" i="282"/>
  <c r="DF64" i="282"/>
  <c r="DF32" i="265"/>
  <c r="DF33" i="265"/>
  <c r="DF37" i="265"/>
  <c r="DF42" i="265"/>
  <c r="DF47" i="265"/>
  <c r="DF50" i="265"/>
  <c r="DF57" i="286"/>
  <c r="DF73" i="265"/>
  <c r="AI84" i="277"/>
  <c r="DD63" i="265"/>
  <c r="AI63" i="277"/>
  <c r="AI65" i="277"/>
  <c r="AI67" i="277"/>
  <c r="AI81" i="277"/>
  <c r="AI83" i="277"/>
  <c r="DA72" i="265"/>
  <c r="CW67" i="280"/>
  <c r="CW69" i="280"/>
  <c r="CW70" i="280"/>
  <c r="CW16" i="265"/>
  <c r="CW19" i="265"/>
  <c r="CW11" i="282"/>
  <c r="CW12" i="282"/>
  <c r="CW87" i="282"/>
  <c r="CX70" i="265"/>
  <c r="CX76" i="265"/>
  <c r="CX82" i="265"/>
  <c r="CV67" i="280"/>
  <c r="CV69" i="280"/>
  <c r="CV70" i="280"/>
  <c r="CV16" i="265"/>
  <c r="CV19" i="265"/>
  <c r="CV11" i="282"/>
  <c r="CV12" i="282"/>
  <c r="CV87" i="282"/>
  <c r="CU73" i="265"/>
  <c r="CO67" i="280"/>
  <c r="CO69" i="280"/>
  <c r="CO70" i="280"/>
  <c r="CO16" i="265"/>
  <c r="CO19" i="265"/>
  <c r="CO11" i="282"/>
  <c r="CO12" i="282"/>
  <c r="CO13" i="282"/>
  <c r="CO21" i="265"/>
  <c r="AE21" i="277"/>
  <c r="CM52" i="286"/>
  <c r="CM54" i="286"/>
  <c r="CM60" i="286"/>
  <c r="CM62" i="286"/>
  <c r="CM14" i="288"/>
  <c r="CM16" i="288"/>
  <c r="CM19" i="288"/>
  <c r="CK82" i="265"/>
  <c r="CK76" i="265"/>
  <c r="CK70" i="265"/>
  <c r="CJ105" i="280"/>
  <c r="CJ76" i="280"/>
  <c r="CJ78" i="280"/>
  <c r="CJ80" i="280"/>
  <c r="CJ81" i="280"/>
  <c r="CJ98" i="280"/>
  <c r="CJ100" i="280"/>
  <c r="CJ110" i="280"/>
  <c r="EN77" i="280"/>
  <c r="EK95" i="280"/>
  <c r="EK18" i="265"/>
  <c r="AQ18" i="277"/>
  <c r="EL77" i="280"/>
  <c r="EK53" i="286"/>
  <c r="EK35" i="286"/>
  <c r="EK70" i="280"/>
  <c r="EK16" i="265"/>
  <c r="EK19" i="265"/>
  <c r="EK22" i="265"/>
  <c r="EK25" i="265"/>
  <c r="EG63" i="286"/>
  <c r="EG52" i="265"/>
  <c r="AP51" i="277"/>
  <c r="EJ24" i="265"/>
  <c r="EJ63" i="286"/>
  <c r="EJ52" i="265"/>
  <c r="CJ78" i="282"/>
  <c r="CK75" i="282"/>
  <c r="CK78" i="282"/>
  <c r="CL75" i="282"/>
  <c r="CL78" i="282"/>
  <c r="CM75" i="282"/>
  <c r="CM78" i="282"/>
  <c r="CN75" i="282"/>
  <c r="CN78" i="282"/>
  <c r="CO75" i="282"/>
  <c r="CO78" i="282"/>
  <c r="CP75" i="282"/>
  <c r="CP78" i="282"/>
  <c r="CQ75" i="282"/>
  <c r="CQ78" i="282"/>
  <c r="CR75" i="282"/>
  <c r="CR78" i="282"/>
  <c r="CS75" i="282"/>
  <c r="CS78" i="282"/>
  <c r="CT75" i="282"/>
  <c r="CT78" i="282"/>
  <c r="CU75" i="282"/>
  <c r="CU78" i="282"/>
  <c r="CV75" i="282"/>
  <c r="CV78" i="282"/>
  <c r="CW75" i="282"/>
  <c r="CW78" i="282"/>
  <c r="CX75" i="282"/>
  <c r="CX78" i="282"/>
  <c r="CY75" i="282"/>
  <c r="CY78" i="282"/>
  <c r="CZ75" i="282"/>
  <c r="CZ78" i="282"/>
  <c r="DA75" i="282"/>
  <c r="DA78" i="282"/>
  <c r="DB75" i="282"/>
  <c r="DB78" i="282"/>
  <c r="DC75" i="282"/>
  <c r="DC78" i="282"/>
  <c r="DD75" i="282"/>
  <c r="DD78" i="282"/>
  <c r="DE75" i="282"/>
  <c r="DE78" i="282"/>
  <c r="DF75" i="282"/>
  <c r="DF78" i="282"/>
  <c r="DG75" i="282"/>
  <c r="DG78" i="282"/>
  <c r="DH75" i="282"/>
  <c r="DH78" i="282"/>
  <c r="DI75" i="282"/>
  <c r="DI78" i="282"/>
  <c r="DJ75" i="282"/>
  <c r="DJ78" i="282"/>
  <c r="DK75" i="282"/>
  <c r="DK78" i="282"/>
  <c r="DL75" i="282"/>
  <c r="DL78" i="282"/>
  <c r="DM75" i="282"/>
  <c r="DM78" i="282"/>
  <c r="DN75" i="282"/>
  <c r="DN78" i="282"/>
  <c r="DO75" i="282"/>
  <c r="DO78" i="282"/>
  <c r="DP75" i="282"/>
  <c r="DP78" i="282"/>
  <c r="DQ75" i="282"/>
  <c r="DQ78" i="282"/>
  <c r="DR75" i="282"/>
  <c r="DR78" i="282"/>
  <c r="DS75" i="282"/>
  <c r="DS78" i="282"/>
  <c r="DT75" i="282"/>
  <c r="DT78" i="282"/>
  <c r="DU75" i="282"/>
  <c r="DU78" i="282"/>
  <c r="DV75" i="282"/>
  <c r="DV78" i="282"/>
  <c r="DW75" i="282"/>
  <c r="DW78" i="282"/>
  <c r="DX75" i="282"/>
  <c r="DX78" i="282"/>
  <c r="DY75" i="282"/>
  <c r="DY78" i="282"/>
  <c r="DZ75" i="282"/>
  <c r="DZ78" i="282"/>
  <c r="EA75" i="282"/>
  <c r="EA78" i="282"/>
  <c r="EB75" i="282"/>
  <c r="EB78" i="282"/>
  <c r="EC75" i="282"/>
  <c r="EC78" i="282"/>
  <c r="ED75" i="282"/>
  <c r="ED78" i="282"/>
  <c r="EE75" i="282"/>
  <c r="EE78" i="282"/>
  <c r="EF75" i="282"/>
  <c r="EF78" i="282"/>
  <c r="EG75" i="282"/>
  <c r="EG78" i="282"/>
  <c r="EH75" i="282"/>
  <c r="EH78" i="282"/>
  <c r="EI75" i="282"/>
  <c r="EI54" i="282"/>
  <c r="EG11" i="282"/>
  <c r="EG12" i="282"/>
  <c r="EG87" i="282"/>
  <c r="EF109" i="280"/>
  <c r="EF111" i="280"/>
  <c r="EF114" i="280"/>
  <c r="EF116" i="280"/>
  <c r="EF126" i="280"/>
  <c r="EC70" i="265"/>
  <c r="EC76" i="265"/>
  <c r="EC82" i="265"/>
  <c r="EC10" i="280"/>
  <c r="EC12" i="280"/>
  <c r="EC15" i="280"/>
  <c r="EC16" i="280"/>
  <c r="EC22" i="280"/>
  <c r="DY87" i="282"/>
  <c r="DY93" i="280"/>
  <c r="DY94" i="280"/>
  <c r="DY95" i="280"/>
  <c r="DY18" i="265"/>
  <c r="AN18" i="277"/>
  <c r="EA45" i="265"/>
  <c r="EA101" i="280"/>
  <c r="EI110" i="280"/>
  <c r="EI98" i="280"/>
  <c r="EI100" i="280"/>
  <c r="EI105" i="280"/>
  <c r="EI73" i="265"/>
  <c r="EI87" i="282"/>
  <c r="EH72" i="265"/>
  <c r="EH88" i="282"/>
  <c r="EH66" i="282"/>
  <c r="EG84" i="265"/>
  <c r="EG63" i="265"/>
  <c r="EG65" i="265"/>
  <c r="EG67" i="265"/>
  <c r="EG81" i="265"/>
  <c r="EG83" i="265"/>
  <c r="EF110" i="280"/>
  <c r="EF80" i="280"/>
  <c r="EF81" i="280"/>
  <c r="EF98" i="280"/>
  <c r="EF100" i="280"/>
  <c r="EF105" i="280"/>
  <c r="EC95" i="280"/>
  <c r="EC18" i="265"/>
  <c r="AO18" i="277"/>
  <c r="EF115" i="280"/>
  <c r="EE99" i="280"/>
  <c r="EE93" i="280"/>
  <c r="EE94" i="280"/>
  <c r="EE36" i="282"/>
  <c r="ED115" i="280"/>
  <c r="EC77" i="282"/>
  <c r="EC53" i="282"/>
  <c r="EC55" i="282"/>
  <c r="EC58" i="282"/>
  <c r="EB110" i="280"/>
  <c r="EB98" i="280"/>
  <c r="EB100" i="280"/>
  <c r="EB105" i="280"/>
  <c r="EB35" i="265"/>
  <c r="EB21" i="265"/>
  <c r="EB13" i="282"/>
  <c r="DY115" i="280"/>
  <c r="EB115" i="280"/>
  <c r="EH46" i="286"/>
  <c r="EH53" i="265"/>
  <c r="EH47" i="265"/>
  <c r="EH50" i="265"/>
  <c r="EH57" i="286"/>
  <c r="EH35" i="265"/>
  <c r="EH99" i="280"/>
  <c r="EH93" i="280"/>
  <c r="EH94" i="280"/>
  <c r="EH36" i="282"/>
  <c r="EG46" i="286"/>
  <c r="EG53" i="265"/>
  <c r="EG64" i="282"/>
  <c r="EG32" i="265"/>
  <c r="EG33" i="265"/>
  <c r="EG37" i="265"/>
  <c r="EG42" i="265"/>
  <c r="EG47" i="265"/>
  <c r="EG50" i="265"/>
  <c r="EG57" i="286"/>
  <c r="EG53" i="286"/>
  <c r="EG25" i="265"/>
  <c r="EG70" i="280"/>
  <c r="EG16" i="265"/>
  <c r="EG19" i="265"/>
  <c r="EG22" i="265"/>
  <c r="EG35" i="286"/>
  <c r="EF83" i="265"/>
  <c r="EF63" i="265"/>
  <c r="EF65" i="265"/>
  <c r="EF67" i="265"/>
  <c r="EF81" i="265"/>
  <c r="EF84" i="265"/>
  <c r="EF36" i="286"/>
  <c r="EF47" i="286"/>
  <c r="AO43" i="277"/>
  <c r="EC44" i="265"/>
  <c r="EF88" i="282"/>
  <c r="EF57" i="282"/>
  <c r="EF59" i="282"/>
  <c r="EF62" i="282"/>
  <c r="EF63" i="282"/>
  <c r="EF66" i="282"/>
  <c r="EC115" i="280"/>
  <c r="EE110" i="280"/>
  <c r="EE80" i="280"/>
  <c r="EE81" i="280"/>
  <c r="EE98" i="280"/>
  <c r="EE100" i="280"/>
  <c r="EE105" i="280"/>
  <c r="EE35" i="286"/>
  <c r="EE25" i="265"/>
  <c r="EE22" i="265"/>
  <c r="EE53" i="286"/>
  <c r="EE58" i="282"/>
  <c r="EE53" i="282"/>
  <c r="EE55" i="282"/>
  <c r="EE77" i="282"/>
  <c r="ED70" i="265"/>
  <c r="ED76" i="265"/>
  <c r="ED82" i="265"/>
  <c r="ED77" i="282"/>
  <c r="ED53" i="282"/>
  <c r="ED55" i="282"/>
  <c r="ED58" i="282"/>
  <c r="EC30" i="288"/>
  <c r="EC32" i="288"/>
  <c r="EC39" i="288"/>
  <c r="EC40" i="288"/>
  <c r="EC43" i="288"/>
  <c r="EC53" i="265"/>
  <c r="EC46" i="286"/>
  <c r="EC47" i="265"/>
  <c r="EC50" i="265"/>
  <c r="EC57" i="286"/>
  <c r="EC11" i="282"/>
  <c r="EC12" i="282"/>
  <c r="EC87" i="282"/>
  <c r="EB30" i="288"/>
  <c r="EB32" i="288"/>
  <c r="EB39" i="288"/>
  <c r="EB40" i="288"/>
  <c r="EB43" i="288"/>
  <c r="EB14" i="288"/>
  <c r="EB16" i="288"/>
  <c r="EB19" i="288"/>
  <c r="EB73" i="288"/>
  <c r="EA52" i="265"/>
  <c r="EA63" i="286"/>
  <c r="EA24" i="265"/>
  <c r="EA77" i="280"/>
  <c r="CG76" i="280"/>
  <c r="CG78" i="280"/>
  <c r="CG83" i="280"/>
  <c r="CG84" i="280"/>
  <c r="CG44" i="265"/>
  <c r="AC43" i="277"/>
  <c r="CJ67" i="280"/>
  <c r="CJ69" i="280"/>
  <c r="CJ35" i="282"/>
  <c r="CJ38" i="282"/>
  <c r="CJ44" i="282"/>
  <c r="CJ45" i="282"/>
  <c r="CJ47" i="282"/>
  <c r="CJ48" i="282"/>
  <c r="CJ57" i="282"/>
  <c r="CJ59" i="282"/>
  <c r="CJ62" i="282"/>
  <c r="CJ63" i="282"/>
  <c r="CJ64" i="282"/>
  <c r="CJ32" i="265"/>
  <c r="CJ33" i="265"/>
  <c r="CJ76" i="288"/>
  <c r="M50" i="282"/>
  <c r="M51" i="282"/>
  <c r="M76" i="282"/>
  <c r="M78" i="282"/>
  <c r="N75" i="282"/>
  <c r="N78" i="282"/>
  <c r="O75" i="282"/>
  <c r="O78" i="282"/>
  <c r="P75" i="282"/>
  <c r="P78" i="282"/>
  <c r="Q75" i="282"/>
  <c r="Q78" i="282"/>
  <c r="R75" i="282"/>
  <c r="R78" i="282"/>
  <c r="S75" i="282"/>
  <c r="S78" i="282"/>
  <c r="T75" i="282"/>
  <c r="T78" i="282"/>
  <c r="U75" i="282"/>
  <c r="U78" i="282"/>
  <c r="V75" i="282"/>
  <c r="V78" i="282"/>
  <c r="W75" i="282"/>
  <c r="W78" i="282"/>
  <c r="X75" i="282"/>
  <c r="X78" i="282"/>
  <c r="Y75" i="282"/>
  <c r="Y78" i="282"/>
  <c r="Z75" i="282"/>
  <c r="Z78" i="282"/>
  <c r="AA75" i="282"/>
  <c r="AA78" i="282"/>
  <c r="AB75" i="282"/>
  <c r="AB78" i="282"/>
  <c r="AC75" i="282"/>
  <c r="AC78" i="282"/>
  <c r="AD75" i="282"/>
  <c r="AD78" i="282"/>
  <c r="AE75" i="282"/>
  <c r="AE78" i="282"/>
  <c r="AF75" i="282"/>
  <c r="AF78" i="282"/>
  <c r="AG75" i="282"/>
  <c r="AG78" i="282"/>
  <c r="AH75" i="282"/>
  <c r="AH78" i="282"/>
  <c r="AI75" i="282"/>
  <c r="AI78" i="282"/>
  <c r="AJ75" i="282"/>
  <c r="AJ78" i="282"/>
  <c r="AK75" i="282"/>
  <c r="AK78" i="282"/>
  <c r="AL75" i="282"/>
  <c r="AL78" i="282"/>
  <c r="AM75" i="282"/>
  <c r="AM78" i="282"/>
  <c r="AN75" i="282"/>
  <c r="AN78" i="282"/>
  <c r="AO75" i="282"/>
  <c r="AO78" i="282"/>
  <c r="AP75" i="282"/>
  <c r="AP78" i="282"/>
  <c r="AQ75" i="282"/>
  <c r="AQ78" i="282"/>
  <c r="AR75" i="282"/>
  <c r="AR78" i="282"/>
  <c r="AS75" i="282"/>
  <c r="AS78" i="282"/>
  <c r="AT75" i="282"/>
  <c r="AT78" i="282"/>
  <c r="AU75" i="282"/>
  <c r="AU78" i="282"/>
  <c r="AV75" i="282"/>
  <c r="AV78" i="282"/>
  <c r="AW75" i="282"/>
  <c r="AW78" i="282"/>
  <c r="AX75" i="282"/>
  <c r="AX78" i="282"/>
  <c r="AY75" i="282"/>
  <c r="AY78" i="282"/>
  <c r="AZ75" i="282"/>
  <c r="AZ78" i="282"/>
  <c r="BA75" i="282"/>
  <c r="BA78" i="282"/>
  <c r="BB75" i="282"/>
  <c r="BB78" i="282"/>
  <c r="BC75" i="282"/>
  <c r="BC78" i="282"/>
  <c r="BD75" i="282"/>
  <c r="BD78" i="282"/>
  <c r="BE75" i="282"/>
  <c r="BE78" i="282"/>
  <c r="BF75" i="282"/>
  <c r="BF78" i="282"/>
  <c r="BG75" i="282"/>
  <c r="BG78" i="282"/>
  <c r="BH75" i="282"/>
  <c r="BH78" i="282"/>
  <c r="BI75" i="282"/>
  <c r="BI78" i="282"/>
  <c r="BJ75" i="282"/>
  <c r="BJ78" i="282"/>
  <c r="BK75" i="282"/>
  <c r="BK78" i="282"/>
  <c r="BL75" i="282"/>
  <c r="BL78" i="282"/>
  <c r="BM75" i="282"/>
  <c r="BM78" i="282"/>
  <c r="BN75" i="282"/>
  <c r="BN78" i="282"/>
  <c r="BO75" i="282"/>
  <c r="BO78" i="282"/>
  <c r="BP75" i="282"/>
  <c r="BP78" i="282"/>
  <c r="BQ75" i="282"/>
  <c r="BQ78" i="282"/>
  <c r="BR75" i="282"/>
  <c r="BR78" i="282"/>
  <c r="BS75" i="282"/>
  <c r="BS78" i="282"/>
  <c r="BT75" i="282"/>
  <c r="BT78" i="282"/>
  <c r="BU75" i="282"/>
  <c r="BU78" i="282"/>
  <c r="BV75" i="282"/>
  <c r="BV78" i="282"/>
  <c r="BW75" i="282"/>
  <c r="BW78" i="282"/>
  <c r="BX75" i="282"/>
  <c r="BX78" i="282"/>
  <c r="BY75" i="282"/>
  <c r="BY78" i="282"/>
  <c r="BZ75" i="282"/>
  <c r="BZ78" i="282"/>
  <c r="CA75" i="282"/>
  <c r="CA78" i="282"/>
  <c r="CB75" i="282"/>
  <c r="CB78" i="282"/>
  <c r="CC75" i="282"/>
  <c r="CC78" i="282"/>
  <c r="CD75" i="282"/>
  <c r="CD78" i="282"/>
  <c r="CE75" i="282"/>
  <c r="CE78" i="282"/>
  <c r="CF75" i="282"/>
  <c r="CF78" i="282"/>
  <c r="CG75" i="282"/>
  <c r="CG78" i="282"/>
  <c r="CH75" i="282"/>
  <c r="CH78" i="282"/>
  <c r="CI75" i="282"/>
  <c r="CI78" i="282"/>
  <c r="CJ75" i="282"/>
  <c r="CJ54" i="282"/>
  <c r="CE75" i="265"/>
  <c r="EN73" i="288"/>
  <c r="EN36" i="282"/>
  <c r="EN99" i="280"/>
  <c r="EN35" i="265"/>
  <c r="EN11" i="282"/>
  <c r="EN12" i="282"/>
  <c r="EN87" i="282"/>
  <c r="EM83" i="265"/>
  <c r="EM48" i="286"/>
  <c r="EM63" i="265"/>
  <c r="EM65" i="265"/>
  <c r="EM67" i="265"/>
  <c r="EM81" i="265"/>
  <c r="EM84" i="265"/>
  <c r="EM77" i="280"/>
  <c r="EM110" i="280"/>
  <c r="EM80" i="280"/>
  <c r="EM81" i="280"/>
  <c r="EM98" i="280"/>
  <c r="EM100" i="280"/>
  <c r="EM105" i="280"/>
  <c r="EL86" i="282"/>
  <c r="EL89" i="282"/>
  <c r="EM86" i="282"/>
  <c r="EM89" i="282"/>
  <c r="EM73" i="265"/>
  <c r="EM70" i="280"/>
  <c r="EM16" i="265"/>
  <c r="EM19" i="265"/>
  <c r="EM11" i="282"/>
  <c r="EM12" i="282"/>
  <c r="EM87" i="282"/>
  <c r="EL52" i="286"/>
  <c r="EL54" i="286"/>
  <c r="EL60" i="286"/>
  <c r="EL62" i="286"/>
  <c r="EL30" i="288"/>
  <c r="EL32" i="288"/>
  <c r="EL39" i="288"/>
  <c r="EL40" i="288"/>
  <c r="EL43" i="288"/>
  <c r="EM36" i="282"/>
  <c r="EM93" i="280"/>
  <c r="EM94" i="280"/>
  <c r="EM99" i="280"/>
  <c r="EL57" i="286"/>
  <c r="EL53" i="265"/>
  <c r="EL37" i="265"/>
  <c r="EL42" i="265"/>
  <c r="EL47" i="265"/>
  <c r="EL50" i="265"/>
  <c r="EL46" i="286"/>
  <c r="EL10" i="280"/>
  <c r="EL12" i="280"/>
  <c r="EL15" i="280"/>
  <c r="EL16" i="280"/>
  <c r="EL22" i="280"/>
  <c r="EL66" i="282"/>
  <c r="EL88" i="282"/>
  <c r="EK84" i="265"/>
  <c r="EK63" i="265"/>
  <c r="EK65" i="265"/>
  <c r="EK67" i="265"/>
  <c r="EK81" i="265"/>
  <c r="EK83" i="265"/>
  <c r="EL99" i="280"/>
  <c r="EL93" i="280"/>
  <c r="EL94" i="280"/>
  <c r="EL36" i="282"/>
  <c r="EK109" i="280"/>
  <c r="EK111" i="280"/>
  <c r="EK114" i="280"/>
  <c r="EK116" i="280"/>
  <c r="EK126" i="280"/>
  <c r="EH86" i="282"/>
  <c r="EH89" i="282"/>
  <c r="EI86" i="282"/>
  <c r="EI89" i="282"/>
  <c r="EJ86" i="282"/>
  <c r="EJ89" i="282"/>
  <c r="EK86" i="282"/>
  <c r="EK89" i="282"/>
  <c r="EK73" i="265"/>
  <c r="EJ84" i="265"/>
  <c r="EJ65" i="265"/>
  <c r="EJ67" i="265"/>
  <c r="EJ81" i="265"/>
  <c r="EJ83" i="265"/>
  <c r="EJ56" i="286"/>
  <c r="EJ58" i="286"/>
  <c r="EJ61" i="286"/>
  <c r="EJ67" i="282"/>
  <c r="EJ11" i="282"/>
  <c r="EJ12" i="282"/>
  <c r="EJ87" i="282"/>
  <c r="EI24" i="265"/>
  <c r="EI63" i="286"/>
  <c r="EI52" i="265"/>
  <c r="EJ36" i="282"/>
  <c r="EJ93" i="280"/>
  <c r="EJ94" i="280"/>
  <c r="EJ99" i="280"/>
  <c r="EI124" i="280"/>
  <c r="EI83" i="280"/>
  <c r="EI84" i="280"/>
  <c r="EI44" i="265"/>
  <c r="EI66" i="282"/>
  <c r="EI88" i="282"/>
  <c r="EH83" i="265"/>
  <c r="EH63" i="265"/>
  <c r="EH65" i="265"/>
  <c r="EH67" i="265"/>
  <c r="EH81" i="265"/>
  <c r="EH84" i="265"/>
  <c r="EH30" i="288"/>
  <c r="EH32" i="288"/>
  <c r="EH60" i="288"/>
  <c r="EH62" i="288"/>
  <c r="EH65" i="288"/>
  <c r="EH37" i="265"/>
  <c r="EH42" i="265"/>
  <c r="EH77" i="280"/>
  <c r="EH109" i="280"/>
  <c r="EH111" i="280"/>
  <c r="EH114" i="280"/>
  <c r="EH116" i="280"/>
  <c r="EH126" i="280"/>
  <c r="EH58" i="282"/>
  <c r="EH53" i="282"/>
  <c r="EH55" i="282"/>
  <c r="EH77" i="282"/>
  <c r="EG70" i="265"/>
  <c r="EG76" i="265"/>
  <c r="EG82" i="265"/>
  <c r="EH115" i="280"/>
  <c r="EG109" i="280"/>
  <c r="EG111" i="280"/>
  <c r="EG114" i="280"/>
  <c r="EG116" i="280"/>
  <c r="EG126" i="280"/>
  <c r="EF86" i="282"/>
  <c r="EF89" i="282"/>
  <c r="EG86" i="282"/>
  <c r="EG89" i="282"/>
  <c r="EG73" i="265"/>
  <c r="AO16" i="277"/>
  <c r="AO19" i="277"/>
  <c r="AO22" i="277"/>
  <c r="AO25" i="277"/>
  <c r="EF52" i="265"/>
  <c r="EF63" i="286"/>
  <c r="EF24" i="265"/>
  <c r="EF73" i="288"/>
  <c r="EC83" i="280"/>
  <c r="EC84" i="280"/>
  <c r="EC124" i="280"/>
  <c r="EF67" i="282"/>
  <c r="EE30" i="288"/>
  <c r="EE32" i="288"/>
  <c r="EE60" i="288"/>
  <c r="EE62" i="288"/>
  <c r="EE65" i="288"/>
  <c r="EE73" i="288"/>
  <c r="ED86" i="282"/>
  <c r="ED89" i="282"/>
  <c r="EE86" i="282"/>
  <c r="EE89" i="282"/>
  <c r="EE73" i="265"/>
  <c r="ED110" i="280"/>
  <c r="ED98" i="280"/>
  <c r="ED100" i="280"/>
  <c r="ED105" i="280"/>
  <c r="ED11" i="282"/>
  <c r="ED12" i="282"/>
  <c r="ED87" i="282"/>
  <c r="ED18" i="265"/>
  <c r="ED95" i="280"/>
  <c r="EC14" i="288"/>
  <c r="EC16" i="288"/>
  <c r="EC19" i="288"/>
  <c r="EC76" i="280"/>
  <c r="EC78" i="280"/>
  <c r="EC80" i="280"/>
  <c r="EC81" i="280"/>
  <c r="EC109" i="280"/>
  <c r="EC111" i="280"/>
  <c r="EC114" i="280"/>
  <c r="EC116" i="280"/>
  <c r="EC126" i="280"/>
  <c r="EC67" i="282"/>
  <c r="EB44" i="265"/>
  <c r="EB83" i="280"/>
  <c r="EB84" i="280"/>
  <c r="EB124" i="280"/>
  <c r="EA84" i="265"/>
  <c r="EA63" i="265"/>
  <c r="EA65" i="265"/>
  <c r="EA67" i="265"/>
  <c r="EA81" i="265"/>
  <c r="EA83" i="265"/>
  <c r="EA76" i="288"/>
  <c r="EA110" i="280"/>
  <c r="EA98" i="280"/>
  <c r="EA100" i="280"/>
  <c r="EA105" i="280"/>
  <c r="EF35" i="265"/>
  <c r="EF77" i="282"/>
  <c r="EF35" i="282"/>
  <c r="EF38" i="282"/>
  <c r="EF44" i="282"/>
  <c r="EF45" i="282"/>
  <c r="EF47" i="282"/>
  <c r="EF48" i="282"/>
  <c r="EF53" i="282"/>
  <c r="EF55" i="282"/>
  <c r="EF58" i="282"/>
  <c r="ED53" i="265"/>
  <c r="ED46" i="286"/>
  <c r="ED47" i="265"/>
  <c r="ED50" i="265"/>
  <c r="ED57" i="286"/>
  <c r="ED25" i="265"/>
  <c r="ED53" i="286"/>
  <c r="ED22" i="265"/>
  <c r="ED35" i="286"/>
  <c r="ED70" i="280"/>
  <c r="ED16" i="265"/>
  <c r="ED19" i="265"/>
  <c r="ED67" i="282"/>
  <c r="EC35" i="286"/>
  <c r="EC25" i="265"/>
  <c r="EC70" i="280"/>
  <c r="EC16" i="265"/>
  <c r="EC19" i="265"/>
  <c r="EC22" i="265"/>
  <c r="EC53" i="286"/>
  <c r="AN51" i="277"/>
  <c r="DY52" i="286"/>
  <c r="DY54" i="286"/>
  <c r="DY60" i="286"/>
  <c r="DY62" i="286"/>
  <c r="DY63" i="286"/>
  <c r="DY52" i="265"/>
  <c r="EB47" i="286"/>
  <c r="EB36" i="286"/>
  <c r="EB25" i="265"/>
  <c r="EB35" i="286"/>
  <c r="EB22" i="265"/>
  <c r="EB53" i="286"/>
  <c r="EB11" i="282"/>
  <c r="EB12" i="282"/>
  <c r="EB87" i="282"/>
  <c r="EB18" i="265"/>
  <c r="EB95" i="280"/>
  <c r="CO70" i="265"/>
  <c r="CO76" i="265"/>
  <c r="CO82" i="265"/>
  <c r="CN22" i="280"/>
  <c r="CN67" i="280"/>
  <c r="CN69" i="280"/>
  <c r="CN35" i="282"/>
  <c r="CN38" i="282"/>
  <c r="CN44" i="282"/>
  <c r="CN45" i="282"/>
  <c r="CN47" i="282"/>
  <c r="CN48" i="282"/>
  <c r="CN57" i="282"/>
  <c r="CN59" i="282"/>
  <c r="CN62" i="282"/>
  <c r="CN63" i="282"/>
  <c r="CN64" i="282"/>
  <c r="CN32" i="265"/>
  <c r="CN33" i="265"/>
  <c r="CN10" i="280"/>
  <c r="CN12" i="280"/>
  <c r="CN15" i="280"/>
  <c r="CN16" i="280"/>
  <c r="CM46" i="265"/>
  <c r="CM117" i="280"/>
  <c r="CI46" i="265"/>
  <c r="CI117" i="280"/>
  <c r="CI36" i="282"/>
  <c r="CI93" i="280"/>
  <c r="CI94" i="280"/>
  <c r="CI99" i="280"/>
  <c r="AB25" i="277"/>
  <c r="CC67" i="280"/>
  <c r="CC69" i="280"/>
  <c r="CC70" i="280"/>
  <c r="CC16" i="265"/>
  <c r="AB16" i="277"/>
  <c r="AB19" i="277"/>
  <c r="AB22" i="277"/>
  <c r="EN115" i="280"/>
  <c r="EN67" i="282"/>
  <c r="EM70" i="265"/>
  <c r="EM76" i="265"/>
  <c r="EM82" i="265"/>
  <c r="EM24" i="265"/>
  <c r="EM63" i="286"/>
  <c r="EM52" i="265"/>
  <c r="EM66" i="282"/>
  <c r="EM88" i="282"/>
  <c r="EM50" i="282"/>
  <c r="EM51" i="282"/>
  <c r="EM76" i="282"/>
  <c r="EL57" i="282"/>
  <c r="EL59" i="282"/>
  <c r="EL62" i="282"/>
  <c r="EL63" i="282"/>
  <c r="EL64" i="282"/>
  <c r="EL32" i="265"/>
  <c r="EL33" i="265"/>
  <c r="EL76" i="288"/>
  <c r="EL115" i="280"/>
  <c r="EL53" i="286"/>
  <c r="EL35" i="286"/>
  <c r="EL22" i="265"/>
  <c r="EL25" i="265"/>
  <c r="EK64" i="282"/>
  <c r="EK32" i="265"/>
  <c r="EK33" i="265"/>
  <c r="EK37" i="265"/>
  <c r="EK42" i="265"/>
  <c r="EK77" i="280"/>
  <c r="EK110" i="280"/>
  <c r="EK80" i="280"/>
  <c r="EK81" i="280"/>
  <c r="EK98" i="280"/>
  <c r="EK100" i="280"/>
  <c r="EK105" i="280"/>
  <c r="EK66" i="282"/>
  <c r="EK57" i="282"/>
  <c r="EK59" i="282"/>
  <c r="EK62" i="282"/>
  <c r="EK63" i="282"/>
  <c r="EK88" i="282"/>
  <c r="EJ30" i="288"/>
  <c r="EJ32" i="288"/>
  <c r="EJ60" i="288"/>
  <c r="EJ62" i="288"/>
  <c r="EJ65" i="288"/>
  <c r="EJ14" i="288"/>
  <c r="EJ16" i="288"/>
  <c r="EJ19" i="288"/>
  <c r="EJ80" i="280"/>
  <c r="EJ81" i="280"/>
  <c r="EJ98" i="280"/>
  <c r="EJ100" i="280"/>
  <c r="EJ101" i="280"/>
  <c r="EJ45" i="265"/>
  <c r="EJ25" i="265"/>
  <c r="EJ53" i="286"/>
  <c r="EJ70" i="280"/>
  <c r="EJ16" i="265"/>
  <c r="EJ19" i="265"/>
  <c r="EJ22" i="265"/>
  <c r="EJ35" i="286"/>
  <c r="EG115" i="280"/>
  <c r="EI47" i="286"/>
  <c r="EI36" i="286"/>
  <c r="EI72" i="265"/>
  <c r="EI57" i="282"/>
  <c r="EI59" i="282"/>
  <c r="EI62" i="282"/>
  <c r="EI63" i="282"/>
  <c r="EI64" i="282"/>
  <c r="EI32" i="265"/>
  <c r="EI33" i="265"/>
  <c r="EI76" i="288"/>
  <c r="EI58" i="282"/>
  <c r="EI47" i="282"/>
  <c r="EI48" i="282"/>
  <c r="EI53" i="282"/>
  <c r="EI55" i="282"/>
  <c r="EI77" i="282"/>
  <c r="EI35" i="282"/>
  <c r="EI38" i="282"/>
  <c r="EI44" i="282"/>
  <c r="EI45" i="282"/>
  <c r="EI50" i="282"/>
  <c r="EI51" i="282"/>
  <c r="EI76" i="282"/>
  <c r="EH36" i="286"/>
  <c r="EH47" i="286"/>
  <c r="EH35" i="282"/>
  <c r="EH38" i="282"/>
  <c r="EH44" i="282"/>
  <c r="EH45" i="282"/>
  <c r="EH47" i="282"/>
  <c r="EH48" i="282"/>
  <c r="EH57" i="282"/>
  <c r="EH59" i="282"/>
  <c r="EH62" i="282"/>
  <c r="EH63" i="282"/>
  <c r="EH64" i="282"/>
  <c r="EH32" i="265"/>
  <c r="EH33" i="265"/>
  <c r="EH76" i="288"/>
  <c r="EH110" i="280"/>
  <c r="EH80" i="280"/>
  <c r="EH81" i="280"/>
  <c r="EH98" i="280"/>
  <c r="EH100" i="280"/>
  <c r="EH105" i="280"/>
  <c r="EH11" i="282"/>
  <c r="EH12" i="282"/>
  <c r="EH13" i="282"/>
  <c r="EH21" i="265"/>
  <c r="EG36" i="286"/>
  <c r="EG47" i="286"/>
  <c r="EG110" i="280"/>
  <c r="EG80" i="280"/>
  <c r="EG81" i="280"/>
  <c r="EG98" i="280"/>
  <c r="EG100" i="280"/>
  <c r="EG105" i="280"/>
  <c r="EG88" i="282"/>
  <c r="EG57" i="282"/>
  <c r="EG59" i="282"/>
  <c r="EG62" i="282"/>
  <c r="EG63" i="282"/>
  <c r="EG66" i="282"/>
  <c r="EF21" i="265"/>
  <c r="EF13" i="282"/>
  <c r="EE84" i="265"/>
  <c r="EE63" i="265"/>
  <c r="EE65" i="265"/>
  <c r="EE67" i="265"/>
  <c r="EE81" i="265"/>
  <c r="EE83" i="265"/>
  <c r="EF36" i="282"/>
  <c r="EF93" i="280"/>
  <c r="EF94" i="280"/>
  <c r="EF99" i="280"/>
  <c r="EE56" i="286"/>
  <c r="EE58" i="286"/>
  <c r="EE61" i="286"/>
  <c r="EE44" i="265"/>
  <c r="EE76" i="280"/>
  <c r="EE78" i="280"/>
  <c r="EE83" i="280"/>
  <c r="EE84" i="280"/>
  <c r="EE124" i="280"/>
  <c r="EE66" i="282"/>
  <c r="EE88" i="282"/>
  <c r="ED83" i="265"/>
  <c r="ED63" i="265"/>
  <c r="ED65" i="265"/>
  <c r="ED67" i="265"/>
  <c r="ED81" i="265"/>
  <c r="ED84" i="265"/>
  <c r="ED30" i="288"/>
  <c r="ED32" i="288"/>
  <c r="ED39" i="288"/>
  <c r="ED40" i="288"/>
  <c r="ED43" i="288"/>
  <c r="ED46" i="265"/>
  <c r="ED117" i="280"/>
  <c r="ED124" i="280"/>
  <c r="ED83" i="280"/>
  <c r="ED84" i="280"/>
  <c r="ED44" i="265"/>
  <c r="EC36" i="286"/>
  <c r="EC52" i="286"/>
  <c r="EC54" i="286"/>
  <c r="EC60" i="286"/>
  <c r="EC62" i="286"/>
  <c r="EC47" i="286"/>
  <c r="M11" i="282"/>
  <c r="M12" i="282"/>
  <c r="M87" i="282"/>
  <c r="M89" i="282"/>
  <c r="N86" i="282"/>
  <c r="N89" i="282"/>
  <c r="O86" i="282"/>
  <c r="O89" i="282"/>
  <c r="P86" i="282"/>
  <c r="P89" i="282"/>
  <c r="Q86" i="282"/>
  <c r="Q89" i="282"/>
  <c r="R86" i="282"/>
  <c r="R89" i="282"/>
  <c r="S86" i="282"/>
  <c r="S89" i="282"/>
  <c r="T86" i="282"/>
  <c r="T89" i="282"/>
  <c r="U86" i="282"/>
  <c r="U89" i="282"/>
  <c r="V86" i="282"/>
  <c r="V89" i="282"/>
  <c r="W86" i="282"/>
  <c r="W89" i="282"/>
  <c r="X86" i="282"/>
  <c r="X89" i="282"/>
  <c r="Y86" i="282"/>
  <c r="Y89" i="282"/>
  <c r="Z86" i="282"/>
  <c r="Z89" i="282"/>
  <c r="AA86" i="282"/>
  <c r="AA89" i="282"/>
  <c r="AB86" i="282"/>
  <c r="AB89" i="282"/>
  <c r="AC86" i="282"/>
  <c r="AC89" i="282"/>
  <c r="AD86" i="282"/>
  <c r="AD89" i="282"/>
  <c r="AE86" i="282"/>
  <c r="AE89" i="282"/>
  <c r="AF86" i="282"/>
  <c r="AF89" i="282"/>
  <c r="AG86" i="282"/>
  <c r="AG89" i="282"/>
  <c r="AH86" i="282"/>
  <c r="AH89" i="282"/>
  <c r="AI86" i="282"/>
  <c r="AI89" i="282"/>
  <c r="AJ86" i="282"/>
  <c r="AJ89" i="282"/>
  <c r="AK86" i="282"/>
  <c r="AK89" i="282"/>
  <c r="AL86" i="282"/>
  <c r="AL89" i="282"/>
  <c r="AM86" i="282"/>
  <c r="AM89" i="282"/>
  <c r="AN86" i="282"/>
  <c r="AN89" i="282"/>
  <c r="AO86" i="282"/>
  <c r="AO89" i="282"/>
  <c r="AP86" i="282"/>
  <c r="AP89" i="282"/>
  <c r="AQ86" i="282"/>
  <c r="AQ89" i="282"/>
  <c r="AR86" i="282"/>
  <c r="AR89" i="282"/>
  <c r="AS86" i="282"/>
  <c r="AS89" i="282"/>
  <c r="AT86" i="282"/>
  <c r="AT89" i="282"/>
  <c r="AU86" i="282"/>
  <c r="AU89" i="282"/>
  <c r="AV86" i="282"/>
  <c r="AV89" i="282"/>
  <c r="AW86" i="282"/>
  <c r="AW89" i="282"/>
  <c r="AX86" i="282"/>
  <c r="AX89" i="282"/>
  <c r="AY86" i="282"/>
  <c r="AY89" i="282"/>
  <c r="AZ86" i="282"/>
  <c r="AZ89" i="282"/>
  <c r="BA86" i="282"/>
  <c r="BA89" i="282"/>
  <c r="BB86" i="282"/>
  <c r="BB89" i="282"/>
  <c r="BC86" i="282"/>
  <c r="BC89" i="282"/>
  <c r="BD86" i="282"/>
  <c r="BD89" i="282"/>
  <c r="BE86" i="282"/>
  <c r="BE89" i="282"/>
  <c r="BF86" i="282"/>
  <c r="BF89" i="282"/>
  <c r="BG86" i="282"/>
  <c r="BG89" i="282"/>
  <c r="BH86" i="282"/>
  <c r="BH89" i="282"/>
  <c r="BI86" i="282"/>
  <c r="BI89" i="282"/>
  <c r="BJ86" i="282"/>
  <c r="BJ89" i="282"/>
  <c r="BK86" i="282"/>
  <c r="BK89" i="282"/>
  <c r="BL86" i="282"/>
  <c r="BL89" i="282"/>
  <c r="BM86" i="282"/>
  <c r="BM89" i="282"/>
  <c r="BN86" i="282"/>
  <c r="BN89" i="282"/>
  <c r="BO86" i="282"/>
  <c r="BO89" i="282"/>
  <c r="BP86" i="282"/>
  <c r="BP89" i="282"/>
  <c r="BQ86" i="282"/>
  <c r="BQ89" i="282"/>
  <c r="BR86" i="282"/>
  <c r="BR89" i="282"/>
  <c r="BS86" i="282"/>
  <c r="BS89" i="282"/>
  <c r="BT86" i="282"/>
  <c r="BT89" i="282"/>
  <c r="BU86" i="282"/>
  <c r="BU89" i="282"/>
  <c r="BV86" i="282"/>
  <c r="BV89" i="282"/>
  <c r="BW86" i="282"/>
  <c r="BW89" i="282"/>
  <c r="BX86" i="282"/>
  <c r="BX89" i="282"/>
  <c r="BY86" i="282"/>
  <c r="BY89" i="282"/>
  <c r="BZ86" i="282"/>
  <c r="BZ89" i="282"/>
  <c r="CA86" i="282"/>
  <c r="CA89" i="282"/>
  <c r="CB86" i="282"/>
  <c r="CB89" i="282"/>
  <c r="CC86" i="282"/>
  <c r="CC89" i="282"/>
  <c r="CD86" i="282"/>
  <c r="CD89" i="282"/>
  <c r="CE86" i="282"/>
  <c r="CE89" i="282"/>
  <c r="CF86" i="282"/>
  <c r="CF89" i="282"/>
  <c r="CG86" i="282"/>
  <c r="CG89" i="282"/>
  <c r="CH86" i="282"/>
  <c r="CH89" i="282"/>
  <c r="CI86" i="282"/>
  <c r="CI89" i="282"/>
  <c r="CJ86" i="282"/>
  <c r="CJ89" i="282"/>
  <c r="CK86" i="282"/>
  <c r="CK89" i="282"/>
  <c r="CL86" i="282"/>
  <c r="CL89" i="282"/>
  <c r="CM86" i="282"/>
  <c r="CM89" i="282"/>
  <c r="CN86" i="282"/>
  <c r="CN89" i="282"/>
  <c r="CO86" i="282"/>
  <c r="CO89" i="282"/>
  <c r="CP86" i="282"/>
  <c r="CP89" i="282"/>
  <c r="CQ86" i="282"/>
  <c r="CQ89" i="282"/>
  <c r="CR86" i="282"/>
  <c r="CR89" i="282"/>
  <c r="CS86" i="282"/>
  <c r="CS89" i="282"/>
  <c r="CT86" i="282"/>
  <c r="CT89" i="282"/>
  <c r="CU86" i="282"/>
  <c r="CU89" i="282"/>
  <c r="CV86" i="282"/>
  <c r="CV89" i="282"/>
  <c r="CW86" i="282"/>
  <c r="CW89" i="282"/>
  <c r="CX86" i="282"/>
  <c r="CX89" i="282"/>
  <c r="CY86" i="282"/>
  <c r="CY89" i="282"/>
  <c r="CZ86" i="282"/>
  <c r="CZ89" i="282"/>
  <c r="DA86" i="282"/>
  <c r="DA89" i="282"/>
  <c r="DB86" i="282"/>
  <c r="DB89" i="282"/>
  <c r="DC86" i="282"/>
  <c r="DC89" i="282"/>
  <c r="DD86" i="282"/>
  <c r="DD89" i="282"/>
  <c r="DE86" i="282"/>
  <c r="DE89" i="282"/>
  <c r="DF86" i="282"/>
  <c r="DF89" i="282"/>
  <c r="DG86" i="282"/>
  <c r="DG89" i="282"/>
  <c r="DH86" i="282"/>
  <c r="DH89" i="282"/>
  <c r="DI86" i="282"/>
  <c r="DI89" i="282"/>
  <c r="DJ86" i="282"/>
  <c r="DJ89" i="282"/>
  <c r="DK86" i="282"/>
  <c r="DK89" i="282"/>
  <c r="DL86" i="282"/>
  <c r="DL89" i="282"/>
  <c r="DM86" i="282"/>
  <c r="DM89" i="282"/>
  <c r="DN86" i="282"/>
  <c r="DN89" i="282"/>
  <c r="DO86" i="282"/>
  <c r="DO89" i="282"/>
  <c r="DP86" i="282"/>
  <c r="DP89" i="282"/>
  <c r="DQ86" i="282"/>
  <c r="DQ89" i="282"/>
  <c r="DR86" i="282"/>
  <c r="DR89" i="282"/>
  <c r="DS86" i="282"/>
  <c r="DS89" i="282"/>
  <c r="DT86" i="282"/>
  <c r="DT89" i="282"/>
  <c r="DU86" i="282"/>
  <c r="DU89" i="282"/>
  <c r="DV86" i="282"/>
  <c r="DV89" i="282"/>
  <c r="DW86" i="282"/>
  <c r="DW89" i="282"/>
  <c r="DX86" i="282"/>
  <c r="DX89" i="282"/>
  <c r="DY86" i="282"/>
  <c r="DY89" i="282"/>
  <c r="DZ86" i="282"/>
  <c r="DZ89" i="282"/>
  <c r="EA86" i="282"/>
  <c r="EA89" i="282"/>
  <c r="EB86" i="282"/>
  <c r="EB89" i="282"/>
  <c r="EC86" i="282"/>
  <c r="EC89" i="282"/>
  <c r="EC73" i="265"/>
  <c r="EB52" i="265"/>
  <c r="EB52" i="286"/>
  <c r="EB54" i="286"/>
  <c r="EB60" i="286"/>
  <c r="EB62" i="286"/>
  <c r="EB63" i="286"/>
  <c r="EB24" i="265"/>
  <c r="EB53" i="265"/>
  <c r="EB46" i="286"/>
  <c r="EB47" i="265"/>
  <c r="EB50" i="265"/>
  <c r="EB57" i="286"/>
  <c r="EB76" i="288"/>
  <c r="EA30" i="288"/>
  <c r="EA32" i="288"/>
  <c r="EA39" i="288"/>
  <c r="EA40" i="288"/>
  <c r="EA43" i="288"/>
  <c r="CM76" i="280"/>
  <c r="CM78" i="280"/>
  <c r="CM80" i="280"/>
  <c r="CM81" i="280"/>
  <c r="CM109" i="280"/>
  <c r="CM111" i="280"/>
  <c r="CM114" i="280"/>
  <c r="CM116" i="280"/>
  <c r="CM126" i="280"/>
  <c r="CJ36" i="282"/>
  <c r="CJ93" i="280"/>
  <c r="CJ94" i="280"/>
  <c r="CJ99" i="280"/>
  <c r="CI76" i="280"/>
  <c r="CI78" i="280"/>
  <c r="CI80" i="280"/>
  <c r="CI81" i="280"/>
  <c r="CI109" i="280"/>
  <c r="CI111" i="280"/>
  <c r="CI114" i="280"/>
  <c r="CI116" i="280"/>
  <c r="CI126" i="280"/>
  <c r="CH70" i="265"/>
  <c r="CH76" i="265"/>
  <c r="CH82" i="265"/>
  <c r="EN36" i="286"/>
  <c r="EM37" i="286"/>
  <c r="EN34" i="286"/>
  <c r="EN52" i="286"/>
  <c r="EN54" i="286"/>
  <c r="EN60" i="286"/>
  <c r="EN62" i="286"/>
  <c r="EN47" i="286"/>
  <c r="EN53" i="265"/>
  <c r="EN46" i="286"/>
  <c r="EN57" i="282"/>
  <c r="EN59" i="282"/>
  <c r="EN62" i="282"/>
  <c r="EN63" i="282"/>
  <c r="EN64" i="282"/>
  <c r="EN32" i="265"/>
  <c r="EN33" i="265"/>
  <c r="EN37" i="265"/>
  <c r="EN42" i="265"/>
  <c r="EN47" i="265"/>
  <c r="EN50" i="265"/>
  <c r="EN57" i="286"/>
  <c r="EN104" i="280"/>
  <c r="EN106" i="280"/>
  <c r="EN125" i="280"/>
  <c r="EN25" i="265"/>
  <c r="EN53" i="286"/>
  <c r="EN70" i="280"/>
  <c r="EN16" i="265"/>
  <c r="EN19" i="265"/>
  <c r="EN22" i="265"/>
  <c r="EN35" i="286"/>
  <c r="EN58" i="282"/>
  <c r="EM55" i="280"/>
  <c r="EN52" i="280"/>
  <c r="EN67" i="280"/>
  <c r="EN69" i="280"/>
  <c r="EN35" i="282"/>
  <c r="EN38" i="282"/>
  <c r="EN44" i="282"/>
  <c r="EN45" i="282"/>
  <c r="EN47" i="282"/>
  <c r="EN48" i="282"/>
  <c r="EN53" i="282"/>
  <c r="EN55" i="282"/>
  <c r="EN77" i="282"/>
  <c r="EK127" i="280"/>
  <c r="EL123" i="280"/>
  <c r="EL127" i="280"/>
  <c r="EM123" i="280"/>
  <c r="EM127" i="280"/>
  <c r="EN123" i="280"/>
  <c r="EN93" i="280"/>
  <c r="EN94" i="280"/>
  <c r="EN95" i="280"/>
  <c r="EN18" i="265"/>
  <c r="EM36" i="286"/>
  <c r="EK37" i="286"/>
  <c r="EL34" i="286"/>
  <c r="EL37" i="286"/>
  <c r="EM34" i="286"/>
  <c r="EM52" i="286"/>
  <c r="EM54" i="286"/>
  <c r="EM60" i="286"/>
  <c r="EM62" i="286"/>
  <c r="EM47" i="286"/>
  <c r="EM53" i="265"/>
  <c r="EM46" i="286"/>
  <c r="EM57" i="282"/>
  <c r="EM59" i="282"/>
  <c r="EM62" i="282"/>
  <c r="EM63" i="282"/>
  <c r="EM64" i="282"/>
  <c r="EM32" i="265"/>
  <c r="EM33" i="265"/>
  <c r="EM37" i="265"/>
  <c r="EM42" i="265"/>
  <c r="EM47" i="265"/>
  <c r="EM50" i="265"/>
  <c r="EM57" i="286"/>
  <c r="EM44" i="265"/>
  <c r="EM45" i="286"/>
  <c r="EM76" i="280"/>
  <c r="EM78" i="280"/>
  <c r="EM83" i="280"/>
  <c r="EM84" i="280"/>
  <c r="EM124" i="280"/>
  <c r="EM58" i="282"/>
  <c r="EL55" i="280"/>
  <c r="EM52" i="280"/>
  <c r="EM67" i="280"/>
  <c r="EM69" i="280"/>
  <c r="EM35" i="282"/>
  <c r="EM38" i="282"/>
  <c r="EM44" i="282"/>
  <c r="EM45" i="282"/>
  <c r="EM47" i="282"/>
  <c r="EM48" i="282"/>
  <c r="EM53" i="282"/>
  <c r="EM55" i="282"/>
  <c r="EM77" i="282"/>
  <c r="EL83" i="265"/>
  <c r="EL48" i="286"/>
  <c r="EL63" i="265"/>
  <c r="EL65" i="265"/>
  <c r="EL67" i="265"/>
  <c r="EL81" i="265"/>
  <c r="EL84" i="265"/>
  <c r="EL105" i="280"/>
  <c r="EK48" i="286"/>
  <c r="EL45" i="286"/>
  <c r="EL76" i="280"/>
  <c r="EL78" i="280"/>
  <c r="EL80" i="280"/>
  <c r="EL81" i="280"/>
  <c r="EL98" i="280"/>
  <c r="EL100" i="280"/>
  <c r="EL110" i="280"/>
  <c r="EL70" i="280"/>
  <c r="EL16" i="265"/>
  <c r="EL19" i="265"/>
  <c r="EL67" i="282"/>
  <c r="EL58" i="282"/>
  <c r="EK55" i="280"/>
  <c r="EL52" i="280"/>
  <c r="EL67" i="280"/>
  <c r="EL69" i="280"/>
  <c r="EL35" i="282"/>
  <c r="EL38" i="282"/>
  <c r="EL44" i="282"/>
  <c r="EL45" i="282"/>
  <c r="EL47" i="282"/>
  <c r="EL48" i="282"/>
  <c r="EL53" i="282"/>
  <c r="EL55" i="282"/>
  <c r="EL77" i="282"/>
  <c r="EJ37" i="286"/>
  <c r="EK34" i="286"/>
  <c r="EK52" i="286"/>
  <c r="EK54" i="286"/>
  <c r="EK60" i="286"/>
  <c r="EK62" i="286"/>
  <c r="EK30" i="288"/>
  <c r="EK32" i="288"/>
  <c r="EK60" i="288"/>
  <c r="EK62" i="288"/>
  <c r="EK65" i="288"/>
  <c r="EK45" i="286"/>
  <c r="EK76" i="280"/>
  <c r="EK78" i="280"/>
  <c r="EK83" i="280"/>
  <c r="EK84" i="280"/>
  <c r="EK124" i="280"/>
  <c r="EK77" i="282"/>
  <c r="EJ55" i="280"/>
  <c r="EK52" i="280"/>
  <c r="EK67" i="280"/>
  <c r="EK69" i="280"/>
  <c r="EK35" i="282"/>
  <c r="EK38" i="282"/>
  <c r="EK44" i="282"/>
  <c r="EK45" i="282"/>
  <c r="EK47" i="282"/>
  <c r="EK48" i="282"/>
  <c r="EK53" i="282"/>
  <c r="EK55" i="282"/>
  <c r="EK58" i="282"/>
  <c r="AQ83" i="277"/>
  <c r="EJ48" i="286"/>
  <c r="EJ63" i="265"/>
  <c r="AQ63" i="277"/>
  <c r="AQ65" i="277"/>
  <c r="AQ67" i="277"/>
  <c r="AQ81" i="277"/>
  <c r="AQ84" i="277"/>
  <c r="EK36" i="282"/>
  <c r="EH123" i="280"/>
  <c r="EH127" i="280"/>
  <c r="EI123" i="280"/>
  <c r="EI127" i="280"/>
  <c r="EJ123" i="280"/>
  <c r="EJ127" i="280"/>
  <c r="EK123" i="280"/>
  <c r="EK93" i="280"/>
  <c r="EK94" i="280"/>
  <c r="EK99" i="280"/>
  <c r="EJ36" i="286"/>
  <c r="EI37" i="286"/>
  <c r="EJ34" i="286"/>
  <c r="EJ52" i="286"/>
  <c r="EJ54" i="286"/>
  <c r="EJ60" i="286"/>
  <c r="EJ62" i="286"/>
  <c r="EJ47" i="286"/>
  <c r="EJ124" i="280"/>
  <c r="EI48" i="286"/>
  <c r="EJ45" i="286"/>
  <c r="EJ76" i="280"/>
  <c r="EJ78" i="280"/>
  <c r="EJ83" i="280"/>
  <c r="EJ84" i="280"/>
  <c r="EJ44" i="265"/>
  <c r="EJ88" i="282"/>
  <c r="EI55" i="280"/>
  <c r="EJ52" i="280"/>
  <c r="EJ67" i="280"/>
  <c r="EJ69" i="280"/>
  <c r="EJ35" i="282"/>
  <c r="EJ38" i="282"/>
  <c r="EJ44" i="282"/>
  <c r="EJ45" i="282"/>
  <c r="EJ47" i="282"/>
  <c r="EJ48" i="282"/>
  <c r="EJ57" i="282"/>
  <c r="EJ59" i="282"/>
  <c r="EJ62" i="282"/>
  <c r="EJ63" i="282"/>
  <c r="EJ66" i="282"/>
  <c r="EI30" i="288"/>
  <c r="EI32" i="288"/>
  <c r="EI39" i="288"/>
  <c r="EI40" i="288"/>
  <c r="EI43" i="288"/>
  <c r="EI34" i="286"/>
  <c r="EI52" i="286"/>
  <c r="EI54" i="286"/>
  <c r="EI60" i="286"/>
  <c r="EI62" i="286"/>
  <c r="EI14" i="288"/>
  <c r="EI16" i="288"/>
  <c r="EI19" i="288"/>
  <c r="EH48" i="286"/>
  <c r="EI45" i="286"/>
  <c r="EI76" i="280"/>
  <c r="EI78" i="280"/>
  <c r="EI80" i="280"/>
  <c r="EI81" i="280"/>
  <c r="EI109" i="280"/>
  <c r="EI111" i="280"/>
  <c r="EI114" i="280"/>
  <c r="EI116" i="280"/>
  <c r="EI117" i="280"/>
  <c r="EI46" i="265"/>
  <c r="EI25" i="265"/>
  <c r="EI53" i="286"/>
  <c r="EI22" i="265"/>
  <c r="EI35" i="286"/>
  <c r="EH55" i="280"/>
  <c r="EI52" i="280"/>
  <c r="EI67" i="280"/>
  <c r="EI69" i="280"/>
  <c r="EI70" i="280"/>
  <c r="EI16" i="265"/>
  <c r="EI19" i="265"/>
  <c r="EI11" i="282"/>
  <c r="EI12" i="282"/>
  <c r="EI13" i="282"/>
  <c r="EI21" i="265"/>
  <c r="EH37" i="286"/>
  <c r="EH75" i="265"/>
  <c r="EG37" i="286"/>
  <c r="EH34" i="286"/>
  <c r="EH52" i="286"/>
  <c r="EH54" i="286"/>
  <c r="EH60" i="286"/>
  <c r="EH62" i="286"/>
  <c r="EH14" i="288"/>
  <c r="EH16" i="288"/>
  <c r="EH19" i="288"/>
  <c r="EH44" i="265"/>
  <c r="EG48" i="286"/>
  <c r="EH45" i="286"/>
  <c r="EH76" i="280"/>
  <c r="EH78" i="280"/>
  <c r="EH83" i="280"/>
  <c r="EH84" i="280"/>
  <c r="EH124" i="280"/>
  <c r="EH25" i="265"/>
  <c r="EH35" i="286"/>
  <c r="EH22" i="265"/>
  <c r="EH53" i="286"/>
  <c r="EG55" i="280"/>
  <c r="EH52" i="280"/>
  <c r="EH67" i="280"/>
  <c r="EH69" i="280"/>
  <c r="EH70" i="280"/>
  <c r="EH16" i="265"/>
  <c r="EH19" i="265"/>
  <c r="EH67" i="282"/>
  <c r="EF37" i="286"/>
  <c r="EG34" i="286"/>
  <c r="EG52" i="286"/>
  <c r="EG54" i="286"/>
  <c r="EG60" i="286"/>
  <c r="EG62" i="286"/>
  <c r="EG30" i="288"/>
  <c r="EG32" i="288"/>
  <c r="EG39" i="288"/>
  <c r="EG40" i="288"/>
  <c r="EG43" i="288"/>
  <c r="EF123" i="280"/>
  <c r="EF127" i="280"/>
  <c r="EG123" i="280"/>
  <c r="EG127" i="280"/>
  <c r="EG72" i="265"/>
  <c r="EF48" i="286"/>
  <c r="EG45" i="286"/>
  <c r="EG76" i="280"/>
  <c r="EG78" i="280"/>
  <c r="EG83" i="280"/>
  <c r="EG84" i="280"/>
  <c r="EG124" i="280"/>
  <c r="EG58" i="282"/>
  <c r="EG47" i="282"/>
  <c r="EG48" i="282"/>
  <c r="EG53" i="282"/>
  <c r="EG55" i="282"/>
  <c r="EG77" i="282"/>
  <c r="EF55" i="280"/>
  <c r="EG52" i="280"/>
  <c r="EG67" i="280"/>
  <c r="EG69" i="280"/>
  <c r="EG35" i="282"/>
  <c r="EG38" i="282"/>
  <c r="EG44" i="282"/>
  <c r="EG45" i="282"/>
  <c r="EG50" i="282"/>
  <c r="EG51" i="282"/>
  <c r="EG76" i="282"/>
  <c r="EF34" i="286"/>
  <c r="EF52" i="286"/>
  <c r="EF54" i="286"/>
  <c r="EF60" i="286"/>
  <c r="EF62" i="286"/>
  <c r="EF30" i="288"/>
  <c r="EF32" i="288"/>
  <c r="EF60" i="288"/>
  <c r="EF62" i="288"/>
  <c r="EF65" i="288"/>
  <c r="EF56" i="286"/>
  <c r="EF58" i="286"/>
  <c r="EF61" i="286"/>
  <c r="EF44" i="265"/>
  <c r="ED48" i="286"/>
  <c r="EE45" i="286"/>
  <c r="EE48" i="286"/>
  <c r="EF45" i="286"/>
  <c r="EF76" i="280"/>
  <c r="EF78" i="280"/>
  <c r="EF83" i="280"/>
  <c r="EF84" i="280"/>
  <c r="EF124" i="280"/>
  <c r="EF53" i="286"/>
  <c r="EF25" i="265"/>
  <c r="EF22" i="265"/>
  <c r="EF35" i="286"/>
  <c r="EE55" i="280"/>
  <c r="EF52" i="280"/>
  <c r="EF67" i="280"/>
  <c r="EF69" i="280"/>
  <c r="EF70" i="280"/>
  <c r="EF16" i="265"/>
  <c r="EF19" i="265"/>
  <c r="EF11" i="282"/>
  <c r="EF12" i="282"/>
  <c r="EF87" i="282"/>
  <c r="EE52" i="265"/>
  <c r="EE52" i="286"/>
  <c r="EE54" i="286"/>
  <c r="EE60" i="286"/>
  <c r="EE62" i="286"/>
  <c r="EE63" i="286"/>
  <c r="EE24" i="265"/>
  <c r="ED37" i="286"/>
  <c r="EE34" i="286"/>
  <c r="EE37" i="286"/>
  <c r="EE75" i="265"/>
  <c r="ED127" i="280"/>
  <c r="EE123" i="280"/>
  <c r="EE127" i="280"/>
  <c r="EE72" i="265"/>
  <c r="EE35" i="282"/>
  <c r="EE38" i="282"/>
  <c r="EE44" i="282"/>
  <c r="EE45" i="282"/>
  <c r="EE47" i="282"/>
  <c r="EE48" i="282"/>
  <c r="EE57" i="282"/>
  <c r="EE59" i="282"/>
  <c r="EE62" i="282"/>
  <c r="EE63" i="282"/>
  <c r="EE64" i="282"/>
  <c r="EE32" i="265"/>
  <c r="EE33" i="265"/>
  <c r="EE10" i="280"/>
  <c r="EE12" i="280"/>
  <c r="EE15" i="280"/>
  <c r="EE16" i="280"/>
  <c r="EE22" i="280"/>
  <c r="ED55" i="280"/>
  <c r="EE52" i="280"/>
  <c r="EE67" i="280"/>
  <c r="EE69" i="280"/>
  <c r="EE70" i="280"/>
  <c r="EE16" i="265"/>
  <c r="EE19" i="265"/>
  <c r="EE67" i="282"/>
  <c r="ED24" i="265"/>
  <c r="ED63" i="286"/>
  <c r="ED52" i="265"/>
  <c r="ED36" i="286"/>
  <c r="EC34" i="286"/>
  <c r="EC37" i="286"/>
  <c r="ED34" i="286"/>
  <c r="ED52" i="286"/>
  <c r="ED54" i="286"/>
  <c r="ED60" i="286"/>
  <c r="ED62" i="286"/>
  <c r="ED47" i="286"/>
  <c r="ED45" i="286"/>
  <c r="ED76" i="280"/>
  <c r="ED78" i="280"/>
  <c r="ED80" i="280"/>
  <c r="ED81" i="280"/>
  <c r="ED109" i="280"/>
  <c r="ED111" i="280"/>
  <c r="ED114" i="280"/>
  <c r="ED116" i="280"/>
  <c r="ED126" i="280"/>
  <c r="ED64" i="282"/>
  <c r="ED32" i="265"/>
  <c r="ED33" i="265"/>
  <c r="ED37" i="265"/>
  <c r="ED42" i="265"/>
  <c r="ED77" i="280"/>
  <c r="ED88" i="282"/>
  <c r="EC55" i="280"/>
  <c r="ED52" i="280"/>
  <c r="ED67" i="280"/>
  <c r="ED69" i="280"/>
  <c r="ED35" i="282"/>
  <c r="ED38" i="282"/>
  <c r="ED44" i="282"/>
  <c r="ED45" i="282"/>
  <c r="ED47" i="282"/>
  <c r="ED48" i="282"/>
  <c r="ED57" i="282"/>
  <c r="ED59" i="282"/>
  <c r="ED62" i="282"/>
  <c r="ED63" i="282"/>
  <c r="ED66" i="282"/>
  <c r="EC83" i="265"/>
  <c r="EB48" i="286"/>
  <c r="EC45" i="286"/>
  <c r="EC48" i="286"/>
  <c r="EC63" i="265"/>
  <c r="EC65" i="265"/>
  <c r="EC67" i="265"/>
  <c r="EC81" i="265"/>
  <c r="EC84" i="265"/>
  <c r="ED99" i="280"/>
  <c r="EC127" i="280"/>
  <c r="ED123" i="280"/>
  <c r="ED93" i="280"/>
  <c r="ED94" i="280"/>
  <c r="ED36" i="282"/>
  <c r="EC64" i="282"/>
  <c r="EC32" i="265"/>
  <c r="EC33" i="265"/>
  <c r="EC37" i="265"/>
  <c r="EC42" i="265"/>
  <c r="EC77" i="280"/>
  <c r="EC104" i="280"/>
  <c r="EC106" i="280"/>
  <c r="EC125" i="280"/>
  <c r="EC66" i="282"/>
  <c r="EB55" i="280"/>
  <c r="EC52" i="280"/>
  <c r="EC67" i="280"/>
  <c r="EC69" i="280"/>
  <c r="EC35" i="282"/>
  <c r="EC38" i="282"/>
  <c r="EC44" i="282"/>
  <c r="EC45" i="282"/>
  <c r="EC47" i="282"/>
  <c r="EC48" i="282"/>
  <c r="EC57" i="282"/>
  <c r="EC59" i="282"/>
  <c r="EC62" i="282"/>
  <c r="EC63" i="282"/>
  <c r="EC88" i="282"/>
  <c r="AN16" i="277"/>
  <c r="AN19" i="277"/>
  <c r="AN22" i="277"/>
  <c r="AN25" i="277"/>
  <c r="EB64" i="282"/>
  <c r="EB32" i="265"/>
  <c r="EB33" i="265"/>
  <c r="EB37" i="265"/>
  <c r="EB42" i="265"/>
  <c r="EB77" i="280"/>
  <c r="EA48" i="286"/>
  <c r="EB45" i="286"/>
  <c r="EB76" i="280"/>
  <c r="EB78" i="280"/>
  <c r="EB80" i="280"/>
  <c r="EB81" i="280"/>
  <c r="EB109" i="280"/>
  <c r="EB111" i="280"/>
  <c r="EB114" i="280"/>
  <c r="EB116" i="280"/>
  <c r="EB126" i="280"/>
  <c r="EB66" i="282"/>
  <c r="EB57" i="282"/>
  <c r="EB59" i="282"/>
  <c r="EB62" i="282"/>
  <c r="EB63" i="282"/>
  <c r="EB88" i="282"/>
  <c r="EA75" i="265"/>
  <c r="EA53" i="265"/>
  <c r="EA46" i="286"/>
  <c r="EA67" i="280"/>
  <c r="EA69" i="280"/>
  <c r="EA35" i="282"/>
  <c r="EA38" i="282"/>
  <c r="EA44" i="282"/>
  <c r="EA45" i="282"/>
  <c r="EA47" i="282"/>
  <c r="EA48" i="282"/>
  <c r="EA57" i="282"/>
  <c r="EA59" i="282"/>
  <c r="EA62" i="282"/>
  <c r="EA63" i="282"/>
  <c r="EA64" i="282"/>
  <c r="EA32" i="265"/>
  <c r="EA33" i="265"/>
  <c r="EA37" i="265"/>
  <c r="EA42" i="265"/>
  <c r="EA47" i="265"/>
  <c r="EA50" i="265"/>
  <c r="EA57" i="286"/>
  <c r="EA37" i="286"/>
  <c r="EB34" i="286"/>
  <c r="EB37" i="286"/>
  <c r="EB75" i="265"/>
  <c r="AO75" i="277"/>
  <c r="EC36" i="282"/>
  <c r="EB127" i="280"/>
  <c r="EC123" i="280"/>
  <c r="EC93" i="280"/>
  <c r="EC94" i="280"/>
  <c r="EC99" i="280"/>
  <c r="DY76" i="280"/>
  <c r="DY78" i="280"/>
  <c r="DY83" i="280"/>
  <c r="DY84" i="280"/>
  <c r="DY124" i="280"/>
  <c r="EB70" i="280"/>
  <c r="EB16" i="265"/>
  <c r="EB19" i="265"/>
  <c r="EB67" i="282"/>
  <c r="DY67" i="280"/>
  <c r="DY69" i="280"/>
  <c r="DY70" i="280"/>
  <c r="DY16" i="265"/>
  <c r="DY19" i="265"/>
  <c r="DY11" i="282"/>
  <c r="DY12" i="282"/>
  <c r="DY13" i="282"/>
  <c r="DY21" i="265"/>
  <c r="AN21" i="277"/>
  <c r="EB77" i="282"/>
  <c r="M55" i="280"/>
  <c r="N52" i="280"/>
  <c r="N55" i="280"/>
  <c r="O52" i="280"/>
  <c r="O55" i="280"/>
  <c r="P52" i="280"/>
  <c r="P55" i="280"/>
  <c r="Q52" i="280"/>
  <c r="Q55" i="280"/>
  <c r="R52" i="280"/>
  <c r="R55" i="280"/>
  <c r="S52" i="280"/>
  <c r="S55" i="280"/>
  <c r="T52" i="280"/>
  <c r="T55" i="280"/>
  <c r="U52" i="280"/>
  <c r="U55" i="280"/>
  <c r="V52" i="280"/>
  <c r="V55" i="280"/>
  <c r="W52" i="280"/>
  <c r="W55" i="280"/>
  <c r="X52" i="280"/>
  <c r="X55" i="280"/>
  <c r="Y52" i="280"/>
  <c r="Y55" i="280"/>
  <c r="Z52" i="280"/>
  <c r="Z55" i="280"/>
  <c r="AA52" i="280"/>
  <c r="AA55" i="280"/>
  <c r="AB52" i="280"/>
  <c r="AB55" i="280"/>
  <c r="AC52" i="280"/>
  <c r="AC55" i="280"/>
  <c r="AD52" i="280"/>
  <c r="AD55" i="280"/>
  <c r="AE52" i="280"/>
  <c r="AE55" i="280"/>
  <c r="AF52" i="280"/>
  <c r="AF55" i="280"/>
  <c r="AG52" i="280"/>
  <c r="AG55" i="280"/>
  <c r="AH52" i="280"/>
  <c r="AH55" i="280"/>
  <c r="AI52" i="280"/>
  <c r="AI55" i="280"/>
  <c r="AJ52" i="280"/>
  <c r="AJ55" i="280"/>
  <c r="AK52" i="280"/>
  <c r="AK55" i="280"/>
  <c r="AL52" i="280"/>
  <c r="AL55" i="280"/>
  <c r="AM52" i="280"/>
  <c r="AM55" i="280"/>
  <c r="AN52" i="280"/>
  <c r="AN55" i="280"/>
  <c r="AO52" i="280"/>
  <c r="AO55" i="280"/>
  <c r="AP52" i="280"/>
  <c r="AP55" i="280"/>
  <c r="AQ52" i="280"/>
  <c r="AQ55" i="280"/>
  <c r="AR52" i="280"/>
  <c r="AR55" i="280"/>
  <c r="AS52" i="280"/>
  <c r="AS55" i="280"/>
  <c r="AT52" i="280"/>
  <c r="AT55" i="280"/>
  <c r="AU52" i="280"/>
  <c r="AU55" i="280"/>
  <c r="AV52" i="280"/>
  <c r="AV55" i="280"/>
  <c r="AW52" i="280"/>
  <c r="AW55" i="280"/>
  <c r="AX52" i="280"/>
  <c r="AX55" i="280"/>
  <c r="AY52" i="280"/>
  <c r="AY55" i="280"/>
  <c r="AZ52" i="280"/>
  <c r="AZ55" i="280"/>
  <c r="BA52" i="280"/>
  <c r="BA55" i="280"/>
  <c r="BB52" i="280"/>
  <c r="BB55" i="280"/>
  <c r="BC52" i="280"/>
  <c r="BC55" i="280"/>
  <c r="BD52" i="280"/>
  <c r="BD55" i="280"/>
  <c r="BE52" i="280"/>
  <c r="BE55" i="280"/>
  <c r="BF52" i="280"/>
  <c r="BF55" i="280"/>
  <c r="BG52" i="280"/>
  <c r="BG55" i="280"/>
  <c r="BH52" i="280"/>
  <c r="BH55" i="280"/>
  <c r="BI52" i="280"/>
  <c r="BI55" i="280"/>
  <c r="BJ52" i="280"/>
  <c r="BJ55" i="280"/>
  <c r="BK52" i="280"/>
  <c r="BK55" i="280"/>
  <c r="BL52" i="280"/>
  <c r="BL55" i="280"/>
  <c r="BM52" i="280"/>
  <c r="BM55" i="280"/>
  <c r="BN52" i="280"/>
  <c r="BN55" i="280"/>
  <c r="BO52" i="280"/>
  <c r="BO55" i="280"/>
  <c r="BP52" i="280"/>
  <c r="BP55" i="280"/>
  <c r="BQ52" i="280"/>
  <c r="BQ55" i="280"/>
  <c r="BR52" i="280"/>
  <c r="BR55" i="280"/>
  <c r="BS52" i="280"/>
  <c r="BS55" i="280"/>
  <c r="BT52" i="280"/>
  <c r="BT55" i="280"/>
  <c r="BU52" i="280"/>
  <c r="BU55" i="280"/>
  <c r="BV52" i="280"/>
  <c r="BV55" i="280"/>
  <c r="BW52" i="280"/>
  <c r="BW55" i="280"/>
  <c r="BX52" i="280"/>
  <c r="BX55" i="280"/>
  <c r="BY52" i="280"/>
  <c r="BY55" i="280"/>
  <c r="BZ52" i="280"/>
  <c r="BZ55" i="280"/>
  <c r="CA52" i="280"/>
  <c r="CA55" i="280"/>
  <c r="CB52" i="280"/>
  <c r="CB55" i="280"/>
  <c r="CC52" i="280"/>
  <c r="CC55" i="280"/>
  <c r="CD52" i="280"/>
  <c r="CD55" i="280"/>
  <c r="CE52" i="280"/>
  <c r="CE55" i="280"/>
  <c r="CF52" i="280"/>
  <c r="CF55" i="280"/>
  <c r="CG52" i="280"/>
  <c r="CG55" i="280"/>
  <c r="CH52" i="280"/>
  <c r="CH55" i="280"/>
  <c r="CI52" i="280"/>
  <c r="CI55" i="280"/>
  <c r="CJ52" i="280"/>
  <c r="CJ55" i="280"/>
  <c r="CK52" i="280"/>
  <c r="CK55" i="280"/>
  <c r="CL52" i="280"/>
  <c r="CL55" i="280"/>
  <c r="CM52" i="280"/>
  <c r="CM55" i="280"/>
  <c r="CN52" i="280"/>
  <c r="CN55" i="280"/>
  <c r="CO52" i="280"/>
  <c r="CO55" i="280"/>
  <c r="CP52" i="280"/>
  <c r="CP55" i="280"/>
  <c r="CQ52" i="280"/>
  <c r="CQ55" i="280"/>
  <c r="CR52" i="280"/>
  <c r="CR55" i="280"/>
  <c r="CS52" i="280"/>
  <c r="CS55" i="280"/>
  <c r="CT52" i="280"/>
  <c r="CT55" i="280"/>
  <c r="CU52" i="280"/>
  <c r="CU55" i="280"/>
  <c r="CV52" i="280"/>
  <c r="CV55" i="280"/>
  <c r="CW52" i="280"/>
  <c r="CW55" i="280"/>
  <c r="CX52" i="280"/>
  <c r="CX55" i="280"/>
  <c r="CY52" i="280"/>
  <c r="CY55" i="280"/>
  <c r="CZ52" i="280"/>
  <c r="CZ55" i="280"/>
  <c r="DA52" i="280"/>
  <c r="DA55" i="280"/>
  <c r="DB52" i="280"/>
  <c r="DB55" i="280"/>
  <c r="DC52" i="280"/>
  <c r="DC55" i="280"/>
  <c r="DD52" i="280"/>
  <c r="DD55" i="280"/>
  <c r="DE52" i="280"/>
  <c r="DE55" i="280"/>
  <c r="DF52" i="280"/>
  <c r="DF55" i="280"/>
  <c r="DG52" i="280"/>
  <c r="DG55" i="280"/>
  <c r="DH52" i="280"/>
  <c r="DH55" i="280"/>
  <c r="DI52" i="280"/>
  <c r="DI55" i="280"/>
  <c r="DJ52" i="280"/>
  <c r="DJ55" i="280"/>
  <c r="DK52" i="280"/>
  <c r="DK55" i="280"/>
  <c r="DL52" i="280"/>
  <c r="DL55" i="280"/>
  <c r="DM52" i="280"/>
  <c r="DM55" i="280"/>
  <c r="DN52" i="280"/>
  <c r="DN55" i="280"/>
  <c r="DO52" i="280"/>
  <c r="DO55" i="280"/>
  <c r="DP52" i="280"/>
  <c r="DP55" i="280"/>
  <c r="DQ52" i="280"/>
  <c r="DQ55" i="280"/>
  <c r="DR52" i="280"/>
  <c r="DR55" i="280"/>
  <c r="DS52" i="280"/>
  <c r="DS55" i="280"/>
  <c r="DT52" i="280"/>
  <c r="DT55" i="280"/>
  <c r="DU52" i="280"/>
  <c r="DU55" i="280"/>
  <c r="DV52" i="280"/>
  <c r="DV55" i="280"/>
  <c r="DW52" i="280"/>
  <c r="DW55" i="280"/>
  <c r="DX52" i="280"/>
  <c r="DX55" i="280"/>
  <c r="DY52" i="280"/>
  <c r="DY55" i="280"/>
  <c r="DZ52" i="280"/>
  <c r="DZ55" i="280"/>
  <c r="EA52" i="280"/>
  <c r="EA55" i="280"/>
  <c r="EB52" i="280"/>
  <c r="EB67" i="280"/>
  <c r="EB69" i="280"/>
  <c r="EB35" i="282"/>
  <c r="EB38" i="282"/>
  <c r="EB44" i="282"/>
  <c r="EB45" i="282"/>
  <c r="EB47" i="282"/>
  <c r="EB48" i="282"/>
  <c r="EB53" i="282"/>
  <c r="EB55" i="282"/>
  <c r="EB58" i="282"/>
  <c r="EB36" i="282"/>
  <c r="M77" i="280"/>
  <c r="M78" i="280"/>
  <c r="M83" i="280"/>
  <c r="M84" i="280"/>
  <c r="M124" i="280"/>
  <c r="M127" i="280"/>
  <c r="N123" i="280"/>
  <c r="N127" i="280"/>
  <c r="O123" i="280"/>
  <c r="O127" i="280"/>
  <c r="P123" i="280"/>
  <c r="P127" i="280"/>
  <c r="Q123" i="280"/>
  <c r="Q127" i="280"/>
  <c r="R123" i="280"/>
  <c r="R127" i="280"/>
  <c r="S123" i="280"/>
  <c r="S127" i="280"/>
  <c r="T123" i="280"/>
  <c r="T127" i="280"/>
  <c r="U123" i="280"/>
  <c r="U127" i="280"/>
  <c r="V123" i="280"/>
  <c r="V127" i="280"/>
  <c r="W123" i="280"/>
  <c r="W127" i="280"/>
  <c r="X123" i="280"/>
  <c r="X127" i="280"/>
  <c r="Y123" i="280"/>
  <c r="Y127" i="280"/>
  <c r="Z123" i="280"/>
  <c r="Z127" i="280"/>
  <c r="AA123" i="280"/>
  <c r="AA127" i="280"/>
  <c r="AB123" i="280"/>
  <c r="AB127" i="280"/>
  <c r="AC123" i="280"/>
  <c r="AC127" i="280"/>
  <c r="AD123" i="280"/>
  <c r="AD127" i="280"/>
  <c r="AE123" i="280"/>
  <c r="AE127" i="280"/>
  <c r="AF123" i="280"/>
  <c r="AF127" i="280"/>
  <c r="AG123" i="280"/>
  <c r="AG127" i="280"/>
  <c r="AH123" i="280"/>
  <c r="AH127" i="280"/>
  <c r="AI123" i="280"/>
  <c r="AI127" i="280"/>
  <c r="AJ123" i="280"/>
  <c r="AJ127" i="280"/>
  <c r="AK123" i="280"/>
  <c r="AK127" i="280"/>
  <c r="AL123" i="280"/>
  <c r="AL127" i="280"/>
  <c r="AM123" i="280"/>
  <c r="AM127" i="280"/>
  <c r="AN123" i="280"/>
  <c r="AN127" i="280"/>
  <c r="AO123" i="280"/>
  <c r="AO127" i="280"/>
  <c r="AP123" i="280"/>
  <c r="AP127" i="280"/>
  <c r="AQ123" i="280"/>
  <c r="AQ127" i="280"/>
  <c r="AR123" i="280"/>
  <c r="AR127" i="280"/>
  <c r="AS123" i="280"/>
  <c r="AS127" i="280"/>
  <c r="AT123" i="280"/>
  <c r="AT127" i="280"/>
  <c r="AU123" i="280"/>
  <c r="AU127" i="280"/>
  <c r="AV123" i="280"/>
  <c r="AV127" i="280"/>
  <c r="AW123" i="280"/>
  <c r="AW127" i="280"/>
  <c r="AX123" i="280"/>
  <c r="AX127" i="280"/>
  <c r="AY123" i="280"/>
  <c r="AY127" i="280"/>
  <c r="AZ123" i="280"/>
  <c r="AZ127" i="280"/>
  <c r="BA123" i="280"/>
  <c r="BA127" i="280"/>
  <c r="BB123" i="280"/>
  <c r="BB127" i="280"/>
  <c r="BC123" i="280"/>
  <c r="BC127" i="280"/>
  <c r="BD123" i="280"/>
  <c r="BD127" i="280"/>
  <c r="BE123" i="280"/>
  <c r="BE127" i="280"/>
  <c r="BF123" i="280"/>
  <c r="BF127" i="280"/>
  <c r="BG123" i="280"/>
  <c r="BG127" i="280"/>
  <c r="BH123" i="280"/>
  <c r="BH127" i="280"/>
  <c r="BI123" i="280"/>
  <c r="BI127" i="280"/>
  <c r="BJ123" i="280"/>
  <c r="BJ127" i="280"/>
  <c r="BK123" i="280"/>
  <c r="BK127" i="280"/>
  <c r="BL123" i="280"/>
  <c r="BL127" i="280"/>
  <c r="BM123" i="280"/>
  <c r="BM127" i="280"/>
  <c r="BN123" i="280"/>
  <c r="BN127" i="280"/>
  <c r="BO123" i="280"/>
  <c r="BO127" i="280"/>
  <c r="BP123" i="280"/>
  <c r="BP127" i="280"/>
  <c r="BQ123" i="280"/>
  <c r="BQ127" i="280"/>
  <c r="BR123" i="280"/>
  <c r="BR127" i="280"/>
  <c r="BS123" i="280"/>
  <c r="BS127" i="280"/>
  <c r="BT123" i="280"/>
  <c r="BT127" i="280"/>
  <c r="BU123" i="280"/>
  <c r="BU127" i="280"/>
  <c r="BV123" i="280"/>
  <c r="BV127" i="280"/>
  <c r="BW123" i="280"/>
  <c r="BW127" i="280"/>
  <c r="BX123" i="280"/>
  <c r="BX127" i="280"/>
  <c r="BY123" i="280"/>
  <c r="BY127" i="280"/>
  <c r="BZ123" i="280"/>
  <c r="BZ127" i="280"/>
  <c r="CA123" i="280"/>
  <c r="CA127" i="280"/>
  <c r="CB123" i="280"/>
  <c r="CB127" i="280"/>
  <c r="CC123" i="280"/>
  <c r="CC127" i="280"/>
  <c r="CD123" i="280"/>
  <c r="CD127" i="280"/>
  <c r="CE123" i="280"/>
  <c r="CE127" i="280"/>
  <c r="CF123" i="280"/>
  <c r="CF127" i="280"/>
  <c r="CG123" i="280"/>
  <c r="CG127" i="280"/>
  <c r="CH123" i="280"/>
  <c r="CH127" i="280"/>
  <c r="CI123" i="280"/>
  <c r="CI127" i="280"/>
  <c r="CJ123" i="280"/>
  <c r="CJ127" i="280"/>
  <c r="CK123" i="280"/>
  <c r="CK127" i="280"/>
  <c r="CL123" i="280"/>
  <c r="CL127" i="280"/>
  <c r="CM123" i="280"/>
  <c r="CM127" i="280"/>
  <c r="CN123" i="280"/>
  <c r="CN127" i="280"/>
  <c r="CO123" i="280"/>
  <c r="CO127" i="280"/>
  <c r="CP123" i="280"/>
  <c r="CP127" i="280"/>
  <c r="CQ123" i="280"/>
  <c r="CQ127" i="280"/>
  <c r="CR123" i="280"/>
  <c r="CR127" i="280"/>
  <c r="CS123" i="280"/>
  <c r="CS127" i="280"/>
  <c r="CT123" i="280"/>
  <c r="CT127" i="280"/>
  <c r="CU123" i="280"/>
  <c r="CU127" i="280"/>
  <c r="CV123" i="280"/>
  <c r="CV127" i="280"/>
  <c r="CW123" i="280"/>
  <c r="CW127" i="280"/>
  <c r="CX123" i="280"/>
  <c r="CX127" i="280"/>
  <c r="CY123" i="280"/>
  <c r="CY127" i="280"/>
  <c r="CZ123" i="280"/>
  <c r="CZ127" i="280"/>
  <c r="DA123" i="280"/>
  <c r="DA127" i="280"/>
  <c r="DB123" i="280"/>
  <c r="DB127" i="280"/>
  <c r="DC123" i="280"/>
  <c r="DC127" i="280"/>
  <c r="DD123" i="280"/>
  <c r="DD127" i="280"/>
  <c r="DE123" i="280"/>
  <c r="DE127" i="280"/>
  <c r="DF123" i="280"/>
  <c r="DF127" i="280"/>
  <c r="DG123" i="280"/>
  <c r="DG127" i="280"/>
  <c r="DH123" i="280"/>
  <c r="DH127" i="280"/>
  <c r="DI123" i="280"/>
  <c r="DI127" i="280"/>
  <c r="DJ123" i="280"/>
  <c r="DJ127" i="280"/>
  <c r="DK123" i="280"/>
  <c r="DK127" i="280"/>
  <c r="DL123" i="280"/>
  <c r="DL127" i="280"/>
  <c r="DM123" i="280"/>
  <c r="DM127" i="280"/>
  <c r="DN123" i="280"/>
  <c r="DN127" i="280"/>
  <c r="DO123" i="280"/>
  <c r="DO127" i="280"/>
  <c r="DP123" i="280"/>
  <c r="DP127" i="280"/>
  <c r="DQ123" i="280"/>
  <c r="DQ127" i="280"/>
  <c r="DR123" i="280"/>
  <c r="DR127" i="280"/>
  <c r="DS123" i="280"/>
  <c r="DS127" i="280"/>
  <c r="DT123" i="280"/>
  <c r="DT127" i="280"/>
  <c r="DU123" i="280"/>
  <c r="DU127" i="280"/>
  <c r="DV123" i="280"/>
  <c r="DV127" i="280"/>
  <c r="DW123" i="280"/>
  <c r="DW127" i="280"/>
  <c r="DX123" i="280"/>
  <c r="DX127" i="280"/>
  <c r="DY123" i="280"/>
  <c r="DY127" i="280"/>
  <c r="DZ123" i="280"/>
  <c r="DZ127" i="280"/>
  <c r="EA123" i="280"/>
  <c r="EA127" i="280"/>
  <c r="EB123" i="280"/>
  <c r="EB93" i="280"/>
  <c r="EB94" i="280"/>
  <c r="EB99" i="280"/>
  <c r="EA47" i="286"/>
  <c r="M70" i="280"/>
  <c r="M16" i="265"/>
  <c r="M19" i="265"/>
  <c r="M22" i="265"/>
  <c r="M35" i="286"/>
  <c r="M37" i="286"/>
  <c r="N34" i="286"/>
  <c r="N37" i="286"/>
  <c r="O34" i="286"/>
  <c r="O37" i="286"/>
  <c r="P34" i="286"/>
  <c r="P37" i="286"/>
  <c r="Q34" i="286"/>
  <c r="Q37" i="286"/>
  <c r="R34" i="286"/>
  <c r="R37" i="286"/>
  <c r="S34" i="286"/>
  <c r="S37" i="286"/>
  <c r="T34" i="286"/>
  <c r="T37" i="286"/>
  <c r="U34" i="286"/>
  <c r="U37" i="286"/>
  <c r="V34" i="286"/>
  <c r="V37" i="286"/>
  <c r="W34" i="286"/>
  <c r="W37" i="286"/>
  <c r="X34" i="286"/>
  <c r="X37" i="286"/>
  <c r="Y34" i="286"/>
  <c r="Y37" i="286"/>
  <c r="Z34" i="286"/>
  <c r="Z37" i="286"/>
  <c r="AA34" i="286"/>
  <c r="AA37" i="286"/>
  <c r="AB34" i="286"/>
  <c r="AB37" i="286"/>
  <c r="AC34" i="286"/>
  <c r="AC37" i="286"/>
  <c r="AD34" i="286"/>
  <c r="AD37" i="286"/>
  <c r="AE34" i="286"/>
  <c r="AE37" i="286"/>
  <c r="AF34" i="286"/>
  <c r="AF37" i="286"/>
  <c r="AG34" i="286"/>
  <c r="AG37" i="286"/>
  <c r="AH34" i="286"/>
  <c r="AH37" i="286"/>
  <c r="AI34" i="286"/>
  <c r="AI37" i="286"/>
  <c r="AJ34" i="286"/>
  <c r="AJ37" i="286"/>
  <c r="AK34" i="286"/>
  <c r="AK37" i="286"/>
  <c r="AL34" i="286"/>
  <c r="AL37" i="286"/>
  <c r="AM34" i="286"/>
  <c r="AM37" i="286"/>
  <c r="AN34" i="286"/>
  <c r="AN37" i="286"/>
  <c r="AO34" i="286"/>
  <c r="AO37" i="286"/>
  <c r="AP34" i="286"/>
  <c r="AP37" i="286"/>
  <c r="AQ34" i="286"/>
  <c r="AQ37" i="286"/>
  <c r="AR34" i="286"/>
  <c r="AR37" i="286"/>
  <c r="AS34" i="286"/>
  <c r="AS37" i="286"/>
  <c r="AT34" i="286"/>
  <c r="AT37" i="286"/>
  <c r="AU34" i="286"/>
  <c r="AU37" i="286"/>
  <c r="AV34" i="286"/>
  <c r="AV37" i="286"/>
  <c r="AW34" i="286"/>
  <c r="AW37" i="286"/>
  <c r="AX34" i="286"/>
  <c r="AX37" i="286"/>
  <c r="AY34" i="286"/>
  <c r="AY37" i="286"/>
  <c r="AZ34" i="286"/>
  <c r="AZ37" i="286"/>
  <c r="BA34" i="286"/>
  <c r="BA37" i="286"/>
  <c r="BB34" i="286"/>
  <c r="BB37" i="286"/>
  <c r="BC34" i="286"/>
  <c r="BC37" i="286"/>
  <c r="BD34" i="286"/>
  <c r="BD37" i="286"/>
  <c r="BE34" i="286"/>
  <c r="BE37" i="286"/>
  <c r="BF34" i="286"/>
  <c r="BF37" i="286"/>
  <c r="BG34" i="286"/>
  <c r="BG37" i="286"/>
  <c r="BH34" i="286"/>
  <c r="BH37" i="286"/>
  <c r="BI34" i="286"/>
  <c r="BI37" i="286"/>
  <c r="BJ34" i="286"/>
  <c r="BJ37" i="286"/>
  <c r="BK34" i="286"/>
  <c r="BK37" i="286"/>
  <c r="BL34" i="286"/>
  <c r="BL37" i="286"/>
  <c r="BM34" i="286"/>
  <c r="BM37" i="286"/>
  <c r="BN34" i="286"/>
  <c r="BN37" i="286"/>
  <c r="BO34" i="286"/>
  <c r="BO37" i="286"/>
  <c r="BP34" i="286"/>
  <c r="BP37" i="286"/>
  <c r="BQ34" i="286"/>
  <c r="BQ37" i="286"/>
  <c r="BR34" i="286"/>
  <c r="BR37" i="286"/>
  <c r="BS34" i="286"/>
  <c r="BS37" i="286"/>
  <c r="BT34" i="286"/>
  <c r="BT37" i="286"/>
  <c r="BU34" i="286"/>
  <c r="BU37" i="286"/>
  <c r="BV34" i="286"/>
  <c r="BV37" i="286"/>
  <c r="BW34" i="286"/>
  <c r="BW37" i="286"/>
  <c r="BX34" i="286"/>
  <c r="BX37" i="286"/>
  <c r="BY34" i="286"/>
  <c r="BY37" i="286"/>
  <c r="BZ34" i="286"/>
  <c r="BZ37" i="286"/>
  <c r="CA34" i="286"/>
  <c r="CA37" i="286"/>
  <c r="CB34" i="286"/>
  <c r="CB37" i="286"/>
  <c r="CC34" i="286"/>
  <c r="CC37" i="286"/>
  <c r="CD34" i="286"/>
  <c r="CD37" i="286"/>
  <c r="CE34" i="286"/>
  <c r="CE37" i="286"/>
  <c r="CF34" i="286"/>
  <c r="CF37" i="286"/>
  <c r="CG34" i="286"/>
  <c r="CG37" i="286"/>
  <c r="CH34" i="286"/>
  <c r="CH37" i="286"/>
  <c r="CI34" i="286"/>
  <c r="CI37" i="286"/>
  <c r="CJ34" i="286"/>
  <c r="CJ37" i="286"/>
  <c r="CK34" i="286"/>
  <c r="CK37" i="286"/>
  <c r="CL34" i="286"/>
  <c r="CL37" i="286"/>
  <c r="CM34" i="286"/>
  <c r="CM37" i="286"/>
  <c r="CN34" i="286"/>
  <c r="CN37" i="286"/>
  <c r="CO34" i="286"/>
  <c r="CO37" i="286"/>
  <c r="CP34" i="286"/>
  <c r="CP37" i="286"/>
  <c r="CQ34" i="286"/>
  <c r="CQ37" i="286"/>
  <c r="CR34" i="286"/>
  <c r="CR37" i="286"/>
  <c r="CS34" i="286"/>
  <c r="CS37" i="286"/>
  <c r="CT34" i="286"/>
  <c r="CT37" i="286"/>
  <c r="CU34" i="286"/>
  <c r="CU37" i="286"/>
  <c r="CV34" i="286"/>
  <c r="CV37" i="286"/>
  <c r="CW34" i="286"/>
  <c r="CW37" i="286"/>
  <c r="CX34" i="286"/>
  <c r="CX37" i="286"/>
  <c r="CY34" i="286"/>
  <c r="CY37" i="286"/>
  <c r="CZ34" i="286"/>
  <c r="CZ37" i="286"/>
  <c r="DA34" i="286"/>
  <c r="DA37" i="286"/>
  <c r="DB34" i="286"/>
  <c r="DB37" i="286"/>
  <c r="DC34" i="286"/>
  <c r="DC37" i="286"/>
  <c r="DD34" i="286"/>
  <c r="DD37" i="286"/>
  <c r="DE34" i="286"/>
  <c r="DE37" i="286"/>
  <c r="DF34" i="286"/>
  <c r="DF37" i="286"/>
  <c r="DG34" i="286"/>
  <c r="DG37" i="286"/>
  <c r="DH34" i="286"/>
  <c r="DH37" i="286"/>
  <c r="DI34" i="286"/>
  <c r="DI37" i="286"/>
  <c r="DJ34" i="286"/>
  <c r="DJ37" i="286"/>
  <c r="DK34" i="286"/>
  <c r="DK37" i="286"/>
  <c r="DL34" i="286"/>
  <c r="DL37" i="286"/>
  <c r="DM34" i="286"/>
  <c r="DM37" i="286"/>
  <c r="DN34" i="286"/>
  <c r="DN37" i="286"/>
  <c r="DO34" i="286"/>
  <c r="DO37" i="286"/>
  <c r="DP34" i="286"/>
  <c r="DP37" i="286"/>
  <c r="DQ34" i="286"/>
  <c r="DQ37" i="286"/>
  <c r="DR34" i="286"/>
  <c r="DR37" i="286"/>
  <c r="DS34" i="286"/>
  <c r="DS37" i="286"/>
  <c r="DT34" i="286"/>
  <c r="DT37" i="286"/>
  <c r="DU34" i="286"/>
  <c r="DU37" i="286"/>
  <c r="DV34" i="286"/>
  <c r="DV37" i="286"/>
  <c r="DW34" i="286"/>
  <c r="DW37" i="286"/>
  <c r="DX34" i="286"/>
  <c r="DX37" i="286"/>
  <c r="DY34" i="286"/>
  <c r="DY37" i="286"/>
  <c r="DZ34" i="286"/>
  <c r="DZ37" i="286"/>
  <c r="EA34" i="286"/>
  <c r="EA52" i="286"/>
  <c r="EA54" i="286"/>
  <c r="EA60" i="286"/>
  <c r="EA62" i="286"/>
  <c r="EA36" i="286"/>
  <c r="F39" i="280"/>
  <c r="J43" i="280"/>
  <c r="J54" i="280"/>
  <c r="J55" i="280"/>
  <c r="K52" i="280"/>
  <c r="K67" i="280"/>
  <c r="K69" i="280"/>
  <c r="K35" i="282"/>
  <c r="K38" i="282"/>
  <c r="K44" i="282"/>
  <c r="K45" i="282"/>
  <c r="K47" i="282"/>
  <c r="K48" i="282"/>
  <c r="K57" i="282"/>
  <c r="K59" i="282"/>
  <c r="K62" i="282"/>
  <c r="K63" i="282"/>
  <c r="K64" i="282"/>
  <c r="K32" i="265"/>
  <c r="K33" i="265"/>
  <c r="K10" i="280"/>
  <c r="K12" i="280"/>
  <c r="K15" i="280"/>
  <c r="K16" i="280"/>
  <c r="K22" i="280"/>
  <c r="F24" i="280"/>
  <c r="F34" i="280"/>
  <c r="F35" i="280" a="1"/>
  <c r="F49" i="280"/>
  <c r="L55" i="280"/>
  <c r="M52" i="280"/>
  <c r="M67" i="280"/>
  <c r="M69" i="280"/>
  <c r="M35" i="282"/>
  <c r="M38" i="282"/>
  <c r="M44" i="282"/>
  <c r="M45" i="282"/>
  <c r="M47" i="282"/>
  <c r="M48" i="282"/>
  <c r="M57" i="282"/>
  <c r="M59" i="282"/>
  <c r="M62" i="282"/>
  <c r="M63" i="282"/>
  <c r="M64" i="282"/>
  <c r="M32" i="265"/>
  <c r="M33" i="265"/>
  <c r="M37" i="265"/>
  <c r="M42" i="265"/>
  <c r="M47" i="265"/>
  <c r="M50" i="265"/>
  <c r="M46" i="286"/>
  <c r="M48" i="286"/>
  <c r="N45" i="286"/>
  <c r="N48" i="286"/>
  <c r="O45" i="286"/>
  <c r="O48" i="286"/>
  <c r="P45" i="286"/>
  <c r="P48" i="286"/>
  <c r="Q45" i="286"/>
  <c r="Q48" i="286"/>
  <c r="R45" i="286"/>
  <c r="R48" i="286"/>
  <c r="S45" i="286"/>
  <c r="S48" i="286"/>
  <c r="T45" i="286"/>
  <c r="T48" i="286"/>
  <c r="U45" i="286"/>
  <c r="U48" i="286"/>
  <c r="V45" i="286"/>
  <c r="V48" i="286"/>
  <c r="W45" i="286"/>
  <c r="W48" i="286"/>
  <c r="X45" i="286"/>
  <c r="X48" i="286"/>
  <c r="Y45" i="286"/>
  <c r="Y48" i="286"/>
  <c r="Z45" i="286"/>
  <c r="Z48" i="286"/>
  <c r="AA45" i="286"/>
  <c r="AA48" i="286"/>
  <c r="AB45" i="286"/>
  <c r="AB48" i="286"/>
  <c r="AC45" i="286"/>
  <c r="AC48" i="286"/>
  <c r="AD45" i="286"/>
  <c r="AD48" i="286"/>
  <c r="AE45" i="286"/>
  <c r="AE48" i="286"/>
  <c r="AF45" i="286"/>
  <c r="AF48" i="286"/>
  <c r="AG45" i="286"/>
  <c r="AG48" i="286"/>
  <c r="AH45" i="286"/>
  <c r="AH48" i="286"/>
  <c r="AI45" i="286"/>
  <c r="AI48" i="286"/>
  <c r="AJ45" i="286"/>
  <c r="AJ48" i="286"/>
  <c r="AK45" i="286"/>
  <c r="AK48" i="286"/>
  <c r="AL45" i="286"/>
  <c r="AL48" i="286"/>
  <c r="AM45" i="286"/>
  <c r="AM48" i="286"/>
  <c r="AN45" i="286"/>
  <c r="AN48" i="286"/>
  <c r="AO45" i="286"/>
  <c r="AO48" i="286"/>
  <c r="AP45" i="286"/>
  <c r="AP48" i="286"/>
  <c r="AQ45" i="286"/>
  <c r="AQ48" i="286"/>
  <c r="AR45" i="286"/>
  <c r="AR48" i="286"/>
  <c r="AS45" i="286"/>
  <c r="AS48" i="286"/>
  <c r="AT45" i="286"/>
  <c r="AT48" i="286"/>
  <c r="AU45" i="286"/>
  <c r="AU48" i="286"/>
  <c r="AV45" i="286"/>
  <c r="AV48" i="286"/>
  <c r="AW45" i="286"/>
  <c r="AW48" i="286"/>
  <c r="AX45" i="286"/>
  <c r="AX48" i="286"/>
  <c r="AY45" i="286"/>
  <c r="AY48" i="286"/>
  <c r="AZ45" i="286"/>
  <c r="AZ48" i="286"/>
  <c r="BA45" i="286"/>
  <c r="BA48" i="286"/>
  <c r="BB45" i="286"/>
  <c r="BB48" i="286"/>
  <c r="BC45" i="286"/>
  <c r="BC48" i="286"/>
  <c r="BD45" i="286"/>
  <c r="BD48" i="286"/>
  <c r="BE45" i="286"/>
  <c r="BE48" i="286"/>
  <c r="BF45" i="286"/>
  <c r="BF48" i="286"/>
  <c r="BG45" i="286"/>
  <c r="BG48" i="286"/>
  <c r="BH45" i="286"/>
  <c r="BH48" i="286"/>
  <c r="BI45" i="286"/>
  <c r="BI48" i="286"/>
  <c r="BJ45" i="286"/>
  <c r="BJ48" i="286"/>
  <c r="BK45" i="286"/>
  <c r="BK48" i="286"/>
  <c r="BL45" i="286"/>
  <c r="BL48" i="286"/>
  <c r="BM45" i="286"/>
  <c r="BM48" i="286"/>
  <c r="BN45" i="286"/>
  <c r="BN48" i="286"/>
  <c r="BO45" i="286"/>
  <c r="BO48" i="286"/>
  <c r="BP45" i="286"/>
  <c r="BP48" i="286"/>
  <c r="BQ45" i="286"/>
  <c r="BQ48" i="286"/>
  <c r="BR45" i="286"/>
  <c r="BR48" i="286"/>
  <c r="BS45" i="286"/>
  <c r="BS48" i="286"/>
  <c r="BT45" i="286"/>
  <c r="BT48" i="286"/>
  <c r="BU45" i="286"/>
  <c r="BU48" i="286"/>
  <c r="BV45" i="286"/>
  <c r="BV48" i="286"/>
  <c r="BW45" i="286"/>
  <c r="BW48" i="286"/>
  <c r="BX45" i="286"/>
  <c r="BX48" i="286"/>
  <c r="BY45" i="286"/>
  <c r="BY48" i="286"/>
  <c r="BZ45" i="286"/>
  <c r="BZ48" i="286"/>
  <c r="CA45" i="286"/>
  <c r="CA48" i="286"/>
  <c r="CB45" i="286"/>
  <c r="CB48" i="286"/>
  <c r="CC45" i="286"/>
  <c r="CC48" i="286"/>
  <c r="CD45" i="286"/>
  <c r="CD48" i="286"/>
  <c r="CE45" i="286"/>
  <c r="CE48" i="286"/>
  <c r="CF45" i="286"/>
  <c r="CF48" i="286"/>
  <c r="CG45" i="286"/>
  <c r="CG48" i="286"/>
  <c r="CH45" i="286"/>
  <c r="CH48" i="286"/>
  <c r="CI45" i="286"/>
  <c r="CI48" i="286"/>
  <c r="CJ45" i="286"/>
  <c r="CJ48" i="286"/>
  <c r="CK45" i="286"/>
  <c r="CK48" i="286"/>
  <c r="CL45" i="286"/>
  <c r="CL48" i="286"/>
  <c r="CM45" i="286"/>
  <c r="CM48" i="286"/>
  <c r="CN45" i="286"/>
  <c r="CN48" i="286"/>
  <c r="CO45" i="286"/>
  <c r="CO48" i="286"/>
  <c r="CP45" i="286"/>
  <c r="CP48" i="286"/>
  <c r="CQ45" i="286"/>
  <c r="CQ48" i="286"/>
  <c r="CR45" i="286"/>
  <c r="CR48" i="286"/>
  <c r="CS45" i="286"/>
  <c r="CS48" i="286"/>
  <c r="CT45" i="286"/>
  <c r="CT48" i="286"/>
  <c r="CU45" i="286"/>
  <c r="CU48" i="286"/>
  <c r="CV45" i="286"/>
  <c r="CV48" i="286"/>
  <c r="CW45" i="286"/>
  <c r="CW48" i="286"/>
  <c r="CX45" i="286"/>
  <c r="CX48" i="286"/>
  <c r="CY45" i="286"/>
  <c r="CY48" i="286"/>
  <c r="CZ45" i="286"/>
  <c r="CZ48" i="286"/>
  <c r="DA45" i="286"/>
  <c r="DA48" i="286"/>
  <c r="DB45" i="286"/>
  <c r="DB48" i="286"/>
  <c r="DC45" i="286"/>
  <c r="DC48" i="286"/>
  <c r="DD45" i="286"/>
  <c r="DD48" i="286"/>
  <c r="DE45" i="286"/>
  <c r="DE48" i="286"/>
  <c r="DF45" i="286"/>
  <c r="DF48" i="286"/>
  <c r="DG45" i="286"/>
  <c r="DG48" i="286"/>
  <c r="DH45" i="286"/>
  <c r="DH48" i="286"/>
  <c r="DI45" i="286"/>
  <c r="DI48" i="286"/>
  <c r="DJ45" i="286"/>
  <c r="DJ48" i="286"/>
  <c r="DK45" i="286"/>
  <c r="DK48" i="286"/>
  <c r="DL45" i="286"/>
  <c r="DL48" i="286"/>
  <c r="DM45" i="286"/>
  <c r="DM48" i="286"/>
  <c r="DN45" i="286"/>
  <c r="DN48" i="286"/>
  <c r="DO45" i="286"/>
  <c r="DO48" i="286"/>
  <c r="DP45" i="286"/>
  <c r="DP48" i="286"/>
  <c r="DQ45" i="286"/>
  <c r="DQ48" i="286"/>
  <c r="DR45" i="286"/>
  <c r="DR48" i="286"/>
  <c r="DS45" i="286"/>
  <c r="DS48" i="286"/>
  <c r="DT45" i="286"/>
  <c r="DT48" i="286"/>
  <c r="DU45" i="286"/>
  <c r="DU48" i="286"/>
  <c r="DV45" i="286"/>
  <c r="DV48" i="286"/>
  <c r="DW45" i="286"/>
  <c r="DW48" i="286"/>
  <c r="DX45" i="286"/>
  <c r="DX48" i="286"/>
  <c r="DY45" i="286"/>
  <c r="DY48" i="286"/>
  <c r="DZ45" i="286"/>
  <c r="DZ48" i="286"/>
  <c r="EA45" i="286"/>
  <c r="EA76" i="280"/>
  <c r="EA78" i="280"/>
  <c r="EA80" i="280"/>
  <c r="EA81" i="280"/>
  <c r="EA109" i="280"/>
  <c r="EA111" i="280"/>
  <c r="EA114" i="280"/>
  <c r="EA116" i="280"/>
  <c r="EA126" i="2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kennywhitelaw-jones</author>
  </authors>
  <commentList>
    <comment ref="E40" authorId="0" shapeId="0" xr:uid="{00000000-0006-0000-0200-000001000000}">
      <text>
        <r>
          <rPr>
            <b/>
            <sz val="9"/>
            <color indexed="81"/>
            <rFont val="Tahoma"/>
          </rPr>
          <t>kennywhitelaw-jones:</t>
        </r>
        <r>
          <rPr>
            <sz val="9"/>
            <color indexed="81"/>
            <rFont val="Tahoma"/>
          </rPr>
          <t xml:space="preserve">
Need to return to this when have esc modelled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Kenny Whitelaw-Jones</author>
  </authors>
  <commentList>
    <comment ref="E90" authorId="0" shapeId="0" xr:uid="{00000000-0006-0000-0400-000001000000}">
      <text>
        <r>
          <rPr>
            <b/>
            <sz val="10"/>
            <color indexed="81"/>
            <rFont val="Calibri"/>
          </rPr>
          <t>Kenny Whitelaw-Jones:</t>
        </r>
        <r>
          <rPr>
            <sz val="10"/>
            <color indexed="81"/>
            <rFont val="Calibri"/>
          </rPr>
          <t xml:space="preserve">
Confirm day count convention for RCF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<sst xmlns="http://schemas.openxmlformats.org/spreadsheetml/2006/main" count="513" uniqueCount="324">
  <si>
    <t>Model column counter</t>
  </si>
  <si>
    <t>First model column flag</t>
  </si>
  <si>
    <t>FLAGS</t>
  </si>
  <si>
    <t>TIME RULER</t>
  </si>
  <si>
    <t>TIMING ASSUMPTIONS</t>
  </si>
  <si>
    <t>flag</t>
  </si>
  <si>
    <t>date</t>
  </si>
  <si>
    <t>[xxx] balance BEG</t>
  </si>
  <si>
    <t>[xxx] balance</t>
  </si>
  <si>
    <t>Sign switch line item POS</t>
  </si>
  <si>
    <t>months</t>
  </si>
  <si>
    <t>Model period ending</t>
  </si>
  <si>
    <t>Financial year end month number</t>
  </si>
  <si>
    <t>month #</t>
  </si>
  <si>
    <t>counter</t>
  </si>
  <si>
    <t>year #</t>
  </si>
  <si>
    <t>Model period beginning</t>
  </si>
  <si>
    <t>Unit</t>
  </si>
  <si>
    <t>Total</t>
  </si>
  <si>
    <t>Constant</t>
  </si>
  <si>
    <t>check</t>
  </si>
  <si>
    <t>columns</t>
  </si>
  <si>
    <t>Model column total</t>
  </si>
  <si>
    <t>Error chks</t>
  </si>
  <si>
    <t>Alerts</t>
  </si>
  <si>
    <t>Track chgs</t>
  </si>
  <si>
    <t>label</t>
  </si>
  <si>
    <t>Timeline label</t>
  </si>
  <si>
    <t>Timeline label counter</t>
  </si>
  <si>
    <t>years</t>
  </si>
  <si>
    <t>Pre-forecast period</t>
  </si>
  <si>
    <t>Pre-fcst</t>
  </si>
  <si>
    <t>CHECK SUMMARY</t>
  </si>
  <si>
    <t>Total checks</t>
  </si>
  <si>
    <t>[do not delete this row]</t>
  </si>
  <si>
    <t>[range start]</t>
  </si>
  <si>
    <t>[range end]</t>
  </si>
  <si>
    <t>ALERT SUMMARY</t>
  </si>
  <si>
    <t>Total alerts</t>
  </si>
  <si>
    <t>alert</t>
  </si>
  <si>
    <t>Model track tolerance level</t>
  </si>
  <si>
    <t>tolerance</t>
  </si>
  <si>
    <t>Financial close date flag</t>
  </si>
  <si>
    <t>Months in year</t>
  </si>
  <si>
    <t>First operating period flag</t>
  </si>
  <si>
    <t>Last operating period flag</t>
  </si>
  <si>
    <t>Financial Close</t>
  </si>
  <si>
    <t>Fin Close</t>
  </si>
  <si>
    <t>Operations</t>
  </si>
  <si>
    <t>Post ops</t>
  </si>
  <si>
    <t>INCOME STATEMENT</t>
  </si>
  <si>
    <t>EBITDA</t>
  </si>
  <si>
    <t>EBIT</t>
  </si>
  <si>
    <t>EBT</t>
  </si>
  <si>
    <t>Net income</t>
  </si>
  <si>
    <t>CASH FLOW STATEMENT</t>
  </si>
  <si>
    <t>Cash flow available for dividends</t>
  </si>
  <si>
    <t>Net cash flow</t>
  </si>
  <si>
    <t>Current assets</t>
  </si>
  <si>
    <t>Total assets</t>
  </si>
  <si>
    <t>Total liabilities</t>
  </si>
  <si>
    <t>BALANCE SHEET</t>
  </si>
  <si>
    <t>Non current assets</t>
  </si>
  <si>
    <t>END</t>
  </si>
  <si>
    <t>Comparison column label</t>
  </si>
  <si>
    <t>Difference</t>
  </si>
  <si>
    <t>Diff Pct</t>
  </si>
  <si>
    <t>[do not delete row]</t>
  </si>
  <si>
    <t>CASH FLOW</t>
  </si>
  <si>
    <t>KEY OUTPUTS</t>
  </si>
  <si>
    <t>Date</t>
  </si>
  <si>
    <t>Time</t>
  </si>
  <si>
    <t>range end</t>
  </si>
  <si>
    <t>Model check tolerance level</t>
  </si>
  <si>
    <t>BALANCE SHEET CHECK</t>
  </si>
  <si>
    <t>Balance sheet check</t>
  </si>
  <si>
    <t>Balance sheet difference</t>
  </si>
  <si>
    <t>Model period ending - annual</t>
  </si>
  <si>
    <t>Timeline label - annual</t>
  </si>
  <si>
    <t>First model column</t>
  </si>
  <si>
    <t>1 = yes, 0 = no</t>
  </si>
  <si>
    <t>PROFIT AND LOSS</t>
  </si>
  <si>
    <t>Active scenario</t>
  </si>
  <si>
    <t>Base case 1</t>
  </si>
  <si>
    <t>Base case</t>
  </si>
  <si>
    <t>Contract extension</t>
  </si>
  <si>
    <t>month</t>
  </si>
  <si>
    <t>Length of operating period</t>
  </si>
  <si>
    <t>periods</t>
  </si>
  <si>
    <t>Annual year end date of first operating period</t>
  </si>
  <si>
    <t>Additional periods at start of operating timeline</t>
  </si>
  <si>
    <t>Cash flow available for debt service</t>
  </si>
  <si>
    <t>Standard Monetary Unit</t>
  </si>
  <si>
    <t>named "SMU"</t>
  </si>
  <si>
    <t>MODEL TECHNICAL INPUTS - DO NOT CHANGE</t>
  </si>
  <si>
    <t>[upward flow]</t>
  </si>
  <si>
    <t>[downward flow]</t>
  </si>
  <si>
    <t>Contract year applicable to period</t>
  </si>
  <si>
    <t>Contract year</t>
  </si>
  <si>
    <t>Annual balance sheet check</t>
  </si>
  <si>
    <t>Annual balance sheet difference</t>
  </si>
  <si>
    <t>Case</t>
  </si>
  <si>
    <t>Source</t>
  </si>
  <si>
    <t>Comparison scenario</t>
  </si>
  <si>
    <t>Input differences</t>
  </si>
  <si>
    <t>MODEL RUN INFO</t>
  </si>
  <si>
    <t>Filename</t>
  </si>
  <si>
    <t>Number of periods in a year</t>
  </si>
  <si>
    <t>%</t>
  </si>
  <si>
    <t>Extend PPA in the event of delay</t>
  </si>
  <si>
    <t>End of contract year flag</t>
  </si>
  <si>
    <t>units</t>
  </si>
  <si>
    <t>$ 000s</t>
  </si>
  <si>
    <t>US$c / US$</t>
  </si>
  <si>
    <t>GWh to KWh conversion</t>
  </si>
  <si>
    <t>KWh / GWh</t>
  </si>
  <si>
    <t>Profit before tax</t>
  </si>
  <si>
    <t>Profit after tax</t>
  </si>
  <si>
    <t xml:space="preserve">[xxx] - initial balance </t>
  </si>
  <si>
    <t>First date of time rulers</t>
  </si>
  <si>
    <t>Input row template for relocation macro</t>
  </si>
  <si>
    <t>unit</t>
  </si>
  <si>
    <t>Acquisition date</t>
  </si>
  <si>
    <t>Operating period flag</t>
  </si>
  <si>
    <t>% p.a.</t>
  </si>
  <si>
    <t>Seasonality adjustment</t>
  </si>
  <si>
    <t>GWh</t>
  </si>
  <si>
    <t xml:space="preserve">Availability </t>
  </si>
  <si>
    <t>USD / kWh</t>
  </si>
  <si>
    <t>Power tariff</t>
  </si>
  <si>
    <t>REVENUE</t>
  </si>
  <si>
    <t>Electricity generation revenue</t>
  </si>
  <si>
    <t>First post operating period flag</t>
  </si>
  <si>
    <t>OPERATIONS</t>
  </si>
  <si>
    <t>End of operating period</t>
  </si>
  <si>
    <t xml:space="preserve">Last operating period flag </t>
  </si>
  <si>
    <t>Contract period number</t>
  </si>
  <si>
    <t>Contract year number</t>
  </si>
  <si>
    <t>Cash available for shareholders</t>
  </si>
  <si>
    <t>Cash flow available for revolving credit facility</t>
  </si>
  <si>
    <t>Cash flow available for refinancing facility</t>
  </si>
  <si>
    <t>% of annual yield</t>
  </si>
  <si>
    <t>[Refi facility interest]</t>
  </si>
  <si>
    <t>[Refi facility drawdown]</t>
  </si>
  <si>
    <t>[Refi facility repayment]</t>
  </si>
  <si>
    <t>[Accounts receivable balance]</t>
  </si>
  <si>
    <t>[Accounts payable balance]</t>
  </si>
  <si>
    <t>[Refi facility balance]</t>
  </si>
  <si>
    <t>COUNTERS / PERIOD NUMBERS</t>
  </si>
  <si>
    <t>Contract year end month</t>
  </si>
  <si>
    <t>Period number</t>
  </si>
  <si>
    <t>Annual timeline</t>
  </si>
  <si>
    <t>Quarterly timeline</t>
  </si>
  <si>
    <t>Base case 2</t>
  </si>
  <si>
    <t>Base case 3</t>
  </si>
  <si>
    <t>Scenario 1</t>
  </si>
  <si>
    <t>Scenario 2</t>
  </si>
  <si>
    <t>Scenario 3</t>
  </si>
  <si>
    <t>Scenario 4</t>
  </si>
  <si>
    <t xml:space="preserve">Retained earnings - initial balance </t>
  </si>
  <si>
    <t>Retained earnings balance BEG</t>
  </si>
  <si>
    <t>Retained earnings balance</t>
  </si>
  <si>
    <t>RETAINED EARNINGS</t>
  </si>
  <si>
    <t>RETAINED CASH</t>
  </si>
  <si>
    <t xml:space="preserve">Retained cash - initial balance </t>
  </si>
  <si>
    <t>Retained cash balance BEG</t>
  </si>
  <si>
    <t>Retained cash balance</t>
  </si>
  <si>
    <t>Q1 seasonal adjustment</t>
  </si>
  <si>
    <t>Q2 seasonal adjustment</t>
  </si>
  <si>
    <t>Q3 seasonal adjustment</t>
  </si>
  <si>
    <t>Q4 seasonal adjustment</t>
  </si>
  <si>
    <t>O&amp;M COST</t>
  </si>
  <si>
    <t>Annual real O&amp;M cost</t>
  </si>
  <si>
    <t>[O&amp;M escalation factor]</t>
  </si>
  <si>
    <t>Revenue</t>
  </si>
  <si>
    <t>Opex</t>
  </si>
  <si>
    <t>O&amp;M expense POS</t>
  </si>
  <si>
    <t>Useful life of solar asset</t>
  </si>
  <si>
    <t>Useful life of solar asset flag</t>
  </si>
  <si>
    <t>End of useful life of solar asset</t>
  </si>
  <si>
    <t>Solar asset depreciation POS</t>
  </si>
  <si>
    <t>DEPRECIATION OF SOLAR ASSET</t>
  </si>
  <si>
    <t>SOLAR ASSET BALANCE</t>
  </si>
  <si>
    <t>Solar asset balance balance BEG</t>
  </si>
  <si>
    <t>Solar asset balance balance</t>
  </si>
  <si>
    <t>SHARE CAPITAL</t>
  </si>
  <si>
    <t>Share capital balance BEG</t>
  </si>
  <si>
    <t>Share capital balance</t>
  </si>
  <si>
    <t>Share capital drawdown</t>
  </si>
  <si>
    <t>[Additional share capital investment]</t>
  </si>
  <si>
    <t>Share capital redemption POS</t>
  </si>
  <si>
    <t>DIVIDENDS</t>
  </si>
  <si>
    <t>Earnings available for dividend</t>
  </si>
  <si>
    <t>Cash available for dividends</t>
  </si>
  <si>
    <t>Dividends paid POS</t>
  </si>
  <si>
    <t>BLENDED EQUITY IRR</t>
  </si>
  <si>
    <t>Small negative value for IRR</t>
  </si>
  <si>
    <t>Blended equity IRR</t>
  </si>
  <si>
    <t>Solar asset book value</t>
  </si>
  <si>
    <t>Year 1 P50 production</t>
  </si>
  <si>
    <t>Length of PPA</t>
  </si>
  <si>
    <t>EFM m9.2 BEG 01a.xlsx</t>
  </si>
  <si>
    <t>Base</t>
  </si>
  <si>
    <t>inc avail</t>
  </si>
  <si>
    <t>dec avail</t>
  </si>
  <si>
    <t>Senior debt gearing</t>
  </si>
  <si>
    <t>Senior debt drawdown</t>
  </si>
  <si>
    <t>Senior debt balance BEG</t>
  </si>
  <si>
    <t>Senior debt balance</t>
  </si>
  <si>
    <t>[additional senior debt drawdown]</t>
  </si>
  <si>
    <t>SENIOR DEBT</t>
  </si>
  <si>
    <t>Senior debt interest</t>
  </si>
  <si>
    <t>Senior debt swap rate</t>
  </si>
  <si>
    <t>Senior debt interest margin</t>
  </si>
  <si>
    <t>FINANCING</t>
  </si>
  <si>
    <t>Senior debt</t>
  </si>
  <si>
    <t>Senior debt repayment period flag</t>
  </si>
  <si>
    <t>Senior debt repayment term</t>
  </si>
  <si>
    <t>Senior debt level principal repayment POS</t>
  </si>
  <si>
    <t>All in annual senior debt interest rate</t>
  </si>
  <si>
    <t>DAYS IN PERIOD</t>
  </si>
  <si>
    <t>days</t>
  </si>
  <si>
    <t>Days in period</t>
  </si>
  <si>
    <t>Senior debt day count convention</t>
  </si>
  <si>
    <t>Senior debt period interest rate</t>
  </si>
  <si>
    <t>Senior debt interest POS</t>
  </si>
  <si>
    <t>Senior debt principal repayment</t>
  </si>
  <si>
    <t>End of senior debt repayment period date</t>
  </si>
  <si>
    <t>DSCR</t>
  </si>
  <si>
    <t>Cash flow available for senior debt service</t>
  </si>
  <si>
    <t>Senior debt service</t>
  </si>
  <si>
    <t>ratio</t>
  </si>
  <si>
    <t>Min DSCR</t>
  </si>
  <si>
    <t>Avg DSCR</t>
  </si>
  <si>
    <t>INVESTMENT PREMIUM</t>
  </si>
  <si>
    <t>Aurelius share of ProjectCo</t>
  </si>
  <si>
    <t>Aurelius investment capital</t>
  </si>
  <si>
    <t>Aurelius share of Projectco distributions</t>
  </si>
  <si>
    <t>Aurelius cashflow for IRR</t>
  </si>
  <si>
    <t>Aurelius premium paid</t>
  </si>
  <si>
    <t>Aurelius equity IRR</t>
  </si>
  <si>
    <t>Cashflow for blended equity IRR</t>
  </si>
  <si>
    <t xml:space="preserve">Aurelius target IRR </t>
  </si>
  <si>
    <t>Aurelius IRR difference</t>
  </si>
  <si>
    <t>PV method</t>
  </si>
  <si>
    <t>Days in year</t>
  </si>
  <si>
    <t>Aurelius premium discount factor</t>
  </si>
  <si>
    <t>Years since financial close</t>
  </si>
  <si>
    <t>Aurelius cashflow excluding premium</t>
  </si>
  <si>
    <t>Goal seek</t>
  </si>
  <si>
    <t>Aurelius premium</t>
  </si>
  <si>
    <t>Cumulative days since financial close</t>
  </si>
  <si>
    <t>ACCOUNTING FOR TAX</t>
  </si>
  <si>
    <t>CASH TAX</t>
  </si>
  <si>
    <t>Tax depreciation</t>
  </si>
  <si>
    <t>Thin capitalisation</t>
  </si>
  <si>
    <t>Tax loss carry forward</t>
  </si>
  <si>
    <t>DEFERRED TAX BALANCE</t>
  </si>
  <si>
    <t>Tax payable</t>
  </si>
  <si>
    <t>Corporate income tax rate</t>
  </si>
  <si>
    <t>Corporate income tax expense POS</t>
  </si>
  <si>
    <t>Taxable income</t>
  </si>
  <si>
    <t>less</t>
  </si>
  <si>
    <t>Effective tax rate</t>
  </si>
  <si>
    <t>Asset value for tax balance BEG</t>
  </si>
  <si>
    <t>Asset value for tax balance</t>
  </si>
  <si>
    <t>Tax depreciation rate</t>
  </si>
  <si>
    <t>per quarter</t>
  </si>
  <si>
    <t>[allowable capex]</t>
  </si>
  <si>
    <t>[allowable interest deductions]</t>
  </si>
  <si>
    <t>Interest deduction for tax</t>
  </si>
  <si>
    <t>Corporate income tax paid POS</t>
  </si>
  <si>
    <t>Deferred tax balance</t>
  </si>
  <si>
    <t xml:space="preserve">Deferred tax - initial balance </t>
  </si>
  <si>
    <t>Deferred tax balance BEG</t>
  </si>
  <si>
    <t xml:space="preserve">Tax losses carried forward - initial balance </t>
  </si>
  <si>
    <t>Tax losses carried forward balance BEG</t>
  </si>
  <si>
    <t>Tax losses carried forward balance</t>
  </si>
  <si>
    <t>Taxable income / (Tax losses arising)</t>
  </si>
  <si>
    <t>Tax losses arising</t>
  </si>
  <si>
    <t>Tax losses utilised</t>
  </si>
  <si>
    <t>Taxable income net of tax losses utilised</t>
  </si>
  <si>
    <t>Equity</t>
  </si>
  <si>
    <t>ACCOUNTING</t>
  </si>
  <si>
    <t>Depreciation</t>
  </si>
  <si>
    <t>Initial balances</t>
  </si>
  <si>
    <t>TAX</t>
  </si>
  <si>
    <t>REVOLVING CREDIT FACILITY ("RCF")</t>
  </si>
  <si>
    <t>Cash available for RCF</t>
  </si>
  <si>
    <t>Cash available for RCF / (Cash shortfall for RCF)</t>
  </si>
  <si>
    <t>RCF drawdown</t>
  </si>
  <si>
    <t>`</t>
  </si>
  <si>
    <t>RCF balance</t>
  </si>
  <si>
    <t xml:space="preserve">RCF - initial balance </t>
  </si>
  <si>
    <t>RCF balance BEG</t>
  </si>
  <si>
    <t>RCF interest due</t>
  </si>
  <si>
    <t>[RCF period interest rate]</t>
  </si>
  <si>
    <t>RCF interest due POS</t>
  </si>
  <si>
    <t>RCF interest paid</t>
  </si>
  <si>
    <t>RCF interest paid POS</t>
  </si>
  <si>
    <t>RCF unpaid interest</t>
  </si>
  <si>
    <t>plus</t>
  </si>
  <si>
    <t>Cash available for RCF principal repayment</t>
  </si>
  <si>
    <t>RCF principal repayment</t>
  </si>
  <si>
    <t>RCF principal repayment POS</t>
  </si>
  <si>
    <t>EFM m14.3 END 01b.xlsx</t>
  </si>
  <si>
    <t>Revolving credit facility</t>
  </si>
  <si>
    <t>All in RCF annual interest rate</t>
  </si>
  <si>
    <t>Debt sizing</t>
  </si>
  <si>
    <t>CFADS over term of senior debt</t>
  </si>
  <si>
    <t>Target senior debt DSCR</t>
  </si>
  <si>
    <t>Senior debt service at target cover ratio</t>
  </si>
  <si>
    <t>Senior debt discount factor</t>
  </si>
  <si>
    <t>factor</t>
  </si>
  <si>
    <t>Debt capacity at target DSCR</t>
  </si>
  <si>
    <t>Senior debt sizing method</t>
  </si>
  <si>
    <t>Senior debt drawdown - leverage method</t>
  </si>
  <si>
    <t>1 = leverage, 2 = DSCR</t>
  </si>
  <si>
    <t xml:space="preserve"> </t>
  </si>
  <si>
    <t>Senior debt service coverage ratio</t>
  </si>
  <si>
    <t>Electricity generation</t>
  </si>
  <si>
    <t>Compound degradation</t>
  </si>
  <si>
    <t>Annual degradation</t>
  </si>
  <si>
    <t>Units in a thousand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</si>
</sst>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&quot;£&quot;* #,##0_);_(&quot;£&quot;* \(#,##0\);_(&quot;£&quot;* &quot;-&quot;_);_(@_)"/>
    <numFmt numFmtId="165" formatCode="_(* #,##0_);_(* \(#,##0\);_(* &quot;-&quot;_);_(@_)"/>
    <numFmt numFmtId="166" formatCode="_(&quot;£&quot;* #,##0.00_);_(&quot;£&quot;* \(#,##0.00\);_(&quot;£&quot;* &quot;-&quot;??_);_(@_)"/>
    <numFmt numFmtId="167" formatCode="#,##0_);\(#,##0\);&quot;-  &quot;;&quot; &quot;@"/>
    <numFmt numFmtId="168" formatCode="#,##0.0_);\(#,##0.0\);&quot;-  &quot;;&quot; &quot;@"/>
    <numFmt numFmtId="169" formatCode="#,##0_);\(#,##0\);&quot;-  &quot;;&quot; &quot;@&quot; &quot;"/>
    <numFmt numFmtId="170" formatCode="0.00%_);\-0.00%_);&quot;-  &quot;;&quot; &quot;@&quot; &quot;"/>
    <numFmt numFmtId="171" formatCode="#,##0.0000_);\(#,##0.0000\);&quot;-  &quot;;&quot; &quot;@&quot; &quot;"/>
    <numFmt numFmtId="172" formatCode="###0_);\(###0\);&quot;-  &quot;;&quot; &quot;@&quot; &quot;"/>
    <numFmt numFmtId="173" formatCode="dd\ mmm\ yyyy_);\(###0\);&quot;-  &quot;;&quot; &quot;@&quot; &quot;"/>
    <numFmt numFmtId="174" formatCode="dd\ mmm\ yy_);\(###0\);&quot;-  &quot;;&quot; &quot;@&quot; &quot;"/>
    <numFmt numFmtId="175" formatCode="[$-F400]h:mm:ss\ AM/PM"/>
    <numFmt numFmtId="176" formatCode="dd/mmm/yy_);;&quot;-  &quot;;&quot; &quot;@"/>
    <numFmt numFmtId="177" formatCode="#,##0.000_);\(#,##0.000\);&quot;-  &quot;;&quot; &quot;@"/>
    <numFmt numFmtId="178" formatCode="0%_);\-0%_);&quot;-  &quot;;&quot; &quot;@&quot; &quot;"/>
    <numFmt numFmtId="179" formatCode="&quot;tu&quot;;;&quot;vw&quot;"/>
    <numFmt numFmtId="180" formatCode="#,##0.000_);\(#,##0.000\);&quot;-  &quot;;&quot; &quot;@&quot; &quot;"/>
    <numFmt numFmtId="181" formatCode="0.00%_);\(0.00%\);&quot;- &quot;;&quot; &quot;@&quot; &quot;"/>
  </numFmts>
  <fonts count="53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b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0000FF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color rgb="FFFF0000"/>
      <name val="Arial"/>
      <family val="2"/>
    </font>
    <font>
      <u/>
      <sz val="20"/>
      <name val="Arial"/>
      <family val="2"/>
    </font>
    <font>
      <sz val="20"/>
      <name val="Arial"/>
      <family val="2"/>
    </font>
    <font>
      <u/>
      <sz val="12"/>
      <color rgb="FF0000FF"/>
      <name val="Arial"/>
      <family val="2"/>
    </font>
    <font>
      <sz val="36"/>
      <color theme="0" tint="-0.249977111117893"/>
      <name val="Wingdings 3"/>
      <family val="1"/>
      <charset val="2"/>
    </font>
    <font>
      <b/>
      <sz val="10"/>
      <color rgb="FF000000"/>
      <name val="Arial"/>
      <family val="2"/>
    </font>
    <font>
      <u/>
      <sz val="10"/>
      <color rgb="FF000000"/>
      <name val="Arial"/>
      <family val="2"/>
    </font>
    <font>
      <sz val="10"/>
      <color rgb="FF000000"/>
      <name val="Arial"/>
      <family val="2"/>
    </font>
    <font>
      <b/>
      <u/>
      <sz val="10"/>
      <name val="Arial"/>
      <family val="2"/>
    </font>
    <font>
      <sz val="10"/>
      <color theme="0" tint="-0.24994659260841701"/>
      <name val="Arial"/>
      <family val="2"/>
    </font>
    <font>
      <sz val="10"/>
      <color theme="0" tint="-4.9989318521683403E-2"/>
      <name val="Arial"/>
      <family val="2"/>
    </font>
    <font>
      <b/>
      <sz val="36"/>
      <name val="Arial"/>
      <family val="2"/>
    </font>
    <font>
      <u/>
      <sz val="36"/>
      <name val="Arial"/>
      <family val="2"/>
    </font>
    <font>
      <sz val="36"/>
      <name val="Arial"/>
      <family val="2"/>
    </font>
    <font>
      <b/>
      <sz val="20"/>
      <color rgb="FF000000"/>
      <name val="Arial"/>
      <family val="2"/>
    </font>
    <font>
      <i/>
      <sz val="10"/>
      <color rgb="FF000000"/>
      <name val="Arial"/>
      <family val="2"/>
    </font>
    <font>
      <sz val="10"/>
      <color theme="0" tint="-0.24994659260841701"/>
      <name val="Wingdings 3"/>
      <family val="1"/>
      <charset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6"/>
      <color theme="0" tint="-0.249977111117893"/>
      <name val="Arial"/>
      <family val="2"/>
    </font>
    <font>
      <sz val="10"/>
      <color theme="0" tint="-0.249977111117893"/>
      <name val="Arial"/>
      <family val="2"/>
    </font>
    <font>
      <u/>
      <sz val="10"/>
      <color theme="0" tint="-0.249977111117893"/>
      <name val="Arial"/>
      <family val="2"/>
    </font>
    <font>
      <sz val="10"/>
      <color theme="0" tint="-0.249977111117893"/>
      <name val="Wingdings 3"/>
      <family val="1"/>
      <charset val="2"/>
    </font>
    <font>
      <sz val="10"/>
      <color rgb="FFFF0000"/>
      <name val="Arial"/>
    </font>
    <font>
      <sz val="9"/>
      <color indexed="81"/>
      <name val="Tahoma"/>
    </font>
    <font>
      <b/>
      <sz val="9"/>
      <color indexed="81"/>
      <name val="Tahoma"/>
    </font>
    <font>
      <sz val="10"/>
      <color rgb="FF0000FF"/>
      <name val="Arial"/>
    </font>
    <font>
      <sz val="10"/>
      <color rgb="FF000000"/>
      <name val="Arial"/>
    </font>
    <font>
      <b/>
      <sz val="10"/>
      <color rgb="FFDD0806"/>
      <name val="Arial"/>
      <family val="2"/>
    </font>
    <font>
      <u/>
      <sz val="10"/>
      <color rgb="FFDD0806"/>
      <name val="Arial"/>
      <family val="2"/>
    </font>
    <font>
      <sz val="10"/>
      <color rgb="FFDD0806"/>
      <name val="Arial"/>
      <family val="2"/>
    </font>
    <font>
      <sz val="10"/>
      <color indexed="81"/>
      <name val="Calibri"/>
    </font>
    <font>
      <b/>
      <sz val="10"/>
      <color indexed="81"/>
      <name val="Calibri"/>
    </font>
  </fonts>
  <fills count="9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E9F5DB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808080"/>
      </top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</borders>
  <cellStyleXfs count="11">
    <xf numFmtId="169" fontId="0" fillId="0" borderId="0" applyFont="0" applyFill="0" applyBorder="0" applyProtection="0">
      <alignment vertical="top"/>
    </xf>
    <xf numFmtId="167" fontId="3" fillId="0" borderId="0" applyFont="0" applyFill="0" applyBorder="0" applyProtection="0">
      <alignment vertical="top"/>
    </xf>
    <xf numFmtId="173" fontId="1" fillId="0" borderId="0" applyFont="0" applyFill="0" applyBorder="0" applyProtection="0">
      <alignment vertical="top"/>
    </xf>
    <xf numFmtId="174" fontId="1" fillId="0" borderId="0" applyFont="0" applyFill="0" applyBorder="0" applyProtection="0">
      <alignment vertical="top"/>
    </xf>
    <xf numFmtId="171" fontId="1" fillId="0" borderId="0" applyFont="0" applyFill="0" applyBorder="0" applyProtection="0">
      <alignment vertical="top"/>
    </xf>
    <xf numFmtId="170" fontId="1" fillId="0" borderId="0" applyFont="0" applyFill="0" applyBorder="0" applyProtection="0">
      <alignment vertical="top"/>
    </xf>
    <xf numFmtId="165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2" fontId="17" fillId="0" borderId="0" applyFont="0" applyFill="0" applyBorder="0" applyProtection="0">
      <alignment vertical="top"/>
    </xf>
    <xf numFmtId="169" fontId="1" fillId="0" borderId="0" applyFont="0" applyFill="0" applyBorder="0" applyProtection="0">
      <alignment vertical="top"/>
    </xf>
  </cellStyleXfs>
  <cellXfs count="627">
    <xf numFmtId="169" fontId="0" fillId="0" borderId="0" xfId="0" applyAlignment="1">
      <alignment vertical="top"/>
    </xf>
    <xf numFmtId="167" fontId="5" fillId="0" borderId="0" xfId="1" applyFont="1" applyFill="1" applyAlignment="1">
      <alignment vertical="top"/>
    </xf>
    <xf numFmtId="167" fontId="3" fillId="0" borderId="0" xfId="1" applyFont="1" applyAlignment="1">
      <alignment vertical="top"/>
    </xf>
    <xf numFmtId="167" fontId="5" fillId="0" borderId="0" xfId="1" applyFont="1" applyBorder="1" applyAlignment="1">
      <alignment vertical="top"/>
    </xf>
    <xf numFmtId="167" fontId="3" fillId="0" borderId="0" xfId="1" applyFont="1" applyBorder="1" applyAlignment="1">
      <alignment vertical="top"/>
    </xf>
    <xf numFmtId="167" fontId="5" fillId="0" borderId="0" xfId="1" applyFont="1" applyAlignment="1">
      <alignment vertical="top"/>
    </xf>
    <xf numFmtId="167" fontId="0" fillId="0" borderId="0" xfId="1" applyFont="1" applyAlignment="1">
      <alignment vertical="top"/>
    </xf>
    <xf numFmtId="167" fontId="0" fillId="0" borderId="0" xfId="1" applyFont="1" applyBorder="1" applyAlignment="1">
      <alignment vertical="top"/>
    </xf>
    <xf numFmtId="167" fontId="6" fillId="0" borderId="0" xfId="1" applyFont="1" applyBorder="1" applyAlignment="1">
      <alignment vertical="top"/>
    </xf>
    <xf numFmtId="167" fontId="1" fillId="0" borderId="0" xfId="1" applyFont="1" applyFill="1" applyAlignment="1">
      <alignment vertical="top"/>
    </xf>
    <xf numFmtId="167" fontId="3" fillId="0" borderId="0" xfId="1" applyFont="1" applyFill="1" applyBorder="1" applyAlignment="1">
      <alignment vertical="top"/>
    </xf>
    <xf numFmtId="174" fontId="0" fillId="0" borderId="0" xfId="3" applyFont="1" applyAlignment="1">
      <alignment vertical="top"/>
    </xf>
    <xf numFmtId="167" fontId="1" fillId="0" borderId="0" xfId="1" applyFont="1" applyAlignment="1">
      <alignment vertical="top"/>
    </xf>
    <xf numFmtId="174" fontId="3" fillId="0" borderId="0" xfId="3" applyFont="1" applyFill="1" applyAlignment="1">
      <alignment vertical="top"/>
    </xf>
    <xf numFmtId="173" fontId="7" fillId="0" borderId="0" xfId="2" applyFont="1" applyAlignment="1">
      <alignment vertical="top"/>
    </xf>
    <xf numFmtId="167" fontId="5" fillId="0" borderId="0" xfId="1" applyFont="1" applyFill="1" applyBorder="1" applyAlignment="1">
      <alignment vertical="top"/>
    </xf>
    <xf numFmtId="167" fontId="3" fillId="0" borderId="0" xfId="1" applyFont="1" applyFill="1" applyAlignment="1">
      <alignment vertical="top"/>
    </xf>
    <xf numFmtId="167" fontId="9" fillId="0" borderId="0" xfId="1" applyFont="1" applyAlignment="1">
      <alignment vertical="top"/>
    </xf>
    <xf numFmtId="167" fontId="9" fillId="0" borderId="0" xfId="1" applyFont="1" applyFill="1" applyBorder="1" applyAlignment="1">
      <alignment vertical="top"/>
    </xf>
    <xf numFmtId="167" fontId="4" fillId="0" borderId="0" xfId="1" applyFont="1" applyFill="1" applyAlignment="1">
      <alignment vertical="top"/>
    </xf>
    <xf numFmtId="167" fontId="1" fillId="0" borderId="0" xfId="1" applyFont="1" applyFill="1" applyAlignment="1">
      <alignment horizontal="right" vertical="top"/>
    </xf>
    <xf numFmtId="167" fontId="4" fillId="0" borderId="0" xfId="1" applyFont="1" applyFill="1" applyBorder="1" applyAlignment="1">
      <alignment vertical="top"/>
    </xf>
    <xf numFmtId="174" fontId="5" fillId="0" borderId="0" xfId="3" applyFont="1">
      <alignment vertical="top"/>
    </xf>
    <xf numFmtId="174" fontId="5" fillId="0" borderId="0" xfId="3" applyFont="1" applyFill="1">
      <alignment vertical="top"/>
    </xf>
    <xf numFmtId="167" fontId="11" fillId="0" borderId="0" xfId="1" applyFont="1" applyFill="1" applyAlignment="1">
      <alignment vertical="top"/>
    </xf>
    <xf numFmtId="174" fontId="10" fillId="0" borderId="0" xfId="3" applyFont="1">
      <alignment vertical="top"/>
    </xf>
    <xf numFmtId="173" fontId="1" fillId="0" borderId="0" xfId="2" applyFont="1" applyFill="1">
      <alignment vertical="top"/>
    </xf>
    <xf numFmtId="167" fontId="3" fillId="0" borderId="0" xfId="1" applyFont="1" applyFill="1">
      <alignment vertical="top"/>
    </xf>
    <xf numFmtId="167" fontId="0" fillId="0" borderId="0" xfId="1" applyFont="1">
      <alignment vertical="top"/>
    </xf>
    <xf numFmtId="167" fontId="1" fillId="0" borderId="0" xfId="1" applyFont="1">
      <alignment vertical="top"/>
    </xf>
    <xf numFmtId="174" fontId="9" fillId="0" borderId="0" xfId="3" applyFont="1">
      <alignment vertical="top"/>
    </xf>
    <xf numFmtId="167" fontId="1" fillId="0" borderId="0" xfId="1" applyFont="1" applyFill="1">
      <alignment vertical="top"/>
    </xf>
    <xf numFmtId="168" fontId="9" fillId="0" borderId="0" xfId="4" applyNumberFormat="1" applyFont="1" applyFill="1">
      <alignment vertical="top"/>
    </xf>
    <xf numFmtId="168" fontId="9" fillId="0" borderId="0" xfId="4" applyNumberFormat="1" applyFont="1">
      <alignment vertical="top"/>
    </xf>
    <xf numFmtId="169" fontId="4" fillId="0" borderId="0" xfId="0" applyFont="1" applyFill="1">
      <alignment vertical="top"/>
    </xf>
    <xf numFmtId="169" fontId="1" fillId="0" borderId="0" xfId="0" applyFont="1" applyFill="1">
      <alignment vertical="top"/>
    </xf>
    <xf numFmtId="169" fontId="1" fillId="0" borderId="0" xfId="0" applyFont="1">
      <alignment vertical="top"/>
    </xf>
    <xf numFmtId="169" fontId="5" fillId="0" borderId="0" xfId="0" applyFont="1" applyFill="1">
      <alignment vertical="top"/>
    </xf>
    <xf numFmtId="169" fontId="4" fillId="0" borderId="0" xfId="0" applyFont="1" applyFill="1" applyBorder="1">
      <alignment vertical="top"/>
    </xf>
    <xf numFmtId="167" fontId="5" fillId="0" borderId="0" xfId="0" applyNumberFormat="1" applyFont="1" applyFill="1">
      <alignment vertical="top"/>
    </xf>
    <xf numFmtId="169" fontId="1" fillId="0" borderId="0" xfId="0" applyFont="1" applyFill="1" applyBorder="1">
      <alignment vertical="top"/>
    </xf>
    <xf numFmtId="174" fontId="3" fillId="0" borderId="0" xfId="3" applyFont="1">
      <alignment vertical="top"/>
    </xf>
    <xf numFmtId="174" fontId="12" fillId="0" borderId="0" xfId="3" applyFont="1">
      <alignment vertical="top"/>
    </xf>
    <xf numFmtId="167" fontId="1" fillId="0" borderId="0" xfId="1" applyFont="1" applyFill="1" applyBorder="1" applyAlignment="1">
      <alignment vertical="top"/>
    </xf>
    <xf numFmtId="169" fontId="5" fillId="0" borderId="1" xfId="0" applyFont="1" applyBorder="1" applyAlignment="1">
      <alignment horizontal="right" vertical="top"/>
    </xf>
    <xf numFmtId="169" fontId="5" fillId="0" borderId="1" xfId="0" applyFont="1" applyBorder="1" applyAlignment="1">
      <alignment vertical="top"/>
    </xf>
    <xf numFmtId="174" fontId="4" fillId="0" borderId="0" xfId="3" applyFont="1" applyFill="1">
      <alignment vertical="top"/>
    </xf>
    <xf numFmtId="174" fontId="1" fillId="0" borderId="0" xfId="3" applyFont="1" applyAlignment="1">
      <alignment horizontal="right" vertical="top"/>
    </xf>
    <xf numFmtId="167" fontId="1" fillId="2" borderId="0" xfId="1" applyFont="1" applyFill="1" applyAlignment="1">
      <alignment horizontal="right" vertical="top"/>
    </xf>
    <xf numFmtId="169" fontId="0" fillId="0" borderId="0" xfId="0" applyFont="1">
      <alignment vertical="top"/>
    </xf>
    <xf numFmtId="173" fontId="1" fillId="0" borderId="0" xfId="2" applyFont="1" applyAlignment="1">
      <alignment vertical="top"/>
    </xf>
    <xf numFmtId="167" fontId="1" fillId="0" borderId="0" xfId="1" applyFont="1" applyFill="1" applyBorder="1">
      <alignment vertical="top"/>
    </xf>
    <xf numFmtId="167" fontId="0" fillId="0" borderId="0" xfId="1" applyFont="1" applyFill="1" applyBorder="1" applyAlignment="1">
      <alignment vertical="top"/>
    </xf>
    <xf numFmtId="174" fontId="10" fillId="0" borderId="0" xfId="3" applyFont="1" applyFill="1" applyBorder="1">
      <alignment vertical="top"/>
    </xf>
    <xf numFmtId="168" fontId="9" fillId="0" borderId="0" xfId="4" applyNumberFormat="1" applyFont="1" applyFill="1" applyBorder="1">
      <alignment vertical="top"/>
    </xf>
    <xf numFmtId="173" fontId="7" fillId="0" borderId="0" xfId="2" applyFont="1" applyFill="1" applyBorder="1" applyAlignment="1">
      <alignment vertical="top"/>
    </xf>
    <xf numFmtId="174" fontId="9" fillId="0" borderId="0" xfId="3" applyFont="1" applyFill="1" applyBorder="1">
      <alignment vertical="top"/>
    </xf>
    <xf numFmtId="174" fontId="3" fillId="0" borderId="0" xfId="3" applyFont="1" applyFill="1" applyBorder="1" applyAlignment="1">
      <alignment vertical="top"/>
    </xf>
    <xf numFmtId="174" fontId="0" fillId="0" borderId="0" xfId="3" applyFont="1" applyFill="1" applyBorder="1" applyAlignment="1">
      <alignment vertical="top"/>
    </xf>
    <xf numFmtId="174" fontId="0" fillId="0" borderId="0" xfId="3" applyFont="1" applyFill="1" applyBorder="1">
      <alignment vertical="top"/>
    </xf>
    <xf numFmtId="167" fontId="1" fillId="0" borderId="0" xfId="1" applyFont="1" applyFill="1" applyBorder="1" applyAlignment="1">
      <alignment horizontal="right" vertical="top"/>
    </xf>
    <xf numFmtId="168" fontId="1" fillId="0" borderId="0" xfId="4" applyNumberFormat="1" applyFont="1">
      <alignment vertical="top"/>
    </xf>
    <xf numFmtId="168" fontId="1" fillId="0" borderId="0" xfId="4" applyNumberFormat="1" applyFont="1" applyFill="1" applyBorder="1">
      <alignment vertical="top"/>
    </xf>
    <xf numFmtId="174" fontId="5" fillId="0" borderId="0" xfId="3" applyFont="1" applyFill="1" applyBorder="1">
      <alignment vertical="top"/>
    </xf>
    <xf numFmtId="174" fontId="4" fillId="0" borderId="0" xfId="3" applyFont="1" applyFill="1" applyBorder="1">
      <alignment vertical="top"/>
    </xf>
    <xf numFmtId="174" fontId="1" fillId="0" borderId="0" xfId="3" applyFont="1" applyFill="1" applyBorder="1" applyAlignment="1">
      <alignment horizontal="right" vertical="top"/>
    </xf>
    <xf numFmtId="167" fontId="5" fillId="0" borderId="0" xfId="1" applyFont="1" applyFill="1" applyBorder="1">
      <alignment vertical="top"/>
    </xf>
    <xf numFmtId="167" fontId="4" fillId="0" borderId="0" xfId="1" applyFont="1" applyFill="1" applyBorder="1">
      <alignment vertical="top"/>
    </xf>
    <xf numFmtId="169" fontId="5" fillId="0" borderId="0" xfId="0" applyFont="1" applyFill="1" applyBorder="1">
      <alignment vertical="top"/>
    </xf>
    <xf numFmtId="168" fontId="5" fillId="0" borderId="0" xfId="4" applyNumberFormat="1" applyFont="1" applyFill="1" applyBorder="1">
      <alignment vertical="top"/>
    </xf>
    <xf numFmtId="173" fontId="5" fillId="0" borderId="0" xfId="2" applyFont="1" applyFill="1" applyBorder="1" applyAlignment="1">
      <alignment vertical="top"/>
    </xf>
    <xf numFmtId="168" fontId="4" fillId="0" borderId="0" xfId="4" applyNumberFormat="1" applyFont="1" applyFill="1" applyBorder="1">
      <alignment vertical="top"/>
    </xf>
    <xf numFmtId="168" fontId="1" fillId="0" borderId="0" xfId="4" applyNumberFormat="1" applyFont="1" applyFill="1" applyBorder="1" applyAlignment="1">
      <alignment horizontal="right" vertical="top"/>
    </xf>
    <xf numFmtId="173" fontId="4" fillId="0" borderId="0" xfId="2" applyFont="1" applyFill="1" applyBorder="1" applyAlignment="1">
      <alignment vertical="top"/>
    </xf>
    <xf numFmtId="173" fontId="1" fillId="0" borderId="0" xfId="2" applyFont="1" applyFill="1" applyBorder="1" applyAlignment="1">
      <alignment horizontal="right" vertical="top"/>
    </xf>
    <xf numFmtId="174" fontId="5" fillId="0" borderId="0" xfId="3" applyFont="1" applyFill="1" applyBorder="1" applyAlignment="1">
      <alignment vertical="top"/>
    </xf>
    <xf numFmtId="174" fontId="4" fillId="0" borderId="0" xfId="3" applyFont="1" applyFill="1" applyBorder="1" applyAlignment="1">
      <alignment vertical="top"/>
    </xf>
    <xf numFmtId="173" fontId="5" fillId="0" borderId="0" xfId="2" applyFont="1" applyFill="1" applyBorder="1">
      <alignment vertical="top"/>
    </xf>
    <xf numFmtId="173" fontId="4" fillId="0" borderId="0" xfId="2" applyFont="1" applyFill="1" applyBorder="1">
      <alignment vertical="top"/>
    </xf>
    <xf numFmtId="173" fontId="1" fillId="0" borderId="0" xfId="2" applyFont="1" applyFill="1" applyAlignment="1">
      <alignment vertical="top"/>
    </xf>
    <xf numFmtId="169" fontId="1" fillId="0" borderId="0" xfId="0" applyFont="1" applyFill="1" applyBorder="1" applyAlignment="1">
      <alignment horizontal="right" vertical="top"/>
    </xf>
    <xf numFmtId="167" fontId="1" fillId="0" borderId="0" xfId="0" applyNumberFormat="1" applyFont="1" applyAlignment="1">
      <alignment horizontal="right" vertical="top"/>
    </xf>
    <xf numFmtId="167" fontId="1" fillId="0" borderId="0" xfId="0" applyNumberFormat="1" applyFont="1">
      <alignment vertical="top"/>
    </xf>
    <xf numFmtId="167" fontId="1" fillId="0" borderId="0" xfId="0" applyNumberFormat="1" applyFont="1" applyFill="1">
      <alignment vertical="top"/>
    </xf>
    <xf numFmtId="167" fontId="1" fillId="0" borderId="0" xfId="0" applyNumberFormat="1" applyFont="1" applyFill="1" applyAlignment="1">
      <alignment vertical="top"/>
    </xf>
    <xf numFmtId="167" fontId="4" fillId="0" borderId="0" xfId="0" applyNumberFormat="1" applyFont="1" applyFill="1">
      <alignment vertical="top"/>
    </xf>
    <xf numFmtId="169" fontId="5" fillId="0" borderId="0" xfId="0" applyNumberFormat="1" applyFont="1" applyFill="1">
      <alignment vertical="top"/>
    </xf>
    <xf numFmtId="169" fontId="4" fillId="0" borderId="0" xfId="0" applyNumberFormat="1" applyFont="1" applyFill="1">
      <alignment vertical="top"/>
    </xf>
    <xf numFmtId="169" fontId="1" fillId="0" borderId="0" xfId="0" applyNumberFormat="1" applyFont="1" applyAlignment="1">
      <alignment horizontal="right" vertical="top"/>
    </xf>
    <xf numFmtId="169" fontId="1" fillId="0" borderId="0" xfId="0" applyNumberFormat="1" applyFont="1">
      <alignment vertical="top"/>
    </xf>
    <xf numFmtId="169" fontId="1" fillId="0" borderId="0" xfId="0" applyNumberFormat="1" applyFont="1" applyFill="1" applyAlignment="1">
      <alignment vertical="top"/>
    </xf>
    <xf numFmtId="168" fontId="5" fillId="0" borderId="0" xfId="1" applyNumberFormat="1" applyFont="1" applyFill="1" applyBorder="1" applyAlignment="1">
      <alignment vertical="top"/>
    </xf>
    <xf numFmtId="168" fontId="4" fillId="0" borderId="0" xfId="1" applyNumberFormat="1" applyFont="1" applyFill="1" applyBorder="1" applyAlignment="1">
      <alignment vertical="top"/>
    </xf>
    <xf numFmtId="168" fontId="1" fillId="0" borderId="0" xfId="1" applyNumberFormat="1" applyFont="1" applyFill="1" applyAlignment="1">
      <alignment vertical="top"/>
    </xf>
    <xf numFmtId="168" fontId="1" fillId="0" borderId="0" xfId="1" applyNumberFormat="1" applyFont="1" applyFill="1" applyBorder="1" applyAlignment="1">
      <alignment horizontal="right" vertical="top"/>
    </xf>
    <xf numFmtId="168" fontId="1" fillId="0" borderId="0" xfId="1" applyNumberFormat="1" applyFont="1" applyFill="1" applyBorder="1" applyAlignment="1">
      <alignment vertical="top"/>
    </xf>
    <xf numFmtId="169" fontId="5" fillId="0" borderId="0" xfId="0" applyFont="1" applyFill="1" applyBorder="1" applyAlignment="1">
      <alignment horizontal="right" vertical="top"/>
    </xf>
    <xf numFmtId="169" fontId="4" fillId="0" borderId="0" xfId="0" applyFont="1" applyFill="1" applyBorder="1" applyAlignment="1">
      <alignment horizontal="right" vertical="top"/>
    </xf>
    <xf numFmtId="169" fontId="0" fillId="0" borderId="0" xfId="0" applyFont="1" applyFill="1" applyBorder="1" applyAlignment="1">
      <alignment horizontal="right" vertical="top"/>
    </xf>
    <xf numFmtId="169" fontId="1" fillId="0" borderId="0" xfId="0" applyFont="1" applyAlignment="1">
      <alignment horizontal="left" vertical="top"/>
    </xf>
    <xf numFmtId="167" fontId="1" fillId="0" borderId="0" xfId="1" applyNumberFormat="1" applyFont="1" applyFill="1" applyAlignment="1">
      <alignment vertical="top"/>
    </xf>
    <xf numFmtId="167" fontId="16" fillId="0" borderId="0" xfId="1" applyNumberFormat="1" applyFont="1" applyFill="1" applyAlignment="1">
      <alignment vertical="top"/>
    </xf>
    <xf numFmtId="173" fontId="1" fillId="0" borderId="0" xfId="2" applyFont="1" applyFill="1" applyBorder="1">
      <alignment vertical="top"/>
    </xf>
    <xf numFmtId="174" fontId="1" fillId="0" borderId="0" xfId="3" applyFont="1" applyFill="1" applyBorder="1">
      <alignment vertical="top"/>
    </xf>
    <xf numFmtId="167" fontId="0" fillId="0" borderId="0" xfId="1" applyFont="1" applyFill="1" applyAlignment="1">
      <alignment vertical="top"/>
    </xf>
    <xf numFmtId="173" fontId="5" fillId="0" borderId="0" xfId="2" applyFont="1" applyFill="1">
      <alignment vertical="top"/>
    </xf>
    <xf numFmtId="173" fontId="4" fillId="0" borderId="0" xfId="2" applyFont="1" applyFill="1">
      <alignment vertical="top"/>
    </xf>
    <xf numFmtId="173" fontId="0" fillId="0" borderId="0" xfId="2" applyFont="1" applyFill="1">
      <alignment vertical="top"/>
    </xf>
    <xf numFmtId="169" fontId="14" fillId="0" borderId="0" xfId="0" applyNumberFormat="1" applyFont="1" applyFill="1">
      <alignment vertical="top"/>
    </xf>
    <xf numFmtId="169" fontId="15" fillId="0" borderId="0" xfId="0" applyNumberFormat="1" applyFont="1" applyFill="1">
      <alignment vertical="top"/>
    </xf>
    <xf numFmtId="169" fontId="16" fillId="0" borderId="0" xfId="0" applyNumberFormat="1" applyFont="1" applyFill="1">
      <alignment vertical="top"/>
    </xf>
    <xf numFmtId="173" fontId="5" fillId="0" borderId="0" xfId="2" applyNumberFormat="1" applyFont="1" applyFill="1" applyBorder="1">
      <alignment vertical="top"/>
    </xf>
    <xf numFmtId="173" fontId="4" fillId="0" borderId="0" xfId="2" applyNumberFormat="1" applyFont="1" applyFill="1" applyBorder="1">
      <alignment vertical="top"/>
    </xf>
    <xf numFmtId="173" fontId="1" fillId="0" borderId="0" xfId="2" applyNumberFormat="1" applyFont="1" applyFill="1" applyBorder="1">
      <alignment vertical="top"/>
    </xf>
    <xf numFmtId="173" fontId="1" fillId="0" borderId="0" xfId="2" applyNumberFormat="1" applyFont="1" applyFill="1">
      <alignment vertical="top"/>
    </xf>
    <xf numFmtId="172" fontId="1" fillId="0" borderId="0" xfId="9" applyFont="1">
      <alignment vertical="top"/>
    </xf>
    <xf numFmtId="169" fontId="5" fillId="0" borderId="0" xfId="0" applyFont="1" applyFill="1" applyAlignment="1">
      <alignment vertical="top"/>
    </xf>
    <xf numFmtId="169" fontId="4" fillId="0" borderId="0" xfId="0" applyFont="1" applyFill="1" applyAlignment="1">
      <alignment vertical="top"/>
    </xf>
    <xf numFmtId="169" fontId="1" fillId="0" borderId="0" xfId="0" applyFont="1" applyAlignment="1">
      <alignment horizontal="right" vertical="top"/>
    </xf>
    <xf numFmtId="169" fontId="1" fillId="0" borderId="0" xfId="0" applyFont="1" applyAlignment="1">
      <alignment vertical="top"/>
    </xf>
    <xf numFmtId="169" fontId="5" fillId="0" borderId="0" xfId="0" applyFont="1" applyAlignment="1">
      <alignment vertical="top"/>
    </xf>
    <xf numFmtId="169" fontId="12" fillId="0" borderId="0" xfId="0" applyFont="1" applyAlignment="1">
      <alignment vertical="top"/>
    </xf>
    <xf numFmtId="169" fontId="1" fillId="0" borderId="0" xfId="0" applyFont="1" applyFill="1" applyAlignment="1">
      <alignment horizontal="right" vertical="top"/>
    </xf>
    <xf numFmtId="169" fontId="1" fillId="0" borderId="0" xfId="0" applyFont="1" applyFill="1" applyAlignment="1">
      <alignment vertical="top"/>
    </xf>
    <xf numFmtId="171" fontId="1" fillId="0" borderId="0" xfId="4" applyFont="1">
      <alignment vertical="top"/>
    </xf>
    <xf numFmtId="173" fontId="0" fillId="0" borderId="0" xfId="2" applyFont="1">
      <alignment vertical="top"/>
    </xf>
    <xf numFmtId="167" fontId="1" fillId="0" borderId="0" xfId="1" applyNumberFormat="1" applyFont="1" applyAlignment="1">
      <alignment vertical="top"/>
    </xf>
    <xf numFmtId="167" fontId="3" fillId="0" borderId="0" xfId="1" applyFont="1" applyFill="1" applyAlignment="1">
      <alignment horizontal="right" vertical="top"/>
    </xf>
    <xf numFmtId="167" fontId="3" fillId="0" borderId="4" xfId="1" applyFont="1" applyFill="1" applyBorder="1" applyAlignment="1">
      <alignment vertical="top"/>
    </xf>
    <xf numFmtId="167" fontId="14" fillId="0" borderId="0" xfId="1" applyFont="1" applyFill="1" applyBorder="1" applyAlignment="1">
      <alignment vertical="top"/>
    </xf>
    <xf numFmtId="167" fontId="15" fillId="0" borderId="0" xfId="1" applyFont="1" applyFill="1" applyBorder="1" applyAlignment="1">
      <alignment vertical="top"/>
    </xf>
    <xf numFmtId="167" fontId="16" fillId="0" borderId="0" xfId="1" applyFont="1" applyFill="1" applyBorder="1" applyAlignment="1">
      <alignment horizontal="right" vertical="top"/>
    </xf>
    <xf numFmtId="169" fontId="11" fillId="0" borderId="0" xfId="10" applyFont="1" applyFill="1" applyBorder="1">
      <alignment vertical="top"/>
    </xf>
    <xf numFmtId="169" fontId="21" fillId="0" borderId="0" xfId="10" applyFont="1" applyFill="1" applyBorder="1">
      <alignment vertical="top"/>
    </xf>
    <xf numFmtId="169" fontId="22" fillId="0" borderId="0" xfId="10" applyFont="1" applyBorder="1" applyAlignment="1">
      <alignment horizontal="right" vertical="top"/>
    </xf>
    <xf numFmtId="169" fontId="22" fillId="0" borderId="0" xfId="10" applyFont="1">
      <alignment vertical="top"/>
    </xf>
    <xf numFmtId="167" fontId="23" fillId="0" borderId="0" xfId="10" applyNumberFormat="1" applyFont="1" applyFill="1">
      <alignment vertical="top"/>
    </xf>
    <xf numFmtId="169" fontId="22" fillId="0" borderId="0" xfId="10" applyFont="1" applyFill="1">
      <alignment vertical="top"/>
    </xf>
    <xf numFmtId="175" fontId="1" fillId="0" borderId="0" xfId="10" applyNumberFormat="1" applyFont="1" applyFill="1" applyBorder="1" applyAlignment="1">
      <alignment vertical="top" wrapText="1"/>
    </xf>
    <xf numFmtId="167" fontId="1" fillId="0" borderId="0" xfId="10" applyNumberFormat="1" applyFont="1" applyFill="1" applyBorder="1">
      <alignment vertical="top"/>
    </xf>
    <xf numFmtId="169" fontId="5" fillId="0" borderId="0" xfId="10" applyFont="1" applyFill="1" applyBorder="1">
      <alignment vertical="top"/>
    </xf>
    <xf numFmtId="169" fontId="4" fillId="0" borderId="0" xfId="10" applyFont="1" applyFill="1" applyBorder="1">
      <alignment vertical="top"/>
    </xf>
    <xf numFmtId="169" fontId="1" fillId="0" borderId="0" xfId="10" applyFont="1" applyBorder="1" applyAlignment="1">
      <alignment horizontal="right" vertical="top"/>
    </xf>
    <xf numFmtId="174" fontId="1" fillId="0" borderId="0" xfId="3" applyFont="1" applyBorder="1">
      <alignment vertical="top"/>
    </xf>
    <xf numFmtId="169" fontId="1" fillId="0" borderId="0" xfId="10" applyFont="1" applyFill="1">
      <alignment vertical="top"/>
    </xf>
    <xf numFmtId="169" fontId="1" fillId="0" borderId="0" xfId="10" applyFont="1">
      <alignment vertical="top"/>
    </xf>
    <xf numFmtId="167" fontId="1" fillId="0" borderId="0" xfId="10" applyNumberFormat="1" applyFont="1" applyFill="1">
      <alignment vertical="top"/>
    </xf>
    <xf numFmtId="169" fontId="4" fillId="0" borderId="0" xfId="10" applyFont="1" applyBorder="1">
      <alignment vertical="top"/>
    </xf>
    <xf numFmtId="169" fontId="1" fillId="0" borderId="0" xfId="10" applyFont="1" applyBorder="1">
      <alignment vertical="top"/>
    </xf>
    <xf numFmtId="167" fontId="12" fillId="0" borderId="0" xfId="10" applyNumberFormat="1" applyFont="1" applyBorder="1" applyAlignment="1">
      <alignment horizontal="left" vertical="top"/>
    </xf>
    <xf numFmtId="169" fontId="1" fillId="0" borderId="0" xfId="10" applyFont="1" applyFill="1" applyBorder="1">
      <alignment vertical="top"/>
    </xf>
    <xf numFmtId="169" fontId="1" fillId="0" borderId="0" xfId="10" applyFont="1" applyFill="1" applyBorder="1" applyAlignment="1">
      <alignment horizontal="right" vertical="top"/>
    </xf>
    <xf numFmtId="169" fontId="5" fillId="0" borderId="1" xfId="10" applyFont="1" applyBorder="1">
      <alignment vertical="top"/>
    </xf>
    <xf numFmtId="167" fontId="5" fillId="0" borderId="0" xfId="10" applyNumberFormat="1" applyFont="1" applyFill="1" applyBorder="1">
      <alignment vertical="top"/>
    </xf>
    <xf numFmtId="167" fontId="1" fillId="0" borderId="0" xfId="10" applyNumberFormat="1" applyFont="1" applyFill="1" applyBorder="1" applyAlignment="1">
      <alignment horizontal="right" vertical="top"/>
    </xf>
    <xf numFmtId="169" fontId="6" fillId="0" borderId="0" xfId="10" applyFont="1" applyFill="1">
      <alignment vertical="top"/>
    </xf>
    <xf numFmtId="170" fontId="1" fillId="0" borderId="0" xfId="5" applyFont="1" applyFill="1">
      <alignment vertical="top"/>
    </xf>
    <xf numFmtId="169" fontId="1" fillId="4" borderId="0" xfId="10" applyFont="1" applyFill="1">
      <alignment vertical="top"/>
    </xf>
    <xf numFmtId="169" fontId="1" fillId="0" borderId="0" xfId="10">
      <alignment vertical="top"/>
    </xf>
    <xf numFmtId="170" fontId="1" fillId="0" borderId="0" xfId="5" applyFont="1" applyFill="1" applyBorder="1">
      <alignment vertical="top"/>
    </xf>
    <xf numFmtId="167" fontId="4" fillId="0" borderId="0" xfId="10" applyNumberFormat="1" applyFont="1" applyFill="1" applyBorder="1">
      <alignment vertical="top"/>
    </xf>
    <xf numFmtId="169" fontId="4" fillId="0" borderId="0" xfId="10" applyFont="1" applyFill="1" applyBorder="1" applyAlignment="1">
      <alignment vertical="top"/>
    </xf>
    <xf numFmtId="169" fontId="1" fillId="0" borderId="0" xfId="10" applyFont="1" applyFill="1" applyAlignment="1">
      <alignment horizontal="right" vertical="top"/>
    </xf>
    <xf numFmtId="169" fontId="8" fillId="0" borderId="0" xfId="10" applyFont="1" applyFill="1">
      <alignment vertical="top"/>
    </xf>
    <xf numFmtId="177" fontId="6" fillId="0" borderId="0" xfId="10" applyNumberFormat="1" applyFont="1" applyFill="1">
      <alignment vertical="top"/>
    </xf>
    <xf numFmtId="178" fontId="1" fillId="0" borderId="0" xfId="5" applyNumberFormat="1" applyFont="1" applyFill="1">
      <alignment vertical="top"/>
    </xf>
    <xf numFmtId="175" fontId="5" fillId="0" borderId="0" xfId="3" applyNumberFormat="1" applyFont="1" applyFill="1" applyBorder="1">
      <alignment vertical="top"/>
    </xf>
    <xf numFmtId="175" fontId="4" fillId="0" borderId="0" xfId="3" applyNumberFormat="1" applyFont="1" applyFill="1" applyBorder="1">
      <alignment vertical="top"/>
    </xf>
    <xf numFmtId="175" fontId="1" fillId="0" borderId="0" xfId="3" applyNumberFormat="1" applyFont="1" applyFill="1" applyBorder="1">
      <alignment vertical="top"/>
    </xf>
    <xf numFmtId="169" fontId="5" fillId="0" borderId="0" xfId="10" applyFont="1" applyFill="1">
      <alignment vertical="top"/>
    </xf>
    <xf numFmtId="169" fontId="5" fillId="0" borderId="0" xfId="10" applyFont="1" applyBorder="1">
      <alignment vertical="top"/>
    </xf>
    <xf numFmtId="169" fontId="16" fillId="0" borderId="0" xfId="0" applyNumberFormat="1" applyFont="1" applyAlignment="1">
      <alignment vertical="top"/>
    </xf>
    <xf numFmtId="169" fontId="1" fillId="0" borderId="0" xfId="1" applyNumberFormat="1" applyFont="1" applyFill="1" applyBorder="1" applyAlignment="1">
      <alignment vertical="top"/>
    </xf>
    <xf numFmtId="174" fontId="0" fillId="0" borderId="0" xfId="3" applyFont="1">
      <alignment vertical="top"/>
    </xf>
    <xf numFmtId="169" fontId="16" fillId="0" borderId="0" xfId="3" applyNumberFormat="1" applyFont="1">
      <alignment vertical="top"/>
    </xf>
    <xf numFmtId="174" fontId="18" fillId="0" borderId="0" xfId="3" applyFont="1" applyFill="1" applyBorder="1">
      <alignment vertical="top"/>
    </xf>
    <xf numFmtId="174" fontId="19" fillId="0" borderId="0" xfId="3" applyFont="1" applyFill="1" applyBorder="1">
      <alignment vertical="top"/>
    </xf>
    <xf numFmtId="174" fontId="20" fillId="0" borderId="0" xfId="3" applyFont="1" applyFill="1" applyBorder="1">
      <alignment vertical="top"/>
    </xf>
    <xf numFmtId="174" fontId="20" fillId="0" borderId="0" xfId="3" applyFont="1">
      <alignment vertical="top"/>
    </xf>
    <xf numFmtId="174" fontId="10" fillId="0" borderId="0" xfId="3" applyFont="1" applyFill="1">
      <alignment vertical="top"/>
    </xf>
    <xf numFmtId="167" fontId="9" fillId="0" borderId="0" xfId="1" applyFont="1" applyFill="1" applyAlignment="1">
      <alignment vertical="top"/>
    </xf>
    <xf numFmtId="168" fontId="1" fillId="0" borderId="0" xfId="4" applyNumberFormat="1" applyFont="1" applyFill="1">
      <alignment vertical="top"/>
    </xf>
    <xf numFmtId="174" fontId="9" fillId="0" borderId="0" xfId="3" applyFont="1" applyFill="1">
      <alignment vertical="top"/>
    </xf>
    <xf numFmtId="174" fontId="0" fillId="0" borderId="0" xfId="3" applyFont="1" applyFill="1" applyAlignment="1">
      <alignment vertical="top"/>
    </xf>
    <xf numFmtId="174" fontId="1" fillId="0" borderId="0" xfId="3" applyFont="1" applyFill="1">
      <alignment vertical="top"/>
    </xf>
    <xf numFmtId="169" fontId="16" fillId="0" borderId="0" xfId="3" applyNumberFormat="1" applyFont="1" applyFill="1">
      <alignment vertical="top"/>
    </xf>
    <xf numFmtId="174" fontId="20" fillId="0" borderId="0" xfId="3" applyFont="1" applyFill="1">
      <alignment vertical="top"/>
    </xf>
    <xf numFmtId="174" fontId="1" fillId="0" borderId="0" xfId="1" applyNumberFormat="1" applyFont="1" applyFill="1" applyAlignment="1">
      <alignment vertical="top"/>
    </xf>
    <xf numFmtId="169" fontId="1" fillId="0" borderId="0" xfId="0" applyNumberFormat="1" applyFont="1" applyFill="1">
      <alignment vertical="top"/>
    </xf>
    <xf numFmtId="167" fontId="18" fillId="0" borderId="0" xfId="1" applyFont="1" applyFill="1" applyBorder="1" applyAlignment="1">
      <alignment vertical="top"/>
    </xf>
    <xf numFmtId="167" fontId="19" fillId="0" borderId="0" xfId="1" applyFont="1" applyFill="1" applyBorder="1" applyAlignment="1">
      <alignment vertical="top"/>
    </xf>
    <xf numFmtId="167" fontId="20" fillId="0" borderId="0" xfId="1" applyFont="1" applyFill="1" applyBorder="1" applyAlignment="1">
      <alignment horizontal="right" vertical="top"/>
    </xf>
    <xf numFmtId="167" fontId="20" fillId="0" borderId="0" xfId="1" applyFont="1" applyFill="1" applyAlignment="1">
      <alignment vertical="top"/>
    </xf>
    <xf numFmtId="167" fontId="5" fillId="0" borderId="0" xfId="1" applyNumberFormat="1" applyFont="1" applyFill="1" applyAlignment="1">
      <alignment vertical="top"/>
    </xf>
    <xf numFmtId="167" fontId="4" fillId="0" borderId="0" xfId="1" applyNumberFormat="1" applyFont="1" applyFill="1" applyAlignment="1">
      <alignment vertical="top"/>
    </xf>
    <xf numFmtId="167" fontId="1" fillId="0" borderId="0" xfId="1" applyNumberFormat="1" applyFont="1" applyFill="1" applyAlignment="1">
      <alignment horizontal="right" vertical="top"/>
    </xf>
    <xf numFmtId="167" fontId="0" fillId="0" borderId="0" xfId="1" applyNumberFormat="1" applyFont="1" applyAlignment="1">
      <alignment vertical="top"/>
    </xf>
    <xf numFmtId="167" fontId="16" fillId="0" borderId="0" xfId="1" applyFont="1" applyFill="1" applyAlignment="1">
      <alignment vertical="top"/>
    </xf>
    <xf numFmtId="167" fontId="16" fillId="0" borderId="0" xfId="1" applyFont="1" applyFill="1" applyBorder="1" applyAlignment="1">
      <alignment vertical="top"/>
    </xf>
    <xf numFmtId="169" fontId="0" fillId="0" borderId="0" xfId="1" applyNumberFormat="1" applyFont="1" applyAlignment="1">
      <alignment vertical="top"/>
    </xf>
    <xf numFmtId="172" fontId="18" fillId="0" borderId="0" xfId="9" applyFont="1" applyFill="1" applyBorder="1">
      <alignment vertical="top"/>
    </xf>
    <xf numFmtId="172" fontId="19" fillId="0" borderId="0" xfId="9" applyFont="1" applyFill="1" applyBorder="1">
      <alignment vertical="top"/>
    </xf>
    <xf numFmtId="172" fontId="20" fillId="0" borderId="0" xfId="9" applyFont="1" applyFill="1" applyBorder="1">
      <alignment vertical="top"/>
    </xf>
    <xf numFmtId="172" fontId="20" fillId="0" borderId="0" xfId="9" applyFont="1" applyFill="1">
      <alignment vertical="top"/>
    </xf>
    <xf numFmtId="169" fontId="0" fillId="0" borderId="0" xfId="0" applyFill="1" applyAlignment="1">
      <alignment vertical="top"/>
    </xf>
    <xf numFmtId="169" fontId="1" fillId="0" borderId="0" xfId="1" applyNumberFormat="1" applyFont="1" applyFill="1" applyAlignment="1">
      <alignment vertical="top"/>
    </xf>
    <xf numFmtId="167" fontId="1" fillId="5" borderId="0" xfId="1" applyFont="1" applyFill="1" applyAlignment="1">
      <alignment vertical="top"/>
    </xf>
    <xf numFmtId="167" fontId="9" fillId="5" borderId="0" xfId="1" applyFont="1" applyFill="1" applyAlignment="1">
      <alignment vertical="top"/>
    </xf>
    <xf numFmtId="167" fontId="3" fillId="5" borderId="0" xfId="1" applyFont="1" applyFill="1" applyAlignment="1">
      <alignment vertical="top"/>
    </xf>
    <xf numFmtId="167" fontId="1" fillId="5" borderId="0" xfId="1" applyNumberFormat="1" applyFont="1" applyFill="1" applyAlignment="1">
      <alignment vertical="top"/>
    </xf>
    <xf numFmtId="167" fontId="0" fillId="5" borderId="0" xfId="1" applyFont="1" applyFill="1" applyBorder="1" applyAlignment="1">
      <alignment vertical="top"/>
    </xf>
    <xf numFmtId="169" fontId="1" fillId="5" borderId="0" xfId="0" applyFont="1" applyFill="1">
      <alignment vertical="top"/>
    </xf>
    <xf numFmtId="169" fontId="1" fillId="5" borderId="0" xfId="0" applyFont="1" applyFill="1" applyAlignment="1">
      <alignment vertical="top"/>
    </xf>
    <xf numFmtId="167" fontId="9" fillId="6" borderId="6" xfId="1" applyFont="1" applyFill="1" applyBorder="1" applyAlignment="1">
      <alignment horizontal="center" vertical="top"/>
    </xf>
    <xf numFmtId="173" fontId="3" fillId="6" borderId="5" xfId="2" applyFont="1" applyFill="1" applyBorder="1">
      <alignment vertical="top"/>
    </xf>
    <xf numFmtId="169" fontId="1" fillId="6" borderId="5" xfId="0" applyFont="1" applyFill="1" applyBorder="1">
      <alignment vertical="top"/>
    </xf>
    <xf numFmtId="171" fontId="1" fillId="5" borderId="5" xfId="4" applyFont="1" applyFill="1" applyBorder="1">
      <alignment vertical="top"/>
    </xf>
    <xf numFmtId="167" fontId="1" fillId="5" borderId="5" xfId="1" applyFont="1" applyFill="1" applyBorder="1" applyAlignment="1">
      <alignment vertical="top"/>
    </xf>
    <xf numFmtId="167" fontId="3" fillId="6" borderId="5" xfId="1" applyFont="1" applyFill="1" applyBorder="1" applyAlignment="1">
      <alignment horizontal="center" vertical="top"/>
    </xf>
    <xf numFmtId="169" fontId="5" fillId="6" borderId="6" xfId="0" applyFont="1" applyFill="1" applyBorder="1" applyAlignment="1">
      <alignment horizontal="center" vertical="top"/>
    </xf>
    <xf numFmtId="0" fontId="24" fillId="0" borderId="0" xfId="1" applyNumberFormat="1" applyFont="1" applyAlignment="1">
      <alignment horizontal="center" vertical="center"/>
    </xf>
    <xf numFmtId="173" fontId="3" fillId="0" borderId="5" xfId="2" applyFont="1" applyFill="1" applyBorder="1">
      <alignment vertical="top"/>
    </xf>
    <xf numFmtId="169" fontId="1" fillId="0" borderId="5" xfId="0" applyFont="1" applyFill="1" applyBorder="1">
      <alignment vertical="top"/>
    </xf>
    <xf numFmtId="169" fontId="3" fillId="6" borderId="5" xfId="0" applyFont="1" applyFill="1" applyBorder="1">
      <alignment vertical="top"/>
    </xf>
    <xf numFmtId="172" fontId="5" fillId="0" borderId="0" xfId="9" applyFont="1" applyFill="1">
      <alignment vertical="top"/>
    </xf>
    <xf numFmtId="172" fontId="4" fillId="0" borderId="0" xfId="9" applyFont="1" applyFill="1">
      <alignment vertical="top"/>
    </xf>
    <xf numFmtId="172" fontId="1" fillId="0" borderId="0" xfId="9" applyFont="1" applyFill="1">
      <alignment vertical="top"/>
    </xf>
    <xf numFmtId="172" fontId="0" fillId="0" borderId="0" xfId="9" applyFont="1">
      <alignment vertical="top"/>
    </xf>
    <xf numFmtId="172" fontId="0" fillId="0" borderId="5" xfId="9" applyFont="1" applyFill="1" applyBorder="1">
      <alignment vertical="top"/>
    </xf>
    <xf numFmtId="172" fontId="1" fillId="5" borderId="0" xfId="9" applyFont="1" applyFill="1">
      <alignment vertical="top"/>
    </xf>
    <xf numFmtId="172" fontId="0" fillId="6" borderId="5" xfId="9" applyFont="1" applyFill="1" applyBorder="1">
      <alignment vertical="top"/>
    </xf>
    <xf numFmtId="172" fontId="3" fillId="6" borderId="5" xfId="9" applyFont="1" applyFill="1" applyBorder="1">
      <alignment vertical="top"/>
    </xf>
    <xf numFmtId="172" fontId="3" fillId="5" borderId="0" xfId="9" applyFont="1" applyFill="1">
      <alignment vertical="top"/>
    </xf>
    <xf numFmtId="169" fontId="3" fillId="0" borderId="0" xfId="0" applyFont="1">
      <alignment vertical="top"/>
    </xf>
    <xf numFmtId="169" fontId="3" fillId="5" borderId="0" xfId="0" applyFont="1" applyFill="1">
      <alignment vertical="top"/>
    </xf>
    <xf numFmtId="173" fontId="3" fillId="0" borderId="0" xfId="2" applyFont="1">
      <alignment vertical="top"/>
    </xf>
    <xf numFmtId="173" fontId="3" fillId="5" borderId="0" xfId="2" applyFont="1" applyFill="1">
      <alignment vertical="top"/>
    </xf>
    <xf numFmtId="169" fontId="3" fillId="0" borderId="5" xfId="0" applyFont="1" applyFill="1" applyBorder="1">
      <alignment vertical="top"/>
    </xf>
    <xf numFmtId="169" fontId="1" fillId="5" borderId="0" xfId="10" applyFont="1" applyFill="1">
      <alignment vertical="top"/>
    </xf>
    <xf numFmtId="170" fontId="1" fillId="5" borderId="0" xfId="5" applyFont="1" applyFill="1">
      <alignment vertical="top"/>
    </xf>
    <xf numFmtId="174" fontId="1" fillId="5" borderId="0" xfId="3" applyFont="1" applyFill="1">
      <alignment vertical="top"/>
    </xf>
    <xf numFmtId="169" fontId="5" fillId="5" borderId="0" xfId="10" applyFont="1" applyFill="1" applyBorder="1">
      <alignment vertical="top"/>
    </xf>
    <xf numFmtId="169" fontId="4" fillId="5" borderId="0" xfId="10" applyFont="1" applyFill="1" applyBorder="1">
      <alignment vertical="top"/>
    </xf>
    <xf numFmtId="169" fontId="1" fillId="5" borderId="0" xfId="10" applyFont="1" applyFill="1" applyBorder="1" applyAlignment="1">
      <alignment horizontal="right" vertical="top"/>
    </xf>
    <xf numFmtId="169" fontId="5" fillId="5" borderId="0" xfId="10" applyFont="1" applyFill="1">
      <alignment vertical="top"/>
    </xf>
    <xf numFmtId="169" fontId="1" fillId="5" borderId="0" xfId="10" applyFont="1" applyFill="1" applyAlignment="1">
      <alignment horizontal="right" vertical="top"/>
    </xf>
    <xf numFmtId="169" fontId="0" fillId="5" borderId="0" xfId="0" applyFill="1" applyAlignment="1">
      <alignment vertical="top"/>
    </xf>
    <xf numFmtId="167" fontId="3" fillId="0" borderId="0" xfId="1" applyNumberFormat="1" applyFont="1" applyAlignment="1">
      <alignment vertical="top"/>
    </xf>
    <xf numFmtId="167" fontId="16" fillId="0" borderId="0" xfId="1" applyNumberFormat="1" applyFont="1" applyAlignment="1">
      <alignment vertical="top"/>
    </xf>
    <xf numFmtId="167" fontId="20" fillId="0" borderId="0" xfId="1" applyFont="1" applyAlignment="1">
      <alignment vertical="top"/>
    </xf>
    <xf numFmtId="169" fontId="20" fillId="0" borderId="0" xfId="0" applyFont="1" applyAlignment="1">
      <alignment vertical="top"/>
    </xf>
    <xf numFmtId="173" fontId="1" fillId="0" borderId="0" xfId="1" applyNumberFormat="1" applyFont="1" applyAlignment="1">
      <alignment vertical="top"/>
    </xf>
    <xf numFmtId="169" fontId="16" fillId="0" borderId="0" xfId="1" applyNumberFormat="1" applyFont="1" applyAlignment="1">
      <alignment vertical="top"/>
    </xf>
    <xf numFmtId="169" fontId="27" fillId="0" borderId="0" xfId="0" applyFont="1" applyFill="1" applyBorder="1">
      <alignment vertical="top"/>
    </xf>
    <xf numFmtId="169" fontId="27" fillId="0" borderId="0" xfId="0" applyFont="1">
      <alignment vertical="top"/>
    </xf>
    <xf numFmtId="169" fontId="27" fillId="0" borderId="0" xfId="0" applyFont="1" applyFill="1">
      <alignment vertical="top"/>
    </xf>
    <xf numFmtId="169" fontId="27" fillId="0" borderId="0" xfId="0" applyFont="1" applyAlignment="1">
      <alignment vertical="top"/>
    </xf>
    <xf numFmtId="169" fontId="0" fillId="0" borderId="0" xfId="0">
      <alignment vertical="top"/>
    </xf>
    <xf numFmtId="174" fontId="18" fillId="0" borderId="0" xfId="3" applyFont="1" applyFill="1" applyBorder="1" applyAlignment="1">
      <alignment vertical="top"/>
    </xf>
    <xf numFmtId="174" fontId="19" fillId="0" borderId="0" xfId="3" applyFont="1" applyFill="1" applyBorder="1" applyAlignment="1">
      <alignment vertical="top"/>
    </xf>
    <xf numFmtId="174" fontId="20" fillId="0" borderId="0" xfId="3" applyFont="1" applyFill="1" applyBorder="1" applyAlignment="1">
      <alignment horizontal="right" vertical="top"/>
    </xf>
    <xf numFmtId="174" fontId="20" fillId="0" borderId="0" xfId="3" applyFont="1" applyFill="1" applyAlignment="1">
      <alignment vertical="top"/>
    </xf>
    <xf numFmtId="174" fontId="20" fillId="0" borderId="0" xfId="3" applyFont="1" applyFill="1" applyBorder="1" applyAlignment="1">
      <alignment vertical="top"/>
    </xf>
    <xf numFmtId="174" fontId="27" fillId="0" borderId="0" xfId="3" applyNumberFormat="1" applyFont="1">
      <alignment vertical="top"/>
    </xf>
    <xf numFmtId="174" fontId="25" fillId="0" borderId="0" xfId="3" applyNumberFormat="1" applyFont="1">
      <alignment vertical="top"/>
    </xf>
    <xf numFmtId="169" fontId="20" fillId="0" borderId="0" xfId="0" applyFont="1" applyFill="1" applyAlignment="1">
      <alignment vertical="top"/>
    </xf>
    <xf numFmtId="172" fontId="1" fillId="0" borderId="0" xfId="1" applyNumberFormat="1" applyFont="1" applyAlignment="1">
      <alignment vertical="top"/>
    </xf>
    <xf numFmtId="167" fontId="1" fillId="6" borderId="5" xfId="1" applyFont="1" applyFill="1" applyBorder="1" applyAlignment="1">
      <alignment vertical="top"/>
    </xf>
    <xf numFmtId="169" fontId="1" fillId="0" borderId="0" xfId="1" applyNumberFormat="1" applyFont="1" applyAlignment="1">
      <alignment vertical="top"/>
    </xf>
    <xf numFmtId="173" fontId="5" fillId="0" borderId="0" xfId="1" applyNumberFormat="1" applyFont="1" applyFill="1" applyAlignment="1">
      <alignment vertical="top"/>
    </xf>
    <xf numFmtId="173" fontId="4" fillId="0" borderId="0" xfId="1" applyNumberFormat="1" applyFont="1" applyFill="1" applyAlignment="1">
      <alignment vertical="top"/>
    </xf>
    <xf numFmtId="173" fontId="1" fillId="0" borderId="0" xfId="1" applyNumberFormat="1" applyFont="1" applyFill="1" applyAlignment="1">
      <alignment horizontal="right" vertical="top"/>
    </xf>
    <xf numFmtId="173" fontId="1" fillId="6" borderId="5" xfId="2" applyNumberFormat="1" applyFont="1" applyFill="1" applyBorder="1">
      <alignment vertical="top"/>
    </xf>
    <xf numFmtId="173" fontId="1" fillId="5" borderId="0" xfId="1" applyNumberFormat="1" applyFont="1" applyFill="1" applyAlignment="1">
      <alignment vertical="top"/>
    </xf>
    <xf numFmtId="173" fontId="16" fillId="0" borderId="0" xfId="2" applyFont="1" applyFill="1" applyBorder="1">
      <alignment vertical="top"/>
    </xf>
    <xf numFmtId="169" fontId="0" fillId="0" borderId="0" xfId="0" applyBorder="1" applyAlignment="1">
      <alignment vertical="top"/>
    </xf>
    <xf numFmtId="167" fontId="25" fillId="0" borderId="0" xfId="1" applyFont="1" applyAlignment="1">
      <alignment vertical="top"/>
    </xf>
    <xf numFmtId="167" fontId="25" fillId="0" borderId="0" xfId="1" applyFont="1" applyFill="1" applyAlignment="1">
      <alignment vertical="top"/>
    </xf>
    <xf numFmtId="167" fontId="26" fillId="0" borderId="0" xfId="1" applyFont="1" applyFill="1" applyAlignment="1">
      <alignment vertical="top"/>
    </xf>
    <xf numFmtId="167" fontId="27" fillId="0" borderId="0" xfId="1" applyFont="1" applyAlignment="1">
      <alignment horizontal="right" vertical="top"/>
    </xf>
    <xf numFmtId="167" fontId="27" fillId="0" borderId="4" xfId="1" applyFont="1" applyBorder="1" applyAlignment="1">
      <alignment vertical="top"/>
    </xf>
    <xf numFmtId="167" fontId="27" fillId="0" borderId="0" xfId="1" applyFont="1" applyFill="1" applyAlignment="1">
      <alignment horizontal="right" vertical="top"/>
    </xf>
    <xf numFmtId="174" fontId="28" fillId="0" borderId="0" xfId="3" applyFont="1" applyFill="1">
      <alignment vertical="top"/>
    </xf>
    <xf numFmtId="174" fontId="5" fillId="0" borderId="0" xfId="3" applyFont="1" applyFill="1" applyAlignment="1">
      <alignment horizontal="right" vertical="top"/>
    </xf>
    <xf numFmtId="174" fontId="5" fillId="5" borderId="0" xfId="3" applyFont="1" applyFill="1">
      <alignment vertical="top"/>
    </xf>
    <xf numFmtId="174" fontId="5" fillId="6" borderId="5" xfId="3" applyFont="1" applyFill="1" applyBorder="1" applyAlignment="1">
      <alignment horizontal="center" vertical="center"/>
    </xf>
    <xf numFmtId="167" fontId="1" fillId="0" borderId="0" xfId="1" applyFont="1" applyBorder="1" applyAlignment="1">
      <alignment vertical="top"/>
    </xf>
    <xf numFmtId="167" fontId="1" fillId="3" borderId="0" xfId="1" applyFont="1" applyFill="1" applyBorder="1" applyAlignment="1">
      <alignment vertical="top"/>
    </xf>
    <xf numFmtId="167" fontId="5" fillId="0" borderId="2" xfId="1" applyFont="1" applyFill="1" applyBorder="1" applyAlignment="1">
      <alignment vertical="top"/>
    </xf>
    <xf numFmtId="167" fontId="4" fillId="0" borderId="2" xfId="1" applyFont="1" applyFill="1" applyBorder="1" applyAlignment="1">
      <alignment vertical="top"/>
    </xf>
    <xf numFmtId="167" fontId="1" fillId="0" borderId="2" xfId="1" applyFont="1" applyFill="1" applyBorder="1" applyAlignment="1">
      <alignment horizontal="right" vertical="top"/>
    </xf>
    <xf numFmtId="167" fontId="1" fillId="0" borderId="2" xfId="1" applyFont="1" applyBorder="1" applyAlignment="1">
      <alignment vertical="top"/>
    </xf>
    <xf numFmtId="167" fontId="1" fillId="0" borderId="2" xfId="1" applyFont="1" applyFill="1" applyBorder="1" applyAlignment="1">
      <alignment vertical="top"/>
    </xf>
    <xf numFmtId="169" fontId="0" fillId="0" borderId="2" xfId="0" applyBorder="1" applyAlignment="1">
      <alignment vertical="top"/>
    </xf>
    <xf numFmtId="167" fontId="5" fillId="0" borderId="3" xfId="1" applyFont="1" applyFill="1" applyBorder="1" applyAlignment="1">
      <alignment vertical="top"/>
    </xf>
    <xf numFmtId="167" fontId="4" fillId="0" borderId="3" xfId="1" applyFont="1" applyFill="1" applyBorder="1" applyAlignment="1">
      <alignment vertical="top"/>
    </xf>
    <xf numFmtId="167" fontId="1" fillId="0" borderId="3" xfId="1" applyFont="1" applyFill="1" applyBorder="1" applyAlignment="1">
      <alignment horizontal="right" vertical="top"/>
    </xf>
    <xf numFmtId="167" fontId="1" fillId="0" borderId="3" xfId="1" applyFont="1" applyBorder="1" applyAlignment="1">
      <alignment vertical="top"/>
    </xf>
    <xf numFmtId="167" fontId="1" fillId="0" borderId="3" xfId="1" applyFont="1" applyFill="1" applyBorder="1" applyAlignment="1">
      <alignment vertical="top"/>
    </xf>
    <xf numFmtId="169" fontId="0" fillId="0" borderId="3" xfId="0" applyBorder="1" applyAlignment="1">
      <alignment vertical="top"/>
    </xf>
    <xf numFmtId="169" fontId="20" fillId="0" borderId="0" xfId="0" applyFont="1">
      <alignment vertical="top"/>
    </xf>
    <xf numFmtId="169" fontId="16" fillId="0" borderId="0" xfId="1" applyNumberFormat="1" applyFont="1" applyBorder="1" applyAlignment="1">
      <alignment vertical="top"/>
    </xf>
    <xf numFmtId="169" fontId="18" fillId="0" borderId="0" xfId="0" applyFont="1" applyFill="1" applyBorder="1">
      <alignment vertical="top"/>
    </xf>
    <xf numFmtId="169" fontId="19" fillId="0" borderId="0" xfId="0" applyFont="1" applyFill="1" applyBorder="1">
      <alignment vertical="top"/>
    </xf>
    <xf numFmtId="169" fontId="20" fillId="0" borderId="0" xfId="0" applyFont="1" applyFill="1" applyBorder="1">
      <alignment vertical="top"/>
    </xf>
    <xf numFmtId="169" fontId="20" fillId="0" borderId="0" xfId="0" applyFont="1" applyFill="1">
      <alignment vertical="top"/>
    </xf>
    <xf numFmtId="174" fontId="1" fillId="0" borderId="0" xfId="3" applyNumberFormat="1" applyFont="1" applyFill="1" applyBorder="1">
      <alignment vertical="top"/>
    </xf>
    <xf numFmtId="167" fontId="20" fillId="5" borderId="0" xfId="1" applyFont="1" applyFill="1" applyAlignment="1">
      <alignment vertical="top"/>
    </xf>
    <xf numFmtId="167" fontId="27" fillId="0" borderId="4" xfId="1" applyFont="1" applyFill="1" applyBorder="1" applyAlignment="1">
      <alignment vertical="top"/>
    </xf>
    <xf numFmtId="167" fontId="1" fillId="0" borderId="4" xfId="1" applyFont="1" applyFill="1" applyBorder="1" applyAlignment="1">
      <alignment vertical="top"/>
    </xf>
    <xf numFmtId="167" fontId="27" fillId="0" borderId="0" xfId="1" applyFont="1" applyAlignment="1">
      <alignment vertical="top"/>
    </xf>
    <xf numFmtId="167" fontId="27" fillId="0" borderId="0" xfId="1" applyNumberFormat="1" applyFont="1" applyAlignment="1">
      <alignment vertical="top"/>
    </xf>
    <xf numFmtId="167" fontId="27" fillId="0" borderId="0" xfId="1" applyFont="1" applyFill="1" applyAlignment="1">
      <alignment vertical="top"/>
    </xf>
    <xf numFmtId="167" fontId="25" fillId="0" borderId="0" xfId="1" applyFont="1" applyFill="1" applyBorder="1" applyAlignment="1">
      <alignment vertical="top"/>
    </xf>
    <xf numFmtId="167" fontId="26" fillId="0" borderId="0" xfId="1" applyFont="1" applyFill="1" applyBorder="1" applyAlignment="1">
      <alignment vertical="top"/>
    </xf>
    <xf numFmtId="167" fontId="27" fillId="0" borderId="0" xfId="1" applyFont="1" applyFill="1" applyBorder="1" applyAlignment="1">
      <alignment horizontal="right" vertical="top"/>
    </xf>
    <xf numFmtId="169" fontId="27" fillId="0" borderId="0" xfId="0" applyFont="1" applyFill="1" applyAlignment="1">
      <alignment vertical="top"/>
    </xf>
    <xf numFmtId="169" fontId="5" fillId="5" borderId="0" xfId="0" applyFont="1" applyFill="1" applyAlignment="1">
      <alignment vertical="top"/>
    </xf>
    <xf numFmtId="169" fontId="4" fillId="5" borderId="0" xfId="0" applyFont="1" applyFill="1" applyAlignment="1">
      <alignment vertical="top"/>
    </xf>
    <xf numFmtId="169" fontId="1" fillId="5" borderId="0" xfId="0" applyFont="1" applyFill="1" applyAlignment="1">
      <alignment horizontal="right" vertical="top"/>
    </xf>
    <xf numFmtId="170" fontId="5" fillId="5" borderId="0" xfId="5" applyFont="1" applyFill="1">
      <alignment vertical="top"/>
    </xf>
    <xf numFmtId="170" fontId="4" fillId="5" borderId="0" xfId="5" applyFont="1" applyFill="1">
      <alignment vertical="top"/>
    </xf>
    <xf numFmtId="170" fontId="0" fillId="5" borderId="0" xfId="5" applyFont="1" applyFill="1">
      <alignment vertical="top"/>
    </xf>
    <xf numFmtId="174" fontId="1" fillId="0" borderId="7" xfId="3" applyFill="1" applyBorder="1" applyAlignment="1">
      <alignment horizontal="center" vertical="top"/>
    </xf>
    <xf numFmtId="176" fontId="1" fillId="0" borderId="5" xfId="10" applyNumberFormat="1" applyFont="1" applyFill="1" applyBorder="1" applyAlignment="1">
      <alignment horizontal="center" vertical="top"/>
    </xf>
    <xf numFmtId="169" fontId="3" fillId="0" borderId="0" xfId="0" applyFont="1" applyFill="1" applyBorder="1" applyAlignment="1">
      <alignment vertical="top"/>
    </xf>
    <xf numFmtId="169" fontId="5" fillId="0" borderId="0" xfId="0" applyFont="1" applyBorder="1" applyAlignment="1">
      <alignment horizontal="right" vertical="top"/>
    </xf>
    <xf numFmtId="169" fontId="5" fillId="0" borderId="0" xfId="0" applyFont="1" applyBorder="1" applyAlignment="1">
      <alignment vertical="top"/>
    </xf>
    <xf numFmtId="167" fontId="3" fillId="5" borderId="0" xfId="1" applyFont="1" applyFill="1" applyBorder="1" applyAlignment="1">
      <alignment vertical="top"/>
    </xf>
    <xf numFmtId="167" fontId="3" fillId="0" borderId="0" xfId="1" applyFont="1" applyFill="1" applyBorder="1" applyAlignment="1">
      <alignment horizontal="center" vertical="top"/>
    </xf>
    <xf numFmtId="169" fontId="5" fillId="0" borderId="7" xfId="0" applyFont="1" applyFill="1" applyBorder="1" applyAlignment="1">
      <alignment horizontal="center" vertical="center"/>
    </xf>
    <xf numFmtId="169" fontId="5" fillId="6" borderId="5" xfId="0" applyFont="1" applyFill="1" applyBorder="1" applyAlignment="1">
      <alignment horizontal="center" vertical="top"/>
    </xf>
    <xf numFmtId="173" fontId="30" fillId="5" borderId="0" xfId="2" applyFont="1" applyFill="1">
      <alignment vertical="top"/>
    </xf>
    <xf numFmtId="173" fontId="30" fillId="5" borderId="0" xfId="1" applyNumberFormat="1" applyFont="1" applyFill="1" applyAlignment="1">
      <alignment vertical="top"/>
    </xf>
    <xf numFmtId="169" fontId="30" fillId="5" borderId="0" xfId="0" applyFont="1" applyFill="1">
      <alignment vertical="top"/>
    </xf>
    <xf numFmtId="167" fontId="30" fillId="5" borderId="0" xfId="1" applyFont="1" applyFill="1" applyAlignment="1">
      <alignment vertical="top"/>
    </xf>
    <xf numFmtId="172" fontId="30" fillId="5" borderId="0" xfId="9" applyFont="1" applyFill="1">
      <alignment vertical="top"/>
    </xf>
    <xf numFmtId="167" fontId="30" fillId="5" borderId="0" xfId="1" applyNumberFormat="1" applyFont="1" applyFill="1" applyAlignment="1">
      <alignment vertical="top"/>
    </xf>
    <xf numFmtId="169" fontId="0" fillId="0" borderId="7" xfId="0" applyFill="1" applyBorder="1" applyAlignment="1">
      <alignment horizontal="center" vertical="top"/>
    </xf>
    <xf numFmtId="167" fontId="5" fillId="5" borderId="0" xfId="10" applyNumberFormat="1" applyFont="1" applyFill="1" applyBorder="1">
      <alignment vertical="top"/>
    </xf>
    <xf numFmtId="167" fontId="4" fillId="5" borderId="0" xfId="10" applyNumberFormat="1" applyFont="1" applyFill="1" applyBorder="1">
      <alignment vertical="top"/>
    </xf>
    <xf numFmtId="167" fontId="1" fillId="5" borderId="0" xfId="10" applyNumberFormat="1" applyFont="1" applyFill="1" applyBorder="1" applyAlignment="1">
      <alignment horizontal="right" vertical="top"/>
    </xf>
    <xf numFmtId="176" fontId="1" fillId="7" borderId="5" xfId="10" applyNumberFormat="1" applyFont="1" applyFill="1" applyBorder="1" applyAlignment="1">
      <alignment horizontal="center" vertical="top"/>
    </xf>
    <xf numFmtId="174" fontId="1" fillId="7" borderId="5" xfId="3" applyFont="1" applyFill="1" applyBorder="1" applyAlignment="1">
      <alignment horizontal="center" vertical="top"/>
    </xf>
    <xf numFmtId="169" fontId="1" fillId="6" borderId="5" xfId="10" applyFont="1" applyFill="1" applyBorder="1" applyAlignment="1">
      <alignment horizontal="center" vertical="top"/>
    </xf>
    <xf numFmtId="169" fontId="1" fillId="6" borderId="5" xfId="10" applyFont="1" applyFill="1" applyBorder="1" applyAlignment="1">
      <alignment horizontal="center" vertical="top" wrapText="1"/>
    </xf>
    <xf numFmtId="169" fontId="27" fillId="0" borderId="0" xfId="0" applyFont="1" applyFill="1" applyBorder="1" applyAlignment="1">
      <alignment horizontal="center" vertical="top"/>
    </xf>
    <xf numFmtId="172" fontId="1" fillId="0" borderId="0" xfId="9" applyFont="1" applyFill="1" applyBorder="1">
      <alignment vertical="top"/>
    </xf>
    <xf numFmtId="172" fontId="3" fillId="0" borderId="0" xfId="9" applyFont="1" applyFill="1">
      <alignment vertical="top"/>
    </xf>
    <xf numFmtId="172" fontId="3" fillId="0" borderId="0" xfId="9" applyFont="1" applyFill="1" applyBorder="1">
      <alignment vertical="top"/>
    </xf>
    <xf numFmtId="169" fontId="1" fillId="8" borderId="0" xfId="0" applyFont="1" applyFill="1" applyBorder="1" applyAlignment="1">
      <alignment horizontal="right" vertical="top"/>
    </xf>
    <xf numFmtId="169" fontId="27" fillId="8" borderId="5" xfId="0" applyFont="1" applyFill="1" applyBorder="1" applyAlignment="1">
      <alignment horizontal="center" vertical="top"/>
    </xf>
    <xf numFmtId="167" fontId="31" fillId="0" borderId="0" xfId="1" applyFont="1" applyFill="1" applyAlignment="1">
      <alignment vertical="top"/>
    </xf>
    <xf numFmtId="167" fontId="32" fillId="0" borderId="0" xfId="1" applyFont="1" applyFill="1" applyAlignment="1">
      <alignment vertical="top"/>
    </xf>
    <xf numFmtId="167" fontId="33" fillId="0" borderId="0" xfId="1" applyFont="1" applyFill="1" applyAlignment="1">
      <alignment horizontal="right" vertical="top"/>
    </xf>
    <xf numFmtId="167" fontId="33" fillId="0" borderId="0" xfId="1" applyFont="1" applyAlignment="1">
      <alignment vertical="top"/>
    </xf>
    <xf numFmtId="167" fontId="33" fillId="5" borderId="0" xfId="1" applyFont="1" applyFill="1" applyAlignment="1">
      <alignment vertical="top"/>
    </xf>
    <xf numFmtId="171" fontId="5" fillId="0" borderId="0" xfId="4" applyFont="1" applyFill="1" applyBorder="1">
      <alignment vertical="top"/>
    </xf>
    <xf numFmtId="171" fontId="1" fillId="0" borderId="0" xfId="4" applyFont="1" applyFill="1" applyBorder="1">
      <alignment vertical="top"/>
    </xf>
    <xf numFmtId="171" fontId="0" fillId="0" borderId="0" xfId="4" applyFont="1">
      <alignment vertical="top"/>
    </xf>
    <xf numFmtId="167" fontId="27" fillId="0" borderId="0" xfId="1" applyFont="1" applyFill="1" applyBorder="1" applyAlignment="1">
      <alignment vertical="top"/>
    </xf>
    <xf numFmtId="170" fontId="1" fillId="0" borderId="0" xfId="5" applyFont="1">
      <alignment vertical="top"/>
    </xf>
    <xf numFmtId="170" fontId="5" fillId="0" borderId="0" xfId="5" applyFont="1" applyFill="1" applyBorder="1">
      <alignment vertical="top"/>
    </xf>
    <xf numFmtId="170" fontId="0" fillId="0" borderId="0" xfId="5" applyFont="1">
      <alignment vertical="top"/>
    </xf>
    <xf numFmtId="170" fontId="5" fillId="0" borderId="0" xfId="1" applyNumberFormat="1" applyFont="1" applyFill="1" applyAlignment="1">
      <alignment vertical="top"/>
    </xf>
    <xf numFmtId="170" fontId="4" fillId="0" borderId="0" xfId="1" applyNumberFormat="1" applyFont="1" applyFill="1" applyAlignment="1">
      <alignment vertical="top"/>
    </xf>
    <xf numFmtId="170" fontId="1" fillId="0" borderId="0" xfId="1" applyNumberFormat="1" applyFont="1" applyFill="1" applyAlignment="1">
      <alignment horizontal="right" vertical="top"/>
    </xf>
    <xf numFmtId="170" fontId="1" fillId="0" borderId="0" xfId="1" applyNumberFormat="1" applyFont="1" applyAlignment="1">
      <alignment vertical="top"/>
    </xf>
    <xf numFmtId="169" fontId="1" fillId="5" borderId="7" xfId="0" applyFont="1" applyFill="1" applyBorder="1">
      <alignment vertical="top"/>
    </xf>
    <xf numFmtId="169" fontId="1" fillId="5" borderId="6" xfId="0" applyFont="1" applyFill="1" applyBorder="1">
      <alignment vertical="top"/>
    </xf>
    <xf numFmtId="170" fontId="3" fillId="5" borderId="0" xfId="5" applyFont="1" applyFill="1">
      <alignment vertical="top"/>
    </xf>
    <xf numFmtId="169" fontId="27" fillId="0" borderId="0" xfId="1" applyNumberFormat="1" applyFont="1" applyFill="1" applyAlignment="1">
      <alignment vertical="top"/>
    </xf>
    <xf numFmtId="167" fontId="0" fillId="6" borderId="5" xfId="1" applyNumberFormat="1" applyFont="1" applyFill="1" applyBorder="1" applyAlignment="1">
      <alignment vertical="top"/>
    </xf>
    <xf numFmtId="167" fontId="34" fillId="0" borderId="0" xfId="1" applyFont="1" applyFill="1" applyAlignment="1">
      <alignment vertical="top"/>
    </xf>
    <xf numFmtId="174" fontId="25" fillId="0" borderId="0" xfId="3" applyFont="1" applyFill="1" applyBorder="1">
      <alignment vertical="top"/>
    </xf>
    <xf numFmtId="174" fontId="26" fillId="0" borderId="0" xfId="3" applyFont="1" applyFill="1" applyBorder="1">
      <alignment vertical="top"/>
    </xf>
    <xf numFmtId="174" fontId="27" fillId="0" borderId="0" xfId="3" applyFont="1" applyFill="1" applyBorder="1" applyAlignment="1">
      <alignment horizontal="right" vertical="top"/>
    </xf>
    <xf numFmtId="174" fontId="27" fillId="0" borderId="0" xfId="3" applyFont="1">
      <alignment vertical="top"/>
    </xf>
    <xf numFmtId="169" fontId="27" fillId="8" borderId="0" xfId="0" applyFont="1" applyFill="1" applyBorder="1" applyAlignment="1">
      <alignment horizontal="right" vertical="top"/>
    </xf>
    <xf numFmtId="174" fontId="35" fillId="0" borderId="0" xfId="3" applyFont="1">
      <alignment vertical="top"/>
    </xf>
    <xf numFmtId="174" fontId="25" fillId="0" borderId="0" xfId="3" applyFont="1">
      <alignment vertical="top"/>
    </xf>
    <xf numFmtId="174" fontId="25" fillId="0" borderId="0" xfId="3" applyFont="1" applyFill="1">
      <alignment vertical="top"/>
    </xf>
    <xf numFmtId="169" fontId="35" fillId="0" borderId="0" xfId="0" applyFont="1" applyAlignment="1">
      <alignment vertical="top"/>
    </xf>
    <xf numFmtId="167" fontId="27" fillId="2" borderId="0" xfId="1" applyFont="1" applyFill="1" applyAlignment="1">
      <alignment horizontal="right" vertical="top"/>
    </xf>
    <xf numFmtId="172" fontId="27" fillId="0" borderId="0" xfId="1" applyNumberFormat="1" applyFont="1" applyAlignment="1">
      <alignment vertical="top"/>
    </xf>
    <xf numFmtId="169" fontId="25" fillId="0" borderId="1" xfId="0" applyFont="1" applyBorder="1" applyAlignment="1">
      <alignment horizontal="right" vertical="top"/>
    </xf>
    <xf numFmtId="169" fontId="25" fillId="0" borderId="1" xfId="0" applyFont="1" applyBorder="1" applyAlignment="1">
      <alignment vertical="top"/>
    </xf>
    <xf numFmtId="167" fontId="1" fillId="6" borderId="2" xfId="1" applyFont="1" applyFill="1" applyBorder="1" applyAlignment="1">
      <alignment vertical="top"/>
    </xf>
    <xf numFmtId="170" fontId="1" fillId="0" borderId="0" xfId="5">
      <alignment vertical="top"/>
    </xf>
    <xf numFmtId="170" fontId="6" fillId="0" borderId="0" xfId="5" applyFont="1" applyFill="1">
      <alignment vertical="top"/>
    </xf>
    <xf numFmtId="170" fontId="1" fillId="4" borderId="0" xfId="5" applyFont="1" applyFill="1">
      <alignment vertical="top"/>
    </xf>
    <xf numFmtId="170" fontId="22" fillId="0" borderId="0" xfId="5" applyFont="1">
      <alignment vertical="top"/>
    </xf>
    <xf numFmtId="170" fontId="4" fillId="0" borderId="0" xfId="5" applyFont="1" applyBorder="1">
      <alignment vertical="top"/>
    </xf>
    <xf numFmtId="169" fontId="22" fillId="0" borderId="0" xfId="0" applyFont="1">
      <alignment vertical="top"/>
    </xf>
    <xf numFmtId="169" fontId="4" fillId="0" borderId="0" xfId="0" applyFont="1" applyBorder="1">
      <alignment vertical="top"/>
    </xf>
    <xf numFmtId="173" fontId="16" fillId="0" borderId="0" xfId="2" applyNumberFormat="1" applyFont="1" applyAlignment="1">
      <alignment vertical="top"/>
    </xf>
    <xf numFmtId="170" fontId="0" fillId="0" borderId="0" xfId="1" applyNumberFormat="1" applyFont="1" applyAlignment="1">
      <alignment vertical="top"/>
    </xf>
    <xf numFmtId="170" fontId="1" fillId="0" borderId="5" xfId="0" applyNumberFormat="1" applyFont="1" applyFill="1" applyBorder="1">
      <alignment vertical="top"/>
    </xf>
    <xf numFmtId="170" fontId="30" fillId="5" borderId="0" xfId="0" applyNumberFormat="1" applyFont="1" applyFill="1">
      <alignment vertical="top"/>
    </xf>
    <xf numFmtId="170" fontId="0" fillId="6" borderId="5" xfId="1" applyNumberFormat="1" applyFont="1" applyFill="1" applyBorder="1" applyAlignment="1">
      <alignment vertical="top"/>
    </xf>
    <xf numFmtId="170" fontId="3" fillId="5" borderId="0" xfId="0" applyNumberFormat="1" applyFont="1" applyFill="1">
      <alignment vertical="top"/>
    </xf>
    <xf numFmtId="170" fontId="3" fillId="6" borderId="5" xfId="9" applyNumberFormat="1" applyFont="1" applyFill="1" applyBorder="1">
      <alignment vertical="top"/>
    </xf>
    <xf numFmtId="167" fontId="1" fillId="0" borderId="5" xfId="0" applyNumberFormat="1" applyFont="1" applyFill="1" applyBorder="1">
      <alignment vertical="top"/>
    </xf>
    <xf numFmtId="167" fontId="30" fillId="5" borderId="0" xfId="0" applyNumberFormat="1" applyFont="1" applyFill="1">
      <alignment vertical="top"/>
    </xf>
    <xf numFmtId="167" fontId="3" fillId="5" borderId="0" xfId="0" applyNumberFormat="1" applyFont="1" applyFill="1">
      <alignment vertical="top"/>
    </xf>
    <xf numFmtId="167" fontId="3" fillId="6" borderId="5" xfId="9" applyNumberFormat="1" applyFont="1" applyFill="1" applyBorder="1">
      <alignment vertical="top"/>
    </xf>
    <xf numFmtId="169" fontId="0" fillId="5" borderId="5" xfId="1" applyNumberFormat="1" applyFont="1" applyFill="1" applyBorder="1" applyAlignment="1">
      <alignment vertical="top"/>
    </xf>
    <xf numFmtId="169" fontId="5" fillId="5" borderId="0" xfId="0" applyFont="1" applyFill="1">
      <alignment vertical="top"/>
    </xf>
    <xf numFmtId="169" fontId="4" fillId="5" borderId="0" xfId="0" applyFont="1" applyFill="1">
      <alignment vertical="top"/>
    </xf>
    <xf numFmtId="167" fontId="9" fillId="6" borderId="5" xfId="1" applyFont="1" applyFill="1" applyBorder="1" applyAlignment="1">
      <alignment horizontal="center" vertical="top"/>
    </xf>
    <xf numFmtId="167" fontId="3" fillId="0" borderId="6" xfId="1" applyFont="1" applyFill="1" applyBorder="1" applyAlignment="1">
      <alignment horizontal="center" vertical="top"/>
    </xf>
    <xf numFmtId="167" fontId="1" fillId="5" borderId="6" xfId="1" applyFont="1" applyFill="1" applyBorder="1" applyAlignment="1">
      <alignment vertical="top"/>
    </xf>
    <xf numFmtId="169" fontId="37" fillId="0" borderId="0" xfId="0" applyFont="1" applyAlignment="1">
      <alignment vertical="top"/>
    </xf>
    <xf numFmtId="169" fontId="38" fillId="0" borderId="0" xfId="0" applyFont="1" applyAlignment="1">
      <alignment vertical="top"/>
    </xf>
    <xf numFmtId="169" fontId="38" fillId="0" borderId="0" xfId="0" applyFont="1" applyFill="1" applyAlignment="1">
      <alignment vertical="top"/>
    </xf>
    <xf numFmtId="167" fontId="27" fillId="0" borderId="0" xfId="1" applyNumberFormat="1" applyFont="1" applyFill="1" applyAlignment="1">
      <alignment vertical="top"/>
    </xf>
    <xf numFmtId="169" fontId="27" fillId="0" borderId="0" xfId="1" applyNumberFormat="1" applyFont="1" applyAlignment="1">
      <alignment vertical="top"/>
    </xf>
    <xf numFmtId="170" fontId="25" fillId="0" borderId="0" xfId="5" applyFont="1" applyFill="1" applyBorder="1">
      <alignment vertical="top"/>
    </xf>
    <xf numFmtId="170" fontId="26" fillId="0" borderId="0" xfId="5" applyFont="1" applyFill="1" applyBorder="1">
      <alignment vertical="top"/>
    </xf>
    <xf numFmtId="170" fontId="27" fillId="0" borderId="0" xfId="5" applyFont="1" applyFill="1" applyBorder="1">
      <alignment vertical="top"/>
    </xf>
    <xf numFmtId="170" fontId="27" fillId="0" borderId="0" xfId="5" applyFont="1">
      <alignment vertical="top"/>
    </xf>
    <xf numFmtId="170" fontId="27" fillId="0" borderId="0" xfId="5" applyFont="1" applyFill="1">
      <alignment vertical="top"/>
    </xf>
    <xf numFmtId="170" fontId="37" fillId="0" borderId="0" xfId="5" applyFont="1">
      <alignment vertical="top"/>
    </xf>
    <xf numFmtId="167" fontId="27" fillId="0" borderId="0" xfId="1" applyFont="1">
      <alignment vertical="top"/>
    </xf>
    <xf numFmtId="167" fontId="27" fillId="0" borderId="0" xfId="1" applyFont="1" applyFill="1">
      <alignment vertical="top"/>
    </xf>
    <xf numFmtId="169" fontId="27" fillId="7" borderId="0" xfId="0" applyFont="1" applyFill="1" applyAlignment="1">
      <alignment vertical="top"/>
    </xf>
    <xf numFmtId="170" fontId="4" fillId="0" borderId="0" xfId="5" applyFont="1" applyFill="1" applyBorder="1">
      <alignment vertical="top"/>
    </xf>
    <xf numFmtId="170" fontId="16" fillId="0" borderId="0" xfId="5" applyFont="1" applyFill="1" applyBorder="1">
      <alignment vertical="top"/>
    </xf>
    <xf numFmtId="167" fontId="27" fillId="0" borderId="0" xfId="10" applyNumberFormat="1" applyFont="1" applyFill="1" applyBorder="1">
      <alignment vertical="top"/>
    </xf>
    <xf numFmtId="169" fontId="27" fillId="0" borderId="0" xfId="10" applyFont="1" applyFill="1" applyBorder="1">
      <alignment vertical="top"/>
    </xf>
    <xf numFmtId="169" fontId="27" fillId="5" borderId="0" xfId="0" applyFont="1" applyFill="1">
      <alignment vertical="top"/>
    </xf>
    <xf numFmtId="169" fontId="27" fillId="4" borderId="0" xfId="10" applyFont="1" applyFill="1" applyBorder="1">
      <alignment vertical="top"/>
    </xf>
    <xf numFmtId="172" fontId="27" fillId="5" borderId="0" xfId="9" applyFont="1" applyFill="1">
      <alignment vertical="top"/>
    </xf>
    <xf numFmtId="167" fontId="27" fillId="0" borderId="4" xfId="10" applyNumberFormat="1" applyFont="1" applyFill="1" applyBorder="1">
      <alignment vertical="top"/>
    </xf>
    <xf numFmtId="169" fontId="27" fillId="0" borderId="4" xfId="10" applyFont="1" applyFill="1" applyBorder="1">
      <alignment vertical="top"/>
    </xf>
    <xf numFmtId="169" fontId="27" fillId="0" borderId="4" xfId="0" applyFont="1" applyFill="1" applyBorder="1">
      <alignment vertical="top"/>
    </xf>
    <xf numFmtId="170" fontId="27" fillId="0" borderId="4" xfId="5" applyFont="1" applyFill="1" applyBorder="1">
      <alignment vertical="top"/>
    </xf>
    <xf numFmtId="167" fontId="27" fillId="5" borderId="4" xfId="1" applyFont="1" applyFill="1" applyBorder="1" applyAlignment="1">
      <alignment vertical="top"/>
    </xf>
    <xf numFmtId="169" fontId="27" fillId="4" borderId="4" xfId="10" applyFont="1" applyFill="1" applyBorder="1">
      <alignment vertical="top"/>
    </xf>
    <xf numFmtId="169" fontId="27" fillId="5" borderId="0" xfId="0" applyFont="1" applyFill="1" applyAlignment="1">
      <alignment vertical="top"/>
    </xf>
    <xf numFmtId="169" fontId="27" fillId="5" borderId="4" xfId="0" applyFont="1" applyFill="1" applyBorder="1" applyAlignment="1">
      <alignment vertical="top"/>
    </xf>
    <xf numFmtId="167" fontId="27" fillId="5" borderId="0" xfId="1" applyFont="1" applyFill="1" applyAlignment="1">
      <alignment vertical="top"/>
    </xf>
    <xf numFmtId="167" fontId="27" fillId="0" borderId="0" xfId="0" applyNumberFormat="1" applyFont="1" applyAlignment="1">
      <alignment vertical="top"/>
    </xf>
    <xf numFmtId="167" fontId="27" fillId="5" borderId="0" xfId="1" applyFont="1" applyFill="1" applyBorder="1" applyAlignment="1">
      <alignment vertical="top"/>
    </xf>
    <xf numFmtId="169" fontId="27" fillId="0" borderId="0" xfId="10" applyFont="1" applyFill="1">
      <alignment vertical="top"/>
    </xf>
    <xf numFmtId="169" fontId="27" fillId="0" borderId="0" xfId="10" applyNumberFormat="1" applyFont="1" applyFill="1" applyBorder="1">
      <alignment vertical="top"/>
    </xf>
    <xf numFmtId="169" fontId="27" fillId="0" borderId="0" xfId="0" applyFont="1" applyBorder="1" applyAlignment="1">
      <alignment vertical="top"/>
    </xf>
    <xf numFmtId="169" fontId="27" fillId="0" borderId="0" xfId="0" applyFont="1" applyBorder="1">
      <alignment vertical="top"/>
    </xf>
    <xf numFmtId="170" fontId="27" fillId="0" borderId="0" xfId="5" applyFont="1" applyBorder="1">
      <alignment vertical="top"/>
    </xf>
    <xf numFmtId="169" fontId="27" fillId="0" borderId="0" xfId="10" applyFont="1" applyFill="1" applyAlignment="1">
      <alignment horizontal="right" vertical="top"/>
    </xf>
    <xf numFmtId="169" fontId="27" fillId="7" borderId="0" xfId="10" applyFont="1" applyFill="1">
      <alignment vertical="top"/>
    </xf>
    <xf numFmtId="169" fontId="27" fillId="0" borderId="0" xfId="10" applyFont="1" applyAlignment="1">
      <alignment horizontal="right" vertical="top"/>
    </xf>
    <xf numFmtId="175" fontId="27" fillId="0" borderId="0" xfId="3" applyNumberFormat="1" applyFont="1">
      <alignment vertical="top"/>
    </xf>
    <xf numFmtId="175" fontId="27" fillId="0" borderId="5" xfId="3" applyNumberFormat="1" applyFont="1" applyFill="1" applyBorder="1" applyAlignment="1">
      <alignment horizontal="right" vertical="top"/>
    </xf>
    <xf numFmtId="175" fontId="27" fillId="4" borderId="0" xfId="3" applyNumberFormat="1" applyFont="1" applyFill="1">
      <alignment vertical="top"/>
    </xf>
    <xf numFmtId="169" fontId="27" fillId="0" borderId="0" xfId="10" applyFont="1">
      <alignment vertical="top"/>
    </xf>
    <xf numFmtId="169" fontId="27" fillId="0" borderId="5" xfId="10" applyFont="1" applyFill="1" applyBorder="1" applyAlignment="1">
      <alignment horizontal="right" vertical="top"/>
    </xf>
    <xf numFmtId="169" fontId="27" fillId="4" borderId="0" xfId="10" applyFont="1" applyFill="1">
      <alignment vertical="top"/>
    </xf>
    <xf numFmtId="169" fontId="25" fillId="0" borderId="0" xfId="10" applyFont="1" applyFill="1">
      <alignment vertical="top"/>
    </xf>
    <xf numFmtId="169" fontId="25" fillId="5" borderId="0" xfId="10" applyFont="1" applyFill="1">
      <alignment vertical="top"/>
    </xf>
    <xf numFmtId="167" fontId="27" fillId="5" borderId="0" xfId="10" applyNumberFormat="1" applyFont="1" applyFill="1" applyAlignment="1">
      <alignment horizontal="right"/>
    </xf>
    <xf numFmtId="167" fontId="27" fillId="5" borderId="0" xfId="10" applyNumberFormat="1" applyFont="1" applyFill="1" applyAlignment="1">
      <alignment horizontal="left"/>
    </xf>
    <xf numFmtId="169" fontId="27" fillId="5" borderId="0" xfId="10" applyFont="1" applyFill="1">
      <alignment vertical="top"/>
    </xf>
    <xf numFmtId="170" fontId="27" fillId="5" borderId="0" xfId="5" applyFont="1" applyFill="1">
      <alignment vertical="top"/>
    </xf>
    <xf numFmtId="167" fontId="27" fillId="5" borderId="0" xfId="10" applyNumberFormat="1" applyFont="1" applyFill="1">
      <alignment vertical="top"/>
    </xf>
    <xf numFmtId="169" fontId="39" fillId="0" borderId="0" xfId="0" applyFont="1" applyBorder="1">
      <alignment vertical="top"/>
    </xf>
    <xf numFmtId="169" fontId="40" fillId="8" borderId="5" xfId="0" applyFont="1" applyFill="1" applyBorder="1">
      <alignment vertical="top"/>
    </xf>
    <xf numFmtId="169" fontId="41" fillId="0" borderId="0" xfId="0" applyFont="1" applyBorder="1">
      <alignment vertical="top"/>
    </xf>
    <xf numFmtId="169" fontId="40" fillId="0" borderId="0" xfId="0" applyFont="1" applyFill="1">
      <alignment vertical="top"/>
    </xf>
    <xf numFmtId="169" fontId="40" fillId="5" borderId="0" xfId="0" applyFont="1" applyFill="1">
      <alignment vertical="top"/>
    </xf>
    <xf numFmtId="179" fontId="42" fillId="0" borderId="0" xfId="0" applyNumberFormat="1" applyFont="1" applyAlignment="1">
      <alignment horizontal="center" vertical="center"/>
    </xf>
    <xf numFmtId="169" fontId="40" fillId="0" borderId="0" xfId="0" applyFont="1">
      <alignment vertical="top"/>
    </xf>
    <xf numFmtId="179" fontId="42" fillId="0" borderId="4" xfId="0" applyNumberFormat="1" applyFont="1" applyBorder="1" applyAlignment="1">
      <alignment horizontal="center" vertical="center"/>
    </xf>
    <xf numFmtId="179" fontId="42" fillId="0" borderId="0" xfId="0" applyNumberFormat="1" applyFont="1" applyBorder="1" applyAlignment="1">
      <alignment horizontal="center" vertical="center"/>
    </xf>
    <xf numFmtId="169" fontId="40" fillId="0" borderId="0" xfId="0" applyFont="1" applyBorder="1">
      <alignment vertical="top"/>
    </xf>
    <xf numFmtId="169" fontId="27" fillId="0" borderId="4" xfId="0" applyFont="1" applyBorder="1" applyAlignment="1">
      <alignment vertical="top"/>
    </xf>
    <xf numFmtId="169" fontId="27" fillId="0" borderId="4" xfId="0" applyFont="1" applyBorder="1">
      <alignment vertical="top"/>
    </xf>
    <xf numFmtId="170" fontId="27" fillId="0" borderId="4" xfId="5" applyFont="1" applyBorder="1">
      <alignment vertical="top"/>
    </xf>
    <xf numFmtId="167" fontId="27" fillId="0" borderId="4" xfId="0" applyNumberFormat="1" applyFont="1" applyBorder="1" applyAlignment="1">
      <alignment vertical="top"/>
    </xf>
    <xf numFmtId="169" fontId="27" fillId="0" borderId="0" xfId="10" applyFont="1" applyFill="1" applyBorder="1" applyAlignment="1">
      <alignment horizontal="right" vertical="top"/>
    </xf>
    <xf numFmtId="167" fontId="25" fillId="0" borderId="0" xfId="10" applyNumberFormat="1" applyFont="1" applyFill="1" applyBorder="1">
      <alignment vertical="top"/>
    </xf>
    <xf numFmtId="167" fontId="27" fillId="0" borderId="0" xfId="10" applyNumberFormat="1" applyFont="1" applyFill="1" applyBorder="1" applyAlignment="1">
      <alignment horizontal="right" vertical="top"/>
    </xf>
    <xf numFmtId="169" fontId="25" fillId="0" borderId="0" xfId="10" applyFont="1" applyFill="1" applyBorder="1">
      <alignment vertical="top"/>
    </xf>
    <xf numFmtId="169" fontId="26" fillId="0" borderId="0" xfId="10" applyFont="1" applyFill="1" applyBorder="1">
      <alignment vertical="top"/>
    </xf>
    <xf numFmtId="169" fontId="27" fillId="0" borderId="0" xfId="10" applyFont="1" applyBorder="1">
      <alignment vertical="top"/>
    </xf>
    <xf numFmtId="167" fontId="26" fillId="0" borderId="0" xfId="10" applyNumberFormat="1" applyFont="1" applyFill="1" applyBorder="1">
      <alignment vertical="top"/>
    </xf>
    <xf numFmtId="167" fontId="27" fillId="0" borderId="0" xfId="1" applyFont="1" applyFill="1" applyBorder="1">
      <alignment vertical="top"/>
    </xf>
    <xf numFmtId="180" fontId="5" fillId="0" borderId="0" xfId="1" applyNumberFormat="1" applyFont="1" applyFill="1" applyAlignment="1">
      <alignment vertical="top"/>
    </xf>
    <xf numFmtId="180" fontId="4" fillId="0" borderId="0" xfId="1" applyNumberFormat="1" applyFont="1" applyFill="1" applyAlignment="1">
      <alignment vertical="top"/>
    </xf>
    <xf numFmtId="180" fontId="1" fillId="0" borderId="0" xfId="1" applyNumberFormat="1" applyFont="1" applyFill="1" applyAlignment="1">
      <alignment horizontal="right" vertical="top"/>
    </xf>
    <xf numFmtId="180" fontId="1" fillId="0" borderId="0" xfId="1" applyNumberFormat="1" applyFont="1" applyAlignment="1">
      <alignment vertical="top"/>
    </xf>
    <xf numFmtId="180" fontId="0" fillId="0" borderId="0" xfId="1" applyNumberFormat="1" applyFont="1" applyAlignment="1">
      <alignment vertical="top"/>
    </xf>
    <xf numFmtId="180" fontId="1" fillId="0" borderId="5" xfId="0" applyNumberFormat="1" applyFont="1" applyFill="1" applyBorder="1">
      <alignment vertical="top"/>
    </xf>
    <xf numFmtId="180" fontId="30" fillId="5" borderId="0" xfId="0" applyNumberFormat="1" applyFont="1" applyFill="1">
      <alignment vertical="top"/>
    </xf>
    <xf numFmtId="180" fontId="0" fillId="6" borderId="5" xfId="1" applyNumberFormat="1" applyFont="1" applyFill="1" applyBorder="1" applyAlignment="1">
      <alignment vertical="top"/>
    </xf>
    <xf numFmtId="180" fontId="3" fillId="5" borderId="0" xfId="0" applyNumberFormat="1" applyFont="1" applyFill="1">
      <alignment vertical="top"/>
    </xf>
    <xf numFmtId="180" fontId="3" fillId="6" borderId="5" xfId="9" applyNumberFormat="1" applyFont="1" applyFill="1" applyBorder="1">
      <alignment vertical="top"/>
    </xf>
    <xf numFmtId="172" fontId="1" fillId="0" borderId="0" xfId="9" applyFont="1" applyAlignment="1">
      <alignment horizontal="center" vertical="top"/>
    </xf>
    <xf numFmtId="172" fontId="33" fillId="0" borderId="0" xfId="9" applyFont="1" applyAlignment="1">
      <alignment horizontal="center" vertical="top"/>
    </xf>
    <xf numFmtId="172" fontId="5" fillId="0" borderId="0" xfId="9" applyFont="1" applyAlignment="1">
      <alignment horizontal="center" vertical="top"/>
    </xf>
    <xf numFmtId="172" fontId="29" fillId="0" borderId="5" xfId="9" applyFont="1" applyFill="1" applyBorder="1" applyAlignment="1">
      <alignment horizontal="center" vertical="top"/>
    </xf>
    <xf numFmtId="172" fontId="3" fillId="0" borderId="0" xfId="9" applyFont="1" applyAlignment="1">
      <alignment horizontal="center" vertical="top"/>
    </xf>
    <xf numFmtId="172" fontId="5" fillId="0" borderId="0" xfId="9" applyFont="1" applyBorder="1" applyAlignment="1">
      <alignment horizontal="center" vertical="top"/>
    </xf>
    <xf numFmtId="172" fontId="36" fillId="0" borderId="0" xfId="9" applyFont="1" applyAlignment="1">
      <alignment horizontal="center" vertical="top"/>
    </xf>
    <xf numFmtId="172" fontId="30" fillId="0" borderId="0" xfId="9" applyFont="1" applyAlignment="1">
      <alignment horizontal="center" vertical="top"/>
    </xf>
    <xf numFmtId="172" fontId="30" fillId="0" borderId="0" xfId="9" applyFont="1" applyFill="1" applyBorder="1" applyAlignment="1">
      <alignment horizontal="center" vertical="top"/>
    </xf>
    <xf numFmtId="172" fontId="1" fillId="5" borderId="0" xfId="9" applyFont="1" applyFill="1" applyAlignment="1">
      <alignment horizontal="center" vertical="top"/>
    </xf>
    <xf numFmtId="172" fontId="1" fillId="0" borderId="0" xfId="9" applyFont="1" applyFill="1" applyAlignment="1">
      <alignment horizontal="center" vertical="top"/>
    </xf>
    <xf numFmtId="169" fontId="27" fillId="3" borderId="0" xfId="1" applyNumberFormat="1" applyFont="1" applyFill="1" applyAlignment="1">
      <alignment vertical="top"/>
    </xf>
    <xf numFmtId="169" fontId="27" fillId="0" borderId="0" xfId="1" applyNumberFormat="1" applyFont="1" applyFill="1" applyBorder="1">
      <alignment vertical="top"/>
    </xf>
    <xf numFmtId="169" fontId="12" fillId="0" borderId="0" xfId="0" applyFont="1">
      <alignment vertical="top"/>
    </xf>
    <xf numFmtId="169" fontId="5" fillId="0" borderId="1" xfId="0" applyFont="1" applyBorder="1">
      <alignment vertical="top"/>
    </xf>
    <xf numFmtId="169" fontId="3" fillId="0" borderId="0" xfId="0" applyFont="1" applyFill="1">
      <alignment vertical="top"/>
    </xf>
    <xf numFmtId="169" fontId="3" fillId="0" borderId="4" xfId="0" applyFont="1" applyFill="1" applyBorder="1">
      <alignment vertical="top"/>
    </xf>
    <xf numFmtId="169" fontId="27" fillId="0" borderId="0" xfId="0" applyFont="1" applyFill="1" applyBorder="1" applyAlignment="1">
      <alignment vertical="top"/>
    </xf>
    <xf numFmtId="167" fontId="27" fillId="0" borderId="4" xfId="1" applyNumberFormat="1" applyFont="1" applyBorder="1" applyAlignment="1">
      <alignment vertical="top"/>
    </xf>
    <xf numFmtId="169" fontId="27" fillId="7" borderId="4" xfId="0" applyFont="1" applyFill="1" applyBorder="1" applyAlignment="1">
      <alignment vertical="top"/>
    </xf>
    <xf numFmtId="172" fontId="16" fillId="0" borderId="0" xfId="1" applyNumberFormat="1" applyFont="1" applyFill="1" applyAlignment="1">
      <alignment vertical="top"/>
    </xf>
    <xf numFmtId="169" fontId="16" fillId="0" borderId="0" xfId="0" applyFont="1" applyFill="1">
      <alignment vertical="top"/>
    </xf>
    <xf numFmtId="169" fontId="0" fillId="0" borderId="0" xfId="0" applyFill="1">
      <alignment vertical="top"/>
    </xf>
    <xf numFmtId="172" fontId="25" fillId="0" borderId="0" xfId="9" applyFont="1" applyFill="1">
      <alignment vertical="top"/>
    </xf>
    <xf numFmtId="172" fontId="26" fillId="0" borderId="0" xfId="9" applyFont="1" applyFill="1">
      <alignment vertical="top"/>
    </xf>
    <xf numFmtId="172" fontId="27" fillId="0" borderId="0" xfId="9" applyFont="1" applyFill="1">
      <alignment vertical="top"/>
    </xf>
    <xf numFmtId="172" fontId="27" fillId="0" borderId="5" xfId="9" applyFont="1" applyFill="1" applyBorder="1">
      <alignment vertical="top"/>
    </xf>
    <xf numFmtId="172" fontId="27" fillId="0" borderId="0" xfId="9" applyFont="1">
      <alignment vertical="top"/>
    </xf>
    <xf numFmtId="172" fontId="27" fillId="6" borderId="5" xfId="9" applyFont="1" applyFill="1" applyBorder="1">
      <alignment vertical="top"/>
    </xf>
    <xf numFmtId="169" fontId="16" fillId="0" borderId="0" xfId="1" applyNumberFormat="1" applyFont="1" applyFill="1" applyBorder="1" applyAlignment="1">
      <alignment vertical="top"/>
    </xf>
    <xf numFmtId="169" fontId="0" fillId="0" borderId="0" xfId="0" applyFill="1" applyBorder="1" applyAlignment="1">
      <alignment vertical="top"/>
    </xf>
    <xf numFmtId="167" fontId="18" fillId="0" borderId="3" xfId="1" applyFont="1" applyFill="1" applyBorder="1" applyAlignment="1">
      <alignment vertical="top"/>
    </xf>
    <xf numFmtId="167" fontId="19" fillId="0" borderId="3" xfId="1" applyFont="1" applyFill="1" applyBorder="1" applyAlignment="1">
      <alignment vertical="top"/>
    </xf>
    <xf numFmtId="167" fontId="20" fillId="0" borderId="3" xfId="1" applyFont="1" applyFill="1" applyBorder="1" applyAlignment="1">
      <alignment horizontal="right" vertical="top"/>
    </xf>
    <xf numFmtId="167" fontId="20" fillId="0" borderId="3" xfId="1" applyFont="1" applyBorder="1" applyAlignment="1">
      <alignment vertical="top"/>
    </xf>
    <xf numFmtId="167" fontId="20" fillId="0" borderId="3" xfId="1" applyFont="1" applyFill="1" applyBorder="1" applyAlignment="1">
      <alignment vertical="top"/>
    </xf>
    <xf numFmtId="169" fontId="43" fillId="0" borderId="3" xfId="0" applyFont="1" applyBorder="1" applyAlignment="1">
      <alignment vertical="top"/>
    </xf>
    <xf numFmtId="169" fontId="16" fillId="0" borderId="0" xfId="1" applyNumberFormat="1" applyFont="1" applyFill="1" applyAlignment="1">
      <alignment vertical="top"/>
    </xf>
    <xf numFmtId="169" fontId="18" fillId="0" borderId="0" xfId="0" applyFont="1">
      <alignment vertical="top"/>
    </xf>
    <xf numFmtId="167" fontId="16" fillId="0" borderId="0" xfId="1" applyNumberFormat="1" applyFont="1" applyFill="1" applyBorder="1">
      <alignment vertical="top"/>
    </xf>
    <xf numFmtId="181" fontId="16" fillId="0" borderId="0" xfId="1" applyNumberFormat="1" applyFont="1" applyFill="1" applyBorder="1">
      <alignment vertical="top"/>
    </xf>
    <xf numFmtId="180" fontId="16" fillId="0" borderId="0" xfId="1" applyNumberFormat="1" applyFont="1" applyFill="1" applyBorder="1">
      <alignment vertical="top"/>
    </xf>
    <xf numFmtId="180" fontId="16" fillId="0" borderId="0" xfId="4" applyNumberFormat="1" applyFont="1" applyFill="1" applyBorder="1">
      <alignment vertical="top"/>
    </xf>
    <xf numFmtId="169" fontId="16" fillId="0" borderId="0" xfId="1" applyNumberFormat="1" applyFont="1" applyFill="1" applyBorder="1">
      <alignment vertical="top"/>
    </xf>
    <xf numFmtId="169" fontId="1" fillId="0" borderId="0" xfId="1" applyNumberFormat="1" applyFont="1" applyFill="1">
      <alignment vertical="top"/>
    </xf>
    <xf numFmtId="167" fontId="20" fillId="0" borderId="0" xfId="1" applyFont="1">
      <alignment vertical="top"/>
    </xf>
    <xf numFmtId="171" fontId="1" fillId="3" borderId="0" xfId="4" applyFont="1" applyFill="1">
      <alignment vertical="top"/>
    </xf>
    <xf numFmtId="180" fontId="1" fillId="0" borderId="0" xfId="0" applyNumberFormat="1" applyFont="1" applyFill="1" applyBorder="1">
      <alignment vertical="top"/>
    </xf>
    <xf numFmtId="180" fontId="0" fillId="0" borderId="0" xfId="1" applyNumberFormat="1" applyFont="1" applyFill="1" applyAlignment="1">
      <alignment vertical="top"/>
    </xf>
    <xf numFmtId="172" fontId="36" fillId="0" borderId="0" xfId="9" applyFont="1" applyFill="1" applyAlignment="1">
      <alignment horizontal="center" vertical="top"/>
    </xf>
    <xf numFmtId="180" fontId="1" fillId="0" borderId="0" xfId="1" applyNumberFormat="1" applyFont="1" applyFill="1" applyAlignment="1">
      <alignment vertical="top"/>
    </xf>
    <xf numFmtId="169" fontId="43" fillId="0" borderId="0" xfId="0" applyFont="1" applyAlignment="1">
      <alignment vertical="top"/>
    </xf>
    <xf numFmtId="167" fontId="16" fillId="0" borderId="2" xfId="1" applyFont="1" applyFill="1" applyBorder="1" applyAlignment="1">
      <alignment vertical="top"/>
    </xf>
    <xf numFmtId="167" fontId="1" fillId="0" borderId="2" xfId="1" applyNumberFormat="1" applyFont="1" applyFill="1" applyBorder="1" applyAlignment="1">
      <alignment vertical="top"/>
    </xf>
    <xf numFmtId="169" fontId="1" fillId="0" borderId="2" xfId="1" applyNumberFormat="1" applyFont="1" applyFill="1" applyBorder="1" applyAlignment="1">
      <alignment vertical="top"/>
    </xf>
    <xf numFmtId="167" fontId="16" fillId="0" borderId="0" xfId="1" applyFont="1" applyAlignment="1">
      <alignment vertical="top"/>
    </xf>
    <xf numFmtId="169" fontId="46" fillId="0" borderId="0" xfId="0" applyFont="1" applyAlignment="1">
      <alignment vertical="top"/>
    </xf>
    <xf numFmtId="167" fontId="20" fillId="0" borderId="0" xfId="1" applyFont="1" applyFill="1" applyBorder="1" applyAlignment="1">
      <alignment vertical="top"/>
    </xf>
    <xf numFmtId="169" fontId="20" fillId="0" borderId="0" xfId="1" applyNumberFormat="1" applyFont="1" applyBorder="1" applyAlignment="1">
      <alignment vertical="top"/>
    </xf>
    <xf numFmtId="169" fontId="43" fillId="0" borderId="0" xfId="0" applyFont="1" applyBorder="1" applyAlignment="1">
      <alignment vertical="top"/>
    </xf>
    <xf numFmtId="174" fontId="16" fillId="0" borderId="0" xfId="3" applyNumberFormat="1" applyFont="1">
      <alignment vertical="top"/>
    </xf>
    <xf numFmtId="180" fontId="3" fillId="6" borderId="0" xfId="9" applyNumberFormat="1" applyFont="1" applyFill="1" applyBorder="1">
      <alignment vertical="top"/>
    </xf>
    <xf numFmtId="167" fontId="27" fillId="0" borderId="0" xfId="5" applyNumberFormat="1" applyFont="1" applyFill="1">
      <alignment vertical="top"/>
    </xf>
    <xf numFmtId="170" fontId="27" fillId="0" borderId="0" xfId="5" applyNumberFormat="1" applyFont="1" applyFill="1">
      <alignment vertical="top"/>
    </xf>
    <xf numFmtId="170" fontId="36" fillId="0" borderId="0" xfId="9" applyNumberFormat="1" applyFont="1" applyAlignment="1">
      <alignment horizontal="center" vertical="top"/>
    </xf>
    <xf numFmtId="167" fontId="1" fillId="0" borderId="0" xfId="1" applyNumberFormat="1" applyFont="1" applyFill="1" applyBorder="1" applyAlignment="1">
      <alignment vertical="top"/>
    </xf>
    <xf numFmtId="169" fontId="25" fillId="0" borderId="0" xfId="0" applyFont="1" applyFill="1">
      <alignment vertical="top"/>
    </xf>
    <xf numFmtId="169" fontId="26" fillId="0" borderId="0" xfId="0" applyFont="1" applyFill="1">
      <alignment vertical="top"/>
    </xf>
    <xf numFmtId="169" fontId="27" fillId="0" borderId="5" xfId="0" applyFont="1" applyFill="1" applyBorder="1">
      <alignment vertical="top"/>
    </xf>
    <xf numFmtId="169" fontId="27" fillId="6" borderId="5" xfId="0" applyFont="1" applyFill="1" applyBorder="1">
      <alignment vertical="top"/>
    </xf>
    <xf numFmtId="167" fontId="25" fillId="0" borderId="0" xfId="1" applyNumberFormat="1" applyFont="1" applyFill="1" applyAlignment="1">
      <alignment vertical="top"/>
    </xf>
    <xf numFmtId="167" fontId="26" fillId="0" borderId="0" xfId="1" applyNumberFormat="1" applyFont="1" applyFill="1" applyAlignment="1">
      <alignment vertical="top"/>
    </xf>
    <xf numFmtId="167" fontId="27" fillId="0" borderId="0" xfId="1" applyNumberFormat="1" applyFont="1" applyFill="1" applyAlignment="1">
      <alignment horizontal="right" vertical="top"/>
    </xf>
    <xf numFmtId="167" fontId="27" fillId="5" borderId="5" xfId="1" applyNumberFormat="1" applyFont="1" applyFill="1" applyBorder="1" applyAlignment="1">
      <alignment vertical="top"/>
    </xf>
    <xf numFmtId="172" fontId="27" fillId="0" borderId="0" xfId="9" applyFont="1" applyAlignment="1">
      <alignment horizontal="center" vertical="top"/>
    </xf>
    <xf numFmtId="167" fontId="27" fillId="5" borderId="0" xfId="1" applyNumberFormat="1" applyFont="1" applyFill="1" applyAlignment="1">
      <alignment vertical="top"/>
    </xf>
    <xf numFmtId="174" fontId="0" fillId="0" borderId="0" xfId="3" applyFont="1" applyFill="1">
      <alignment vertical="top"/>
    </xf>
    <xf numFmtId="169" fontId="47" fillId="0" borderId="0" xfId="0" applyFont="1" applyAlignment="1">
      <alignment vertical="top"/>
    </xf>
    <xf numFmtId="171" fontId="4" fillId="0" borderId="0" xfId="4" applyFont="1" applyFill="1" applyBorder="1">
      <alignment vertical="top"/>
    </xf>
    <xf numFmtId="171" fontId="20" fillId="0" borderId="0" xfId="4" applyFont="1">
      <alignment vertical="top"/>
    </xf>
    <xf numFmtId="171" fontId="25" fillId="0" borderId="0" xfId="4" applyFont="1" applyFill="1" applyBorder="1">
      <alignment vertical="top"/>
    </xf>
    <xf numFmtId="171" fontId="27" fillId="0" borderId="0" xfId="4" applyFont="1" applyFill="1" applyBorder="1">
      <alignment vertical="top"/>
    </xf>
    <xf numFmtId="167" fontId="27" fillId="0" borderId="0" xfId="4" applyNumberFormat="1" applyFont="1" applyFill="1">
      <alignment vertical="top"/>
    </xf>
    <xf numFmtId="171" fontId="27" fillId="0" borderId="0" xfId="4" applyFont="1">
      <alignment vertical="top"/>
    </xf>
    <xf numFmtId="171" fontId="27" fillId="0" borderId="0" xfId="4" applyNumberFormat="1" applyFont="1" applyFill="1">
      <alignment vertical="top"/>
    </xf>
    <xf numFmtId="171" fontId="27" fillId="0" borderId="0" xfId="4" applyFont="1" applyFill="1">
      <alignment vertical="top"/>
    </xf>
    <xf numFmtId="171" fontId="27" fillId="5" borderId="0" xfId="4" applyFont="1" applyFill="1">
      <alignment vertical="top"/>
    </xf>
    <xf numFmtId="171" fontId="27" fillId="4" borderId="0" xfId="4" applyFont="1" applyFill="1">
      <alignment vertical="top"/>
    </xf>
    <xf numFmtId="171" fontId="47" fillId="0" borderId="0" xfId="4" applyFont="1">
      <alignment vertical="top"/>
    </xf>
    <xf numFmtId="170" fontId="20" fillId="0" borderId="0" xfId="5" applyFont="1">
      <alignment vertical="top"/>
    </xf>
    <xf numFmtId="167" fontId="16" fillId="0" borderId="0" xfId="1" applyNumberFormat="1" applyFont="1" applyFill="1" applyBorder="1" applyAlignment="1">
      <alignment vertical="top"/>
    </xf>
    <xf numFmtId="167" fontId="16" fillId="0" borderId="0" xfId="5" applyNumberFormat="1" applyFont="1" applyFill="1" applyBorder="1">
      <alignment vertical="top"/>
    </xf>
    <xf numFmtId="169" fontId="6" fillId="0" borderId="0" xfId="0" applyFont="1" applyFill="1">
      <alignment vertical="top"/>
    </xf>
    <xf numFmtId="169" fontId="1" fillId="4" borderId="0" xfId="0" applyFont="1" applyFill="1">
      <alignment vertical="top"/>
    </xf>
    <xf numFmtId="169" fontId="0" fillId="0" borderId="0" xfId="0" applyNumberFormat="1" applyAlignment="1">
      <alignment vertical="top"/>
    </xf>
    <xf numFmtId="169" fontId="0" fillId="0" borderId="0" xfId="0" applyNumberFormat="1" applyFont="1" applyAlignment="1">
      <alignment vertical="top"/>
    </xf>
    <xf numFmtId="167" fontId="1" fillId="3" borderId="0" xfId="1" applyFont="1" applyFill="1" applyAlignment="1">
      <alignment vertical="top"/>
    </xf>
    <xf numFmtId="169" fontId="27" fillId="7" borderId="5" xfId="1" applyNumberFormat="1" applyFont="1" applyFill="1" applyBorder="1" applyAlignment="1">
      <alignment vertical="top"/>
    </xf>
    <xf numFmtId="167" fontId="48" fillId="0" borderId="0" xfId="1" applyFont="1" applyFill="1" applyBorder="1" applyAlignment="1">
      <alignment vertical="top"/>
    </xf>
    <xf numFmtId="167" fontId="49" fillId="0" borderId="0" xfId="1" applyFont="1" applyFill="1" applyBorder="1" applyAlignment="1">
      <alignment vertical="top"/>
    </xf>
    <xf numFmtId="167" fontId="50" fillId="0" borderId="0" xfId="1" applyFont="1" applyFill="1" applyBorder="1" applyAlignment="1">
      <alignment horizontal="right" vertical="top"/>
    </xf>
    <xf numFmtId="167" fontId="50" fillId="0" borderId="0" xfId="1" applyFont="1" applyAlignment="1">
      <alignment vertical="top"/>
    </xf>
    <xf numFmtId="167" fontId="50" fillId="0" borderId="0" xfId="1" applyFont="1" applyFill="1" applyAlignment="1">
      <alignment vertical="top"/>
    </xf>
    <xf numFmtId="169" fontId="50" fillId="0" borderId="0" xfId="0" applyFont="1" applyAlignment="1">
      <alignment vertical="top"/>
    </xf>
    <xf numFmtId="170" fontId="48" fillId="0" borderId="0" xfId="5" applyFont="1" applyFill="1" applyBorder="1">
      <alignment vertical="top"/>
    </xf>
    <xf numFmtId="170" fontId="49" fillId="0" borderId="0" xfId="5" applyFont="1" applyFill="1" applyBorder="1">
      <alignment vertical="top"/>
    </xf>
    <xf numFmtId="170" fontId="50" fillId="0" borderId="0" xfId="5" applyFont="1" applyFill="1" applyBorder="1">
      <alignment vertical="top"/>
    </xf>
    <xf numFmtId="170" fontId="50" fillId="0" borderId="0" xfId="5" applyFont="1">
      <alignment vertical="top"/>
    </xf>
    <xf numFmtId="170" fontId="50" fillId="0" borderId="0" xfId="5" applyFont="1" applyFill="1">
      <alignment vertical="top"/>
    </xf>
    <xf numFmtId="167" fontId="50" fillId="0" borderId="0" xfId="1" applyFont="1" applyBorder="1" applyAlignment="1">
      <alignment vertical="top"/>
    </xf>
    <xf numFmtId="167" fontId="50" fillId="0" borderId="0" xfId="1" applyFont="1" applyFill="1" applyBorder="1" applyAlignment="1">
      <alignment vertical="top"/>
    </xf>
    <xf numFmtId="169" fontId="50" fillId="0" borderId="0" xfId="0" applyFont="1" applyBorder="1" applyAlignment="1">
      <alignment vertical="top"/>
    </xf>
    <xf numFmtId="170" fontId="25" fillId="3" borderId="0" xfId="5" applyFont="1" applyFill="1" applyBorder="1">
      <alignment vertical="top"/>
    </xf>
    <xf numFmtId="170" fontId="26" fillId="3" borderId="0" xfId="5" applyFont="1" applyFill="1" applyBorder="1">
      <alignment vertical="top"/>
    </xf>
    <xf numFmtId="170" fontId="27" fillId="3" borderId="0" xfId="5" applyFont="1" applyFill="1" applyBorder="1">
      <alignment vertical="top"/>
    </xf>
    <xf numFmtId="170" fontId="27" fillId="3" borderId="0" xfId="5" applyFont="1" applyFill="1">
      <alignment vertical="top"/>
    </xf>
    <xf numFmtId="167" fontId="1" fillId="0" borderId="0" xfId="1" applyNumberFormat="1" applyFont="1" applyBorder="1" applyAlignment="1">
      <alignment vertical="top"/>
    </xf>
    <xf numFmtId="167" fontId="0" fillId="0" borderId="0" xfId="1" applyFont="1" applyFill="1" applyBorder="1" applyAlignment="1">
      <alignment horizontal="right" vertical="top"/>
    </xf>
    <xf numFmtId="167" fontId="48" fillId="0" borderId="3" xfId="1" applyFont="1" applyFill="1" applyBorder="1" applyAlignment="1">
      <alignment vertical="top"/>
    </xf>
    <xf numFmtId="167" fontId="49" fillId="0" borderId="3" xfId="1" applyFont="1" applyFill="1" applyBorder="1" applyAlignment="1">
      <alignment vertical="top"/>
    </xf>
    <xf numFmtId="167" fontId="50" fillId="0" borderId="3" xfId="1" applyFont="1" applyFill="1" applyBorder="1" applyAlignment="1">
      <alignment horizontal="right" vertical="top"/>
    </xf>
    <xf numFmtId="167" fontId="50" fillId="0" borderId="3" xfId="1" applyFont="1" applyBorder="1" applyAlignment="1">
      <alignment vertical="top"/>
    </xf>
    <xf numFmtId="167" fontId="50" fillId="0" borderId="3" xfId="1" applyFont="1" applyFill="1" applyBorder="1" applyAlignment="1">
      <alignment vertical="top"/>
    </xf>
    <xf numFmtId="169" fontId="50" fillId="0" borderId="3" xfId="0" applyFont="1" applyBorder="1" applyAlignment="1">
      <alignment vertical="top"/>
    </xf>
    <xf numFmtId="172" fontId="27" fillId="0" borderId="4" xfId="9" applyFont="1" applyFill="1" applyBorder="1">
      <alignment vertical="top"/>
    </xf>
    <xf numFmtId="167" fontId="43" fillId="0" borderId="0" xfId="1" applyFont="1" applyAlignment="1">
      <alignment vertical="top"/>
    </xf>
    <xf numFmtId="170" fontId="16" fillId="0" borderId="0" xfId="1" applyNumberFormat="1" applyFont="1" applyFill="1" applyBorder="1" applyAlignment="1">
      <alignment vertical="top"/>
    </xf>
    <xf numFmtId="167" fontId="36" fillId="0" borderId="0" xfId="9" applyNumberFormat="1" applyFont="1" applyAlignment="1">
      <alignment horizontal="center" vertical="top"/>
    </xf>
    <xf numFmtId="171" fontId="1" fillId="6" borderId="5" xfId="4" applyFont="1" applyFill="1" applyBorder="1">
      <alignment vertical="top"/>
    </xf>
    <xf numFmtId="167" fontId="27" fillId="6" borderId="5" xfId="1" applyFont="1" applyFill="1" applyBorder="1" applyAlignment="1">
      <alignment vertical="top"/>
    </xf>
  </cellXfs>
  <cellStyles count="11">
    <cellStyle name="Comma" xfId="1" builtinId="3"/>
    <cellStyle name="Comma [0]" xfId="6" builtinId="6" hidden="1"/>
    <cellStyle name="Currency" xfId="7" builtinId="4" hidden="1"/>
    <cellStyle name="Currency [0]" xfId="8" builtinId="7" hidden="1"/>
    <cellStyle name="DateLong" xfId="2" xr:uid="{00000000-0005-0000-0000-000004000000}"/>
    <cellStyle name="DateShort" xfId="3" xr:uid="{00000000-0005-0000-0000-000005000000}"/>
    <cellStyle name="Factor" xfId="4" xr:uid="{00000000-0005-0000-0000-000006000000}"/>
    <cellStyle name="Normal" xfId="0" builtinId="0" customBuiltin="1"/>
    <cellStyle name="Normal 2" xfId="10" xr:uid="{00000000-0005-0000-0000-000008000000}"/>
    <cellStyle name="Percent" xfId="5" builtinId="5" customBuiltin="1"/>
    <cellStyle name="Year" xfId="9" xr:uid="{00000000-0005-0000-0000-00000A000000}"/>
  </cellStyles>
  <dxfs count="215"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ont>
        <color rgb="FFFFCC00"/>
      </font>
    </dxf>
    <dxf>
      <fill>
        <patternFill>
          <bgColor theme="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EAEAEA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EAEAEA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E9F5DB"/>
      <color rgb="FFDDF0C8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indexed="43"/>
    <outlinePr summaryBelow="0" summaryRight="0"/>
  </sheetPr>
  <dimension ref="A1:AJ105"/>
  <sheetViews>
    <sheetView showGridLines="0" tabSelected="1" defaultGridColor="0" colorId="22" workbookViewId="0"/>
  </sheetViews>
  <sheetFormatPr defaultColWidth="0" defaultRowHeight="13" x14ac:dyDescent="0.25"/>
  <cols>
    <col min="1" max="2" width="1.36328125" style="1" customWidth="1"/>
    <col min="3" max="3" width="1.36328125" style="19" customWidth="1"/>
    <col min="4" max="4" width="1.36328125" style="20" customWidth="1"/>
    <col min="5" max="5" width="40.6328125" style="12" customWidth="1"/>
    <col min="6" max="6" width="12.6328125" style="12" customWidth="1"/>
    <col min="7" max="7" width="11.6328125" style="12" customWidth="1"/>
    <col min="8" max="8" width="22.6328125" style="12" customWidth="1"/>
    <col min="9" max="9" width="5" style="497" customWidth="1"/>
    <col min="10" max="10" width="0.453125" style="206" customWidth="1"/>
    <col min="11" max="13" width="12.6328125" style="12" customWidth="1"/>
    <col min="14" max="14" width="0.453125" style="206" customWidth="1"/>
    <col min="15" max="18" width="12.6328125" style="12" customWidth="1"/>
    <col min="19" max="19" width="0.453125" style="206" customWidth="1"/>
    <col min="20" max="21" width="12.6328125" style="12" hidden="1" customWidth="1"/>
    <col min="22" max="33" width="9" style="12" hidden="1" customWidth="1"/>
    <col min="34" max="36" width="0" style="12" hidden="1" customWidth="1"/>
    <col min="37" max="16384" width="9" style="12" hidden="1"/>
  </cols>
  <sheetData>
    <row r="1" spans="1:19" ht="25" x14ac:dyDescent="0.25">
      <c r="A1" s="24" t="str">
        <f ca="1" xml:space="preserve"> RIGHT(CELL("filename", A1), LEN(CELL("filename", A1)) - SEARCH("]", CELL("filename", A1))) &amp; " - " &amp; $F$3</f>
        <v>InpC - Scenario 1</v>
      </c>
      <c r="K1" s="43"/>
      <c r="L1" s="43"/>
      <c r="M1" s="43"/>
      <c r="O1" s="43"/>
      <c r="P1" s="43"/>
      <c r="Q1" s="43"/>
      <c r="R1" s="43"/>
    </row>
    <row r="2" spans="1:19" s="355" customFormat="1" ht="39.75" customHeight="1" x14ac:dyDescent="0.25">
      <c r="A2" s="352"/>
      <c r="B2" s="352"/>
      <c r="C2" s="353"/>
      <c r="D2" s="354"/>
      <c r="I2" s="498"/>
      <c r="J2" s="356"/>
      <c r="K2" s="220" t="str">
        <f t="shared" ref="K2:R2" si="0" xml:space="preserve"> IF(K4 = $F4, "q", "")</f>
        <v/>
      </c>
      <c r="L2" s="220" t="str">
        <f t="shared" si="0"/>
        <v/>
      </c>
      <c r="M2" s="220" t="str">
        <f t="shared" si="0"/>
        <v/>
      </c>
      <c r="N2" s="356"/>
      <c r="O2" s="220" t="str">
        <f t="shared" si="0"/>
        <v>q</v>
      </c>
      <c r="P2" s="220" t="str">
        <f t="shared" si="0"/>
        <v/>
      </c>
      <c r="Q2" s="220" t="str">
        <f t="shared" si="0"/>
        <v/>
      </c>
      <c r="R2" s="220" t="str">
        <f t="shared" si="0"/>
        <v/>
      </c>
      <c r="S2" s="356"/>
    </row>
    <row r="3" spans="1:19" s="22" customFormat="1" ht="30.75" customHeight="1" x14ac:dyDescent="0.25">
      <c r="A3" s="23"/>
      <c r="B3" s="23"/>
      <c r="C3" s="282"/>
      <c r="D3" s="283"/>
      <c r="F3" s="330" t="str">
        <f>INDEX(J3:S3,MATCH(F4,J4:S4))</f>
        <v>Scenario 1</v>
      </c>
      <c r="G3" s="5"/>
      <c r="I3" s="499"/>
      <c r="J3" s="284"/>
      <c r="K3" s="285" t="s">
        <v>83</v>
      </c>
      <c r="L3" s="285" t="s">
        <v>153</v>
      </c>
      <c r="M3" s="285" t="s">
        <v>154</v>
      </c>
      <c r="N3" s="284"/>
      <c r="O3" s="285" t="s">
        <v>155</v>
      </c>
      <c r="P3" s="285" t="s">
        <v>156</v>
      </c>
      <c r="Q3" s="285" t="s">
        <v>157</v>
      </c>
      <c r="R3" s="285" t="s">
        <v>158</v>
      </c>
      <c r="S3" s="284"/>
    </row>
    <row r="4" spans="1:19" s="17" customFormat="1" ht="13.25" customHeight="1" x14ac:dyDescent="0.25">
      <c r="A4" s="1"/>
      <c r="B4" s="1"/>
      <c r="C4" s="19"/>
      <c r="D4" s="20"/>
      <c r="E4" s="17" t="s">
        <v>82</v>
      </c>
      <c r="F4" s="331">
        <v>4</v>
      </c>
      <c r="I4" s="500">
        <f xml:space="preserve"> MATCH(F4, $J$4:$S$4)</f>
        <v>6</v>
      </c>
      <c r="J4" s="207"/>
      <c r="K4" s="409">
        <v>1</v>
      </c>
      <c r="L4" s="409">
        <v>2</v>
      </c>
      <c r="M4" s="409">
        <v>3</v>
      </c>
      <c r="N4" s="207"/>
      <c r="O4" s="213">
        <v>4</v>
      </c>
      <c r="P4" s="213">
        <v>5</v>
      </c>
      <c r="Q4" s="213">
        <v>6</v>
      </c>
      <c r="R4" s="213">
        <v>7</v>
      </c>
      <c r="S4" s="207"/>
    </row>
    <row r="5" spans="1:19" s="2" customFormat="1" x14ac:dyDescent="0.25">
      <c r="A5" s="1"/>
      <c r="B5" s="1"/>
      <c r="C5" s="19"/>
      <c r="D5" s="20"/>
      <c r="E5" s="2" t="s">
        <v>103</v>
      </c>
      <c r="F5" s="219">
        <v>1</v>
      </c>
      <c r="I5" s="500">
        <f xml:space="preserve"> MATCH(F5, $J$4:$S$4)</f>
        <v>2</v>
      </c>
      <c r="J5" s="208"/>
      <c r="N5" s="208"/>
      <c r="S5" s="208"/>
    </row>
    <row r="6" spans="1:19" s="2" customFormat="1" x14ac:dyDescent="0.25">
      <c r="A6" s="1"/>
      <c r="B6" s="1"/>
      <c r="C6" s="19"/>
      <c r="D6" s="20"/>
      <c r="E6" s="2" t="s">
        <v>84</v>
      </c>
      <c r="F6" s="338">
        <f>INDEX(J6:S6,MATCH(F4,J4:S4,0))</f>
        <v>1</v>
      </c>
      <c r="G6" s="12"/>
      <c r="I6" s="500">
        <f xml:space="preserve"> MATCH(F6, $J$4:$S$4)</f>
        <v>2</v>
      </c>
      <c r="J6" s="208"/>
      <c r="K6" s="218">
        <v>1</v>
      </c>
      <c r="L6" s="218">
        <v>2</v>
      </c>
      <c r="M6" s="218">
        <v>3</v>
      </c>
      <c r="N6" s="208"/>
      <c r="O6" s="218">
        <v>1</v>
      </c>
      <c r="P6" s="218">
        <v>1</v>
      </c>
      <c r="Q6" s="218">
        <v>2</v>
      </c>
      <c r="R6" s="218">
        <v>2</v>
      </c>
      <c r="S6" s="208"/>
    </row>
    <row r="7" spans="1:19" s="2" customFormat="1" x14ac:dyDescent="0.25">
      <c r="A7" s="1"/>
      <c r="B7" s="1"/>
      <c r="C7" s="19"/>
      <c r="D7" s="20"/>
      <c r="E7" s="2" t="s">
        <v>104</v>
      </c>
      <c r="F7" s="351">
        <f xml:space="preserve"> COUNTIF(I10:I82, "tu")</f>
        <v>0</v>
      </c>
      <c r="G7" s="12"/>
      <c r="I7" s="501"/>
      <c r="J7" s="208"/>
      <c r="K7" s="410" t="str">
        <f xml:space="preserve"> IF(K6 = $F$6, "Base case", "")</f>
        <v>Base case</v>
      </c>
      <c r="L7" s="410" t="str">
        <f xml:space="preserve"> IF(L6 = $F$6, "Base case", "")</f>
        <v/>
      </c>
      <c r="M7" s="410" t="str">
        <f xml:space="preserve"> IF(M6 = $F$6, "Base case", "")</f>
        <v/>
      </c>
      <c r="N7" s="208"/>
      <c r="S7" s="208"/>
    </row>
    <row r="8" spans="1:19" s="2" customFormat="1" x14ac:dyDescent="0.25">
      <c r="A8" s="1"/>
      <c r="B8" s="1"/>
      <c r="C8" s="19"/>
      <c r="D8" s="20"/>
      <c r="F8" s="346"/>
      <c r="G8" s="12"/>
      <c r="I8" s="501"/>
      <c r="J8" s="208"/>
      <c r="K8" s="329"/>
      <c r="L8" s="329"/>
      <c r="M8" s="329"/>
      <c r="N8" s="208"/>
      <c r="S8" s="208"/>
    </row>
    <row r="9" spans="1:19" s="4" customFormat="1" x14ac:dyDescent="0.25">
      <c r="A9" s="15"/>
      <c r="B9" s="15"/>
      <c r="C9" s="21"/>
      <c r="D9" s="60"/>
      <c r="E9" s="325"/>
      <c r="F9" s="326" t="s">
        <v>19</v>
      </c>
      <c r="G9" s="327" t="s">
        <v>17</v>
      </c>
      <c r="H9" s="3" t="s">
        <v>102</v>
      </c>
      <c r="I9" s="502"/>
      <c r="J9" s="328"/>
      <c r="N9" s="328"/>
      <c r="S9" s="328"/>
    </row>
    <row r="11" spans="1:19" x14ac:dyDescent="0.25">
      <c r="A11" s="1" t="s">
        <v>4</v>
      </c>
    </row>
    <row r="13" spans="1:19" s="235" customFormat="1" x14ac:dyDescent="0.25">
      <c r="A13" s="105"/>
      <c r="B13" s="105"/>
      <c r="C13" s="106"/>
      <c r="D13" s="26"/>
      <c r="E13" s="235" t="s">
        <v>119</v>
      </c>
      <c r="F13" s="221">
        <f xml:space="preserve"> IF( INDEX(J13:S13, $I$4) = "", INDEX(J13:R13, $I$6), INDEX(J13:S13, $I$4))</f>
        <v>44013</v>
      </c>
      <c r="G13" s="235" t="s">
        <v>6</v>
      </c>
      <c r="I13" s="503" t="str">
        <f t="array" ref="I13" xml:space="preserve"> IF( INDEX(J13:S13, I$5) = "", IF( INDEX(J13:S13, I$6) = F13, "vw", "tu"), IF(INDEX(J13:S13, I$5) = F13, "vw", "tu"))</f>
        <v>vw</v>
      </c>
      <c r="J13" s="332"/>
      <c r="K13" s="214">
        <v>44013</v>
      </c>
      <c r="L13" s="214">
        <v>44013</v>
      </c>
      <c r="M13" s="214">
        <v>44013</v>
      </c>
      <c r="N13" s="236"/>
      <c r="O13" s="214"/>
      <c r="P13" s="214"/>
      <c r="Q13" s="214"/>
      <c r="R13" s="214"/>
      <c r="S13" s="236"/>
    </row>
    <row r="14" spans="1:19" s="251" customFormat="1" x14ac:dyDescent="0.25">
      <c r="A14" s="269"/>
      <c r="B14" s="269"/>
      <c r="C14" s="270"/>
      <c r="D14" s="271"/>
      <c r="E14" s="114" t="s">
        <v>89</v>
      </c>
      <c r="F14" s="221">
        <f xml:space="preserve"> IF( INDEX(J14:S14, $I$4) = "", INDEX(J14:R14, $I$6), INDEX(J14:S14, $I$4))</f>
        <v>43921</v>
      </c>
      <c r="G14" s="114" t="s">
        <v>6</v>
      </c>
      <c r="H14" s="114"/>
      <c r="I14" s="503" t="str">
        <f t="array" ref="I14" xml:space="preserve"> IF( INDEX(J14:S14, I$5) = "", IF( INDEX(J14:S14, I$6) = F14, "vw", "tu"), IF(INDEX(J14:S14, I$5) = F14, "vw", "tu"))</f>
        <v>vw</v>
      </c>
      <c r="J14" s="333"/>
      <c r="K14" s="272">
        <v>43921</v>
      </c>
      <c r="L14" s="272">
        <v>43921</v>
      </c>
      <c r="M14" s="272">
        <v>43921</v>
      </c>
      <c r="N14" s="273"/>
      <c r="O14" s="214"/>
      <c r="P14" s="214"/>
      <c r="Q14" s="214"/>
      <c r="R14" s="214"/>
      <c r="S14" s="273"/>
    </row>
    <row r="15" spans="1:19" s="126" customFormat="1" x14ac:dyDescent="0.25">
      <c r="A15" s="193"/>
      <c r="B15" s="193"/>
      <c r="C15" s="194"/>
      <c r="D15" s="195"/>
      <c r="E15" s="247" t="s">
        <v>90</v>
      </c>
      <c r="F15" s="237">
        <f xml:space="preserve"> IF( INDEX(J15:S15, $I$4) = "", INDEX(J15:R15, $I$6), INDEX(J15:S15, $I$4))</f>
        <v>2</v>
      </c>
      <c r="G15" s="247" t="s">
        <v>88</v>
      </c>
      <c r="H15" s="247"/>
      <c r="I15" s="503" t="str">
        <f t="array" ref="I15" xml:space="preserve"> IF( INDEX(J15:S15, I$5) = "", IF( INDEX(J15:S15, I$6) = F15, "vw", "tu"), IF(INDEX(J15:S15, I$5) = F15, "vw", "tu"))</f>
        <v>vw</v>
      </c>
      <c r="J15" s="334"/>
      <c r="K15" s="223">
        <v>2</v>
      </c>
      <c r="L15" s="223">
        <v>2</v>
      </c>
      <c r="M15" s="223">
        <v>2</v>
      </c>
      <c r="N15" s="234"/>
      <c r="O15" s="223"/>
      <c r="P15" s="223"/>
      <c r="Q15" s="223"/>
      <c r="R15" s="223"/>
      <c r="S15" s="234"/>
    </row>
    <row r="16" spans="1:19" s="36" customFormat="1" x14ac:dyDescent="0.25">
      <c r="A16" s="37"/>
      <c r="B16" s="37"/>
      <c r="C16" s="34"/>
      <c r="D16" s="35"/>
      <c r="E16" s="233" t="s">
        <v>12</v>
      </c>
      <c r="F16" s="237">
        <f xml:space="preserve"> IF( INDEX(J16:S16, $I$4) = "", INDEX(J16:R16, $I$6), INDEX(J16:S16, $I$4))</f>
        <v>12</v>
      </c>
      <c r="G16" s="233" t="s">
        <v>13</v>
      </c>
      <c r="I16" s="503" t="str">
        <f t="array" ref="I16" xml:space="preserve"> IF( INDEX(J16:S16, I$5) = "", IF( INDEX(J16:S16, I$6) = F16, "vw", "tu"), IF(INDEX(J16:S16, I$5) = F16, "vw", "tu"))</f>
        <v>vw</v>
      </c>
      <c r="J16" s="334"/>
      <c r="K16" s="223">
        <v>12</v>
      </c>
      <c r="L16" s="223">
        <v>12</v>
      </c>
      <c r="M16" s="223">
        <v>12</v>
      </c>
      <c r="N16" s="211"/>
      <c r="O16" s="223"/>
      <c r="P16" s="223"/>
      <c r="Q16" s="223"/>
      <c r="R16" s="223"/>
      <c r="S16" s="211"/>
    </row>
    <row r="17" spans="1:19" s="36" customFormat="1" x14ac:dyDescent="0.25">
      <c r="A17" s="37"/>
      <c r="B17" s="37"/>
      <c r="C17" s="34"/>
      <c r="D17" s="35"/>
      <c r="E17" s="233" t="s">
        <v>87</v>
      </c>
      <c r="F17" s="237">
        <f xml:space="preserve"> IF( INDEX(J17:S17, $I$4) = "", INDEX(J17:R17, $I$6), INDEX(J17:S17, $I$4))</f>
        <v>3</v>
      </c>
      <c r="G17" s="233" t="s">
        <v>10</v>
      </c>
      <c r="I17" s="503" t="str">
        <f t="array" ref="I17" xml:space="preserve"> IF( INDEX(J17:S17, I$5) = "", IF( INDEX(J17:S17, I$6) = F17, "vw", "tu"), IF(INDEX(J17:S17, I$5) = F17, "vw", "tu"))</f>
        <v>vw</v>
      </c>
      <c r="J17" s="334"/>
      <c r="K17" s="223">
        <v>3</v>
      </c>
      <c r="L17" s="223">
        <v>3</v>
      </c>
      <c r="M17" s="223">
        <v>3</v>
      </c>
      <c r="N17" s="211"/>
      <c r="O17" s="223"/>
      <c r="P17" s="223"/>
      <c r="Q17" s="223"/>
      <c r="R17" s="223"/>
      <c r="S17" s="211"/>
    </row>
    <row r="18" spans="1:19" x14ac:dyDescent="0.25">
      <c r="F18" s="9"/>
      <c r="I18" s="504"/>
      <c r="J18" s="335"/>
      <c r="K18" s="9"/>
      <c r="L18" s="9"/>
      <c r="M18" s="9"/>
    </row>
    <row r="19" spans="1:19" s="235" customFormat="1" x14ac:dyDescent="0.25">
      <c r="A19" s="105"/>
      <c r="B19" s="105"/>
      <c r="C19" s="106"/>
      <c r="D19" s="26"/>
      <c r="E19" s="235" t="s">
        <v>122</v>
      </c>
      <c r="F19" s="221">
        <f xml:space="preserve"> IF( INDEX(J19:S19, $I$4) = "", INDEX(J19:R19, $I$6), INDEX(J19:S19, $I$4))</f>
        <v>44286</v>
      </c>
      <c r="G19" s="235" t="s">
        <v>6</v>
      </c>
      <c r="I19" s="503" t="str">
        <f t="array" ref="I19" xml:space="preserve"> IF( INDEX(J19:S19, I$5) = "", IF( INDEX(J19:S19, I$6) = F19, "vw", "tu"), IF(INDEX(J19:S19, I$5) = F19, "vw", "tu"))</f>
        <v>vw</v>
      </c>
      <c r="J19" s="332"/>
      <c r="K19" s="272">
        <v>44286</v>
      </c>
      <c r="L19" s="272">
        <v>44286</v>
      </c>
      <c r="M19" s="272">
        <v>44286</v>
      </c>
      <c r="N19" s="236"/>
      <c r="O19" s="214"/>
      <c r="P19" s="214"/>
      <c r="Q19" s="214"/>
      <c r="R19" s="214"/>
      <c r="S19" s="236"/>
    </row>
    <row r="20" spans="1:19" s="126" customFormat="1" x14ac:dyDescent="0.25">
      <c r="A20" s="193"/>
      <c r="B20" s="193"/>
      <c r="C20" s="194"/>
      <c r="D20" s="195"/>
      <c r="E20" s="196"/>
      <c r="F20"/>
      <c r="G20" s="196"/>
      <c r="I20" s="504"/>
      <c r="J20" s="337"/>
      <c r="N20" s="209"/>
      <c r="S20" s="209"/>
    </row>
    <row r="21" spans="1:19" s="233" customFormat="1" x14ac:dyDescent="0.25">
      <c r="A21" s="37"/>
      <c r="B21" s="37"/>
      <c r="C21" s="34"/>
      <c r="D21" s="35"/>
      <c r="E21" s="35" t="s">
        <v>200</v>
      </c>
      <c r="F21" s="222">
        <f xml:space="preserve"> IF( INDEX(J21:S21, $I$4) = "", INDEX(J21:R21, $I$6), INDEX(J21:S21, $I$4))</f>
        <v>30</v>
      </c>
      <c r="G21" s="35" t="s">
        <v>29</v>
      </c>
      <c r="I21" s="503" t="str">
        <f t="array" ref="I21" xml:space="preserve"> IF( INDEX(J21:S21, I$5) = "", IF( INDEX(J21:S21, I$6) = F21, "vw", "tu"), IF(INDEX(J21:S21, I$5) = F21, "vw", "tu"))</f>
        <v>vw</v>
      </c>
      <c r="J21" s="334"/>
      <c r="K21" s="215">
        <v>30</v>
      </c>
      <c r="L21" s="215">
        <v>20</v>
      </c>
      <c r="M21" s="215">
        <v>25</v>
      </c>
      <c r="N21" s="234"/>
      <c r="O21" s="223"/>
      <c r="P21" s="223"/>
      <c r="Q21" s="223"/>
      <c r="R21" s="223"/>
      <c r="S21" s="234"/>
    </row>
    <row r="22" spans="1:19" s="115" customFormat="1" x14ac:dyDescent="0.25">
      <c r="A22" s="224"/>
      <c r="B22" s="224"/>
      <c r="C22" s="225"/>
      <c r="D22" s="226"/>
      <c r="E22" s="227" t="s">
        <v>109</v>
      </c>
      <c r="F22" s="228">
        <f xml:space="preserve"> IF( INDEX(J22:S22, $I$4) = "", INDEX(J22:R22, $I$6), INDEX(J22:S22, $I$4))</f>
        <v>0</v>
      </c>
      <c r="G22" s="227" t="s">
        <v>80</v>
      </c>
      <c r="I22" s="503" t="str">
        <f t="array" ref="I22" xml:space="preserve"> IF( INDEX(J22:S22, I$5) = "", IF( INDEX(J22:S22, I$6) = F22, "vw", "tu"), IF(INDEX(J22:S22, I$5) = F22, "vw", "tu"))</f>
        <v>vw</v>
      </c>
      <c r="J22" s="336"/>
      <c r="K22" s="230">
        <v>0</v>
      </c>
      <c r="L22" s="230">
        <v>0</v>
      </c>
      <c r="M22" s="230">
        <v>0</v>
      </c>
      <c r="N22" s="229"/>
      <c r="O22" s="231"/>
      <c r="P22" s="231"/>
      <c r="Q22" s="231"/>
      <c r="R22" s="231"/>
      <c r="S22" s="229"/>
    </row>
    <row r="23" spans="1:19" s="524" customFormat="1" x14ac:dyDescent="0.25">
      <c r="A23" s="520"/>
      <c r="B23" s="520"/>
      <c r="C23" s="521"/>
      <c r="D23" s="522"/>
      <c r="E23" s="522" t="s">
        <v>85</v>
      </c>
      <c r="F23" s="523">
        <f xml:space="preserve"> IF( INDEX(J23:S23, $I$4) = "", INDEX(J23:R23, $I$6), INDEX(J23:S23, $I$4))</f>
        <v>0</v>
      </c>
      <c r="G23" s="522" t="s">
        <v>29</v>
      </c>
      <c r="I23" s="503" t="str">
        <f t="array" ref="I23" xml:space="preserve"> IF( INDEX(J23:S23, I$5) = "", IF( INDEX(J23:S23, I$6) = F23, "vw", "tu"), IF(INDEX(J23:S23, I$5) = F23, "vw", "tu"))</f>
        <v>vw</v>
      </c>
      <c r="J23" s="432"/>
      <c r="K23" s="525">
        <v>0</v>
      </c>
      <c r="L23" s="525">
        <v>0</v>
      </c>
      <c r="M23" s="525">
        <v>0</v>
      </c>
      <c r="N23" s="432"/>
      <c r="O23" s="525"/>
      <c r="P23" s="525"/>
      <c r="Q23" s="525"/>
      <c r="R23" s="525"/>
      <c r="S23" s="432"/>
    </row>
    <row r="24" spans="1:19" s="348" customFormat="1" x14ac:dyDescent="0.25">
      <c r="A24" s="224"/>
      <c r="B24" s="224"/>
      <c r="C24" s="225"/>
      <c r="D24" s="226"/>
      <c r="E24" s="226"/>
      <c r="F24" s="347"/>
      <c r="G24" s="226"/>
      <c r="I24" s="505"/>
      <c r="J24" s="336"/>
      <c r="K24" s="347"/>
      <c r="L24" s="347"/>
      <c r="M24" s="347"/>
      <c r="N24" s="232"/>
      <c r="O24" s="349"/>
      <c r="P24" s="349"/>
      <c r="Q24" s="349"/>
      <c r="R24" s="349"/>
      <c r="S24" s="232"/>
    </row>
    <row r="25" spans="1:19" s="348" customFormat="1" x14ac:dyDescent="0.25">
      <c r="A25" s="224"/>
      <c r="B25" s="224"/>
      <c r="C25" s="225"/>
      <c r="D25" s="226"/>
      <c r="E25" s="226"/>
      <c r="F25" s="347"/>
      <c r="G25" s="226"/>
      <c r="I25" s="505"/>
      <c r="J25" s="336"/>
      <c r="K25" s="347"/>
      <c r="L25" s="347"/>
      <c r="M25" s="347"/>
      <c r="N25" s="232"/>
      <c r="O25" s="349"/>
      <c r="P25" s="349"/>
      <c r="Q25" s="349"/>
      <c r="R25" s="349"/>
      <c r="S25" s="232"/>
    </row>
    <row r="26" spans="1:19" x14ac:dyDescent="0.25">
      <c r="A26" s="1" t="s">
        <v>133</v>
      </c>
      <c r="I26" s="503"/>
    </row>
    <row r="27" spans="1:19" x14ac:dyDescent="0.25">
      <c r="B27" s="1" t="s">
        <v>174</v>
      </c>
      <c r="I27" s="503"/>
    </row>
    <row r="28" spans="1:19" s="367" customFormat="1" x14ac:dyDescent="0.25">
      <c r="A28" s="364"/>
      <c r="B28" s="364"/>
      <c r="C28" s="365"/>
      <c r="D28" s="366"/>
      <c r="E28" s="396" t="s">
        <v>167</v>
      </c>
      <c r="F28" s="397">
        <f xml:space="preserve"> IF( INDEX(J28:S28, $I$4) = "", INDEX(J28:R28, $I$6), INDEX(J28:S28, $I$4))</f>
        <v>0.33</v>
      </c>
      <c r="G28" s="396" t="s">
        <v>141</v>
      </c>
      <c r="H28" s="396"/>
      <c r="I28" s="503" t="str">
        <f t="array" ref="I28" xml:space="preserve"> IF( INDEX(J28:S28, I$5) = "", IF( INDEX(J28:S28, I$6) = F28, "vw", "tu"), IF(INDEX(J28:S28, I$5) = F28, "vw", "tu"))</f>
        <v>vw</v>
      </c>
      <c r="J28" s="398"/>
      <c r="K28" s="399">
        <v>0.33</v>
      </c>
      <c r="L28" s="399">
        <v>0.33</v>
      </c>
      <c r="M28" s="399">
        <v>0.33</v>
      </c>
      <c r="N28" s="400"/>
      <c r="O28" s="401"/>
      <c r="P28" s="401"/>
      <c r="Q28" s="401"/>
      <c r="R28" s="401"/>
      <c r="S28" s="400"/>
    </row>
    <row r="29" spans="1:19" x14ac:dyDescent="0.25">
      <c r="E29" s="396" t="s">
        <v>168</v>
      </c>
      <c r="F29" s="397">
        <f xml:space="preserve"> IF( INDEX(J29:S29, $I$4) = "", INDEX(J29:R29, $I$6), INDEX(J29:S29, $I$4))</f>
        <v>0.36</v>
      </c>
      <c r="G29" s="396" t="s">
        <v>141</v>
      </c>
      <c r="H29" s="396"/>
      <c r="I29" s="503" t="str">
        <f t="array" ref="I29" xml:space="preserve"> IF( INDEX(J29:S29, I$5) = "", IF( INDEX(J29:S29, I$6) = F29, "vw", "tu"), IF(INDEX(J29:S29, I$5) = F29, "vw", "tu"))</f>
        <v>vw</v>
      </c>
      <c r="J29" s="398"/>
      <c r="K29" s="399">
        <v>0.36</v>
      </c>
      <c r="L29" s="399">
        <v>0.36</v>
      </c>
      <c r="M29" s="399">
        <v>0.36</v>
      </c>
      <c r="N29" s="400"/>
      <c r="O29" s="401"/>
      <c r="P29" s="401"/>
      <c r="Q29" s="401"/>
      <c r="R29" s="401"/>
      <c r="S29" s="400"/>
    </row>
    <row r="30" spans="1:19" x14ac:dyDescent="0.25">
      <c r="E30" s="396" t="s">
        <v>169</v>
      </c>
      <c r="F30" s="397">
        <f xml:space="preserve"> IF( INDEX(J30:S30, $I$4) = "", INDEX(J30:R30, $I$6), INDEX(J30:S30, $I$4))</f>
        <v>0.15499999999999992</v>
      </c>
      <c r="G30" s="396" t="s">
        <v>141</v>
      </c>
      <c r="H30" s="396"/>
      <c r="I30" s="503" t="str">
        <f t="array" ref="I30" xml:space="preserve"> IF( INDEX(J30:S30, I$5) = "", IF( INDEX(J30:S30, I$6) = F30, "vw", "tu"), IF(INDEX(J30:S30, I$5) = F30, "vw", "tu"))</f>
        <v>vw</v>
      </c>
      <c r="J30" s="398"/>
      <c r="K30" s="399">
        <v>0.15499999999999992</v>
      </c>
      <c r="L30" s="399">
        <v>0.15499999999999992</v>
      </c>
      <c r="M30" s="399">
        <v>0.15499999999999992</v>
      </c>
      <c r="N30" s="400"/>
      <c r="O30" s="401"/>
      <c r="P30" s="401"/>
      <c r="Q30" s="401"/>
      <c r="R30" s="401"/>
      <c r="S30" s="400"/>
    </row>
    <row r="31" spans="1:19" x14ac:dyDescent="0.25">
      <c r="E31" s="396" t="s">
        <v>170</v>
      </c>
      <c r="F31" s="397">
        <f xml:space="preserve"> IF( INDEX(J31:S31, $I$4) = "", INDEX(J31:R31, $I$6), INDEX(J31:S31, $I$4))</f>
        <v>0.155</v>
      </c>
      <c r="G31" s="396" t="s">
        <v>141</v>
      </c>
      <c r="H31" s="396"/>
      <c r="I31" s="503" t="str">
        <f t="array" ref="I31" xml:space="preserve"> IF( INDEX(J31:S31, I$5) = "", IF( INDEX(J31:S31, I$6) = F31, "vw", "tu"), IF(INDEX(J31:S31, I$5) = F31, "vw", "tu"))</f>
        <v>vw</v>
      </c>
      <c r="J31" s="398"/>
      <c r="K31" s="399">
        <v>0.155</v>
      </c>
      <c r="L31" s="399">
        <v>0.155</v>
      </c>
      <c r="M31" s="399">
        <v>0.155</v>
      </c>
      <c r="N31" s="400"/>
      <c r="O31" s="401"/>
      <c r="P31" s="401"/>
      <c r="Q31" s="401"/>
      <c r="R31" s="401"/>
      <c r="S31" s="400"/>
    </row>
    <row r="34" spans="1:19" s="367" customFormat="1" x14ac:dyDescent="0.25">
      <c r="A34" s="364"/>
      <c r="B34" s="364"/>
      <c r="C34" s="365"/>
      <c r="D34" s="366"/>
      <c r="E34" s="396" t="s">
        <v>322</v>
      </c>
      <c r="F34" s="397">
        <f xml:space="preserve"> IF( INDEX(J34:S34, $I$4) = "", INDEX(J34:R34, $I$6), INDEX(J34:S34, $I$4))</f>
        <v>5.0000000000000001E-3</v>
      </c>
      <c r="G34" s="396" t="s">
        <v>124</v>
      </c>
      <c r="H34" s="396">
        <v>0</v>
      </c>
      <c r="I34" s="503" t="str">
        <f t="array" ref="I34" xml:space="preserve"> IF( INDEX(J34:S34, I$5) = "", IF( INDEX(J34:S34, I$6) = F34, "vw", "tu"), IF(INDEX(J34:S34, I$5) = F34, "vw", "tu"))</f>
        <v>vw</v>
      </c>
      <c r="J34" s="398"/>
      <c r="K34" s="399">
        <v>5.0000000000000001E-3</v>
      </c>
      <c r="L34" s="399">
        <v>5.0000000000000001E-3</v>
      </c>
      <c r="M34" s="399">
        <v>5.0000000000000001E-3</v>
      </c>
      <c r="N34" s="400"/>
      <c r="O34" s="401"/>
      <c r="P34" s="401"/>
      <c r="Q34" s="401"/>
      <c r="R34" s="401"/>
      <c r="S34" s="400"/>
    </row>
    <row r="35" spans="1:19" s="126" customFormat="1" x14ac:dyDescent="0.25">
      <c r="A35" s="193"/>
      <c r="B35" s="193"/>
      <c r="C35" s="194"/>
      <c r="D35" s="195"/>
      <c r="E35" s="196" t="s">
        <v>199</v>
      </c>
      <c r="F35" s="402">
        <f xml:space="preserve"> IF( INDEX(J35:S35, $I$4) = "", INDEX(J35:R35, $I$6), INDEX(J35:S35, $I$4))</f>
        <v>250</v>
      </c>
      <c r="G35" s="196" t="s">
        <v>126</v>
      </c>
      <c r="H35" s="196"/>
      <c r="I35" s="503" t="str">
        <f t="array" ref="I35" xml:space="preserve"> IF( INDEX(J35:S35, I$5) = "", IF( INDEX(J35:S35, I$6) = F35, "vw", "tu"), IF(INDEX(J35:S35, I$5) = F35, "vw", "tu"))</f>
        <v>vw</v>
      </c>
      <c r="J35" s="403"/>
      <c r="K35" s="372">
        <v>250</v>
      </c>
      <c r="L35" s="372">
        <v>250</v>
      </c>
      <c r="M35" s="372">
        <v>250</v>
      </c>
      <c r="N35" s="404"/>
      <c r="O35" s="405"/>
      <c r="P35" s="405"/>
      <c r="Q35" s="405"/>
      <c r="R35" s="405"/>
      <c r="S35" s="404"/>
    </row>
    <row r="36" spans="1:19" x14ac:dyDescent="0.25">
      <c r="E36" s="396" t="s">
        <v>127</v>
      </c>
      <c r="F36" s="397">
        <f xml:space="preserve"> IF( INDEX(J36:S36, $I$4) = "", INDEX(J36:R36, $I$6), INDEX(J36:S36, $I$4))</f>
        <v>0.97</v>
      </c>
      <c r="G36" s="396" t="s">
        <v>108</v>
      </c>
      <c r="H36" s="396"/>
      <c r="I36" s="503" t="str">
        <f t="array" ref="I36" xml:space="preserve"> IF( INDEX(J36:S36, I$5) = "", IF( INDEX(J36:S36, I$6) = F36, "vw", "tu"), IF(INDEX(J36:S36, I$5) = F36, "vw", "tu"))</f>
        <v>vw</v>
      </c>
      <c r="J36" s="398"/>
      <c r="K36" s="399">
        <v>0.97</v>
      </c>
      <c r="L36" s="399">
        <v>0.97</v>
      </c>
      <c r="M36" s="399">
        <v>0.97</v>
      </c>
      <c r="N36" s="400"/>
      <c r="O36" s="401"/>
      <c r="P36" s="401"/>
      <c r="Q36" s="401"/>
      <c r="R36" s="401"/>
      <c r="S36" s="400"/>
    </row>
    <row r="37" spans="1:19" s="547" customFormat="1" x14ac:dyDescent="0.25">
      <c r="A37" s="487"/>
      <c r="B37" s="487"/>
      <c r="C37" s="488"/>
      <c r="D37" s="489"/>
      <c r="E37" s="545"/>
      <c r="F37" s="544"/>
      <c r="G37" s="545"/>
      <c r="H37" s="545"/>
      <c r="I37" s="546"/>
      <c r="J37" s="206"/>
      <c r="K37" s="12"/>
      <c r="L37" s="12"/>
      <c r="M37" s="12"/>
      <c r="N37" s="206"/>
      <c r="O37" s="12"/>
      <c r="P37" s="12"/>
      <c r="Q37" s="12"/>
      <c r="R37" s="12"/>
      <c r="S37" s="206"/>
    </row>
    <row r="38" spans="1:19" s="490" customFormat="1" x14ac:dyDescent="0.25">
      <c r="A38" s="487"/>
      <c r="B38" s="487"/>
      <c r="C38" s="488"/>
      <c r="D38" s="489"/>
      <c r="E38" s="491" t="s">
        <v>129</v>
      </c>
      <c r="F38" s="492">
        <f xml:space="preserve"> IF( INDEX(J38:S38, $I$4) = "", INDEX(J38:R38, $I$6), INDEX(J38:S38, $I$4))</f>
        <v>6.5000000000000002E-2</v>
      </c>
      <c r="G38" s="491" t="s">
        <v>128</v>
      </c>
      <c r="H38" s="491"/>
      <c r="I38" s="503" t="str">
        <f t="array" ref="I38" xml:space="preserve"> IF( INDEX(J38:S38, I$5) = "", IF( INDEX(J38:S38, I$6) = F38, "vw", "tu"), IF(INDEX(J38:S38, I$5) = F38, "vw", "tu"))</f>
        <v>vw</v>
      </c>
      <c r="J38" s="493"/>
      <c r="K38" s="494">
        <v>6.5000000000000002E-2</v>
      </c>
      <c r="L38" s="494">
        <v>6.5000000000000002E-2</v>
      </c>
      <c r="M38" s="494">
        <v>6.5000000000000002E-2</v>
      </c>
      <c r="N38" s="495"/>
      <c r="O38" s="496"/>
      <c r="P38" s="496"/>
      <c r="Q38" s="496"/>
      <c r="R38" s="496"/>
      <c r="S38" s="495"/>
    </row>
    <row r="39" spans="1:19" s="490" customFormat="1" x14ac:dyDescent="0.25">
      <c r="A39" s="487"/>
      <c r="B39" s="487"/>
      <c r="C39" s="488"/>
      <c r="D39" s="489"/>
      <c r="E39" s="491"/>
      <c r="F39" s="544"/>
      <c r="G39" s="491"/>
      <c r="H39" s="491"/>
      <c r="I39" s="503"/>
      <c r="J39" s="493"/>
      <c r="K39" s="12"/>
      <c r="L39" s="12"/>
      <c r="M39" s="12"/>
      <c r="N39" s="495"/>
      <c r="O39" s="558"/>
      <c r="P39" s="558"/>
      <c r="Q39" s="558"/>
      <c r="R39" s="558"/>
      <c r="S39" s="495"/>
    </row>
    <row r="40" spans="1:19" s="547" customFormat="1" x14ac:dyDescent="0.25">
      <c r="A40" s="487"/>
      <c r="B40" s="487" t="s">
        <v>175</v>
      </c>
      <c r="C40" s="488"/>
      <c r="D40" s="489"/>
      <c r="E40" s="545"/>
      <c r="F40" s="544"/>
      <c r="G40" s="545"/>
      <c r="H40" s="545"/>
      <c r="I40" s="546"/>
      <c r="J40" s="206"/>
      <c r="K40" s="12"/>
      <c r="L40" s="12"/>
      <c r="M40" s="12"/>
      <c r="N40" s="206"/>
      <c r="O40" s="12"/>
      <c r="P40" s="12"/>
      <c r="Q40" s="12"/>
      <c r="R40" s="12"/>
      <c r="S40" s="206"/>
    </row>
    <row r="41" spans="1:19" s="126" customFormat="1" x14ac:dyDescent="0.25">
      <c r="A41" s="193"/>
      <c r="B41" s="193"/>
      <c r="C41" s="194"/>
      <c r="D41" s="195"/>
      <c r="E41" s="196" t="s">
        <v>172</v>
      </c>
      <c r="F41" s="402">
        <f xml:space="preserve"> IF( INDEX(J41:S41, $I$4) = "", INDEX(J41:R41, $I$6), INDEX(J41:S41, $I$4))</f>
        <v>1500</v>
      </c>
      <c r="G41" s="196" t="str">
        <f xml:space="preserve"> SMU</f>
        <v>$ 000s</v>
      </c>
      <c r="H41" s="196"/>
      <c r="I41" s="503" t="str">
        <f t="array" ref="I41" xml:space="preserve"> IF( INDEX(J41:S41, I$5) = "", IF( INDEX(J41:S41, I$6) = F41, "vw", "tu"), IF(INDEX(J41:S41, I$5) = F41, "vw", "tu"))</f>
        <v>vw</v>
      </c>
      <c r="J41" s="403"/>
      <c r="K41" s="372">
        <v>1500</v>
      </c>
      <c r="L41" s="372">
        <v>1600</v>
      </c>
      <c r="M41" s="372">
        <v>1800</v>
      </c>
      <c r="N41" s="404"/>
      <c r="O41" s="405"/>
      <c r="P41" s="405"/>
      <c r="Q41" s="405"/>
      <c r="R41" s="405"/>
      <c r="S41" s="404"/>
    </row>
    <row r="42" spans="1:19" x14ac:dyDescent="0.25">
      <c r="I42" s="503"/>
    </row>
    <row r="43" spans="1:19" x14ac:dyDescent="0.25">
      <c r="A43" s="1" t="s">
        <v>214</v>
      </c>
      <c r="I43" s="503"/>
    </row>
    <row r="44" spans="1:19" x14ac:dyDescent="0.25">
      <c r="I44" s="503"/>
    </row>
    <row r="45" spans="1:19" x14ac:dyDescent="0.25">
      <c r="B45" s="1" t="s">
        <v>215</v>
      </c>
      <c r="I45" s="503"/>
    </row>
    <row r="46" spans="1:19" s="367" customFormat="1" x14ac:dyDescent="0.25">
      <c r="A46" s="364"/>
      <c r="B46" s="364"/>
      <c r="C46" s="365"/>
      <c r="D46" s="366"/>
      <c r="E46" s="396" t="s">
        <v>205</v>
      </c>
      <c r="F46" s="397">
        <f xml:space="preserve"> IF( INDEX(J46:S46, $I$4) = "", INDEX(J46:R46, $I$6), INDEX(J46:S46, $I$4))</f>
        <v>0.7</v>
      </c>
      <c r="G46" s="396" t="s">
        <v>108</v>
      </c>
      <c r="H46" s="396"/>
      <c r="I46" s="561" t="str">
        <f t="array" ref="I46" xml:space="preserve"> IF( INDEX(J46:S46, I$5) = "", IF( INDEX(J46:S46, I$6) = F46, "vw", "tu"), IF(INDEX(J46:S46, I$5) = F46, "vw", "tu"))</f>
        <v>vw</v>
      </c>
      <c r="J46" s="398"/>
      <c r="K46" s="399">
        <v>0.7</v>
      </c>
      <c r="L46" s="399">
        <v>0.7</v>
      </c>
      <c r="M46" s="399">
        <v>0.7</v>
      </c>
      <c r="N46" s="400"/>
      <c r="O46" s="401"/>
      <c r="P46" s="401"/>
      <c r="Q46" s="401"/>
      <c r="R46" s="401"/>
      <c r="S46" s="400"/>
    </row>
    <row r="48" spans="1:19" s="126" customFormat="1" x14ac:dyDescent="0.25">
      <c r="A48" s="193"/>
      <c r="B48" s="193"/>
      <c r="C48" s="194"/>
      <c r="D48" s="195"/>
      <c r="E48" s="196" t="s">
        <v>223</v>
      </c>
      <c r="F48" s="402">
        <f xml:space="preserve"> IF( INDEX(J48:S48, $I$4) = "", INDEX(J48:R48, $I$6), INDEX(J48:S48, $I$4))</f>
        <v>360</v>
      </c>
      <c r="G48" s="196" t="s">
        <v>221</v>
      </c>
      <c r="H48" s="196"/>
      <c r="I48" s="561" t="str">
        <f t="array" ref="I48" xml:space="preserve"> IF( INDEX(J48:S48, I$5) = "", IF( INDEX(J48:S48, I$6) = F48, "vw", "tu"), IF(INDEX(J48:S48, I$5) = F48, "vw", "tu"))</f>
        <v>vw</v>
      </c>
      <c r="J48" s="403"/>
      <c r="K48" s="372">
        <v>360</v>
      </c>
      <c r="L48" s="372">
        <v>360</v>
      </c>
      <c r="M48" s="372">
        <v>360</v>
      </c>
      <c r="N48" s="404"/>
      <c r="O48" s="405"/>
      <c r="P48" s="405"/>
      <c r="Q48" s="405"/>
      <c r="R48" s="405"/>
      <c r="S48" s="404"/>
    </row>
    <row r="49" spans="1:19" s="367" customFormat="1" x14ac:dyDescent="0.25">
      <c r="A49" s="364"/>
      <c r="B49" s="364"/>
      <c r="C49" s="365"/>
      <c r="D49" s="366"/>
      <c r="E49" s="396" t="s">
        <v>212</v>
      </c>
      <c r="F49" s="397">
        <f xml:space="preserve"> IF( INDEX(J49:S49, $I$4) = "", INDEX(J49:R49, $I$6), INDEX(J49:S49, $I$4))</f>
        <v>2.5000000000000001E-2</v>
      </c>
      <c r="G49" s="396" t="s">
        <v>108</v>
      </c>
      <c r="H49" s="396"/>
      <c r="I49" s="561" t="str">
        <f t="array" ref="I49" xml:space="preserve"> IF( INDEX(J49:S49, I$5) = "", IF( INDEX(J49:S49, I$6) = F49, "vw", "tu"), IF(INDEX(J49:S49, I$5) = F49, "vw", "tu"))</f>
        <v>vw</v>
      </c>
      <c r="J49" s="398"/>
      <c r="K49" s="399">
        <v>2.5000000000000001E-2</v>
      </c>
      <c r="L49" s="399">
        <v>2.5000000000000001E-2</v>
      </c>
      <c r="M49" s="399">
        <v>2.5000000000000001E-2</v>
      </c>
      <c r="N49" s="400"/>
      <c r="O49" s="401"/>
      <c r="P49" s="401"/>
      <c r="Q49" s="401"/>
      <c r="R49" s="401"/>
      <c r="S49" s="400"/>
    </row>
    <row r="50" spans="1:19" x14ac:dyDescent="0.25">
      <c r="E50" s="396" t="s">
        <v>213</v>
      </c>
      <c r="F50" s="397">
        <f xml:space="preserve"> IF( INDEX(J50:S50, $I$4) = "", INDEX(J50:R50, $I$6), INDEX(J50:S50, $I$4))</f>
        <v>3.7999999999999999E-2</v>
      </c>
      <c r="G50" s="396" t="s">
        <v>108</v>
      </c>
      <c r="H50" s="396"/>
      <c r="I50" s="561" t="str">
        <f t="array" ref="I50" xml:space="preserve"> IF( INDEX(J50:S50, I$5) = "", IF( INDEX(J50:S50, I$6) = F50, "vw", "tu"), IF(INDEX(J50:S50, I$5) = F50, "vw", "tu"))</f>
        <v>vw</v>
      </c>
      <c r="J50" s="398"/>
      <c r="K50" s="399">
        <v>3.7999999999999999E-2</v>
      </c>
      <c r="L50" s="399">
        <v>3.7999999999999999E-2</v>
      </c>
      <c r="M50" s="399">
        <v>3.7999999999999999E-2</v>
      </c>
      <c r="N50" s="400"/>
      <c r="O50" s="401"/>
      <c r="P50" s="401"/>
      <c r="Q50" s="401"/>
      <c r="R50" s="401"/>
      <c r="S50" s="400"/>
    </row>
    <row r="51" spans="1:19" s="254" customFormat="1" x14ac:dyDescent="0.25">
      <c r="A51" s="563"/>
      <c r="B51" s="563"/>
      <c r="C51" s="564"/>
      <c r="D51" s="255"/>
      <c r="E51" s="255" t="s">
        <v>217</v>
      </c>
      <c r="F51" s="565">
        <f xml:space="preserve"> IF( INDEX(J51:S51, $I$4) = "", INDEX(J51:R51, $I$6), INDEX(J51:S51, $I$4))</f>
        <v>10</v>
      </c>
      <c r="G51" s="255" t="s">
        <v>29</v>
      </c>
      <c r="I51" s="561" t="str">
        <f t="array" ref="I51" xml:space="preserve"> IF( INDEX(J51:S51, I$5) = "", IF( INDEX(J51:S51, I$6) = F51, "vw", "tu"), IF(INDEX(J51:S51, I$5) = F51, "vw", "tu"))</f>
        <v>vw</v>
      </c>
      <c r="J51" s="430"/>
      <c r="K51" s="566">
        <v>10</v>
      </c>
      <c r="L51" s="566">
        <v>10</v>
      </c>
      <c r="M51" s="566">
        <v>10</v>
      </c>
      <c r="N51" s="430"/>
      <c r="O51" s="566"/>
      <c r="P51" s="566"/>
      <c r="Q51" s="566"/>
      <c r="R51" s="566"/>
      <c r="S51" s="430"/>
    </row>
    <row r="53" spans="1:19" x14ac:dyDescent="0.25">
      <c r="B53" s="1" t="s">
        <v>306</v>
      </c>
    </row>
    <row r="54" spans="1:19" s="367" customFormat="1" x14ac:dyDescent="0.25">
      <c r="A54" s="364"/>
      <c r="B54" s="364"/>
      <c r="C54" s="365"/>
      <c r="D54" s="366"/>
      <c r="E54" s="396" t="s">
        <v>307</v>
      </c>
      <c r="F54" s="397">
        <f xml:space="preserve"> IF( INDEX(J54:S54, $I$4) = "", INDEX(J54:R54, $I$6), INDEX(J54:S54, $I$4))</f>
        <v>0.12</v>
      </c>
      <c r="G54" s="396" t="s">
        <v>108</v>
      </c>
      <c r="H54" s="396"/>
      <c r="I54" s="561" t="str">
        <f t="array" ref="I54" xml:space="preserve"> IF( INDEX(J54:S54, I$5) = "", IF( INDEX(J54:S54, I$6) = F54, "vw", "tu"), IF(INDEX(J54:S54, I$5) = F54, "vw", "tu"))</f>
        <v>vw</v>
      </c>
      <c r="J54" s="398"/>
      <c r="K54" s="399">
        <v>0.12</v>
      </c>
      <c r="L54" s="399">
        <v>0.12</v>
      </c>
      <c r="M54" s="399">
        <v>0.12</v>
      </c>
      <c r="N54" s="400"/>
      <c r="O54" s="401"/>
      <c r="P54" s="401"/>
      <c r="Q54" s="401"/>
      <c r="R54" s="401"/>
      <c r="S54" s="400"/>
    </row>
    <row r="55" spans="1:19" s="126" customFormat="1" x14ac:dyDescent="0.25">
      <c r="A55" s="193"/>
      <c r="B55" s="193"/>
      <c r="C55" s="194"/>
      <c r="D55" s="195"/>
      <c r="E55" s="196" t="s">
        <v>293</v>
      </c>
      <c r="F55" s="402">
        <f xml:space="preserve"> IF( INDEX(J55:S55, $I$4) = "", INDEX(J55:R55, $I$6), INDEX(J55:S55, $I$4))</f>
        <v>0</v>
      </c>
      <c r="G55" s="196" t="str">
        <f xml:space="preserve"> SMU</f>
        <v>$ 000s</v>
      </c>
      <c r="H55" s="196"/>
      <c r="I55" s="624" t="str">
        <f t="array" ref="I55" xml:space="preserve"> IF( INDEX(J55:S55, I$5) = "", IF( INDEX(J55:S55, I$6) = F55, "vw", "tu"), IF(INDEX(J55:S55, I$5) = F55, "vw", "tu"))</f>
        <v>vw</v>
      </c>
      <c r="J55" s="403"/>
      <c r="K55" s="372"/>
      <c r="L55" s="372"/>
      <c r="M55" s="372"/>
      <c r="N55" s="404"/>
      <c r="O55" s="405"/>
      <c r="P55" s="405"/>
      <c r="Q55" s="405"/>
      <c r="R55" s="405"/>
      <c r="S55" s="404"/>
    </row>
    <row r="57" spans="1:19" x14ac:dyDescent="0.25">
      <c r="B57" s="1" t="s">
        <v>282</v>
      </c>
    </row>
    <row r="58" spans="1:19" s="367" customFormat="1" x14ac:dyDescent="0.25">
      <c r="A58" s="364"/>
      <c r="B58" s="364"/>
      <c r="C58" s="365"/>
      <c r="D58" s="366"/>
      <c r="E58" s="396" t="s">
        <v>235</v>
      </c>
      <c r="F58" s="397">
        <f xml:space="preserve"> IF( INDEX(J58:S58, $I$4) = "", INDEX(J58:R58, $I$6), INDEX(J58:S58, $I$4))</f>
        <v>0.4</v>
      </c>
      <c r="G58" s="396" t="s">
        <v>108</v>
      </c>
      <c r="H58" s="396"/>
      <c r="I58" s="561" t="str">
        <f t="array" ref="I58" xml:space="preserve"> IF( INDEX(J58:S58, I$5) = "", IF( INDEX(J58:S58, I$6) = F58, "vw", "tu"), IF(INDEX(J58:S58, I$5) = F58, "vw", "tu"))</f>
        <v>vw</v>
      </c>
      <c r="J58" s="398"/>
      <c r="K58" s="399">
        <v>0.4</v>
      </c>
      <c r="L58" s="399">
        <v>0.4</v>
      </c>
      <c r="M58" s="399">
        <v>0.4</v>
      </c>
      <c r="N58" s="400"/>
      <c r="O58" s="401"/>
      <c r="P58" s="401"/>
      <c r="Q58" s="401"/>
      <c r="R58" s="401"/>
      <c r="S58" s="400"/>
    </row>
    <row r="59" spans="1:19" s="367" customFormat="1" x14ac:dyDescent="0.25">
      <c r="A59" s="364"/>
      <c r="B59" s="364"/>
      <c r="C59" s="365"/>
      <c r="D59" s="366"/>
      <c r="E59" s="396" t="s">
        <v>242</v>
      </c>
      <c r="F59" s="397">
        <f xml:space="preserve"> IF( INDEX(J59:S59, $I$4) = "", INDEX(J59:R59, $I$6), INDEX(J59:S59, $I$4))</f>
        <v>0.12</v>
      </c>
      <c r="G59" s="396" t="s">
        <v>108</v>
      </c>
      <c r="H59" s="396"/>
      <c r="I59" s="561" t="str">
        <f t="array" ref="I59" xml:space="preserve"> IF( INDEX(J59:S59, I$5) = "", IF( INDEX(J59:S59, I$6) = F59, "vw", "tu"), IF(INDEX(J59:S59, I$5) = F59, "vw", "tu"))</f>
        <v>vw</v>
      </c>
      <c r="J59" s="398"/>
      <c r="K59" s="399">
        <v>0.12</v>
      </c>
      <c r="L59" s="399">
        <v>0.12</v>
      </c>
      <c r="M59" s="399">
        <v>0.12</v>
      </c>
      <c r="N59" s="400"/>
      <c r="O59" s="401"/>
      <c r="P59" s="401"/>
      <c r="Q59" s="401"/>
      <c r="R59" s="401"/>
      <c r="S59" s="400"/>
    </row>
    <row r="61" spans="1:19" x14ac:dyDescent="0.25">
      <c r="A61" s="1" t="s">
        <v>283</v>
      </c>
      <c r="I61" s="503"/>
    </row>
    <row r="62" spans="1:19" x14ac:dyDescent="0.25">
      <c r="I62" s="503"/>
    </row>
    <row r="63" spans="1:19" x14ac:dyDescent="0.25">
      <c r="B63" s="1" t="s">
        <v>284</v>
      </c>
      <c r="I63" s="503"/>
    </row>
    <row r="64" spans="1:19" s="233" customFormat="1" x14ac:dyDescent="0.25">
      <c r="A64" s="37"/>
      <c r="B64" s="37"/>
      <c r="C64" s="34"/>
      <c r="D64" s="35"/>
      <c r="E64" s="35" t="s">
        <v>177</v>
      </c>
      <c r="F64" s="222">
        <f xml:space="preserve"> IF( INDEX(J64:S64, $I$4) = "", INDEX(J64:R64, $I$6), INDEX(J64:S64, $I$4))</f>
        <v>25</v>
      </c>
      <c r="G64" s="35" t="s">
        <v>29</v>
      </c>
      <c r="I64" s="503" t="str">
        <f t="array" ref="I64" xml:space="preserve"> IF( INDEX(J64:S64, I$5) = "", IF( INDEX(J64:S64, I$6) = F64, "vw", "tu"), IF(INDEX(J64:S64, I$5) = F64, "vw", "tu"))</f>
        <v>vw</v>
      </c>
      <c r="J64" s="334"/>
      <c r="K64" s="215">
        <v>25</v>
      </c>
      <c r="L64" s="215">
        <v>25</v>
      </c>
      <c r="M64" s="215">
        <v>25</v>
      </c>
      <c r="N64" s="234"/>
      <c r="O64" s="223"/>
      <c r="P64" s="223"/>
      <c r="Q64" s="223"/>
      <c r="R64" s="223"/>
      <c r="S64" s="234"/>
    </row>
    <row r="65" spans="1:19" s="126" customFormat="1" x14ac:dyDescent="0.25">
      <c r="A65" s="193"/>
      <c r="B65" s="193"/>
      <c r="C65" s="194"/>
      <c r="D65" s="195"/>
      <c r="E65" s="196" t="s">
        <v>198</v>
      </c>
      <c r="F65" s="402">
        <f xml:space="preserve"> IF( INDEX(J65:S65, $I$4) = "", INDEX(J65:R65, $I$6), INDEX(J65:S65, $I$4))</f>
        <v>100000</v>
      </c>
      <c r="G65" s="196" t="str">
        <f xml:space="preserve"> SMU</f>
        <v>$ 000s</v>
      </c>
      <c r="H65" s="196"/>
      <c r="I65" s="503" t="str">
        <f t="array" ref="I65" xml:space="preserve"> IF( INDEX(J65:S65, I$5) = "", IF( INDEX(J65:S65, I$6) = F65, "vw", "tu"), IF(INDEX(J65:S65, I$5) = F65, "vw", "tu"))</f>
        <v>vw</v>
      </c>
      <c r="J65" s="403"/>
      <c r="K65" s="372">
        <v>100000</v>
      </c>
      <c r="L65" s="372">
        <v>125000</v>
      </c>
      <c r="M65" s="372">
        <v>130000</v>
      </c>
      <c r="N65" s="404"/>
      <c r="O65" s="405"/>
      <c r="P65" s="405"/>
      <c r="Q65" s="405"/>
      <c r="R65" s="405"/>
      <c r="S65" s="404"/>
    </row>
    <row r="66" spans="1:19" x14ac:dyDescent="0.25">
      <c r="I66" s="503"/>
    </row>
    <row r="67" spans="1:19" x14ac:dyDescent="0.25">
      <c r="B67" s="1" t="s">
        <v>285</v>
      </c>
      <c r="I67" s="503"/>
    </row>
    <row r="68" spans="1:19" s="126" customFormat="1" x14ac:dyDescent="0.25">
      <c r="A68" s="193"/>
      <c r="B68" s="193"/>
      <c r="C68" s="194"/>
      <c r="D68" s="195"/>
      <c r="E68" s="196" t="s">
        <v>275</v>
      </c>
      <c r="F68" s="402">
        <f xml:space="preserve"> IF( INDEX(J68:S68, $I$4) = "", INDEX(J68:R68, $I$6), INDEX(J68:S68, $I$4))</f>
        <v>0</v>
      </c>
      <c r="G68" s="196" t="str">
        <f xml:space="preserve"> SMU</f>
        <v>$ 000s</v>
      </c>
      <c r="H68" s="196"/>
      <c r="I68" s="503" t="str">
        <f t="array" ref="I68" xml:space="preserve"> IF( INDEX(J68:S68, I$5) = "", IF( INDEX(J68:S68, I$6) = F68, "vw", "tu"), IF(INDEX(J68:S68, I$5) = F68, "vw", "tu"))</f>
        <v>vw</v>
      </c>
      <c r="J68" s="403"/>
      <c r="K68" s="372">
        <v>0</v>
      </c>
      <c r="L68" s="372">
        <v>0</v>
      </c>
      <c r="M68" s="372">
        <v>0</v>
      </c>
      <c r="N68" s="404"/>
      <c r="O68" s="405"/>
      <c r="P68" s="405"/>
      <c r="Q68" s="405"/>
      <c r="R68" s="405"/>
      <c r="S68" s="404"/>
    </row>
    <row r="69" spans="1:19" s="126" customFormat="1" x14ac:dyDescent="0.25">
      <c r="A69" s="193"/>
      <c r="B69" s="193"/>
      <c r="C69" s="194"/>
      <c r="D69" s="195"/>
      <c r="E69" s="196" t="s">
        <v>159</v>
      </c>
      <c r="F69" s="402">
        <f xml:space="preserve"> IF( INDEX(J69:S69, $I$4) = "", INDEX(J69:R69, $I$6), INDEX(J69:S69, $I$4))</f>
        <v>0</v>
      </c>
      <c r="G69" s="196" t="str">
        <f xml:space="preserve"> SMU</f>
        <v>$ 000s</v>
      </c>
      <c r="H69" s="196"/>
      <c r="I69" s="503" t="str">
        <f t="array" ref="I69" xml:space="preserve"> IF( INDEX(J69:S69, I$5) = "", IF( INDEX(J69:S69, I$6) = F69, "vw", "tu"), IF(INDEX(J69:S69, I$5) = F69, "vw", "tu"))</f>
        <v>vw</v>
      </c>
      <c r="J69" s="403"/>
      <c r="K69" s="372">
        <v>0</v>
      </c>
      <c r="L69" s="372">
        <v>0</v>
      </c>
      <c r="M69" s="372">
        <v>0</v>
      </c>
      <c r="N69" s="404"/>
      <c r="O69" s="405"/>
      <c r="P69" s="405"/>
      <c r="Q69" s="405"/>
      <c r="R69" s="405"/>
      <c r="S69" s="404"/>
    </row>
    <row r="70" spans="1:19" s="126" customFormat="1" x14ac:dyDescent="0.25">
      <c r="A70" s="193"/>
      <c r="B70" s="193"/>
      <c r="C70" s="194"/>
      <c r="D70" s="195"/>
      <c r="E70" s="196" t="s">
        <v>164</v>
      </c>
      <c r="F70" s="402">
        <f xml:space="preserve"> IF( INDEX(J70:S70, $I$4) = "", INDEX(J70:R70, $I$6), INDEX(J70:S70, $I$4))</f>
        <v>0</v>
      </c>
      <c r="G70" s="196" t="str">
        <f xml:space="preserve"> SMU</f>
        <v>$ 000s</v>
      </c>
      <c r="H70" s="196"/>
      <c r="I70" s="503" t="str">
        <f t="array" ref="I70" xml:space="preserve"> IF( INDEX(J70:S70, I$5) = "", IF( INDEX(J70:S70, I$6) = F70, "vw", "tu"), IF(INDEX(J70:S70, I$5) = F70, "vw", "tu"))</f>
        <v>vw</v>
      </c>
      <c r="J70" s="403"/>
      <c r="K70" s="372">
        <v>0</v>
      </c>
      <c r="L70" s="372">
        <v>0</v>
      </c>
      <c r="M70" s="372">
        <v>0</v>
      </c>
      <c r="N70" s="404"/>
      <c r="O70" s="405"/>
      <c r="P70" s="405"/>
      <c r="Q70" s="405"/>
      <c r="R70" s="405"/>
      <c r="S70" s="404"/>
    </row>
    <row r="71" spans="1:19" x14ac:dyDescent="0.25">
      <c r="I71" s="503"/>
    </row>
    <row r="72" spans="1:19" x14ac:dyDescent="0.25">
      <c r="A72" s="1" t="s">
        <v>286</v>
      </c>
      <c r="I72" s="503"/>
    </row>
    <row r="73" spans="1:19" s="367" customFormat="1" x14ac:dyDescent="0.25">
      <c r="A73" s="364"/>
      <c r="B73" s="364"/>
      <c r="C73" s="365"/>
      <c r="D73" s="366"/>
      <c r="E73" s="396" t="s">
        <v>259</v>
      </c>
      <c r="F73" s="397">
        <f xml:space="preserve"> IF( INDEX(J73:S73, $I$4) = "", INDEX(J73:R73, $I$6), INDEX(J73:S73, $I$4))</f>
        <v>0.2</v>
      </c>
      <c r="G73" s="396" t="s">
        <v>108</v>
      </c>
      <c r="H73" s="396"/>
      <c r="I73" s="561" t="str">
        <f t="array" ref="I73" xml:space="preserve"> IF( INDEX(J73:S73, I$5) = "", IF( INDEX(J73:S73, I$6) = F73, "vw", "tu"), IF(INDEX(J73:S73, I$5) = F73, "vw", "tu"))</f>
        <v>vw</v>
      </c>
      <c r="J73" s="398"/>
      <c r="K73" s="399">
        <v>0.2</v>
      </c>
      <c r="L73" s="399">
        <v>0.2</v>
      </c>
      <c r="M73" s="399">
        <v>0.2</v>
      </c>
      <c r="N73" s="400"/>
      <c r="O73" s="401"/>
      <c r="P73" s="401"/>
      <c r="Q73" s="401"/>
      <c r="R73" s="401"/>
      <c r="S73" s="400"/>
    </row>
    <row r="74" spans="1:19" s="367" customFormat="1" x14ac:dyDescent="0.25">
      <c r="A74" s="364"/>
      <c r="B74" s="364"/>
      <c r="C74" s="365"/>
      <c r="D74" s="366"/>
      <c r="E74" s="396" t="s">
        <v>266</v>
      </c>
      <c r="F74" s="397">
        <f xml:space="preserve"> IF( INDEX(J74:S74, $I$4) = "", INDEX(J74:R74, $I$6), INDEX(J74:S74, $I$4))</f>
        <v>0.05</v>
      </c>
      <c r="G74" s="396" t="s">
        <v>267</v>
      </c>
      <c r="H74" s="396"/>
      <c r="I74" s="561" t="str">
        <f t="array" ref="I74" xml:space="preserve"> IF( INDEX(J74:S74, I$5) = "", IF( INDEX(J74:S74, I$6) = F74, "vw", "tu"), IF(INDEX(J74:S74, I$5) = F74, "vw", "tu"))</f>
        <v>vw</v>
      </c>
      <c r="J74" s="398"/>
      <c r="K74" s="399">
        <v>0.05</v>
      </c>
      <c r="L74" s="399">
        <v>0.05</v>
      </c>
      <c r="M74" s="399">
        <v>0.05</v>
      </c>
      <c r="N74" s="400"/>
      <c r="O74" s="401"/>
      <c r="P74" s="401"/>
      <c r="Q74" s="401"/>
      <c r="R74" s="401"/>
      <c r="S74" s="400"/>
    </row>
    <row r="75" spans="1:19" s="126" customFormat="1" x14ac:dyDescent="0.25">
      <c r="A75" s="193"/>
      <c r="B75" s="193"/>
      <c r="C75" s="194"/>
      <c r="D75" s="195"/>
      <c r="E75" s="196" t="s">
        <v>273</v>
      </c>
      <c r="F75" s="402">
        <f xml:space="preserve"> IF( INDEX(J75:S75, $I$4) = "", INDEX(J75:R75, $I$6), INDEX(J75:S75, $I$4))</f>
        <v>0</v>
      </c>
      <c r="G75" s="196" t="str">
        <f xml:space="preserve"> SMU</f>
        <v>$ 000s</v>
      </c>
      <c r="H75" s="196"/>
      <c r="I75" s="624" t="str">
        <f t="array" ref="I75" xml:space="preserve"> IF( INDEX(J75:S75, I$5) = "", IF( INDEX(J75:S75, I$6) = F75, "vw", "tu"), IF(INDEX(J75:S75, I$5) = F75, "vw", "tu"))</f>
        <v>vw</v>
      </c>
      <c r="J75" s="403"/>
      <c r="K75" s="372"/>
      <c r="L75" s="372"/>
      <c r="M75" s="372"/>
      <c r="N75" s="404"/>
      <c r="O75" s="405"/>
      <c r="P75" s="405"/>
      <c r="Q75" s="405"/>
      <c r="R75" s="405"/>
      <c r="S75" s="404"/>
    </row>
    <row r="77" spans="1:19" x14ac:dyDescent="0.25">
      <c r="I77" s="503"/>
    </row>
    <row r="78" spans="1:19" x14ac:dyDescent="0.25">
      <c r="I78" s="503"/>
    </row>
    <row r="79" spans="1:19" x14ac:dyDescent="0.25">
      <c r="I79" s="503"/>
    </row>
    <row r="80" spans="1:19" x14ac:dyDescent="0.25">
      <c r="I80" s="503"/>
    </row>
    <row r="82" spans="1:19" s="211" customFormat="1" x14ac:dyDescent="0.25">
      <c r="A82" s="407" t="s">
        <v>94</v>
      </c>
      <c r="B82" s="407"/>
      <c r="C82" s="408"/>
      <c r="I82" s="506"/>
    </row>
    <row r="83" spans="1:19" s="119" customFormat="1" x14ac:dyDescent="0.25">
      <c r="A83" s="116"/>
      <c r="B83" s="116"/>
      <c r="C83" s="117"/>
      <c r="D83" s="122"/>
      <c r="F83" s="123"/>
      <c r="I83" s="497"/>
      <c r="J83" s="212"/>
      <c r="N83" s="212"/>
      <c r="S83" s="212"/>
    </row>
    <row r="84" spans="1:19" s="119" customFormat="1" x14ac:dyDescent="0.25">
      <c r="A84" s="116"/>
      <c r="B84" s="116"/>
      <c r="C84" s="117"/>
      <c r="D84" s="122"/>
      <c r="E84" s="124" t="s">
        <v>40</v>
      </c>
      <c r="F84" s="216">
        <v>1E-3</v>
      </c>
      <c r="G84" s="124" t="s">
        <v>41</v>
      </c>
      <c r="I84" s="497"/>
      <c r="J84" s="212"/>
      <c r="N84" s="212"/>
      <c r="S84" s="212"/>
    </row>
    <row r="85" spans="1:19" s="119" customFormat="1" x14ac:dyDescent="0.25">
      <c r="A85" s="116"/>
      <c r="B85" s="116"/>
      <c r="C85" s="117"/>
      <c r="D85" s="122"/>
      <c r="E85" s="124" t="s">
        <v>73</v>
      </c>
      <c r="F85" s="216">
        <v>1E-3</v>
      </c>
      <c r="G85" s="124" t="s">
        <v>41</v>
      </c>
      <c r="I85" s="497"/>
      <c r="J85" s="212"/>
      <c r="N85" s="212"/>
      <c r="S85" s="212"/>
    </row>
    <row r="86" spans="1:19" s="35" customFormat="1" x14ac:dyDescent="0.25">
      <c r="A86" s="37"/>
      <c r="B86" s="37"/>
      <c r="C86" s="34"/>
      <c r="E86" s="35" t="s">
        <v>43</v>
      </c>
      <c r="F86" s="368">
        <v>12</v>
      </c>
      <c r="G86" s="35" t="s">
        <v>10</v>
      </c>
      <c r="I86" s="497"/>
      <c r="J86" s="211"/>
      <c r="N86" s="211"/>
      <c r="S86" s="211"/>
    </row>
    <row r="87" spans="1:19" s="311" customFormat="1" x14ac:dyDescent="0.25">
      <c r="A87" s="567"/>
      <c r="B87" s="567"/>
      <c r="C87" s="568"/>
      <c r="D87" s="569"/>
      <c r="E87" s="311" t="s">
        <v>245</v>
      </c>
      <c r="F87" s="570">
        <v>365</v>
      </c>
      <c r="G87" s="311" t="s">
        <v>221</v>
      </c>
      <c r="I87" s="571"/>
      <c r="J87" s="572"/>
      <c r="N87" s="572"/>
      <c r="S87" s="572"/>
    </row>
    <row r="88" spans="1:19" s="311" customFormat="1" x14ac:dyDescent="0.25">
      <c r="A88" s="567"/>
      <c r="B88" s="567"/>
      <c r="C88" s="568"/>
      <c r="D88" s="569"/>
      <c r="E88" s="311" t="s">
        <v>107</v>
      </c>
      <c r="F88" s="570">
        <v>4</v>
      </c>
      <c r="G88" s="311" t="s">
        <v>88</v>
      </c>
      <c r="I88" s="571"/>
      <c r="J88" s="572"/>
      <c r="N88" s="572"/>
      <c r="S88" s="572"/>
    </row>
    <row r="89" spans="1:19" x14ac:dyDescent="0.25">
      <c r="E89" s="12" t="s">
        <v>92</v>
      </c>
      <c r="F89" s="369" t="s">
        <v>112</v>
      </c>
      <c r="G89" s="12" t="s">
        <v>93</v>
      </c>
      <c r="I89" s="507"/>
    </row>
    <row r="90" spans="1:19" x14ac:dyDescent="0.25">
      <c r="E90" s="199" t="s">
        <v>113</v>
      </c>
      <c r="F90" s="406">
        <v>100</v>
      </c>
      <c r="G90" s="199" t="s">
        <v>113</v>
      </c>
      <c r="H90" s="199"/>
    </row>
    <row r="91" spans="1:19" x14ac:dyDescent="0.25">
      <c r="E91" s="199" t="s">
        <v>114</v>
      </c>
      <c r="F91" s="406">
        <v>1000000</v>
      </c>
      <c r="G91" s="199" t="s">
        <v>115</v>
      </c>
      <c r="H91" s="199"/>
    </row>
    <row r="92" spans="1:19" x14ac:dyDescent="0.25">
      <c r="E92" s="199" t="s">
        <v>323</v>
      </c>
      <c r="F92" s="406">
        <v>1000</v>
      </c>
      <c r="G92" s="199" t="s">
        <v>111</v>
      </c>
      <c r="H92" s="199"/>
    </row>
    <row r="93" spans="1:19" x14ac:dyDescent="0.25">
      <c r="E93" s="199" t="s">
        <v>196</v>
      </c>
      <c r="F93" s="406">
        <v>-1.0000000000000001E-9</v>
      </c>
      <c r="G93" s="199" t="str">
        <f xml:space="preserve"> SMU</f>
        <v>$ 000s</v>
      </c>
      <c r="H93" s="199"/>
    </row>
    <row r="95" spans="1:19" x14ac:dyDescent="0.25">
      <c r="B95" s="1" t="s">
        <v>27</v>
      </c>
    </row>
    <row r="96" spans="1:19" s="52" customFormat="1" x14ac:dyDescent="0.25">
      <c r="A96" s="15"/>
      <c r="B96" s="15"/>
      <c r="C96" s="21"/>
      <c r="D96" s="60"/>
      <c r="E96" s="9" t="s">
        <v>30</v>
      </c>
      <c r="F96" s="217" t="s">
        <v>31</v>
      </c>
      <c r="G96" s="9" t="s">
        <v>26</v>
      </c>
      <c r="H96" s="9"/>
      <c r="I96" s="497"/>
      <c r="J96" s="210"/>
      <c r="N96" s="210"/>
      <c r="S96" s="210"/>
    </row>
    <row r="97" spans="1:19" s="52" customFormat="1" x14ac:dyDescent="0.25">
      <c r="A97" s="15"/>
      <c r="B97" s="15"/>
      <c r="C97" s="21"/>
      <c r="D97" s="60"/>
      <c r="E97" s="9" t="s">
        <v>46</v>
      </c>
      <c r="F97" s="411" t="s">
        <v>47</v>
      </c>
      <c r="G97" s="9" t="s">
        <v>26</v>
      </c>
      <c r="H97" s="9"/>
      <c r="I97" s="497"/>
      <c r="J97" s="210"/>
      <c r="N97" s="210"/>
      <c r="S97" s="210"/>
    </row>
    <row r="98" spans="1:19" s="52" customFormat="1" x14ac:dyDescent="0.25">
      <c r="A98" s="15"/>
      <c r="B98" s="15"/>
      <c r="C98" s="21"/>
      <c r="D98" s="60"/>
      <c r="E98" s="9" t="s">
        <v>48</v>
      </c>
      <c r="F98" s="217" t="s">
        <v>48</v>
      </c>
      <c r="G98" s="9" t="s">
        <v>26</v>
      </c>
      <c r="H98" s="9"/>
      <c r="I98" s="507"/>
      <c r="J98" s="210"/>
      <c r="N98" s="210"/>
      <c r="S98" s="210"/>
    </row>
    <row r="99" spans="1:19" s="52" customFormat="1" x14ac:dyDescent="0.25">
      <c r="A99" s="15"/>
      <c r="B99" s="15"/>
      <c r="C99" s="21"/>
      <c r="D99" s="60"/>
      <c r="E99" s="9" t="s">
        <v>49</v>
      </c>
      <c r="F99" s="217" t="s">
        <v>49</v>
      </c>
      <c r="G99" s="9" t="s">
        <v>26</v>
      </c>
      <c r="H99" s="9"/>
      <c r="I99" s="507"/>
      <c r="J99" s="210"/>
      <c r="N99" s="210"/>
      <c r="S99" s="210"/>
    </row>
    <row r="100" spans="1:19" s="52" customFormat="1" x14ac:dyDescent="0.25">
      <c r="A100" s="15"/>
      <c r="B100" s="15"/>
      <c r="C100" s="21"/>
      <c r="D100" s="60"/>
      <c r="E100" s="9"/>
      <c r="F100" s="43"/>
      <c r="G100" s="9"/>
      <c r="H100" s="9"/>
      <c r="I100" s="507"/>
      <c r="J100" s="210"/>
      <c r="N100" s="210"/>
      <c r="S100" s="210"/>
    </row>
    <row r="101" spans="1:19" s="126" customFormat="1" x14ac:dyDescent="0.25">
      <c r="A101" s="193"/>
      <c r="B101" s="193"/>
      <c r="C101" s="194"/>
      <c r="D101" s="195"/>
      <c r="E101" s="196" t="s">
        <v>120</v>
      </c>
      <c r="F101" s="402">
        <f xml:space="preserve"> IF( INDEX(J101:S101, $I$4) = "", INDEX(J101:R101, $I$6), INDEX(J101:S101, $I$4))</f>
        <v>0</v>
      </c>
      <c r="G101" s="196" t="s">
        <v>121</v>
      </c>
      <c r="H101" s="196"/>
      <c r="I101" s="503" t="str">
        <f t="array" ref="I101" xml:space="preserve"> IF( INDEX(J101:S101, I$5) = "", IF( INDEX(J101:S101, I$6) = F101, "vw", "tu"), IF(INDEX(J101:S101, I$5) = F101, "vw", "tu"))</f>
        <v>vw</v>
      </c>
      <c r="J101" s="403"/>
      <c r="K101" s="372"/>
      <c r="L101" s="372"/>
      <c r="M101" s="372"/>
      <c r="N101" s="404"/>
      <c r="O101" s="405"/>
      <c r="P101" s="405"/>
      <c r="Q101" s="405"/>
      <c r="R101" s="405"/>
      <c r="S101" s="404"/>
    </row>
    <row r="102" spans="1:19" s="52" customFormat="1" x14ac:dyDescent="0.25">
      <c r="A102" s="15"/>
      <c r="B102" s="15"/>
      <c r="C102" s="21"/>
      <c r="D102" s="60"/>
      <c r="E102" s="9"/>
      <c r="F102" s="43"/>
      <c r="G102" s="9"/>
      <c r="H102" s="9"/>
      <c r="I102" s="503"/>
      <c r="J102" s="210"/>
      <c r="N102" s="210"/>
      <c r="S102" s="210"/>
    </row>
    <row r="103" spans="1:19" x14ac:dyDescent="0.25">
      <c r="I103" s="503"/>
    </row>
    <row r="104" spans="1:19" x14ac:dyDescent="0.25">
      <c r="A104" s="1" t="s">
        <v>63</v>
      </c>
      <c r="I104" s="503"/>
    </row>
    <row r="105" spans="1:19" x14ac:dyDescent="0.25">
      <c r="I105" s="503"/>
    </row>
  </sheetData>
  <phoneticPr fontId="2" type="noConversion"/>
  <conditionalFormatting sqref="O21:R32 O90:R92 O88:R88 O16:R16 O19:R19 P13:R13 O34:R50 O61:R80">
    <cfRule type="cellIs" dxfId="214" priority="396" operator="equal">
      <formula>""</formula>
    </cfRule>
  </conditionalFormatting>
  <conditionalFormatting sqref="O17:R17">
    <cfRule type="cellIs" dxfId="213" priority="393" operator="equal">
      <formula>""</formula>
    </cfRule>
  </conditionalFormatting>
  <conditionalFormatting sqref="O15:R15">
    <cfRule type="cellIs" dxfId="212" priority="392" operator="equal">
      <formula>""</formula>
    </cfRule>
  </conditionalFormatting>
  <conditionalFormatting sqref="O14:R14">
    <cfRule type="cellIs" dxfId="211" priority="391" operator="equal">
      <formula>""</formula>
    </cfRule>
  </conditionalFormatting>
  <conditionalFormatting sqref="O90:R90">
    <cfRule type="cellIs" dxfId="210" priority="241" operator="equal">
      <formula>""</formula>
    </cfRule>
  </conditionalFormatting>
  <conditionalFormatting sqref="O91:R91">
    <cfRule type="cellIs" dxfId="209" priority="239" operator="equal">
      <formula>""</formula>
    </cfRule>
  </conditionalFormatting>
  <conditionalFormatting sqref="O92:R92">
    <cfRule type="cellIs" dxfId="208" priority="237" operator="equal">
      <formula>""</formula>
    </cfRule>
  </conditionalFormatting>
  <conditionalFormatting sqref="I92 I94:I95">
    <cfRule type="cellIs" dxfId="207" priority="194" operator="equal">
      <formula>1</formula>
    </cfRule>
  </conditionalFormatting>
  <conditionalFormatting sqref="I92">
    <cfRule type="cellIs" dxfId="206" priority="193" operator="equal">
      <formula>1</formula>
    </cfRule>
  </conditionalFormatting>
  <conditionalFormatting sqref="I94">
    <cfRule type="cellIs" dxfId="205" priority="192" operator="equal">
      <formula>1</formula>
    </cfRule>
  </conditionalFormatting>
  <conditionalFormatting sqref="I95">
    <cfRule type="cellIs" dxfId="204" priority="191" operator="equal">
      <formula>1</formula>
    </cfRule>
  </conditionalFormatting>
  <conditionalFormatting sqref="I102:I105 I26:I32 I61:I80 I34:I50">
    <cfRule type="cellIs" dxfId="203" priority="190" operator="equal">
      <formula>"tu"</formula>
    </cfRule>
  </conditionalFormatting>
  <conditionalFormatting sqref="O13">
    <cfRule type="cellIs" dxfId="202" priority="185" operator="equal">
      <formula>""</formula>
    </cfRule>
  </conditionalFormatting>
  <conditionalFormatting sqref="I34">
    <cfRule type="cellIs" dxfId="201" priority="156" operator="equal">
      <formula>"tu"</formula>
    </cfRule>
  </conditionalFormatting>
  <conditionalFormatting sqref="O28:R28">
    <cfRule type="cellIs" dxfId="200" priority="155" operator="equal">
      <formula>""</formula>
    </cfRule>
  </conditionalFormatting>
  <conditionalFormatting sqref="O29:R29">
    <cfRule type="cellIs" dxfId="199" priority="153" operator="equal">
      <formula>""</formula>
    </cfRule>
  </conditionalFormatting>
  <conditionalFormatting sqref="O30:R30">
    <cfRule type="cellIs" dxfId="198" priority="151" operator="equal">
      <formula>""</formula>
    </cfRule>
  </conditionalFormatting>
  <conditionalFormatting sqref="O31:R31">
    <cfRule type="cellIs" dxfId="197" priority="149" operator="equal">
      <formula>""</formula>
    </cfRule>
  </conditionalFormatting>
  <conditionalFormatting sqref="O35:R35">
    <cfRule type="cellIs" dxfId="196" priority="147" operator="equal">
      <formula>""</formula>
    </cfRule>
  </conditionalFormatting>
  <conditionalFormatting sqref="O101:R101">
    <cfRule type="cellIs" dxfId="195" priority="109" operator="equal">
      <formula>""</formula>
    </cfRule>
  </conditionalFormatting>
  <conditionalFormatting sqref="I101">
    <cfRule type="cellIs" dxfId="194" priority="105" operator="equal">
      <formula>"tu"</formula>
    </cfRule>
  </conditionalFormatting>
  <conditionalFormatting sqref="I13">
    <cfRule type="cellIs" dxfId="193" priority="104" operator="equal">
      <formula>"tu"</formula>
    </cfRule>
  </conditionalFormatting>
  <conditionalFormatting sqref="I14">
    <cfRule type="cellIs" dxfId="192" priority="103" operator="equal">
      <formula>"tu"</formula>
    </cfRule>
  </conditionalFormatting>
  <conditionalFormatting sqref="I15">
    <cfRule type="cellIs" dxfId="191" priority="102" operator="equal">
      <formula>"tu"</formula>
    </cfRule>
  </conditionalFormatting>
  <conditionalFormatting sqref="I16">
    <cfRule type="cellIs" dxfId="190" priority="101" operator="equal">
      <formula>"tu"</formula>
    </cfRule>
  </conditionalFormatting>
  <conditionalFormatting sqref="I17">
    <cfRule type="cellIs" dxfId="189" priority="100" operator="equal">
      <formula>"tu"</formula>
    </cfRule>
  </conditionalFormatting>
  <conditionalFormatting sqref="I19">
    <cfRule type="cellIs" dxfId="188" priority="99" operator="equal">
      <formula>"tu"</formula>
    </cfRule>
  </conditionalFormatting>
  <conditionalFormatting sqref="I21:I23">
    <cfRule type="cellIs" dxfId="187" priority="98" operator="equal">
      <formula>"tu"</formula>
    </cfRule>
  </conditionalFormatting>
  <conditionalFormatting sqref="O41:R41">
    <cfRule type="cellIs" dxfId="186" priority="77" operator="equal">
      <formula>""</formula>
    </cfRule>
  </conditionalFormatting>
  <conditionalFormatting sqref="I41">
    <cfRule type="cellIs" dxfId="185" priority="76" operator="equal">
      <formula>"tu"</formula>
    </cfRule>
  </conditionalFormatting>
  <conditionalFormatting sqref="O64:R64">
    <cfRule type="cellIs" dxfId="184" priority="72" operator="equal">
      <formula>""</formula>
    </cfRule>
  </conditionalFormatting>
  <conditionalFormatting sqref="I64">
    <cfRule type="cellIs" dxfId="183" priority="71" operator="equal">
      <formula>"tu"</formula>
    </cfRule>
  </conditionalFormatting>
  <conditionalFormatting sqref="O65:R65">
    <cfRule type="cellIs" dxfId="182" priority="70" operator="equal">
      <formula>""</formula>
    </cfRule>
  </conditionalFormatting>
  <conditionalFormatting sqref="I65">
    <cfRule type="cellIs" dxfId="181" priority="69" operator="equal">
      <formula>"tu"</formula>
    </cfRule>
  </conditionalFormatting>
  <conditionalFormatting sqref="O93:R93">
    <cfRule type="cellIs" dxfId="180" priority="68" operator="equal">
      <formula>""</formula>
    </cfRule>
  </conditionalFormatting>
  <conditionalFormatting sqref="O93:R93">
    <cfRule type="cellIs" dxfId="179" priority="67" operator="equal">
      <formula>""</formula>
    </cfRule>
  </conditionalFormatting>
  <conditionalFormatting sqref="I93">
    <cfRule type="cellIs" dxfId="178" priority="66" operator="equal">
      <formula>1</formula>
    </cfRule>
  </conditionalFormatting>
  <conditionalFormatting sqref="I93">
    <cfRule type="cellIs" dxfId="177" priority="65" operator="equal">
      <formula>1</formula>
    </cfRule>
  </conditionalFormatting>
  <conditionalFormatting sqref="O33:R33">
    <cfRule type="cellIs" dxfId="176" priority="64" operator="equal">
      <formula>""</formula>
    </cfRule>
  </conditionalFormatting>
  <conditionalFormatting sqref="I33">
    <cfRule type="cellIs" dxfId="175" priority="63" operator="equal">
      <formula>"tu"</formula>
    </cfRule>
  </conditionalFormatting>
  <conditionalFormatting sqref="I33">
    <cfRule type="cellIs" dxfId="174" priority="62" operator="equal">
      <formula>"tu"</formula>
    </cfRule>
  </conditionalFormatting>
  <conditionalFormatting sqref="O46:R46">
    <cfRule type="cellIs" dxfId="173" priority="41" operator="equal">
      <formula>""</formula>
    </cfRule>
  </conditionalFormatting>
  <conditionalFormatting sqref="I46">
    <cfRule type="cellIs" dxfId="172" priority="40" operator="equal">
      <formula>"tu"</formula>
    </cfRule>
  </conditionalFormatting>
  <conditionalFormatting sqref="O49:R49">
    <cfRule type="cellIs" dxfId="171" priority="39" operator="equal">
      <formula>""</formula>
    </cfRule>
  </conditionalFormatting>
  <conditionalFormatting sqref="I49">
    <cfRule type="cellIs" dxfId="170" priority="38" operator="equal">
      <formula>"tu"</formula>
    </cfRule>
  </conditionalFormatting>
  <conditionalFormatting sqref="O50:R50">
    <cfRule type="cellIs" dxfId="169" priority="37" operator="equal">
      <formula>""</formula>
    </cfRule>
  </conditionalFormatting>
  <conditionalFormatting sqref="I50">
    <cfRule type="cellIs" dxfId="168" priority="36" operator="equal">
      <formula>"tu"</formula>
    </cfRule>
  </conditionalFormatting>
  <conditionalFormatting sqref="O51:R51">
    <cfRule type="cellIs" dxfId="167" priority="29" operator="equal">
      <formula>""</formula>
    </cfRule>
  </conditionalFormatting>
  <conditionalFormatting sqref="I58">
    <cfRule type="cellIs" dxfId="166" priority="26" operator="equal">
      <formula>"tu"</formula>
    </cfRule>
  </conditionalFormatting>
  <conditionalFormatting sqref="O58:R58">
    <cfRule type="cellIs" dxfId="165" priority="27" operator="equal">
      <formula>""</formula>
    </cfRule>
  </conditionalFormatting>
  <conditionalFormatting sqref="O59:R59">
    <cfRule type="cellIs" dxfId="164" priority="25" operator="equal">
      <formula>""</formula>
    </cfRule>
  </conditionalFormatting>
  <conditionalFormatting sqref="I59">
    <cfRule type="cellIs" dxfId="163" priority="24" operator="equal">
      <formula>"tu"</formula>
    </cfRule>
  </conditionalFormatting>
  <conditionalFormatting sqref="O87:R87">
    <cfRule type="cellIs" dxfId="162" priority="23" operator="equal">
      <formula>""</formula>
    </cfRule>
  </conditionalFormatting>
  <conditionalFormatting sqref="O73:R73">
    <cfRule type="cellIs" dxfId="161" priority="22" operator="equal">
      <formula>""</formula>
    </cfRule>
  </conditionalFormatting>
  <conditionalFormatting sqref="I73">
    <cfRule type="cellIs" dxfId="160" priority="21" operator="equal">
      <formula>"tu"</formula>
    </cfRule>
  </conditionalFormatting>
  <conditionalFormatting sqref="O74:R74">
    <cfRule type="cellIs" dxfId="159" priority="20" operator="equal">
      <formula>""</formula>
    </cfRule>
  </conditionalFormatting>
  <conditionalFormatting sqref="I74">
    <cfRule type="cellIs" dxfId="158" priority="19" operator="equal">
      <formula>"tu"</formula>
    </cfRule>
  </conditionalFormatting>
  <conditionalFormatting sqref="O68:R68">
    <cfRule type="cellIs" dxfId="157" priority="18" operator="equal">
      <formula>""</formula>
    </cfRule>
  </conditionalFormatting>
  <conditionalFormatting sqref="I68">
    <cfRule type="cellIs" dxfId="156" priority="17" operator="equal">
      <formula>"tu"</formula>
    </cfRule>
  </conditionalFormatting>
  <conditionalFormatting sqref="O69:R69">
    <cfRule type="cellIs" dxfId="155" priority="16" operator="equal">
      <formula>""</formula>
    </cfRule>
  </conditionalFormatting>
  <conditionalFormatting sqref="I69">
    <cfRule type="cellIs" dxfId="154" priority="15" operator="equal">
      <formula>"tu"</formula>
    </cfRule>
  </conditionalFormatting>
  <conditionalFormatting sqref="O70:R70">
    <cfRule type="cellIs" dxfId="153" priority="14" operator="equal">
      <formula>""</formula>
    </cfRule>
  </conditionalFormatting>
  <conditionalFormatting sqref="I70">
    <cfRule type="cellIs" dxfId="152" priority="13" operator="equal">
      <formula>"tu"</formula>
    </cfRule>
  </conditionalFormatting>
  <conditionalFormatting sqref="I51">
    <cfRule type="cellIs" dxfId="151" priority="10" operator="equal">
      <formula>"tu"</formula>
    </cfRule>
  </conditionalFormatting>
  <conditionalFormatting sqref="I51">
    <cfRule type="cellIs" dxfId="150" priority="9" operator="equal">
      <formula>"tu"</formula>
    </cfRule>
  </conditionalFormatting>
  <conditionalFormatting sqref="I68:I70">
    <cfRule type="cellIs" dxfId="149" priority="8" operator="equal">
      <formula>"tu"</formula>
    </cfRule>
  </conditionalFormatting>
  <conditionalFormatting sqref="I48">
    <cfRule type="cellIs" dxfId="148" priority="7" operator="equal">
      <formula>"tu"</formula>
    </cfRule>
  </conditionalFormatting>
  <conditionalFormatting sqref="O54:R54">
    <cfRule type="cellIs" dxfId="147" priority="6" operator="equal">
      <formula>""</formula>
    </cfRule>
  </conditionalFormatting>
  <conditionalFormatting sqref="I54">
    <cfRule type="cellIs" dxfId="146" priority="5" operator="equal">
      <formula>"tu"</formula>
    </cfRule>
  </conditionalFormatting>
  <conditionalFormatting sqref="O55:R55">
    <cfRule type="cellIs" dxfId="145" priority="4" operator="equal">
      <formula>""</formula>
    </cfRule>
  </conditionalFormatting>
  <conditionalFormatting sqref="I55">
    <cfRule type="cellIs" dxfId="144" priority="3" operator="equal">
      <formula>"tu"</formula>
    </cfRule>
  </conditionalFormatting>
  <conditionalFormatting sqref="O75:R75">
    <cfRule type="cellIs" dxfId="143" priority="2" operator="equal">
      <formula>""</formula>
    </cfRule>
  </conditionalFormatting>
  <conditionalFormatting sqref="I75">
    <cfRule type="cellIs" dxfId="142" priority="1" operator="equal">
      <formula>"tu"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  <customProperties>
    <customPr name="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outlinePr summaryBelow="0" summaryRight="0"/>
  </sheetPr>
  <dimension ref="A1:WOW155"/>
  <sheetViews>
    <sheetView defaultGridColor="0" colorId="28" workbookViewId="0">
      <pane xSplit="9" ySplit="5" topLeftCell="J6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outlineLevelRow="1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37" s="43" customFormat="1" ht="25" x14ac:dyDescent="0.25">
      <c r="A1" s="24" t="str">
        <f ca="1" xml:space="preserve"> RIGHT(CELL("filename", A1), LEN(CELL("filename", A1)) - SEARCH("]", CELL("filename", A1))) &amp; " - " &amp; InpC!F3</f>
        <v>Time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</row>
    <row r="2" spans="1:437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</row>
    <row r="3" spans="1:437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</row>
    <row r="4" spans="1:437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</row>
    <row r="5" spans="1:437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</row>
    <row r="6" spans="1:437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</row>
    <row r="7" spans="1:437" s="52" customFormat="1" x14ac:dyDescent="0.25">
      <c r="A7" s="15" t="s">
        <v>3</v>
      </c>
      <c r="B7" s="15"/>
      <c r="C7" s="21"/>
      <c r="D7" s="60"/>
      <c r="E7" s="7"/>
      <c r="F7" s="7"/>
      <c r="G7" s="8"/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</row>
    <row r="8" spans="1:437" s="52" customFormat="1" outlineLevel="1" x14ac:dyDescent="0.25">
      <c r="A8" s="15"/>
      <c r="B8" s="15"/>
      <c r="C8" s="21"/>
      <c r="D8" s="60"/>
      <c r="E8" s="7"/>
      <c r="F8" s="7"/>
      <c r="G8" s="8"/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</row>
    <row r="9" spans="1:437" s="52" customFormat="1" outlineLevel="1" x14ac:dyDescent="0.25">
      <c r="A9" s="15"/>
      <c r="B9" s="15" t="s">
        <v>79</v>
      </c>
      <c r="C9" s="21"/>
      <c r="D9" s="60"/>
      <c r="E9" s="7"/>
      <c r="F9" s="7"/>
      <c r="G9" s="8"/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</row>
    <row r="10" spans="1:437" s="62" customFormat="1" outlineLevel="1" x14ac:dyDescent="0.25">
      <c r="A10" s="69"/>
      <c r="B10" s="70"/>
      <c r="C10" s="71"/>
      <c r="D10" s="72"/>
      <c r="E10" s="61" t="s">
        <v>0</v>
      </c>
      <c r="F10" s="61"/>
      <c r="G10" s="61" t="s">
        <v>14</v>
      </c>
      <c r="H10" s="61"/>
      <c r="I10" s="181"/>
      <c r="J10" s="61">
        <f t="shared" ref="J10:BU10" si="0" xml:space="preserve"> I10 + 1</f>
        <v>1</v>
      </c>
      <c r="K10" s="61">
        <f t="shared" si="0"/>
        <v>2</v>
      </c>
      <c r="L10" s="61">
        <f t="shared" si="0"/>
        <v>3</v>
      </c>
      <c r="M10" s="61">
        <f t="shared" si="0"/>
        <v>4</v>
      </c>
      <c r="N10" s="61">
        <f t="shared" si="0"/>
        <v>5</v>
      </c>
      <c r="O10" s="61">
        <f t="shared" si="0"/>
        <v>6</v>
      </c>
      <c r="P10" s="61">
        <f t="shared" si="0"/>
        <v>7</v>
      </c>
      <c r="Q10" s="61">
        <f t="shared" si="0"/>
        <v>8</v>
      </c>
      <c r="R10" s="61">
        <f t="shared" si="0"/>
        <v>9</v>
      </c>
      <c r="S10" s="61">
        <f t="shared" si="0"/>
        <v>10</v>
      </c>
      <c r="T10" s="61">
        <f t="shared" si="0"/>
        <v>11</v>
      </c>
      <c r="U10" s="61">
        <f t="shared" si="0"/>
        <v>12</v>
      </c>
      <c r="V10" s="61">
        <f t="shared" si="0"/>
        <v>13</v>
      </c>
      <c r="W10" s="61">
        <f t="shared" si="0"/>
        <v>14</v>
      </c>
      <c r="X10" s="61">
        <f t="shared" si="0"/>
        <v>15</v>
      </c>
      <c r="Y10" s="61">
        <f t="shared" si="0"/>
        <v>16</v>
      </c>
      <c r="Z10" s="61">
        <f t="shared" si="0"/>
        <v>17</v>
      </c>
      <c r="AA10" s="61">
        <f t="shared" si="0"/>
        <v>18</v>
      </c>
      <c r="AB10" s="61">
        <f t="shared" si="0"/>
        <v>19</v>
      </c>
      <c r="AC10" s="61">
        <f t="shared" si="0"/>
        <v>20</v>
      </c>
      <c r="AD10" s="61">
        <f t="shared" si="0"/>
        <v>21</v>
      </c>
      <c r="AE10" s="61">
        <f t="shared" si="0"/>
        <v>22</v>
      </c>
      <c r="AF10" s="61">
        <f t="shared" si="0"/>
        <v>23</v>
      </c>
      <c r="AG10" s="61">
        <f t="shared" si="0"/>
        <v>24</v>
      </c>
      <c r="AH10" s="61">
        <f t="shared" si="0"/>
        <v>25</v>
      </c>
      <c r="AI10" s="61">
        <f t="shared" si="0"/>
        <v>26</v>
      </c>
      <c r="AJ10" s="61">
        <f t="shared" si="0"/>
        <v>27</v>
      </c>
      <c r="AK10" s="61">
        <f t="shared" si="0"/>
        <v>28</v>
      </c>
      <c r="AL10" s="61">
        <f t="shared" si="0"/>
        <v>29</v>
      </c>
      <c r="AM10" s="61">
        <f t="shared" si="0"/>
        <v>30</v>
      </c>
      <c r="AN10" s="61">
        <f t="shared" si="0"/>
        <v>31</v>
      </c>
      <c r="AO10" s="61">
        <f t="shared" si="0"/>
        <v>32</v>
      </c>
      <c r="AP10" s="61">
        <f t="shared" si="0"/>
        <v>33</v>
      </c>
      <c r="AQ10" s="61">
        <f t="shared" si="0"/>
        <v>34</v>
      </c>
      <c r="AR10" s="61">
        <f t="shared" si="0"/>
        <v>35</v>
      </c>
      <c r="AS10" s="61">
        <f t="shared" si="0"/>
        <v>36</v>
      </c>
      <c r="AT10" s="61">
        <f t="shared" si="0"/>
        <v>37</v>
      </c>
      <c r="AU10" s="61">
        <f t="shared" si="0"/>
        <v>38</v>
      </c>
      <c r="AV10" s="61">
        <f t="shared" si="0"/>
        <v>39</v>
      </c>
      <c r="AW10" s="61">
        <f t="shared" si="0"/>
        <v>40</v>
      </c>
      <c r="AX10" s="61">
        <f t="shared" si="0"/>
        <v>41</v>
      </c>
      <c r="AY10" s="61">
        <f t="shared" si="0"/>
        <v>42</v>
      </c>
      <c r="AZ10" s="61">
        <f t="shared" si="0"/>
        <v>43</v>
      </c>
      <c r="BA10" s="61">
        <f t="shared" si="0"/>
        <v>44</v>
      </c>
      <c r="BB10" s="61">
        <f t="shared" si="0"/>
        <v>45</v>
      </c>
      <c r="BC10" s="61">
        <f t="shared" si="0"/>
        <v>46</v>
      </c>
      <c r="BD10" s="61">
        <f t="shared" si="0"/>
        <v>47</v>
      </c>
      <c r="BE10" s="61">
        <f t="shared" si="0"/>
        <v>48</v>
      </c>
      <c r="BF10" s="61">
        <f t="shared" si="0"/>
        <v>49</v>
      </c>
      <c r="BG10" s="61">
        <f t="shared" si="0"/>
        <v>50</v>
      </c>
      <c r="BH10" s="61">
        <f t="shared" si="0"/>
        <v>51</v>
      </c>
      <c r="BI10" s="61">
        <f t="shared" si="0"/>
        <v>52</v>
      </c>
      <c r="BJ10" s="61">
        <f t="shared" si="0"/>
        <v>53</v>
      </c>
      <c r="BK10" s="61">
        <f t="shared" si="0"/>
        <v>54</v>
      </c>
      <c r="BL10" s="61">
        <f t="shared" si="0"/>
        <v>55</v>
      </c>
      <c r="BM10" s="61">
        <f t="shared" si="0"/>
        <v>56</v>
      </c>
      <c r="BN10" s="61">
        <f t="shared" si="0"/>
        <v>57</v>
      </c>
      <c r="BO10" s="61">
        <f t="shared" si="0"/>
        <v>58</v>
      </c>
      <c r="BP10" s="61">
        <f t="shared" si="0"/>
        <v>59</v>
      </c>
      <c r="BQ10" s="61">
        <f t="shared" si="0"/>
        <v>60</v>
      </c>
      <c r="BR10" s="61">
        <f t="shared" si="0"/>
        <v>61</v>
      </c>
      <c r="BS10" s="61">
        <f t="shared" si="0"/>
        <v>62</v>
      </c>
      <c r="BT10" s="61">
        <f t="shared" si="0"/>
        <v>63</v>
      </c>
      <c r="BU10" s="61">
        <f t="shared" si="0"/>
        <v>64</v>
      </c>
      <c r="BV10" s="61">
        <f t="shared" ref="BV10:EG10" si="1" xml:space="preserve"> BU10 + 1</f>
        <v>65</v>
      </c>
      <c r="BW10" s="61">
        <f t="shared" si="1"/>
        <v>66</v>
      </c>
      <c r="BX10" s="61">
        <f t="shared" si="1"/>
        <v>67</v>
      </c>
      <c r="BY10" s="61">
        <f t="shared" si="1"/>
        <v>68</v>
      </c>
      <c r="BZ10" s="61">
        <f t="shared" si="1"/>
        <v>69</v>
      </c>
      <c r="CA10" s="61">
        <f t="shared" si="1"/>
        <v>70</v>
      </c>
      <c r="CB10" s="61">
        <f t="shared" si="1"/>
        <v>71</v>
      </c>
      <c r="CC10" s="61">
        <f t="shared" si="1"/>
        <v>72</v>
      </c>
      <c r="CD10" s="61">
        <f t="shared" si="1"/>
        <v>73</v>
      </c>
      <c r="CE10" s="61">
        <f t="shared" si="1"/>
        <v>74</v>
      </c>
      <c r="CF10" s="61">
        <f t="shared" si="1"/>
        <v>75</v>
      </c>
      <c r="CG10" s="61">
        <f t="shared" si="1"/>
        <v>76</v>
      </c>
      <c r="CH10" s="61">
        <f t="shared" si="1"/>
        <v>77</v>
      </c>
      <c r="CI10" s="61">
        <f t="shared" si="1"/>
        <v>78</v>
      </c>
      <c r="CJ10" s="61">
        <f t="shared" si="1"/>
        <v>79</v>
      </c>
      <c r="CK10" s="61">
        <f t="shared" si="1"/>
        <v>80</v>
      </c>
      <c r="CL10" s="61">
        <f t="shared" si="1"/>
        <v>81</v>
      </c>
      <c r="CM10" s="61">
        <f t="shared" si="1"/>
        <v>82</v>
      </c>
      <c r="CN10" s="61">
        <f t="shared" si="1"/>
        <v>83</v>
      </c>
      <c r="CO10" s="61">
        <f t="shared" si="1"/>
        <v>84</v>
      </c>
      <c r="CP10" s="61">
        <f t="shared" si="1"/>
        <v>85</v>
      </c>
      <c r="CQ10" s="61">
        <f t="shared" si="1"/>
        <v>86</v>
      </c>
      <c r="CR10" s="61">
        <f t="shared" si="1"/>
        <v>87</v>
      </c>
      <c r="CS10" s="61">
        <f t="shared" si="1"/>
        <v>88</v>
      </c>
      <c r="CT10" s="61">
        <f t="shared" si="1"/>
        <v>89</v>
      </c>
      <c r="CU10" s="61">
        <f t="shared" si="1"/>
        <v>90</v>
      </c>
      <c r="CV10" s="61">
        <f t="shared" si="1"/>
        <v>91</v>
      </c>
      <c r="CW10" s="61">
        <f t="shared" si="1"/>
        <v>92</v>
      </c>
      <c r="CX10" s="61">
        <f t="shared" si="1"/>
        <v>93</v>
      </c>
      <c r="CY10" s="61">
        <f t="shared" si="1"/>
        <v>94</v>
      </c>
      <c r="CZ10" s="61">
        <f t="shared" si="1"/>
        <v>95</v>
      </c>
      <c r="DA10" s="61">
        <f t="shared" si="1"/>
        <v>96</v>
      </c>
      <c r="DB10" s="61">
        <f t="shared" si="1"/>
        <v>97</v>
      </c>
      <c r="DC10" s="61">
        <f t="shared" si="1"/>
        <v>98</v>
      </c>
      <c r="DD10" s="61">
        <f t="shared" si="1"/>
        <v>99</v>
      </c>
      <c r="DE10" s="61">
        <f t="shared" si="1"/>
        <v>100</v>
      </c>
      <c r="DF10" s="61">
        <f t="shared" si="1"/>
        <v>101</v>
      </c>
      <c r="DG10" s="61">
        <f t="shared" si="1"/>
        <v>102</v>
      </c>
      <c r="DH10" s="61">
        <f t="shared" si="1"/>
        <v>103</v>
      </c>
      <c r="DI10" s="61">
        <f t="shared" si="1"/>
        <v>104</v>
      </c>
      <c r="DJ10" s="61">
        <f t="shared" si="1"/>
        <v>105</v>
      </c>
      <c r="DK10" s="61">
        <f t="shared" si="1"/>
        <v>106</v>
      </c>
      <c r="DL10" s="61">
        <f t="shared" si="1"/>
        <v>107</v>
      </c>
      <c r="DM10" s="61">
        <f t="shared" si="1"/>
        <v>108</v>
      </c>
      <c r="DN10" s="61">
        <f t="shared" si="1"/>
        <v>109</v>
      </c>
      <c r="DO10" s="61">
        <f t="shared" si="1"/>
        <v>110</v>
      </c>
      <c r="DP10" s="61">
        <f t="shared" si="1"/>
        <v>111</v>
      </c>
      <c r="DQ10" s="61">
        <f t="shared" si="1"/>
        <v>112</v>
      </c>
      <c r="DR10" s="61">
        <f t="shared" si="1"/>
        <v>113</v>
      </c>
      <c r="DS10" s="61">
        <f t="shared" si="1"/>
        <v>114</v>
      </c>
      <c r="DT10" s="61">
        <f t="shared" si="1"/>
        <v>115</v>
      </c>
      <c r="DU10" s="61">
        <f t="shared" si="1"/>
        <v>116</v>
      </c>
      <c r="DV10" s="61">
        <f t="shared" si="1"/>
        <v>117</v>
      </c>
      <c r="DW10" s="61">
        <f t="shared" si="1"/>
        <v>118</v>
      </c>
      <c r="DX10" s="61">
        <f t="shared" si="1"/>
        <v>119</v>
      </c>
      <c r="DY10" s="61">
        <f t="shared" si="1"/>
        <v>120</v>
      </c>
      <c r="DZ10" s="61">
        <f t="shared" si="1"/>
        <v>121</v>
      </c>
      <c r="EA10" s="61">
        <f t="shared" si="1"/>
        <v>122</v>
      </c>
      <c r="EB10" s="61">
        <f t="shared" si="1"/>
        <v>123</v>
      </c>
      <c r="EC10" s="61">
        <f t="shared" si="1"/>
        <v>124</v>
      </c>
      <c r="ED10" s="61">
        <f t="shared" si="1"/>
        <v>125</v>
      </c>
      <c r="EE10" s="61">
        <f t="shared" si="1"/>
        <v>126</v>
      </c>
      <c r="EF10" s="61">
        <f t="shared" si="1"/>
        <v>127</v>
      </c>
      <c r="EG10" s="61">
        <f t="shared" si="1"/>
        <v>128</v>
      </c>
      <c r="EH10" s="61">
        <f t="shared" ref="EH10:GG10" si="2" xml:space="preserve"> EG10 + 1</f>
        <v>129</v>
      </c>
      <c r="EI10" s="61">
        <f t="shared" si="2"/>
        <v>130</v>
      </c>
      <c r="EJ10" s="61">
        <f t="shared" si="2"/>
        <v>131</v>
      </c>
      <c r="EK10" s="61">
        <f t="shared" si="2"/>
        <v>132</v>
      </c>
      <c r="EL10" s="61">
        <f t="shared" si="2"/>
        <v>133</v>
      </c>
      <c r="EM10" s="61">
        <f t="shared" si="2"/>
        <v>134</v>
      </c>
      <c r="EN10" s="61">
        <f t="shared" si="2"/>
        <v>135</v>
      </c>
      <c r="EO10" s="61">
        <f t="shared" si="2"/>
        <v>136</v>
      </c>
      <c r="EP10" s="61">
        <f t="shared" si="2"/>
        <v>137</v>
      </c>
      <c r="EQ10" s="61">
        <f t="shared" si="2"/>
        <v>138</v>
      </c>
      <c r="ER10" s="61">
        <f t="shared" si="2"/>
        <v>139</v>
      </c>
      <c r="ES10" s="61">
        <f t="shared" si="2"/>
        <v>140</v>
      </c>
      <c r="ET10" s="61">
        <f t="shared" si="2"/>
        <v>141</v>
      </c>
      <c r="EU10" s="61">
        <f t="shared" si="2"/>
        <v>142</v>
      </c>
      <c r="EV10" s="61">
        <f t="shared" si="2"/>
        <v>143</v>
      </c>
      <c r="EW10" s="61">
        <f t="shared" si="2"/>
        <v>144</v>
      </c>
      <c r="EX10" s="61">
        <f t="shared" si="2"/>
        <v>145</v>
      </c>
      <c r="EY10" s="61">
        <f t="shared" si="2"/>
        <v>146</v>
      </c>
      <c r="EZ10" s="61">
        <f t="shared" si="2"/>
        <v>147</v>
      </c>
      <c r="FA10" s="61">
        <f t="shared" si="2"/>
        <v>148</v>
      </c>
      <c r="FB10" s="61">
        <f t="shared" si="2"/>
        <v>149</v>
      </c>
      <c r="FC10" s="61">
        <f t="shared" si="2"/>
        <v>150</v>
      </c>
      <c r="FD10" s="61">
        <f t="shared" si="2"/>
        <v>151</v>
      </c>
      <c r="FE10" s="61">
        <f t="shared" si="2"/>
        <v>152</v>
      </c>
      <c r="FF10" s="61">
        <f t="shared" si="2"/>
        <v>153</v>
      </c>
      <c r="FG10" s="61">
        <f t="shared" si="2"/>
        <v>154</v>
      </c>
      <c r="FH10" s="61">
        <f t="shared" si="2"/>
        <v>155</v>
      </c>
      <c r="FI10" s="61">
        <f t="shared" si="2"/>
        <v>156</v>
      </c>
      <c r="FJ10" s="61">
        <f t="shared" si="2"/>
        <v>157</v>
      </c>
      <c r="FK10" s="61">
        <f t="shared" si="2"/>
        <v>158</v>
      </c>
      <c r="FL10" s="61">
        <f t="shared" si="2"/>
        <v>159</v>
      </c>
      <c r="FM10" s="61">
        <f t="shared" si="2"/>
        <v>160</v>
      </c>
      <c r="FN10" s="61">
        <f t="shared" si="2"/>
        <v>161</v>
      </c>
      <c r="FO10" s="61">
        <f t="shared" si="2"/>
        <v>162</v>
      </c>
      <c r="FP10" s="61">
        <f t="shared" si="2"/>
        <v>163</v>
      </c>
      <c r="FQ10" s="61">
        <f t="shared" si="2"/>
        <v>164</v>
      </c>
      <c r="FR10" s="61">
        <f t="shared" si="2"/>
        <v>165</v>
      </c>
      <c r="FS10" s="61">
        <f t="shared" si="2"/>
        <v>166</v>
      </c>
      <c r="FT10" s="61">
        <f t="shared" si="2"/>
        <v>167</v>
      </c>
      <c r="FU10" s="61">
        <f t="shared" si="2"/>
        <v>168</v>
      </c>
      <c r="FV10" s="61">
        <f t="shared" si="2"/>
        <v>169</v>
      </c>
      <c r="FW10" s="61">
        <f t="shared" si="2"/>
        <v>170</v>
      </c>
      <c r="FX10" s="61">
        <f t="shared" si="2"/>
        <v>171</v>
      </c>
      <c r="FY10" s="61">
        <f t="shared" si="2"/>
        <v>172</v>
      </c>
      <c r="FZ10" s="61">
        <f t="shared" si="2"/>
        <v>173</v>
      </c>
      <c r="GA10" s="61">
        <f t="shared" si="2"/>
        <v>174</v>
      </c>
      <c r="GB10" s="61">
        <f t="shared" si="2"/>
        <v>175</v>
      </c>
      <c r="GC10" s="61">
        <f t="shared" si="2"/>
        <v>176</v>
      </c>
      <c r="GD10" s="61">
        <f t="shared" si="2"/>
        <v>177</v>
      </c>
      <c r="GE10" s="61">
        <f t="shared" si="2"/>
        <v>178</v>
      </c>
      <c r="GF10" s="61">
        <f t="shared" si="2"/>
        <v>179</v>
      </c>
      <c r="GG10" s="61">
        <f t="shared" si="2"/>
        <v>180</v>
      </c>
      <c r="GH10" s="61">
        <f t="shared" ref="GH10:GJ10" si="3" xml:space="preserve"> GG10 + 1</f>
        <v>181</v>
      </c>
      <c r="GI10" s="61">
        <f t="shared" si="3"/>
        <v>182</v>
      </c>
      <c r="GJ10" s="61">
        <f t="shared" si="3"/>
        <v>183</v>
      </c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</row>
    <row r="11" spans="1:437" s="54" customFormat="1" outlineLevel="1" x14ac:dyDescent="0.25">
      <c r="A11" s="69"/>
      <c r="B11" s="70"/>
      <c r="C11" s="71"/>
      <c r="D11" s="72"/>
      <c r="E11" s="33" t="s">
        <v>22</v>
      </c>
      <c r="F11" s="32">
        <f xml:space="preserve"> MAX(J10:PU10)</f>
        <v>183</v>
      </c>
      <c r="G11" s="33" t="s">
        <v>21</v>
      </c>
      <c r="H11" s="33"/>
      <c r="I11" s="32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</row>
    <row r="12" spans="1:437" s="51" customFormat="1" outlineLevel="1" x14ac:dyDescent="0.25">
      <c r="A12" s="66"/>
      <c r="B12" s="66"/>
      <c r="C12" s="67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</row>
    <row r="13" spans="1:437" s="54" customFormat="1" outlineLevel="1" x14ac:dyDescent="0.25">
      <c r="A13" s="69"/>
      <c r="B13" s="70"/>
      <c r="C13" s="71"/>
      <c r="D13" s="72"/>
      <c r="E13" s="32" t="str">
        <f t="shared" ref="E13:BP13" si="4" xml:space="preserve"> E$10</f>
        <v>Model column counter</v>
      </c>
      <c r="F13" s="32">
        <f t="shared" si="4"/>
        <v>0</v>
      </c>
      <c r="G13" s="32" t="str">
        <f t="shared" si="4"/>
        <v>counter</v>
      </c>
      <c r="H13" s="32">
        <f t="shared" si="4"/>
        <v>0</v>
      </c>
      <c r="I13" s="32">
        <f t="shared" si="4"/>
        <v>0</v>
      </c>
      <c r="J13" s="32">
        <f t="shared" si="4"/>
        <v>1</v>
      </c>
      <c r="K13" s="32">
        <f t="shared" si="4"/>
        <v>2</v>
      </c>
      <c r="L13" s="32">
        <f t="shared" si="4"/>
        <v>3</v>
      </c>
      <c r="M13" s="32">
        <f t="shared" si="4"/>
        <v>4</v>
      </c>
      <c r="N13" s="32">
        <f t="shared" si="4"/>
        <v>5</v>
      </c>
      <c r="O13" s="32">
        <f t="shared" si="4"/>
        <v>6</v>
      </c>
      <c r="P13" s="32">
        <f t="shared" si="4"/>
        <v>7</v>
      </c>
      <c r="Q13" s="32">
        <f t="shared" si="4"/>
        <v>8</v>
      </c>
      <c r="R13" s="32">
        <f t="shared" si="4"/>
        <v>9</v>
      </c>
      <c r="S13" s="32">
        <f t="shared" si="4"/>
        <v>10</v>
      </c>
      <c r="T13" s="32">
        <f t="shared" si="4"/>
        <v>11</v>
      </c>
      <c r="U13" s="32">
        <f t="shared" si="4"/>
        <v>12</v>
      </c>
      <c r="V13" s="32">
        <f t="shared" si="4"/>
        <v>13</v>
      </c>
      <c r="W13" s="32">
        <f t="shared" si="4"/>
        <v>14</v>
      </c>
      <c r="X13" s="32">
        <f t="shared" si="4"/>
        <v>15</v>
      </c>
      <c r="Y13" s="32">
        <f t="shared" si="4"/>
        <v>16</v>
      </c>
      <c r="Z13" s="32">
        <f t="shared" si="4"/>
        <v>17</v>
      </c>
      <c r="AA13" s="32">
        <f t="shared" si="4"/>
        <v>18</v>
      </c>
      <c r="AB13" s="32">
        <f t="shared" si="4"/>
        <v>19</v>
      </c>
      <c r="AC13" s="32">
        <f t="shared" si="4"/>
        <v>20</v>
      </c>
      <c r="AD13" s="32">
        <f t="shared" si="4"/>
        <v>21</v>
      </c>
      <c r="AE13" s="32">
        <f t="shared" si="4"/>
        <v>22</v>
      </c>
      <c r="AF13" s="32">
        <f t="shared" si="4"/>
        <v>23</v>
      </c>
      <c r="AG13" s="32">
        <f t="shared" si="4"/>
        <v>24</v>
      </c>
      <c r="AH13" s="32">
        <f t="shared" si="4"/>
        <v>25</v>
      </c>
      <c r="AI13" s="32">
        <f t="shared" si="4"/>
        <v>26</v>
      </c>
      <c r="AJ13" s="32">
        <f t="shared" si="4"/>
        <v>27</v>
      </c>
      <c r="AK13" s="32">
        <f t="shared" si="4"/>
        <v>28</v>
      </c>
      <c r="AL13" s="32">
        <f t="shared" si="4"/>
        <v>29</v>
      </c>
      <c r="AM13" s="32">
        <f t="shared" si="4"/>
        <v>30</v>
      </c>
      <c r="AN13" s="32">
        <f t="shared" si="4"/>
        <v>31</v>
      </c>
      <c r="AO13" s="32">
        <f t="shared" si="4"/>
        <v>32</v>
      </c>
      <c r="AP13" s="32">
        <f t="shared" si="4"/>
        <v>33</v>
      </c>
      <c r="AQ13" s="32">
        <f t="shared" si="4"/>
        <v>34</v>
      </c>
      <c r="AR13" s="32">
        <f t="shared" si="4"/>
        <v>35</v>
      </c>
      <c r="AS13" s="32">
        <f t="shared" si="4"/>
        <v>36</v>
      </c>
      <c r="AT13" s="32">
        <f t="shared" si="4"/>
        <v>37</v>
      </c>
      <c r="AU13" s="32">
        <f t="shared" si="4"/>
        <v>38</v>
      </c>
      <c r="AV13" s="32">
        <f t="shared" si="4"/>
        <v>39</v>
      </c>
      <c r="AW13" s="32">
        <f t="shared" si="4"/>
        <v>40</v>
      </c>
      <c r="AX13" s="32">
        <f t="shared" si="4"/>
        <v>41</v>
      </c>
      <c r="AY13" s="32">
        <f t="shared" si="4"/>
        <v>42</v>
      </c>
      <c r="AZ13" s="32">
        <f t="shared" si="4"/>
        <v>43</v>
      </c>
      <c r="BA13" s="32">
        <f t="shared" si="4"/>
        <v>44</v>
      </c>
      <c r="BB13" s="32">
        <f t="shared" si="4"/>
        <v>45</v>
      </c>
      <c r="BC13" s="32">
        <f t="shared" si="4"/>
        <v>46</v>
      </c>
      <c r="BD13" s="32">
        <f t="shared" si="4"/>
        <v>47</v>
      </c>
      <c r="BE13" s="32">
        <f t="shared" si="4"/>
        <v>48</v>
      </c>
      <c r="BF13" s="32">
        <f t="shared" si="4"/>
        <v>49</v>
      </c>
      <c r="BG13" s="32">
        <f t="shared" si="4"/>
        <v>50</v>
      </c>
      <c r="BH13" s="32">
        <f t="shared" si="4"/>
        <v>51</v>
      </c>
      <c r="BI13" s="32">
        <f t="shared" si="4"/>
        <v>52</v>
      </c>
      <c r="BJ13" s="32">
        <f t="shared" si="4"/>
        <v>53</v>
      </c>
      <c r="BK13" s="32">
        <f t="shared" si="4"/>
        <v>54</v>
      </c>
      <c r="BL13" s="32">
        <f t="shared" si="4"/>
        <v>55</v>
      </c>
      <c r="BM13" s="32">
        <f t="shared" si="4"/>
        <v>56</v>
      </c>
      <c r="BN13" s="32">
        <f t="shared" si="4"/>
        <v>57</v>
      </c>
      <c r="BO13" s="32">
        <f t="shared" si="4"/>
        <v>58</v>
      </c>
      <c r="BP13" s="32">
        <f t="shared" si="4"/>
        <v>59</v>
      </c>
      <c r="BQ13" s="32">
        <f t="shared" ref="BQ13:EB13" si="5" xml:space="preserve"> BQ$10</f>
        <v>60</v>
      </c>
      <c r="BR13" s="32">
        <f t="shared" si="5"/>
        <v>61</v>
      </c>
      <c r="BS13" s="32">
        <f t="shared" si="5"/>
        <v>62</v>
      </c>
      <c r="BT13" s="32">
        <f t="shared" si="5"/>
        <v>63</v>
      </c>
      <c r="BU13" s="32">
        <f t="shared" si="5"/>
        <v>64</v>
      </c>
      <c r="BV13" s="32">
        <f t="shared" si="5"/>
        <v>65</v>
      </c>
      <c r="BW13" s="32">
        <f t="shared" si="5"/>
        <v>66</v>
      </c>
      <c r="BX13" s="32">
        <f t="shared" si="5"/>
        <v>67</v>
      </c>
      <c r="BY13" s="32">
        <f t="shared" si="5"/>
        <v>68</v>
      </c>
      <c r="BZ13" s="32">
        <f t="shared" si="5"/>
        <v>69</v>
      </c>
      <c r="CA13" s="32">
        <f t="shared" si="5"/>
        <v>70</v>
      </c>
      <c r="CB13" s="32">
        <f t="shared" si="5"/>
        <v>71</v>
      </c>
      <c r="CC13" s="32">
        <f t="shared" si="5"/>
        <v>72</v>
      </c>
      <c r="CD13" s="32">
        <f t="shared" si="5"/>
        <v>73</v>
      </c>
      <c r="CE13" s="32">
        <f t="shared" si="5"/>
        <v>74</v>
      </c>
      <c r="CF13" s="32">
        <f t="shared" si="5"/>
        <v>75</v>
      </c>
      <c r="CG13" s="32">
        <f t="shared" si="5"/>
        <v>76</v>
      </c>
      <c r="CH13" s="32">
        <f t="shared" si="5"/>
        <v>77</v>
      </c>
      <c r="CI13" s="32">
        <f t="shared" si="5"/>
        <v>78</v>
      </c>
      <c r="CJ13" s="32">
        <f t="shared" si="5"/>
        <v>79</v>
      </c>
      <c r="CK13" s="32">
        <f t="shared" si="5"/>
        <v>80</v>
      </c>
      <c r="CL13" s="32">
        <f t="shared" si="5"/>
        <v>81</v>
      </c>
      <c r="CM13" s="32">
        <f t="shared" si="5"/>
        <v>82</v>
      </c>
      <c r="CN13" s="32">
        <f t="shared" si="5"/>
        <v>83</v>
      </c>
      <c r="CO13" s="32">
        <f t="shared" si="5"/>
        <v>84</v>
      </c>
      <c r="CP13" s="32">
        <f t="shared" si="5"/>
        <v>85</v>
      </c>
      <c r="CQ13" s="32">
        <f t="shared" si="5"/>
        <v>86</v>
      </c>
      <c r="CR13" s="32">
        <f t="shared" si="5"/>
        <v>87</v>
      </c>
      <c r="CS13" s="32">
        <f t="shared" si="5"/>
        <v>88</v>
      </c>
      <c r="CT13" s="32">
        <f t="shared" si="5"/>
        <v>89</v>
      </c>
      <c r="CU13" s="32">
        <f t="shared" si="5"/>
        <v>90</v>
      </c>
      <c r="CV13" s="32">
        <f t="shared" si="5"/>
        <v>91</v>
      </c>
      <c r="CW13" s="32">
        <f t="shared" si="5"/>
        <v>92</v>
      </c>
      <c r="CX13" s="32">
        <f t="shared" si="5"/>
        <v>93</v>
      </c>
      <c r="CY13" s="32">
        <f t="shared" si="5"/>
        <v>94</v>
      </c>
      <c r="CZ13" s="32">
        <f t="shared" si="5"/>
        <v>95</v>
      </c>
      <c r="DA13" s="32">
        <f t="shared" si="5"/>
        <v>96</v>
      </c>
      <c r="DB13" s="32">
        <f t="shared" si="5"/>
        <v>97</v>
      </c>
      <c r="DC13" s="32">
        <f t="shared" si="5"/>
        <v>98</v>
      </c>
      <c r="DD13" s="32">
        <f t="shared" si="5"/>
        <v>99</v>
      </c>
      <c r="DE13" s="32">
        <f t="shared" si="5"/>
        <v>100</v>
      </c>
      <c r="DF13" s="32">
        <f t="shared" si="5"/>
        <v>101</v>
      </c>
      <c r="DG13" s="32">
        <f t="shared" si="5"/>
        <v>102</v>
      </c>
      <c r="DH13" s="32">
        <f t="shared" si="5"/>
        <v>103</v>
      </c>
      <c r="DI13" s="32">
        <f t="shared" si="5"/>
        <v>104</v>
      </c>
      <c r="DJ13" s="32">
        <f t="shared" si="5"/>
        <v>105</v>
      </c>
      <c r="DK13" s="32">
        <f t="shared" si="5"/>
        <v>106</v>
      </c>
      <c r="DL13" s="32">
        <f t="shared" si="5"/>
        <v>107</v>
      </c>
      <c r="DM13" s="32">
        <f t="shared" si="5"/>
        <v>108</v>
      </c>
      <c r="DN13" s="32">
        <f t="shared" si="5"/>
        <v>109</v>
      </c>
      <c r="DO13" s="32">
        <f t="shared" si="5"/>
        <v>110</v>
      </c>
      <c r="DP13" s="32">
        <f t="shared" si="5"/>
        <v>111</v>
      </c>
      <c r="DQ13" s="32">
        <f t="shared" si="5"/>
        <v>112</v>
      </c>
      <c r="DR13" s="32">
        <f t="shared" si="5"/>
        <v>113</v>
      </c>
      <c r="DS13" s="32">
        <f t="shared" si="5"/>
        <v>114</v>
      </c>
      <c r="DT13" s="32">
        <f t="shared" si="5"/>
        <v>115</v>
      </c>
      <c r="DU13" s="32">
        <f t="shared" si="5"/>
        <v>116</v>
      </c>
      <c r="DV13" s="32">
        <f t="shared" si="5"/>
        <v>117</v>
      </c>
      <c r="DW13" s="32">
        <f t="shared" si="5"/>
        <v>118</v>
      </c>
      <c r="DX13" s="32">
        <f t="shared" si="5"/>
        <v>119</v>
      </c>
      <c r="DY13" s="32">
        <f t="shared" si="5"/>
        <v>120</v>
      </c>
      <c r="DZ13" s="32">
        <f t="shared" si="5"/>
        <v>121</v>
      </c>
      <c r="EA13" s="32">
        <f t="shared" si="5"/>
        <v>122</v>
      </c>
      <c r="EB13" s="32">
        <f t="shared" si="5"/>
        <v>123</v>
      </c>
      <c r="EC13" s="32">
        <f t="shared" ref="EC13:GJ13" si="6" xml:space="preserve"> EC$10</f>
        <v>124</v>
      </c>
      <c r="ED13" s="32">
        <f t="shared" si="6"/>
        <v>125</v>
      </c>
      <c r="EE13" s="32">
        <f t="shared" si="6"/>
        <v>126</v>
      </c>
      <c r="EF13" s="32">
        <f t="shared" si="6"/>
        <v>127</v>
      </c>
      <c r="EG13" s="32">
        <f t="shared" si="6"/>
        <v>128</v>
      </c>
      <c r="EH13" s="32">
        <f t="shared" si="6"/>
        <v>129</v>
      </c>
      <c r="EI13" s="32">
        <f t="shared" si="6"/>
        <v>130</v>
      </c>
      <c r="EJ13" s="32">
        <f t="shared" si="6"/>
        <v>131</v>
      </c>
      <c r="EK13" s="32">
        <f t="shared" si="6"/>
        <v>132</v>
      </c>
      <c r="EL13" s="32">
        <f t="shared" si="6"/>
        <v>133</v>
      </c>
      <c r="EM13" s="32">
        <f t="shared" si="6"/>
        <v>134</v>
      </c>
      <c r="EN13" s="32">
        <f t="shared" si="6"/>
        <v>135</v>
      </c>
      <c r="EO13" s="32">
        <f t="shared" si="6"/>
        <v>136</v>
      </c>
      <c r="EP13" s="32">
        <f t="shared" si="6"/>
        <v>137</v>
      </c>
      <c r="EQ13" s="32">
        <f t="shared" si="6"/>
        <v>138</v>
      </c>
      <c r="ER13" s="32">
        <f t="shared" si="6"/>
        <v>139</v>
      </c>
      <c r="ES13" s="32">
        <f t="shared" si="6"/>
        <v>140</v>
      </c>
      <c r="ET13" s="32">
        <f t="shared" si="6"/>
        <v>141</v>
      </c>
      <c r="EU13" s="32">
        <f t="shared" si="6"/>
        <v>142</v>
      </c>
      <c r="EV13" s="32">
        <f t="shared" si="6"/>
        <v>143</v>
      </c>
      <c r="EW13" s="32">
        <f t="shared" si="6"/>
        <v>144</v>
      </c>
      <c r="EX13" s="32">
        <f t="shared" si="6"/>
        <v>145</v>
      </c>
      <c r="EY13" s="32">
        <f t="shared" si="6"/>
        <v>146</v>
      </c>
      <c r="EZ13" s="32">
        <f t="shared" si="6"/>
        <v>147</v>
      </c>
      <c r="FA13" s="32">
        <f t="shared" si="6"/>
        <v>148</v>
      </c>
      <c r="FB13" s="32">
        <f t="shared" si="6"/>
        <v>149</v>
      </c>
      <c r="FC13" s="32">
        <f t="shared" si="6"/>
        <v>150</v>
      </c>
      <c r="FD13" s="32">
        <f t="shared" si="6"/>
        <v>151</v>
      </c>
      <c r="FE13" s="32">
        <f t="shared" si="6"/>
        <v>152</v>
      </c>
      <c r="FF13" s="32">
        <f t="shared" si="6"/>
        <v>153</v>
      </c>
      <c r="FG13" s="32">
        <f t="shared" si="6"/>
        <v>154</v>
      </c>
      <c r="FH13" s="32">
        <f t="shared" si="6"/>
        <v>155</v>
      </c>
      <c r="FI13" s="32">
        <f t="shared" si="6"/>
        <v>156</v>
      </c>
      <c r="FJ13" s="32">
        <f t="shared" si="6"/>
        <v>157</v>
      </c>
      <c r="FK13" s="32">
        <f t="shared" si="6"/>
        <v>158</v>
      </c>
      <c r="FL13" s="32">
        <f t="shared" si="6"/>
        <v>159</v>
      </c>
      <c r="FM13" s="32">
        <f t="shared" si="6"/>
        <v>160</v>
      </c>
      <c r="FN13" s="32">
        <f t="shared" si="6"/>
        <v>161</v>
      </c>
      <c r="FO13" s="32">
        <f t="shared" si="6"/>
        <v>162</v>
      </c>
      <c r="FP13" s="32">
        <f t="shared" si="6"/>
        <v>163</v>
      </c>
      <c r="FQ13" s="32">
        <f t="shared" si="6"/>
        <v>164</v>
      </c>
      <c r="FR13" s="32">
        <f t="shared" si="6"/>
        <v>165</v>
      </c>
      <c r="FS13" s="32">
        <f t="shared" si="6"/>
        <v>166</v>
      </c>
      <c r="FT13" s="32">
        <f t="shared" si="6"/>
        <v>167</v>
      </c>
      <c r="FU13" s="32">
        <f t="shared" si="6"/>
        <v>168</v>
      </c>
      <c r="FV13" s="32">
        <f t="shared" si="6"/>
        <v>169</v>
      </c>
      <c r="FW13" s="32">
        <f t="shared" si="6"/>
        <v>170</v>
      </c>
      <c r="FX13" s="32">
        <f t="shared" si="6"/>
        <v>171</v>
      </c>
      <c r="FY13" s="32">
        <f t="shared" si="6"/>
        <v>172</v>
      </c>
      <c r="FZ13" s="32">
        <f t="shared" si="6"/>
        <v>173</v>
      </c>
      <c r="GA13" s="32">
        <f t="shared" si="6"/>
        <v>174</v>
      </c>
      <c r="GB13" s="32">
        <f t="shared" si="6"/>
        <v>175</v>
      </c>
      <c r="GC13" s="32">
        <f t="shared" si="6"/>
        <v>176</v>
      </c>
      <c r="GD13" s="32">
        <f t="shared" si="6"/>
        <v>177</v>
      </c>
      <c r="GE13" s="32">
        <f t="shared" si="6"/>
        <v>178</v>
      </c>
      <c r="GF13" s="32">
        <f t="shared" si="6"/>
        <v>179</v>
      </c>
      <c r="GG13" s="32">
        <f t="shared" si="6"/>
        <v>180</v>
      </c>
      <c r="GH13" s="32">
        <f t="shared" si="6"/>
        <v>181</v>
      </c>
      <c r="GI13" s="32">
        <f t="shared" si="6"/>
        <v>182</v>
      </c>
      <c r="GJ13" s="32">
        <f t="shared" si="6"/>
        <v>183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</row>
    <row r="14" spans="1:437" s="554" customFormat="1" outlineLevel="1" x14ac:dyDescent="0.25">
      <c r="A14" s="189"/>
      <c r="B14" s="189"/>
      <c r="C14" s="190"/>
      <c r="D14" s="191"/>
      <c r="E14" s="249" t="s">
        <v>1</v>
      </c>
      <c r="F14" s="249"/>
      <c r="G14" s="249" t="s">
        <v>5</v>
      </c>
      <c r="H14" s="300">
        <f xml:space="preserve"> SUM(J14:GJ14)</f>
        <v>1</v>
      </c>
      <c r="I14" s="192"/>
      <c r="J14" s="249">
        <f t="shared" ref="J14:BU14" si="7" xml:space="preserve"> IF(J13 = 1, 1, 0)</f>
        <v>1</v>
      </c>
      <c r="K14" s="249">
        <f t="shared" si="7"/>
        <v>0</v>
      </c>
      <c r="L14" s="249">
        <f t="shared" si="7"/>
        <v>0</v>
      </c>
      <c r="M14" s="249">
        <f t="shared" si="7"/>
        <v>0</v>
      </c>
      <c r="N14" s="249">
        <f t="shared" si="7"/>
        <v>0</v>
      </c>
      <c r="O14" s="249">
        <f t="shared" si="7"/>
        <v>0</v>
      </c>
      <c r="P14" s="249">
        <f t="shared" si="7"/>
        <v>0</v>
      </c>
      <c r="Q14" s="249">
        <f t="shared" si="7"/>
        <v>0</v>
      </c>
      <c r="R14" s="249">
        <f t="shared" si="7"/>
        <v>0</v>
      </c>
      <c r="S14" s="249">
        <f t="shared" si="7"/>
        <v>0</v>
      </c>
      <c r="T14" s="249">
        <f t="shared" si="7"/>
        <v>0</v>
      </c>
      <c r="U14" s="249">
        <f t="shared" si="7"/>
        <v>0</v>
      </c>
      <c r="V14" s="249">
        <f t="shared" si="7"/>
        <v>0</v>
      </c>
      <c r="W14" s="249">
        <f t="shared" si="7"/>
        <v>0</v>
      </c>
      <c r="X14" s="249">
        <f t="shared" si="7"/>
        <v>0</v>
      </c>
      <c r="Y14" s="249">
        <f t="shared" si="7"/>
        <v>0</v>
      </c>
      <c r="Z14" s="249">
        <f t="shared" si="7"/>
        <v>0</v>
      </c>
      <c r="AA14" s="249">
        <f t="shared" si="7"/>
        <v>0</v>
      </c>
      <c r="AB14" s="249">
        <f t="shared" si="7"/>
        <v>0</v>
      </c>
      <c r="AC14" s="249">
        <f t="shared" si="7"/>
        <v>0</v>
      </c>
      <c r="AD14" s="249">
        <f t="shared" si="7"/>
        <v>0</v>
      </c>
      <c r="AE14" s="249">
        <f t="shared" si="7"/>
        <v>0</v>
      </c>
      <c r="AF14" s="249">
        <f t="shared" si="7"/>
        <v>0</v>
      </c>
      <c r="AG14" s="249">
        <f t="shared" si="7"/>
        <v>0</v>
      </c>
      <c r="AH14" s="249">
        <f t="shared" si="7"/>
        <v>0</v>
      </c>
      <c r="AI14" s="249">
        <f t="shared" si="7"/>
        <v>0</v>
      </c>
      <c r="AJ14" s="249">
        <f t="shared" si="7"/>
        <v>0</v>
      </c>
      <c r="AK14" s="249">
        <f t="shared" si="7"/>
        <v>0</v>
      </c>
      <c r="AL14" s="249">
        <f t="shared" si="7"/>
        <v>0</v>
      </c>
      <c r="AM14" s="249">
        <f t="shared" si="7"/>
        <v>0</v>
      </c>
      <c r="AN14" s="249">
        <f t="shared" si="7"/>
        <v>0</v>
      </c>
      <c r="AO14" s="249">
        <f t="shared" si="7"/>
        <v>0</v>
      </c>
      <c r="AP14" s="249">
        <f t="shared" si="7"/>
        <v>0</v>
      </c>
      <c r="AQ14" s="249">
        <f t="shared" si="7"/>
        <v>0</v>
      </c>
      <c r="AR14" s="249">
        <f t="shared" si="7"/>
        <v>0</v>
      </c>
      <c r="AS14" s="249">
        <f t="shared" si="7"/>
        <v>0</v>
      </c>
      <c r="AT14" s="249">
        <f t="shared" si="7"/>
        <v>0</v>
      </c>
      <c r="AU14" s="249">
        <f t="shared" si="7"/>
        <v>0</v>
      </c>
      <c r="AV14" s="249">
        <f t="shared" si="7"/>
        <v>0</v>
      </c>
      <c r="AW14" s="249">
        <f t="shared" si="7"/>
        <v>0</v>
      </c>
      <c r="AX14" s="249">
        <f t="shared" si="7"/>
        <v>0</v>
      </c>
      <c r="AY14" s="249">
        <f t="shared" si="7"/>
        <v>0</v>
      </c>
      <c r="AZ14" s="249">
        <f t="shared" si="7"/>
        <v>0</v>
      </c>
      <c r="BA14" s="249">
        <f t="shared" si="7"/>
        <v>0</v>
      </c>
      <c r="BB14" s="249">
        <f t="shared" si="7"/>
        <v>0</v>
      </c>
      <c r="BC14" s="249">
        <f t="shared" si="7"/>
        <v>0</v>
      </c>
      <c r="BD14" s="249">
        <f t="shared" si="7"/>
        <v>0</v>
      </c>
      <c r="BE14" s="249">
        <f t="shared" si="7"/>
        <v>0</v>
      </c>
      <c r="BF14" s="249">
        <f t="shared" si="7"/>
        <v>0</v>
      </c>
      <c r="BG14" s="249">
        <f t="shared" si="7"/>
        <v>0</v>
      </c>
      <c r="BH14" s="249">
        <f t="shared" si="7"/>
        <v>0</v>
      </c>
      <c r="BI14" s="249">
        <f t="shared" si="7"/>
        <v>0</v>
      </c>
      <c r="BJ14" s="249">
        <f t="shared" si="7"/>
        <v>0</v>
      </c>
      <c r="BK14" s="249">
        <f t="shared" si="7"/>
        <v>0</v>
      </c>
      <c r="BL14" s="249">
        <f t="shared" si="7"/>
        <v>0</v>
      </c>
      <c r="BM14" s="249">
        <f t="shared" si="7"/>
        <v>0</v>
      </c>
      <c r="BN14" s="249">
        <f t="shared" si="7"/>
        <v>0</v>
      </c>
      <c r="BO14" s="249">
        <f t="shared" si="7"/>
        <v>0</v>
      </c>
      <c r="BP14" s="249">
        <f t="shared" si="7"/>
        <v>0</v>
      </c>
      <c r="BQ14" s="249">
        <f t="shared" si="7"/>
        <v>0</v>
      </c>
      <c r="BR14" s="249">
        <f t="shared" si="7"/>
        <v>0</v>
      </c>
      <c r="BS14" s="249">
        <f t="shared" si="7"/>
        <v>0</v>
      </c>
      <c r="BT14" s="249">
        <f t="shared" si="7"/>
        <v>0</v>
      </c>
      <c r="BU14" s="249">
        <f t="shared" si="7"/>
        <v>0</v>
      </c>
      <c r="BV14" s="249">
        <f t="shared" ref="BV14:EG14" si="8" xml:space="preserve"> IF(BV13 = 1, 1, 0)</f>
        <v>0</v>
      </c>
      <c r="BW14" s="249">
        <f t="shared" si="8"/>
        <v>0</v>
      </c>
      <c r="BX14" s="249">
        <f t="shared" si="8"/>
        <v>0</v>
      </c>
      <c r="BY14" s="249">
        <f t="shared" si="8"/>
        <v>0</v>
      </c>
      <c r="BZ14" s="249">
        <f t="shared" si="8"/>
        <v>0</v>
      </c>
      <c r="CA14" s="249">
        <f t="shared" si="8"/>
        <v>0</v>
      </c>
      <c r="CB14" s="249">
        <f t="shared" si="8"/>
        <v>0</v>
      </c>
      <c r="CC14" s="249">
        <f t="shared" si="8"/>
        <v>0</v>
      </c>
      <c r="CD14" s="249">
        <f t="shared" si="8"/>
        <v>0</v>
      </c>
      <c r="CE14" s="249">
        <f t="shared" si="8"/>
        <v>0</v>
      </c>
      <c r="CF14" s="249">
        <f t="shared" si="8"/>
        <v>0</v>
      </c>
      <c r="CG14" s="249">
        <f t="shared" si="8"/>
        <v>0</v>
      </c>
      <c r="CH14" s="249">
        <f t="shared" si="8"/>
        <v>0</v>
      </c>
      <c r="CI14" s="249">
        <f t="shared" si="8"/>
        <v>0</v>
      </c>
      <c r="CJ14" s="249">
        <f t="shared" si="8"/>
        <v>0</v>
      </c>
      <c r="CK14" s="249">
        <f t="shared" si="8"/>
        <v>0</v>
      </c>
      <c r="CL14" s="249">
        <f t="shared" si="8"/>
        <v>0</v>
      </c>
      <c r="CM14" s="249">
        <f t="shared" si="8"/>
        <v>0</v>
      </c>
      <c r="CN14" s="249">
        <f t="shared" si="8"/>
        <v>0</v>
      </c>
      <c r="CO14" s="249">
        <f t="shared" si="8"/>
        <v>0</v>
      </c>
      <c r="CP14" s="249">
        <f t="shared" si="8"/>
        <v>0</v>
      </c>
      <c r="CQ14" s="249">
        <f t="shared" si="8"/>
        <v>0</v>
      </c>
      <c r="CR14" s="249">
        <f t="shared" si="8"/>
        <v>0</v>
      </c>
      <c r="CS14" s="249">
        <f t="shared" si="8"/>
        <v>0</v>
      </c>
      <c r="CT14" s="249">
        <f t="shared" si="8"/>
        <v>0</v>
      </c>
      <c r="CU14" s="249">
        <f t="shared" si="8"/>
        <v>0</v>
      </c>
      <c r="CV14" s="249">
        <f t="shared" si="8"/>
        <v>0</v>
      </c>
      <c r="CW14" s="249">
        <f t="shared" si="8"/>
        <v>0</v>
      </c>
      <c r="CX14" s="249">
        <f t="shared" si="8"/>
        <v>0</v>
      </c>
      <c r="CY14" s="249">
        <f t="shared" si="8"/>
        <v>0</v>
      </c>
      <c r="CZ14" s="249">
        <f t="shared" si="8"/>
        <v>0</v>
      </c>
      <c r="DA14" s="249">
        <f t="shared" si="8"/>
        <v>0</v>
      </c>
      <c r="DB14" s="249">
        <f t="shared" si="8"/>
        <v>0</v>
      </c>
      <c r="DC14" s="249">
        <f t="shared" si="8"/>
        <v>0</v>
      </c>
      <c r="DD14" s="249">
        <f t="shared" si="8"/>
        <v>0</v>
      </c>
      <c r="DE14" s="249">
        <f t="shared" si="8"/>
        <v>0</v>
      </c>
      <c r="DF14" s="249">
        <f t="shared" si="8"/>
        <v>0</v>
      </c>
      <c r="DG14" s="249">
        <f t="shared" si="8"/>
        <v>0</v>
      </c>
      <c r="DH14" s="249">
        <f t="shared" si="8"/>
        <v>0</v>
      </c>
      <c r="DI14" s="249">
        <f t="shared" si="8"/>
        <v>0</v>
      </c>
      <c r="DJ14" s="249">
        <f t="shared" si="8"/>
        <v>0</v>
      </c>
      <c r="DK14" s="249">
        <f t="shared" si="8"/>
        <v>0</v>
      </c>
      <c r="DL14" s="249">
        <f t="shared" si="8"/>
        <v>0</v>
      </c>
      <c r="DM14" s="249">
        <f t="shared" si="8"/>
        <v>0</v>
      </c>
      <c r="DN14" s="249">
        <f t="shared" si="8"/>
        <v>0</v>
      </c>
      <c r="DO14" s="249">
        <f t="shared" si="8"/>
        <v>0</v>
      </c>
      <c r="DP14" s="249">
        <f t="shared" si="8"/>
        <v>0</v>
      </c>
      <c r="DQ14" s="249">
        <f t="shared" si="8"/>
        <v>0</v>
      </c>
      <c r="DR14" s="249">
        <f t="shared" si="8"/>
        <v>0</v>
      </c>
      <c r="DS14" s="249">
        <f t="shared" si="8"/>
        <v>0</v>
      </c>
      <c r="DT14" s="249">
        <f t="shared" si="8"/>
        <v>0</v>
      </c>
      <c r="DU14" s="249">
        <f t="shared" si="8"/>
        <v>0</v>
      </c>
      <c r="DV14" s="249">
        <f t="shared" si="8"/>
        <v>0</v>
      </c>
      <c r="DW14" s="249">
        <f t="shared" si="8"/>
        <v>0</v>
      </c>
      <c r="DX14" s="249">
        <f t="shared" si="8"/>
        <v>0</v>
      </c>
      <c r="DY14" s="249">
        <f t="shared" si="8"/>
        <v>0</v>
      </c>
      <c r="DZ14" s="249">
        <f t="shared" si="8"/>
        <v>0</v>
      </c>
      <c r="EA14" s="249">
        <f t="shared" si="8"/>
        <v>0</v>
      </c>
      <c r="EB14" s="249">
        <f t="shared" si="8"/>
        <v>0</v>
      </c>
      <c r="EC14" s="249">
        <f t="shared" si="8"/>
        <v>0</v>
      </c>
      <c r="ED14" s="249">
        <f t="shared" si="8"/>
        <v>0</v>
      </c>
      <c r="EE14" s="249">
        <f t="shared" si="8"/>
        <v>0</v>
      </c>
      <c r="EF14" s="249">
        <f t="shared" si="8"/>
        <v>0</v>
      </c>
      <c r="EG14" s="249">
        <f t="shared" si="8"/>
        <v>0</v>
      </c>
      <c r="EH14" s="249">
        <f t="shared" ref="EH14:GG14" si="9" xml:space="preserve"> IF(EH13 = 1, 1, 0)</f>
        <v>0</v>
      </c>
      <c r="EI14" s="249">
        <f t="shared" si="9"/>
        <v>0</v>
      </c>
      <c r="EJ14" s="249">
        <f t="shared" si="9"/>
        <v>0</v>
      </c>
      <c r="EK14" s="249">
        <f t="shared" si="9"/>
        <v>0</v>
      </c>
      <c r="EL14" s="249">
        <f t="shared" si="9"/>
        <v>0</v>
      </c>
      <c r="EM14" s="249">
        <f t="shared" si="9"/>
        <v>0</v>
      </c>
      <c r="EN14" s="249">
        <f t="shared" si="9"/>
        <v>0</v>
      </c>
      <c r="EO14" s="249">
        <f t="shared" si="9"/>
        <v>0</v>
      </c>
      <c r="EP14" s="249">
        <f t="shared" si="9"/>
        <v>0</v>
      </c>
      <c r="EQ14" s="249">
        <f t="shared" si="9"/>
        <v>0</v>
      </c>
      <c r="ER14" s="249">
        <f t="shared" si="9"/>
        <v>0</v>
      </c>
      <c r="ES14" s="249">
        <f t="shared" si="9"/>
        <v>0</v>
      </c>
      <c r="ET14" s="249">
        <f t="shared" si="9"/>
        <v>0</v>
      </c>
      <c r="EU14" s="249">
        <f t="shared" si="9"/>
        <v>0</v>
      </c>
      <c r="EV14" s="249">
        <f t="shared" si="9"/>
        <v>0</v>
      </c>
      <c r="EW14" s="249">
        <f t="shared" si="9"/>
        <v>0</v>
      </c>
      <c r="EX14" s="249">
        <f t="shared" si="9"/>
        <v>0</v>
      </c>
      <c r="EY14" s="249">
        <f t="shared" si="9"/>
        <v>0</v>
      </c>
      <c r="EZ14" s="249">
        <f t="shared" si="9"/>
        <v>0</v>
      </c>
      <c r="FA14" s="249">
        <f t="shared" si="9"/>
        <v>0</v>
      </c>
      <c r="FB14" s="249">
        <f t="shared" si="9"/>
        <v>0</v>
      </c>
      <c r="FC14" s="249">
        <f t="shared" si="9"/>
        <v>0</v>
      </c>
      <c r="FD14" s="249">
        <f t="shared" si="9"/>
        <v>0</v>
      </c>
      <c r="FE14" s="249">
        <f t="shared" si="9"/>
        <v>0</v>
      </c>
      <c r="FF14" s="249">
        <f t="shared" si="9"/>
        <v>0</v>
      </c>
      <c r="FG14" s="249">
        <f t="shared" si="9"/>
        <v>0</v>
      </c>
      <c r="FH14" s="249">
        <f t="shared" si="9"/>
        <v>0</v>
      </c>
      <c r="FI14" s="249">
        <f t="shared" si="9"/>
        <v>0</v>
      </c>
      <c r="FJ14" s="249">
        <f t="shared" si="9"/>
        <v>0</v>
      </c>
      <c r="FK14" s="249">
        <f t="shared" si="9"/>
        <v>0</v>
      </c>
      <c r="FL14" s="249">
        <f t="shared" si="9"/>
        <v>0</v>
      </c>
      <c r="FM14" s="249">
        <f t="shared" si="9"/>
        <v>0</v>
      </c>
      <c r="FN14" s="249">
        <f t="shared" si="9"/>
        <v>0</v>
      </c>
      <c r="FO14" s="249">
        <f t="shared" si="9"/>
        <v>0</v>
      </c>
      <c r="FP14" s="249">
        <f t="shared" si="9"/>
        <v>0</v>
      </c>
      <c r="FQ14" s="249">
        <f t="shared" si="9"/>
        <v>0</v>
      </c>
      <c r="FR14" s="249">
        <f t="shared" si="9"/>
        <v>0</v>
      </c>
      <c r="FS14" s="249">
        <f t="shared" si="9"/>
        <v>0</v>
      </c>
      <c r="FT14" s="249">
        <f t="shared" si="9"/>
        <v>0</v>
      </c>
      <c r="FU14" s="249">
        <f t="shared" si="9"/>
        <v>0</v>
      </c>
      <c r="FV14" s="249">
        <f t="shared" si="9"/>
        <v>0</v>
      </c>
      <c r="FW14" s="249">
        <f t="shared" si="9"/>
        <v>0</v>
      </c>
      <c r="FX14" s="249">
        <f t="shared" si="9"/>
        <v>0</v>
      </c>
      <c r="FY14" s="249">
        <f t="shared" si="9"/>
        <v>0</v>
      </c>
      <c r="FZ14" s="249">
        <f t="shared" si="9"/>
        <v>0</v>
      </c>
      <c r="GA14" s="249">
        <f t="shared" si="9"/>
        <v>0</v>
      </c>
      <c r="GB14" s="249">
        <f t="shared" si="9"/>
        <v>0</v>
      </c>
      <c r="GC14" s="249">
        <f t="shared" si="9"/>
        <v>0</v>
      </c>
      <c r="GD14" s="249">
        <f t="shared" si="9"/>
        <v>0</v>
      </c>
      <c r="GE14" s="249">
        <f t="shared" si="9"/>
        <v>0</v>
      </c>
      <c r="GF14" s="249">
        <f t="shared" si="9"/>
        <v>0</v>
      </c>
      <c r="GG14" s="249">
        <f t="shared" si="9"/>
        <v>0</v>
      </c>
      <c r="GH14" s="249">
        <f t="shared" ref="GH14:GJ14" si="10" xml:space="preserve"> IF(GH13 = 1, 1, 0)</f>
        <v>0</v>
      </c>
      <c r="GI14" s="249">
        <f t="shared" si="10"/>
        <v>0</v>
      </c>
      <c r="GJ14" s="249">
        <f t="shared" si="10"/>
        <v>0</v>
      </c>
      <c r="GK14" s="548"/>
      <c r="GL14" s="548"/>
      <c r="GM14" s="548"/>
      <c r="GN14" s="548"/>
      <c r="GO14" s="548"/>
      <c r="GP14" s="548"/>
      <c r="GQ14" s="548"/>
      <c r="GR14" s="548"/>
      <c r="GS14" s="548"/>
      <c r="GT14" s="548"/>
      <c r="GU14" s="548"/>
      <c r="GV14" s="548"/>
      <c r="GW14" s="548"/>
      <c r="GX14" s="548"/>
      <c r="GY14" s="548"/>
      <c r="GZ14" s="548"/>
      <c r="HA14" s="548"/>
      <c r="HB14" s="548"/>
      <c r="HC14" s="548"/>
      <c r="HD14" s="548"/>
      <c r="HE14" s="548"/>
      <c r="HF14" s="548"/>
      <c r="HG14" s="548"/>
      <c r="HH14" s="548"/>
      <c r="HI14" s="548"/>
      <c r="HJ14" s="548"/>
      <c r="HK14" s="548"/>
      <c r="HL14" s="548"/>
      <c r="HM14" s="548"/>
      <c r="HN14" s="548"/>
      <c r="HO14" s="548"/>
      <c r="HP14" s="548"/>
      <c r="HQ14" s="548"/>
      <c r="HR14" s="548"/>
      <c r="HS14" s="548"/>
      <c r="HT14" s="548"/>
      <c r="HU14" s="548"/>
      <c r="HV14" s="548"/>
      <c r="HW14" s="548"/>
      <c r="HX14" s="548"/>
      <c r="HY14" s="548"/>
      <c r="HZ14" s="548"/>
      <c r="IA14" s="548"/>
      <c r="IB14" s="548"/>
      <c r="IC14" s="548"/>
      <c r="ID14" s="548"/>
      <c r="IE14" s="548"/>
      <c r="IF14" s="548"/>
      <c r="IG14" s="548"/>
      <c r="IH14" s="548"/>
      <c r="II14" s="548"/>
      <c r="IJ14" s="548"/>
      <c r="IK14" s="548"/>
      <c r="IL14" s="548"/>
      <c r="IM14" s="548"/>
      <c r="IN14" s="548"/>
      <c r="IO14" s="548"/>
      <c r="IP14" s="548"/>
      <c r="IQ14" s="548"/>
      <c r="IR14" s="548"/>
      <c r="IS14" s="548"/>
      <c r="IT14" s="548"/>
      <c r="IU14" s="548"/>
      <c r="IV14" s="548"/>
      <c r="IW14" s="548"/>
      <c r="IX14" s="548"/>
      <c r="IY14" s="548"/>
      <c r="IZ14" s="548"/>
      <c r="JA14" s="548"/>
      <c r="JB14" s="548"/>
      <c r="JC14" s="548"/>
      <c r="JD14" s="548"/>
      <c r="JE14" s="548"/>
      <c r="JF14" s="548"/>
      <c r="JG14" s="548"/>
      <c r="JH14" s="548"/>
      <c r="JI14" s="548"/>
      <c r="JJ14" s="548"/>
      <c r="JK14" s="548"/>
      <c r="JL14" s="548"/>
      <c r="JM14" s="548"/>
      <c r="JN14" s="548"/>
      <c r="JO14" s="548"/>
      <c r="JP14" s="548"/>
      <c r="JQ14" s="548"/>
      <c r="JR14" s="548"/>
      <c r="JS14" s="548"/>
      <c r="JT14" s="548"/>
      <c r="JU14" s="548"/>
      <c r="JV14" s="548"/>
      <c r="JW14" s="548"/>
      <c r="JX14" s="548"/>
      <c r="JY14" s="548"/>
      <c r="JZ14" s="548"/>
      <c r="KA14" s="548"/>
      <c r="KB14" s="548"/>
      <c r="KC14" s="548"/>
      <c r="KD14" s="548"/>
      <c r="KE14" s="548"/>
      <c r="KF14" s="548"/>
      <c r="KG14" s="548"/>
      <c r="KH14" s="548"/>
      <c r="KI14" s="548"/>
      <c r="KJ14" s="548"/>
      <c r="KK14" s="548"/>
      <c r="KL14" s="548"/>
      <c r="KM14" s="548"/>
      <c r="KN14" s="548"/>
      <c r="KO14" s="548"/>
      <c r="KP14" s="548"/>
      <c r="KQ14" s="548"/>
      <c r="KR14" s="548"/>
      <c r="KS14" s="548"/>
      <c r="KT14" s="548"/>
      <c r="KU14" s="548"/>
      <c r="KV14" s="548"/>
      <c r="KW14" s="548"/>
      <c r="KX14" s="548"/>
      <c r="KY14" s="548"/>
      <c r="KZ14" s="548"/>
      <c r="LA14" s="548"/>
      <c r="LB14" s="548"/>
      <c r="LC14" s="548"/>
      <c r="LD14" s="548"/>
      <c r="LE14" s="548"/>
      <c r="LF14" s="548"/>
      <c r="LG14" s="548"/>
      <c r="LH14" s="548"/>
      <c r="LI14" s="548"/>
      <c r="LJ14" s="548"/>
      <c r="LK14" s="548"/>
      <c r="LL14" s="548"/>
      <c r="LM14" s="548"/>
      <c r="LN14" s="548"/>
      <c r="LO14" s="548"/>
      <c r="LP14" s="548"/>
      <c r="LQ14" s="548"/>
      <c r="LR14" s="548"/>
      <c r="LS14" s="548"/>
      <c r="LT14" s="548"/>
      <c r="LU14" s="548"/>
      <c r="LV14" s="548"/>
      <c r="LW14" s="548"/>
      <c r="LX14" s="548"/>
      <c r="LY14" s="548"/>
      <c r="LZ14" s="548"/>
      <c r="MA14" s="548"/>
      <c r="MB14" s="548"/>
      <c r="MC14" s="548"/>
      <c r="MD14" s="548"/>
      <c r="ME14" s="548"/>
      <c r="MF14" s="548"/>
      <c r="MG14" s="548"/>
      <c r="MH14" s="548"/>
      <c r="MI14" s="548"/>
      <c r="MJ14" s="548"/>
      <c r="MK14" s="548"/>
      <c r="ML14" s="548"/>
      <c r="MM14" s="548"/>
      <c r="MN14" s="548"/>
      <c r="MO14" s="548"/>
      <c r="MP14" s="548"/>
      <c r="MQ14" s="548"/>
      <c r="MR14" s="548"/>
      <c r="MS14" s="548"/>
      <c r="MT14" s="548"/>
      <c r="MU14" s="548"/>
      <c r="MV14" s="548"/>
      <c r="MW14" s="548"/>
      <c r="MX14" s="548"/>
      <c r="MY14" s="548"/>
      <c r="MZ14" s="548"/>
      <c r="NA14" s="548"/>
      <c r="NB14" s="548"/>
      <c r="NC14" s="548"/>
      <c r="ND14" s="548"/>
      <c r="NE14" s="548"/>
      <c r="NF14" s="548"/>
      <c r="NG14" s="548"/>
      <c r="NH14" s="548"/>
      <c r="NI14" s="548"/>
      <c r="NJ14" s="548"/>
      <c r="NK14" s="548"/>
      <c r="NL14" s="548"/>
      <c r="NM14" s="548"/>
      <c r="NN14" s="548"/>
      <c r="NO14" s="548"/>
      <c r="NP14" s="548"/>
      <c r="NQ14" s="548"/>
      <c r="NR14" s="548"/>
      <c r="NS14" s="548"/>
      <c r="NT14" s="548"/>
      <c r="NU14" s="548"/>
      <c r="NV14" s="548"/>
      <c r="NW14" s="548"/>
      <c r="NX14" s="548"/>
      <c r="NY14" s="548"/>
      <c r="NZ14" s="548"/>
      <c r="OA14" s="548"/>
      <c r="OB14" s="548"/>
      <c r="OC14" s="548"/>
      <c r="OD14" s="548"/>
      <c r="OE14" s="548"/>
      <c r="OF14" s="548"/>
      <c r="OG14" s="548"/>
      <c r="OH14" s="548"/>
      <c r="OI14" s="548"/>
      <c r="OJ14" s="548"/>
      <c r="OK14" s="548"/>
      <c r="OL14" s="548"/>
      <c r="OM14" s="548"/>
      <c r="ON14" s="548"/>
      <c r="OO14" s="548"/>
      <c r="OP14" s="548"/>
      <c r="OQ14" s="548"/>
      <c r="OR14" s="548"/>
      <c r="OS14" s="548"/>
      <c r="OT14" s="548"/>
      <c r="OU14" s="548"/>
      <c r="OV14" s="548"/>
      <c r="OW14" s="548"/>
      <c r="OX14" s="548"/>
      <c r="OY14" s="548"/>
      <c r="OZ14" s="548"/>
      <c r="PA14" s="548"/>
      <c r="PB14" s="548"/>
      <c r="PC14" s="548"/>
      <c r="PD14" s="548"/>
      <c r="PE14" s="548"/>
      <c r="PF14" s="548"/>
      <c r="PG14" s="548"/>
      <c r="PH14" s="548"/>
      <c r="PI14" s="548"/>
      <c r="PJ14" s="548"/>
      <c r="PK14" s="548"/>
      <c r="PL14" s="548"/>
      <c r="PM14" s="548"/>
      <c r="PN14" s="548"/>
      <c r="PO14" s="548"/>
      <c r="PP14" s="548"/>
      <c r="PQ14" s="548"/>
      <c r="PR14" s="548"/>
      <c r="PS14" s="548"/>
      <c r="PT14" s="548"/>
      <c r="PU14" s="548"/>
    </row>
    <row r="15" spans="1:437" s="10" customFormat="1" outlineLevel="1" x14ac:dyDescent="0.25">
      <c r="A15" s="15"/>
      <c r="B15" s="15"/>
      <c r="C15" s="21"/>
      <c r="D15" s="60"/>
      <c r="E15" s="2"/>
      <c r="F15" s="2"/>
      <c r="G15" s="2"/>
      <c r="H15" s="2"/>
      <c r="I15" s="16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</row>
    <row r="16" spans="1:437" s="10" customFormat="1" outlineLevel="1" x14ac:dyDescent="0.25">
      <c r="A16" s="15"/>
      <c r="B16" s="15" t="s">
        <v>16</v>
      </c>
      <c r="C16" s="21"/>
      <c r="D16" s="60"/>
      <c r="E16" s="2"/>
      <c r="F16" s="2"/>
      <c r="G16" s="2"/>
      <c r="H16" s="2"/>
      <c r="I16" s="16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</row>
    <row r="17" spans="1:437" s="55" customFormat="1" outlineLevel="1" x14ac:dyDescent="0.25">
      <c r="A17" s="70"/>
      <c r="B17" s="70"/>
      <c r="C17" s="73"/>
      <c r="D17" s="74"/>
      <c r="E17" s="395" t="str">
        <f xml:space="preserve"> InpC!E$13</f>
        <v>First date of time rulers</v>
      </c>
      <c r="F17" s="395">
        <f xml:space="preserve"> InpC!F$13</f>
        <v>44013</v>
      </c>
      <c r="G17" s="395" t="str">
        <f xml:space="preserve"> InpC!G$13</f>
        <v>date</v>
      </c>
      <c r="H17" s="50"/>
      <c r="I17" s="7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</row>
    <row r="18" spans="1:437" s="10" customFormat="1" outlineLevel="1" x14ac:dyDescent="0.25">
      <c r="A18" s="15"/>
      <c r="B18" s="15"/>
      <c r="C18" s="21"/>
      <c r="D18" s="60"/>
      <c r="E18" s="252" t="str">
        <f xml:space="preserve"> InpC!E$17</f>
        <v>Length of operating period</v>
      </c>
      <c r="F18" s="252">
        <f xml:space="preserve"> InpC!F$17</f>
        <v>3</v>
      </c>
      <c r="G18" s="252" t="str">
        <f xml:space="preserve"> InpC!G$17</f>
        <v>months</v>
      </c>
      <c r="H18" s="2"/>
      <c r="I18" s="16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</row>
    <row r="19" spans="1:437" s="10" customFormat="1" outlineLevel="1" x14ac:dyDescent="0.25">
      <c r="A19" s="15"/>
      <c r="B19" s="70"/>
      <c r="C19" s="21"/>
      <c r="D19" s="60"/>
      <c r="E19" s="2" t="str">
        <f t="shared" ref="E19:BP19" si="11" xml:space="preserve"> E$14</f>
        <v>First model column flag</v>
      </c>
      <c r="F19" s="2">
        <f t="shared" si="11"/>
        <v>0</v>
      </c>
      <c r="G19" s="2" t="str">
        <f t="shared" si="11"/>
        <v>flag</v>
      </c>
      <c r="H19" s="2">
        <f t="shared" si="11"/>
        <v>1</v>
      </c>
      <c r="I19" s="16">
        <f t="shared" si="11"/>
        <v>0</v>
      </c>
      <c r="J19" s="2">
        <f t="shared" si="11"/>
        <v>1</v>
      </c>
      <c r="K19" s="2">
        <f t="shared" si="11"/>
        <v>0</v>
      </c>
      <c r="L19" s="2">
        <f t="shared" si="11"/>
        <v>0</v>
      </c>
      <c r="M19" s="2">
        <f t="shared" si="11"/>
        <v>0</v>
      </c>
      <c r="N19" s="2">
        <f t="shared" si="11"/>
        <v>0</v>
      </c>
      <c r="O19" s="2">
        <f t="shared" si="11"/>
        <v>0</v>
      </c>
      <c r="P19" s="2">
        <f t="shared" si="11"/>
        <v>0</v>
      </c>
      <c r="Q19" s="2">
        <f t="shared" si="11"/>
        <v>0</v>
      </c>
      <c r="R19" s="2">
        <f t="shared" si="11"/>
        <v>0</v>
      </c>
      <c r="S19" s="2">
        <f t="shared" si="11"/>
        <v>0</v>
      </c>
      <c r="T19" s="2">
        <f t="shared" si="11"/>
        <v>0</v>
      </c>
      <c r="U19" s="2">
        <f t="shared" si="11"/>
        <v>0</v>
      </c>
      <c r="V19" s="2">
        <f t="shared" si="11"/>
        <v>0</v>
      </c>
      <c r="W19" s="2">
        <f t="shared" si="11"/>
        <v>0</v>
      </c>
      <c r="X19" s="2">
        <f t="shared" si="11"/>
        <v>0</v>
      </c>
      <c r="Y19" s="2">
        <f t="shared" si="11"/>
        <v>0</v>
      </c>
      <c r="Z19" s="2">
        <f t="shared" si="11"/>
        <v>0</v>
      </c>
      <c r="AA19" s="2">
        <f t="shared" si="11"/>
        <v>0</v>
      </c>
      <c r="AB19" s="2">
        <f t="shared" si="11"/>
        <v>0</v>
      </c>
      <c r="AC19" s="2">
        <f t="shared" si="11"/>
        <v>0</v>
      </c>
      <c r="AD19" s="2">
        <f t="shared" si="11"/>
        <v>0</v>
      </c>
      <c r="AE19" s="2">
        <f t="shared" si="11"/>
        <v>0</v>
      </c>
      <c r="AF19" s="2">
        <f t="shared" si="11"/>
        <v>0</v>
      </c>
      <c r="AG19" s="2">
        <f t="shared" si="11"/>
        <v>0</v>
      </c>
      <c r="AH19" s="2">
        <f t="shared" si="11"/>
        <v>0</v>
      </c>
      <c r="AI19" s="2">
        <f t="shared" si="11"/>
        <v>0</v>
      </c>
      <c r="AJ19" s="2">
        <f t="shared" si="11"/>
        <v>0</v>
      </c>
      <c r="AK19" s="2">
        <f t="shared" si="11"/>
        <v>0</v>
      </c>
      <c r="AL19" s="2">
        <f t="shared" si="11"/>
        <v>0</v>
      </c>
      <c r="AM19" s="2">
        <f t="shared" si="11"/>
        <v>0</v>
      </c>
      <c r="AN19" s="2">
        <f t="shared" si="11"/>
        <v>0</v>
      </c>
      <c r="AO19" s="2">
        <f t="shared" si="11"/>
        <v>0</v>
      </c>
      <c r="AP19" s="2">
        <f t="shared" si="11"/>
        <v>0</v>
      </c>
      <c r="AQ19" s="2">
        <f t="shared" si="11"/>
        <v>0</v>
      </c>
      <c r="AR19" s="2">
        <f t="shared" si="11"/>
        <v>0</v>
      </c>
      <c r="AS19" s="2">
        <f t="shared" si="11"/>
        <v>0</v>
      </c>
      <c r="AT19" s="2">
        <f t="shared" si="11"/>
        <v>0</v>
      </c>
      <c r="AU19" s="2">
        <f t="shared" si="11"/>
        <v>0</v>
      </c>
      <c r="AV19" s="2">
        <f t="shared" si="11"/>
        <v>0</v>
      </c>
      <c r="AW19" s="2">
        <f t="shared" si="11"/>
        <v>0</v>
      </c>
      <c r="AX19" s="2">
        <f t="shared" si="11"/>
        <v>0</v>
      </c>
      <c r="AY19" s="2">
        <f t="shared" si="11"/>
        <v>0</v>
      </c>
      <c r="AZ19" s="2">
        <f t="shared" si="11"/>
        <v>0</v>
      </c>
      <c r="BA19" s="2">
        <f t="shared" si="11"/>
        <v>0</v>
      </c>
      <c r="BB19" s="2">
        <f t="shared" si="11"/>
        <v>0</v>
      </c>
      <c r="BC19" s="2">
        <f t="shared" si="11"/>
        <v>0</v>
      </c>
      <c r="BD19" s="2">
        <f t="shared" si="11"/>
        <v>0</v>
      </c>
      <c r="BE19" s="2">
        <f t="shared" si="11"/>
        <v>0</v>
      </c>
      <c r="BF19" s="2">
        <f t="shared" si="11"/>
        <v>0</v>
      </c>
      <c r="BG19" s="2">
        <f t="shared" si="11"/>
        <v>0</v>
      </c>
      <c r="BH19" s="2">
        <f t="shared" si="11"/>
        <v>0</v>
      </c>
      <c r="BI19" s="2">
        <f t="shared" si="11"/>
        <v>0</v>
      </c>
      <c r="BJ19" s="2">
        <f t="shared" si="11"/>
        <v>0</v>
      </c>
      <c r="BK19" s="2">
        <f t="shared" si="11"/>
        <v>0</v>
      </c>
      <c r="BL19" s="2">
        <f t="shared" si="11"/>
        <v>0</v>
      </c>
      <c r="BM19" s="2">
        <f t="shared" si="11"/>
        <v>0</v>
      </c>
      <c r="BN19" s="2">
        <f t="shared" si="11"/>
        <v>0</v>
      </c>
      <c r="BO19" s="2">
        <f t="shared" si="11"/>
        <v>0</v>
      </c>
      <c r="BP19" s="2">
        <f t="shared" si="11"/>
        <v>0</v>
      </c>
      <c r="BQ19" s="2">
        <f t="shared" ref="BQ19:EB19" si="12" xml:space="preserve"> BQ$14</f>
        <v>0</v>
      </c>
      <c r="BR19" s="2">
        <f t="shared" si="12"/>
        <v>0</v>
      </c>
      <c r="BS19" s="2">
        <f t="shared" si="12"/>
        <v>0</v>
      </c>
      <c r="BT19" s="2">
        <f t="shared" si="12"/>
        <v>0</v>
      </c>
      <c r="BU19" s="2">
        <f t="shared" si="12"/>
        <v>0</v>
      </c>
      <c r="BV19" s="2">
        <f t="shared" si="12"/>
        <v>0</v>
      </c>
      <c r="BW19" s="2">
        <f t="shared" si="12"/>
        <v>0</v>
      </c>
      <c r="BX19" s="2">
        <f t="shared" si="12"/>
        <v>0</v>
      </c>
      <c r="BY19" s="2">
        <f t="shared" si="12"/>
        <v>0</v>
      </c>
      <c r="BZ19" s="2">
        <f t="shared" si="12"/>
        <v>0</v>
      </c>
      <c r="CA19" s="2">
        <f t="shared" si="12"/>
        <v>0</v>
      </c>
      <c r="CB19" s="2">
        <f t="shared" si="12"/>
        <v>0</v>
      </c>
      <c r="CC19" s="2">
        <f t="shared" si="12"/>
        <v>0</v>
      </c>
      <c r="CD19" s="2">
        <f t="shared" si="12"/>
        <v>0</v>
      </c>
      <c r="CE19" s="2">
        <f t="shared" si="12"/>
        <v>0</v>
      </c>
      <c r="CF19" s="2">
        <f t="shared" si="12"/>
        <v>0</v>
      </c>
      <c r="CG19" s="2">
        <f t="shared" si="12"/>
        <v>0</v>
      </c>
      <c r="CH19" s="2">
        <f t="shared" si="12"/>
        <v>0</v>
      </c>
      <c r="CI19" s="2">
        <f t="shared" si="12"/>
        <v>0</v>
      </c>
      <c r="CJ19" s="2">
        <f t="shared" si="12"/>
        <v>0</v>
      </c>
      <c r="CK19" s="2">
        <f t="shared" si="12"/>
        <v>0</v>
      </c>
      <c r="CL19" s="2">
        <f t="shared" si="12"/>
        <v>0</v>
      </c>
      <c r="CM19" s="2">
        <f t="shared" si="12"/>
        <v>0</v>
      </c>
      <c r="CN19" s="2">
        <f t="shared" si="12"/>
        <v>0</v>
      </c>
      <c r="CO19" s="2">
        <f t="shared" si="12"/>
        <v>0</v>
      </c>
      <c r="CP19" s="2">
        <f t="shared" si="12"/>
        <v>0</v>
      </c>
      <c r="CQ19" s="2">
        <f t="shared" si="12"/>
        <v>0</v>
      </c>
      <c r="CR19" s="2">
        <f t="shared" si="12"/>
        <v>0</v>
      </c>
      <c r="CS19" s="2">
        <f t="shared" si="12"/>
        <v>0</v>
      </c>
      <c r="CT19" s="2">
        <f t="shared" si="12"/>
        <v>0</v>
      </c>
      <c r="CU19" s="2">
        <f t="shared" si="12"/>
        <v>0</v>
      </c>
      <c r="CV19" s="2">
        <f t="shared" si="12"/>
        <v>0</v>
      </c>
      <c r="CW19" s="2">
        <f t="shared" si="12"/>
        <v>0</v>
      </c>
      <c r="CX19" s="2">
        <f t="shared" si="12"/>
        <v>0</v>
      </c>
      <c r="CY19" s="2">
        <f t="shared" si="12"/>
        <v>0</v>
      </c>
      <c r="CZ19" s="2">
        <f t="shared" si="12"/>
        <v>0</v>
      </c>
      <c r="DA19" s="2">
        <f t="shared" si="12"/>
        <v>0</v>
      </c>
      <c r="DB19" s="2">
        <f t="shared" si="12"/>
        <v>0</v>
      </c>
      <c r="DC19" s="2">
        <f t="shared" si="12"/>
        <v>0</v>
      </c>
      <c r="DD19" s="2">
        <f t="shared" si="12"/>
        <v>0</v>
      </c>
      <c r="DE19" s="2">
        <f t="shared" si="12"/>
        <v>0</v>
      </c>
      <c r="DF19" s="2">
        <f t="shared" si="12"/>
        <v>0</v>
      </c>
      <c r="DG19" s="2">
        <f t="shared" si="12"/>
        <v>0</v>
      </c>
      <c r="DH19" s="2">
        <f t="shared" si="12"/>
        <v>0</v>
      </c>
      <c r="DI19" s="2">
        <f t="shared" si="12"/>
        <v>0</v>
      </c>
      <c r="DJ19" s="2">
        <f t="shared" si="12"/>
        <v>0</v>
      </c>
      <c r="DK19" s="2">
        <f t="shared" si="12"/>
        <v>0</v>
      </c>
      <c r="DL19" s="2">
        <f t="shared" si="12"/>
        <v>0</v>
      </c>
      <c r="DM19" s="2">
        <f t="shared" si="12"/>
        <v>0</v>
      </c>
      <c r="DN19" s="2">
        <f t="shared" si="12"/>
        <v>0</v>
      </c>
      <c r="DO19" s="2">
        <f t="shared" si="12"/>
        <v>0</v>
      </c>
      <c r="DP19" s="2">
        <f t="shared" si="12"/>
        <v>0</v>
      </c>
      <c r="DQ19" s="2">
        <f t="shared" si="12"/>
        <v>0</v>
      </c>
      <c r="DR19" s="2">
        <f t="shared" si="12"/>
        <v>0</v>
      </c>
      <c r="DS19" s="2">
        <f t="shared" si="12"/>
        <v>0</v>
      </c>
      <c r="DT19" s="2">
        <f t="shared" si="12"/>
        <v>0</v>
      </c>
      <c r="DU19" s="2">
        <f t="shared" si="12"/>
        <v>0</v>
      </c>
      <c r="DV19" s="2">
        <f t="shared" si="12"/>
        <v>0</v>
      </c>
      <c r="DW19" s="2">
        <f t="shared" si="12"/>
        <v>0</v>
      </c>
      <c r="DX19" s="2">
        <f t="shared" si="12"/>
        <v>0</v>
      </c>
      <c r="DY19" s="2">
        <f t="shared" si="12"/>
        <v>0</v>
      </c>
      <c r="DZ19" s="2">
        <f t="shared" si="12"/>
        <v>0</v>
      </c>
      <c r="EA19" s="2">
        <f t="shared" si="12"/>
        <v>0</v>
      </c>
      <c r="EB19" s="2">
        <f t="shared" si="12"/>
        <v>0</v>
      </c>
      <c r="EC19" s="2">
        <f t="shared" ref="EC19:GJ19" si="13" xml:space="preserve"> EC$14</f>
        <v>0</v>
      </c>
      <c r="ED19" s="2">
        <f t="shared" si="13"/>
        <v>0</v>
      </c>
      <c r="EE19" s="2">
        <f t="shared" si="13"/>
        <v>0</v>
      </c>
      <c r="EF19" s="2">
        <f t="shared" si="13"/>
        <v>0</v>
      </c>
      <c r="EG19" s="2">
        <f t="shared" si="13"/>
        <v>0</v>
      </c>
      <c r="EH19" s="2">
        <f t="shared" si="13"/>
        <v>0</v>
      </c>
      <c r="EI19" s="2">
        <f t="shared" si="13"/>
        <v>0</v>
      </c>
      <c r="EJ19" s="2">
        <f t="shared" si="13"/>
        <v>0</v>
      </c>
      <c r="EK19" s="2">
        <f t="shared" si="13"/>
        <v>0</v>
      </c>
      <c r="EL19" s="2">
        <f t="shared" si="13"/>
        <v>0</v>
      </c>
      <c r="EM19" s="2">
        <f t="shared" si="13"/>
        <v>0</v>
      </c>
      <c r="EN19" s="2">
        <f t="shared" si="13"/>
        <v>0</v>
      </c>
      <c r="EO19" s="2">
        <f t="shared" si="13"/>
        <v>0</v>
      </c>
      <c r="EP19" s="2">
        <f t="shared" si="13"/>
        <v>0</v>
      </c>
      <c r="EQ19" s="2">
        <f t="shared" si="13"/>
        <v>0</v>
      </c>
      <c r="ER19" s="2">
        <f t="shared" si="13"/>
        <v>0</v>
      </c>
      <c r="ES19" s="2">
        <f t="shared" si="13"/>
        <v>0</v>
      </c>
      <c r="ET19" s="2">
        <f t="shared" si="13"/>
        <v>0</v>
      </c>
      <c r="EU19" s="2">
        <f t="shared" si="13"/>
        <v>0</v>
      </c>
      <c r="EV19" s="2">
        <f t="shared" si="13"/>
        <v>0</v>
      </c>
      <c r="EW19" s="2">
        <f t="shared" si="13"/>
        <v>0</v>
      </c>
      <c r="EX19" s="2">
        <f t="shared" si="13"/>
        <v>0</v>
      </c>
      <c r="EY19" s="2">
        <f t="shared" si="13"/>
        <v>0</v>
      </c>
      <c r="EZ19" s="2">
        <f t="shared" si="13"/>
        <v>0</v>
      </c>
      <c r="FA19" s="2">
        <f t="shared" si="13"/>
        <v>0</v>
      </c>
      <c r="FB19" s="2">
        <f t="shared" si="13"/>
        <v>0</v>
      </c>
      <c r="FC19" s="2">
        <f t="shared" si="13"/>
        <v>0</v>
      </c>
      <c r="FD19" s="2">
        <f t="shared" si="13"/>
        <v>0</v>
      </c>
      <c r="FE19" s="2">
        <f t="shared" si="13"/>
        <v>0</v>
      </c>
      <c r="FF19" s="2">
        <f t="shared" si="13"/>
        <v>0</v>
      </c>
      <c r="FG19" s="2">
        <f t="shared" si="13"/>
        <v>0</v>
      </c>
      <c r="FH19" s="2">
        <f t="shared" si="13"/>
        <v>0</v>
      </c>
      <c r="FI19" s="2">
        <f t="shared" si="13"/>
        <v>0</v>
      </c>
      <c r="FJ19" s="2">
        <f t="shared" si="13"/>
        <v>0</v>
      </c>
      <c r="FK19" s="2">
        <f t="shared" si="13"/>
        <v>0</v>
      </c>
      <c r="FL19" s="2">
        <f t="shared" si="13"/>
        <v>0</v>
      </c>
      <c r="FM19" s="2">
        <f t="shared" si="13"/>
        <v>0</v>
      </c>
      <c r="FN19" s="2">
        <f t="shared" si="13"/>
        <v>0</v>
      </c>
      <c r="FO19" s="2">
        <f t="shared" si="13"/>
        <v>0</v>
      </c>
      <c r="FP19" s="2">
        <f t="shared" si="13"/>
        <v>0</v>
      </c>
      <c r="FQ19" s="2">
        <f t="shared" si="13"/>
        <v>0</v>
      </c>
      <c r="FR19" s="2">
        <f t="shared" si="13"/>
        <v>0</v>
      </c>
      <c r="FS19" s="2">
        <f t="shared" si="13"/>
        <v>0</v>
      </c>
      <c r="FT19" s="2">
        <f t="shared" si="13"/>
        <v>0</v>
      </c>
      <c r="FU19" s="2">
        <f t="shared" si="13"/>
        <v>0</v>
      </c>
      <c r="FV19" s="2">
        <f t="shared" si="13"/>
        <v>0</v>
      </c>
      <c r="FW19" s="2">
        <f t="shared" si="13"/>
        <v>0</v>
      </c>
      <c r="FX19" s="2">
        <f t="shared" si="13"/>
        <v>0</v>
      </c>
      <c r="FY19" s="2">
        <f t="shared" si="13"/>
        <v>0</v>
      </c>
      <c r="FZ19" s="2">
        <f t="shared" si="13"/>
        <v>0</v>
      </c>
      <c r="GA19" s="2">
        <f t="shared" si="13"/>
        <v>0</v>
      </c>
      <c r="GB19" s="2">
        <f t="shared" si="13"/>
        <v>0</v>
      </c>
      <c r="GC19" s="2">
        <f t="shared" si="13"/>
        <v>0</v>
      </c>
      <c r="GD19" s="2">
        <f t="shared" si="13"/>
        <v>0</v>
      </c>
      <c r="GE19" s="2">
        <f t="shared" si="13"/>
        <v>0</v>
      </c>
      <c r="GF19" s="2">
        <f t="shared" si="13"/>
        <v>0</v>
      </c>
      <c r="GG19" s="2">
        <f t="shared" si="13"/>
        <v>0</v>
      </c>
      <c r="GH19" s="2">
        <f t="shared" si="13"/>
        <v>0</v>
      </c>
      <c r="GI19" s="2">
        <f t="shared" si="13"/>
        <v>0</v>
      </c>
      <c r="GJ19" s="2">
        <f t="shared" si="13"/>
        <v>0</v>
      </c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</row>
    <row r="20" spans="1:437" s="56" customFormat="1" outlineLevel="1" x14ac:dyDescent="0.25">
      <c r="A20" s="63"/>
      <c r="B20" s="70"/>
      <c r="C20" s="64"/>
      <c r="D20" s="65"/>
      <c r="E20" s="30" t="s">
        <v>16</v>
      </c>
      <c r="F20" s="30"/>
      <c r="G20" s="30" t="s">
        <v>6</v>
      </c>
      <c r="H20" s="30"/>
      <c r="I20" s="182"/>
      <c r="J20" s="30">
        <f t="shared" ref="J20:BU20" si="14" xml:space="preserve"> IF(J19 = 1, $F17, DATE(YEAR(I20), MONTH(I20) + $F18, DAY(1)))</f>
        <v>44013</v>
      </c>
      <c r="K20" s="30">
        <f t="shared" si="14"/>
        <v>44105</v>
      </c>
      <c r="L20" s="30">
        <f t="shared" si="14"/>
        <v>44197</v>
      </c>
      <c r="M20" s="30">
        <f t="shared" si="14"/>
        <v>44287</v>
      </c>
      <c r="N20" s="30">
        <f t="shared" si="14"/>
        <v>44378</v>
      </c>
      <c r="O20" s="30">
        <f t="shared" si="14"/>
        <v>44470</v>
      </c>
      <c r="P20" s="30">
        <f t="shared" si="14"/>
        <v>44562</v>
      </c>
      <c r="Q20" s="30">
        <f t="shared" si="14"/>
        <v>44652</v>
      </c>
      <c r="R20" s="30">
        <f t="shared" si="14"/>
        <v>44743</v>
      </c>
      <c r="S20" s="30">
        <f t="shared" si="14"/>
        <v>44835</v>
      </c>
      <c r="T20" s="30">
        <f t="shared" si="14"/>
        <v>44927</v>
      </c>
      <c r="U20" s="30">
        <f t="shared" si="14"/>
        <v>45017</v>
      </c>
      <c r="V20" s="30">
        <f t="shared" si="14"/>
        <v>45108</v>
      </c>
      <c r="W20" s="30">
        <f t="shared" si="14"/>
        <v>45200</v>
      </c>
      <c r="X20" s="30">
        <f t="shared" si="14"/>
        <v>45292</v>
      </c>
      <c r="Y20" s="30">
        <f t="shared" si="14"/>
        <v>45383</v>
      </c>
      <c r="Z20" s="30">
        <f t="shared" si="14"/>
        <v>45474</v>
      </c>
      <c r="AA20" s="30">
        <f t="shared" si="14"/>
        <v>45566</v>
      </c>
      <c r="AB20" s="30">
        <f t="shared" si="14"/>
        <v>45658</v>
      </c>
      <c r="AC20" s="30">
        <f t="shared" si="14"/>
        <v>45748</v>
      </c>
      <c r="AD20" s="30">
        <f t="shared" si="14"/>
        <v>45839</v>
      </c>
      <c r="AE20" s="30">
        <f t="shared" si="14"/>
        <v>45931</v>
      </c>
      <c r="AF20" s="30">
        <f t="shared" si="14"/>
        <v>46023</v>
      </c>
      <c r="AG20" s="30">
        <f t="shared" si="14"/>
        <v>46113</v>
      </c>
      <c r="AH20" s="30">
        <f t="shared" si="14"/>
        <v>46204</v>
      </c>
      <c r="AI20" s="30">
        <f t="shared" si="14"/>
        <v>46296</v>
      </c>
      <c r="AJ20" s="30">
        <f t="shared" si="14"/>
        <v>46388</v>
      </c>
      <c r="AK20" s="30">
        <f t="shared" si="14"/>
        <v>46478</v>
      </c>
      <c r="AL20" s="30">
        <f t="shared" si="14"/>
        <v>46569</v>
      </c>
      <c r="AM20" s="30">
        <f t="shared" si="14"/>
        <v>46661</v>
      </c>
      <c r="AN20" s="30">
        <f t="shared" si="14"/>
        <v>46753</v>
      </c>
      <c r="AO20" s="30">
        <f t="shared" si="14"/>
        <v>46844</v>
      </c>
      <c r="AP20" s="30">
        <f t="shared" si="14"/>
        <v>46935</v>
      </c>
      <c r="AQ20" s="30">
        <f t="shared" si="14"/>
        <v>47027</v>
      </c>
      <c r="AR20" s="30">
        <f t="shared" si="14"/>
        <v>47119</v>
      </c>
      <c r="AS20" s="30">
        <f t="shared" si="14"/>
        <v>47209</v>
      </c>
      <c r="AT20" s="30">
        <f t="shared" si="14"/>
        <v>47300</v>
      </c>
      <c r="AU20" s="30">
        <f t="shared" si="14"/>
        <v>47392</v>
      </c>
      <c r="AV20" s="30">
        <f t="shared" si="14"/>
        <v>47484</v>
      </c>
      <c r="AW20" s="30">
        <f t="shared" si="14"/>
        <v>47574</v>
      </c>
      <c r="AX20" s="30">
        <f t="shared" si="14"/>
        <v>47665</v>
      </c>
      <c r="AY20" s="30">
        <f t="shared" si="14"/>
        <v>47757</v>
      </c>
      <c r="AZ20" s="30">
        <f t="shared" si="14"/>
        <v>47849</v>
      </c>
      <c r="BA20" s="30">
        <f t="shared" si="14"/>
        <v>47939</v>
      </c>
      <c r="BB20" s="30">
        <f t="shared" si="14"/>
        <v>48030</v>
      </c>
      <c r="BC20" s="30">
        <f t="shared" si="14"/>
        <v>48122</v>
      </c>
      <c r="BD20" s="30">
        <f t="shared" si="14"/>
        <v>48214</v>
      </c>
      <c r="BE20" s="30">
        <f t="shared" si="14"/>
        <v>48305</v>
      </c>
      <c r="BF20" s="30">
        <f t="shared" si="14"/>
        <v>48396</v>
      </c>
      <c r="BG20" s="30">
        <f t="shared" si="14"/>
        <v>48488</v>
      </c>
      <c r="BH20" s="30">
        <f t="shared" si="14"/>
        <v>48580</v>
      </c>
      <c r="BI20" s="30">
        <f t="shared" si="14"/>
        <v>48670</v>
      </c>
      <c r="BJ20" s="30">
        <f t="shared" si="14"/>
        <v>48761</v>
      </c>
      <c r="BK20" s="30">
        <f t="shared" si="14"/>
        <v>48853</v>
      </c>
      <c r="BL20" s="30">
        <f t="shared" si="14"/>
        <v>48945</v>
      </c>
      <c r="BM20" s="30">
        <f t="shared" si="14"/>
        <v>49035</v>
      </c>
      <c r="BN20" s="30">
        <f t="shared" si="14"/>
        <v>49126</v>
      </c>
      <c r="BO20" s="30">
        <f t="shared" si="14"/>
        <v>49218</v>
      </c>
      <c r="BP20" s="30">
        <f t="shared" si="14"/>
        <v>49310</v>
      </c>
      <c r="BQ20" s="30">
        <f t="shared" si="14"/>
        <v>49400</v>
      </c>
      <c r="BR20" s="30">
        <f t="shared" si="14"/>
        <v>49491</v>
      </c>
      <c r="BS20" s="30">
        <f t="shared" si="14"/>
        <v>49583</v>
      </c>
      <c r="BT20" s="30">
        <f t="shared" si="14"/>
        <v>49675</v>
      </c>
      <c r="BU20" s="30">
        <f t="shared" si="14"/>
        <v>49766</v>
      </c>
      <c r="BV20" s="30">
        <f t="shared" ref="BV20:EG20" si="15" xml:space="preserve"> IF(BV19 = 1, $F17, DATE(YEAR(BU20), MONTH(BU20) + $F18, DAY(1)))</f>
        <v>49857</v>
      </c>
      <c r="BW20" s="30">
        <f t="shared" si="15"/>
        <v>49949</v>
      </c>
      <c r="BX20" s="30">
        <f t="shared" si="15"/>
        <v>50041</v>
      </c>
      <c r="BY20" s="30">
        <f t="shared" si="15"/>
        <v>50131</v>
      </c>
      <c r="BZ20" s="30">
        <f t="shared" si="15"/>
        <v>50222</v>
      </c>
      <c r="CA20" s="30">
        <f t="shared" si="15"/>
        <v>50314</v>
      </c>
      <c r="CB20" s="30">
        <f t="shared" si="15"/>
        <v>50406</v>
      </c>
      <c r="CC20" s="30">
        <f t="shared" si="15"/>
        <v>50496</v>
      </c>
      <c r="CD20" s="30">
        <f t="shared" si="15"/>
        <v>50587</v>
      </c>
      <c r="CE20" s="30">
        <f t="shared" si="15"/>
        <v>50679</v>
      </c>
      <c r="CF20" s="30">
        <f t="shared" si="15"/>
        <v>50771</v>
      </c>
      <c r="CG20" s="30">
        <f t="shared" si="15"/>
        <v>50861</v>
      </c>
      <c r="CH20" s="30">
        <f t="shared" si="15"/>
        <v>50952</v>
      </c>
      <c r="CI20" s="30">
        <f t="shared" si="15"/>
        <v>51044</v>
      </c>
      <c r="CJ20" s="30">
        <f t="shared" si="15"/>
        <v>51136</v>
      </c>
      <c r="CK20" s="30">
        <f t="shared" si="15"/>
        <v>51227</v>
      </c>
      <c r="CL20" s="30">
        <f t="shared" si="15"/>
        <v>51318</v>
      </c>
      <c r="CM20" s="30">
        <f t="shared" si="15"/>
        <v>51410</v>
      </c>
      <c r="CN20" s="30">
        <f t="shared" si="15"/>
        <v>51502</v>
      </c>
      <c r="CO20" s="30">
        <f t="shared" si="15"/>
        <v>51592</v>
      </c>
      <c r="CP20" s="30">
        <f t="shared" si="15"/>
        <v>51683</v>
      </c>
      <c r="CQ20" s="30">
        <f t="shared" si="15"/>
        <v>51775</v>
      </c>
      <c r="CR20" s="30">
        <f t="shared" si="15"/>
        <v>51867</v>
      </c>
      <c r="CS20" s="30">
        <f t="shared" si="15"/>
        <v>51957</v>
      </c>
      <c r="CT20" s="30">
        <f t="shared" si="15"/>
        <v>52048</v>
      </c>
      <c r="CU20" s="30">
        <f t="shared" si="15"/>
        <v>52140</v>
      </c>
      <c r="CV20" s="30">
        <f t="shared" si="15"/>
        <v>52232</v>
      </c>
      <c r="CW20" s="30">
        <f t="shared" si="15"/>
        <v>52322</v>
      </c>
      <c r="CX20" s="30">
        <f t="shared" si="15"/>
        <v>52413</v>
      </c>
      <c r="CY20" s="30">
        <f t="shared" si="15"/>
        <v>52505</v>
      </c>
      <c r="CZ20" s="30">
        <f t="shared" si="15"/>
        <v>52597</v>
      </c>
      <c r="DA20" s="30">
        <f t="shared" si="15"/>
        <v>52688</v>
      </c>
      <c r="DB20" s="30">
        <f t="shared" si="15"/>
        <v>52779</v>
      </c>
      <c r="DC20" s="30">
        <f t="shared" si="15"/>
        <v>52871</v>
      </c>
      <c r="DD20" s="30">
        <f t="shared" si="15"/>
        <v>52963</v>
      </c>
      <c r="DE20" s="30">
        <f t="shared" si="15"/>
        <v>53053</v>
      </c>
      <c r="DF20" s="30">
        <f t="shared" si="15"/>
        <v>53144</v>
      </c>
      <c r="DG20" s="30">
        <f t="shared" si="15"/>
        <v>53236</v>
      </c>
      <c r="DH20" s="30">
        <f t="shared" si="15"/>
        <v>53328</v>
      </c>
      <c r="DI20" s="30">
        <f t="shared" si="15"/>
        <v>53418</v>
      </c>
      <c r="DJ20" s="30">
        <f t="shared" si="15"/>
        <v>53509</v>
      </c>
      <c r="DK20" s="30">
        <f t="shared" si="15"/>
        <v>53601</v>
      </c>
      <c r="DL20" s="30">
        <f t="shared" si="15"/>
        <v>53693</v>
      </c>
      <c r="DM20" s="30">
        <f t="shared" si="15"/>
        <v>53783</v>
      </c>
      <c r="DN20" s="30">
        <f t="shared" si="15"/>
        <v>53874</v>
      </c>
      <c r="DO20" s="30">
        <f t="shared" si="15"/>
        <v>53966</v>
      </c>
      <c r="DP20" s="30">
        <f t="shared" si="15"/>
        <v>54058</v>
      </c>
      <c r="DQ20" s="30">
        <f t="shared" si="15"/>
        <v>54149</v>
      </c>
      <c r="DR20" s="30">
        <f t="shared" si="15"/>
        <v>54240</v>
      </c>
      <c r="DS20" s="30">
        <f t="shared" si="15"/>
        <v>54332</v>
      </c>
      <c r="DT20" s="30">
        <f t="shared" si="15"/>
        <v>54424</v>
      </c>
      <c r="DU20" s="30">
        <f t="shared" si="15"/>
        <v>54514</v>
      </c>
      <c r="DV20" s="30">
        <f t="shared" si="15"/>
        <v>54605</v>
      </c>
      <c r="DW20" s="30">
        <f t="shared" si="15"/>
        <v>54697</v>
      </c>
      <c r="DX20" s="30">
        <f t="shared" si="15"/>
        <v>54789</v>
      </c>
      <c r="DY20" s="30">
        <f t="shared" si="15"/>
        <v>54879</v>
      </c>
      <c r="DZ20" s="30">
        <f t="shared" si="15"/>
        <v>54970</v>
      </c>
      <c r="EA20" s="30">
        <f t="shared" si="15"/>
        <v>55062</v>
      </c>
      <c r="EB20" s="30">
        <f t="shared" si="15"/>
        <v>55154</v>
      </c>
      <c r="EC20" s="30">
        <f t="shared" si="15"/>
        <v>55244</v>
      </c>
      <c r="ED20" s="30">
        <f t="shared" si="15"/>
        <v>55335</v>
      </c>
      <c r="EE20" s="30">
        <f t="shared" si="15"/>
        <v>55427</v>
      </c>
      <c r="EF20" s="30">
        <f t="shared" si="15"/>
        <v>55519</v>
      </c>
      <c r="EG20" s="30">
        <f t="shared" si="15"/>
        <v>55610</v>
      </c>
      <c r="EH20" s="30">
        <f t="shared" ref="EH20:GG20" si="16" xml:space="preserve"> IF(EH19 = 1, $F17, DATE(YEAR(EG20), MONTH(EG20) + $F18, DAY(1)))</f>
        <v>55701</v>
      </c>
      <c r="EI20" s="30">
        <f t="shared" si="16"/>
        <v>55793</v>
      </c>
      <c r="EJ20" s="30">
        <f t="shared" si="16"/>
        <v>55885</v>
      </c>
      <c r="EK20" s="30">
        <f t="shared" si="16"/>
        <v>55975</v>
      </c>
      <c r="EL20" s="30">
        <f t="shared" si="16"/>
        <v>56066</v>
      </c>
      <c r="EM20" s="30">
        <f t="shared" si="16"/>
        <v>56158</v>
      </c>
      <c r="EN20" s="30">
        <f t="shared" si="16"/>
        <v>56250</v>
      </c>
      <c r="EO20" s="30">
        <f t="shared" si="16"/>
        <v>56340</v>
      </c>
      <c r="EP20" s="30">
        <f t="shared" si="16"/>
        <v>56431</v>
      </c>
      <c r="EQ20" s="30">
        <f t="shared" si="16"/>
        <v>56523</v>
      </c>
      <c r="ER20" s="30">
        <f t="shared" si="16"/>
        <v>56615</v>
      </c>
      <c r="ES20" s="30">
        <f t="shared" si="16"/>
        <v>56705</v>
      </c>
      <c r="ET20" s="30">
        <f t="shared" si="16"/>
        <v>56796</v>
      </c>
      <c r="EU20" s="30">
        <f t="shared" si="16"/>
        <v>56888</v>
      </c>
      <c r="EV20" s="30">
        <f t="shared" si="16"/>
        <v>56980</v>
      </c>
      <c r="EW20" s="30">
        <f t="shared" si="16"/>
        <v>57071</v>
      </c>
      <c r="EX20" s="30">
        <f t="shared" si="16"/>
        <v>57162</v>
      </c>
      <c r="EY20" s="30">
        <f t="shared" si="16"/>
        <v>57254</v>
      </c>
      <c r="EZ20" s="30">
        <f t="shared" si="16"/>
        <v>57346</v>
      </c>
      <c r="FA20" s="30">
        <f t="shared" si="16"/>
        <v>57436</v>
      </c>
      <c r="FB20" s="30">
        <f t="shared" si="16"/>
        <v>57527</v>
      </c>
      <c r="FC20" s="30">
        <f t="shared" si="16"/>
        <v>57619</v>
      </c>
      <c r="FD20" s="30">
        <f t="shared" si="16"/>
        <v>57711</v>
      </c>
      <c r="FE20" s="30">
        <f t="shared" si="16"/>
        <v>57801</v>
      </c>
      <c r="FF20" s="30">
        <f t="shared" si="16"/>
        <v>57892</v>
      </c>
      <c r="FG20" s="30">
        <f t="shared" si="16"/>
        <v>57984</v>
      </c>
      <c r="FH20" s="30">
        <f t="shared" si="16"/>
        <v>58076</v>
      </c>
      <c r="FI20" s="30">
        <f t="shared" si="16"/>
        <v>58166</v>
      </c>
      <c r="FJ20" s="30">
        <f t="shared" si="16"/>
        <v>58257</v>
      </c>
      <c r="FK20" s="30">
        <f t="shared" si="16"/>
        <v>58349</v>
      </c>
      <c r="FL20" s="30">
        <f t="shared" si="16"/>
        <v>58441</v>
      </c>
      <c r="FM20" s="30">
        <f t="shared" si="16"/>
        <v>58532</v>
      </c>
      <c r="FN20" s="30">
        <f t="shared" si="16"/>
        <v>58623</v>
      </c>
      <c r="FO20" s="30">
        <f t="shared" si="16"/>
        <v>58715</v>
      </c>
      <c r="FP20" s="30">
        <f t="shared" si="16"/>
        <v>58807</v>
      </c>
      <c r="FQ20" s="30">
        <f t="shared" si="16"/>
        <v>58897</v>
      </c>
      <c r="FR20" s="30">
        <f t="shared" si="16"/>
        <v>58988</v>
      </c>
      <c r="FS20" s="30">
        <f t="shared" si="16"/>
        <v>59080</v>
      </c>
      <c r="FT20" s="30">
        <f t="shared" si="16"/>
        <v>59172</v>
      </c>
      <c r="FU20" s="30">
        <f t="shared" si="16"/>
        <v>59262</v>
      </c>
      <c r="FV20" s="30">
        <f t="shared" si="16"/>
        <v>59353</v>
      </c>
      <c r="FW20" s="30">
        <f t="shared" si="16"/>
        <v>59445</v>
      </c>
      <c r="FX20" s="30">
        <f t="shared" si="16"/>
        <v>59537</v>
      </c>
      <c r="FY20" s="30">
        <f t="shared" si="16"/>
        <v>59627</v>
      </c>
      <c r="FZ20" s="30">
        <f t="shared" si="16"/>
        <v>59718</v>
      </c>
      <c r="GA20" s="30">
        <f t="shared" si="16"/>
        <v>59810</v>
      </c>
      <c r="GB20" s="30">
        <f t="shared" si="16"/>
        <v>59902</v>
      </c>
      <c r="GC20" s="30">
        <f t="shared" si="16"/>
        <v>59993</v>
      </c>
      <c r="GD20" s="30">
        <f t="shared" si="16"/>
        <v>60084</v>
      </c>
      <c r="GE20" s="30">
        <f t="shared" si="16"/>
        <v>60176</v>
      </c>
      <c r="GF20" s="30">
        <f t="shared" si="16"/>
        <v>60268</v>
      </c>
      <c r="GG20" s="30">
        <f t="shared" si="16"/>
        <v>60358</v>
      </c>
      <c r="GH20" s="30">
        <f t="shared" ref="GH20:GJ20" si="17" xml:space="preserve"> IF(GH19 = 1, $F17, DATE(YEAR(GG20), MONTH(GG20) + $F18, DAY(1)))</f>
        <v>60449</v>
      </c>
      <c r="GI20" s="30">
        <f t="shared" si="17"/>
        <v>60541</v>
      </c>
      <c r="GJ20" s="30">
        <f t="shared" si="17"/>
        <v>60633</v>
      </c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</row>
    <row r="21" spans="1:437" s="51" customFormat="1" outlineLevel="1" x14ac:dyDescent="0.25">
      <c r="A21" s="66"/>
      <c r="B21" s="70"/>
      <c r="C21" s="67"/>
      <c r="D21" s="60"/>
      <c r="E21" s="29"/>
      <c r="F21" s="29"/>
      <c r="G21" s="29"/>
      <c r="H21" s="29"/>
      <c r="I21" s="31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</row>
    <row r="22" spans="1:437" s="51" customFormat="1" outlineLevel="1" x14ac:dyDescent="0.25">
      <c r="A22" s="66"/>
      <c r="B22" s="70" t="s">
        <v>11</v>
      </c>
      <c r="C22" s="67"/>
      <c r="D22" s="60"/>
      <c r="E22" s="29"/>
      <c r="F22" s="29"/>
      <c r="G22" s="29"/>
      <c r="H22" s="29"/>
      <c r="I22" s="31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</row>
    <row r="23" spans="1:437" s="10" customFormat="1" outlineLevel="1" x14ac:dyDescent="0.25">
      <c r="A23" s="15"/>
      <c r="B23" s="15"/>
      <c r="C23" s="21"/>
      <c r="D23" s="60"/>
      <c r="E23" s="252" t="str">
        <f xml:space="preserve"> InpC!E$17</f>
        <v>Length of operating period</v>
      </c>
      <c r="F23" s="252">
        <f xml:space="preserve"> InpC!F$17</f>
        <v>3</v>
      </c>
      <c r="G23" s="252" t="str">
        <f xml:space="preserve"> InpC!G$17</f>
        <v>months</v>
      </c>
      <c r="H23" s="2"/>
      <c r="I23" s="16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</row>
    <row r="24" spans="1:437" s="56" customFormat="1" outlineLevel="1" x14ac:dyDescent="0.25">
      <c r="A24" s="63"/>
      <c r="B24" s="15"/>
      <c r="C24" s="64"/>
      <c r="D24" s="65"/>
      <c r="E24" s="30" t="str">
        <f t="shared" ref="E24:BP24" si="18" xml:space="preserve"> E$20</f>
        <v>Model period beginning</v>
      </c>
      <c r="F24" s="30">
        <f t="shared" si="18"/>
        <v>0</v>
      </c>
      <c r="G24" s="30" t="str">
        <f t="shared" si="18"/>
        <v>date</v>
      </c>
      <c r="H24" s="30">
        <f t="shared" si="18"/>
        <v>0</v>
      </c>
      <c r="I24" s="182">
        <f t="shared" si="18"/>
        <v>0</v>
      </c>
      <c r="J24" s="30">
        <f t="shared" si="18"/>
        <v>44013</v>
      </c>
      <c r="K24" s="30">
        <f t="shared" si="18"/>
        <v>44105</v>
      </c>
      <c r="L24" s="30">
        <f t="shared" si="18"/>
        <v>44197</v>
      </c>
      <c r="M24" s="30">
        <f t="shared" si="18"/>
        <v>44287</v>
      </c>
      <c r="N24" s="30">
        <f t="shared" si="18"/>
        <v>44378</v>
      </c>
      <c r="O24" s="30">
        <f t="shared" si="18"/>
        <v>44470</v>
      </c>
      <c r="P24" s="30">
        <f t="shared" si="18"/>
        <v>44562</v>
      </c>
      <c r="Q24" s="30">
        <f t="shared" si="18"/>
        <v>44652</v>
      </c>
      <c r="R24" s="30">
        <f t="shared" si="18"/>
        <v>44743</v>
      </c>
      <c r="S24" s="30">
        <f t="shared" si="18"/>
        <v>44835</v>
      </c>
      <c r="T24" s="30">
        <f t="shared" si="18"/>
        <v>44927</v>
      </c>
      <c r="U24" s="30">
        <f t="shared" si="18"/>
        <v>45017</v>
      </c>
      <c r="V24" s="30">
        <f t="shared" si="18"/>
        <v>45108</v>
      </c>
      <c r="W24" s="30">
        <f t="shared" si="18"/>
        <v>45200</v>
      </c>
      <c r="X24" s="30">
        <f t="shared" si="18"/>
        <v>45292</v>
      </c>
      <c r="Y24" s="30">
        <f t="shared" si="18"/>
        <v>45383</v>
      </c>
      <c r="Z24" s="30">
        <f t="shared" si="18"/>
        <v>45474</v>
      </c>
      <c r="AA24" s="30">
        <f t="shared" si="18"/>
        <v>45566</v>
      </c>
      <c r="AB24" s="30">
        <f t="shared" si="18"/>
        <v>45658</v>
      </c>
      <c r="AC24" s="30">
        <f t="shared" si="18"/>
        <v>45748</v>
      </c>
      <c r="AD24" s="30">
        <f t="shared" si="18"/>
        <v>45839</v>
      </c>
      <c r="AE24" s="30">
        <f t="shared" si="18"/>
        <v>45931</v>
      </c>
      <c r="AF24" s="30">
        <f t="shared" si="18"/>
        <v>46023</v>
      </c>
      <c r="AG24" s="30">
        <f t="shared" si="18"/>
        <v>46113</v>
      </c>
      <c r="AH24" s="30">
        <f t="shared" si="18"/>
        <v>46204</v>
      </c>
      <c r="AI24" s="30">
        <f t="shared" si="18"/>
        <v>46296</v>
      </c>
      <c r="AJ24" s="30">
        <f t="shared" si="18"/>
        <v>46388</v>
      </c>
      <c r="AK24" s="30">
        <f t="shared" si="18"/>
        <v>46478</v>
      </c>
      <c r="AL24" s="30">
        <f t="shared" si="18"/>
        <v>46569</v>
      </c>
      <c r="AM24" s="30">
        <f t="shared" si="18"/>
        <v>46661</v>
      </c>
      <c r="AN24" s="30">
        <f t="shared" si="18"/>
        <v>46753</v>
      </c>
      <c r="AO24" s="30">
        <f t="shared" si="18"/>
        <v>46844</v>
      </c>
      <c r="AP24" s="30">
        <f t="shared" si="18"/>
        <v>46935</v>
      </c>
      <c r="AQ24" s="30">
        <f t="shared" si="18"/>
        <v>47027</v>
      </c>
      <c r="AR24" s="30">
        <f t="shared" si="18"/>
        <v>47119</v>
      </c>
      <c r="AS24" s="30">
        <f t="shared" si="18"/>
        <v>47209</v>
      </c>
      <c r="AT24" s="30">
        <f t="shared" si="18"/>
        <v>47300</v>
      </c>
      <c r="AU24" s="30">
        <f t="shared" si="18"/>
        <v>47392</v>
      </c>
      <c r="AV24" s="30">
        <f t="shared" si="18"/>
        <v>47484</v>
      </c>
      <c r="AW24" s="30">
        <f t="shared" si="18"/>
        <v>47574</v>
      </c>
      <c r="AX24" s="30">
        <f t="shared" si="18"/>
        <v>47665</v>
      </c>
      <c r="AY24" s="30">
        <f t="shared" si="18"/>
        <v>47757</v>
      </c>
      <c r="AZ24" s="30">
        <f t="shared" si="18"/>
        <v>47849</v>
      </c>
      <c r="BA24" s="30">
        <f t="shared" si="18"/>
        <v>47939</v>
      </c>
      <c r="BB24" s="30">
        <f t="shared" si="18"/>
        <v>48030</v>
      </c>
      <c r="BC24" s="30">
        <f t="shared" si="18"/>
        <v>48122</v>
      </c>
      <c r="BD24" s="30">
        <f t="shared" si="18"/>
        <v>48214</v>
      </c>
      <c r="BE24" s="30">
        <f t="shared" si="18"/>
        <v>48305</v>
      </c>
      <c r="BF24" s="30">
        <f t="shared" si="18"/>
        <v>48396</v>
      </c>
      <c r="BG24" s="30">
        <f t="shared" si="18"/>
        <v>48488</v>
      </c>
      <c r="BH24" s="30">
        <f t="shared" si="18"/>
        <v>48580</v>
      </c>
      <c r="BI24" s="30">
        <f t="shared" si="18"/>
        <v>48670</v>
      </c>
      <c r="BJ24" s="30">
        <f t="shared" si="18"/>
        <v>48761</v>
      </c>
      <c r="BK24" s="30">
        <f t="shared" si="18"/>
        <v>48853</v>
      </c>
      <c r="BL24" s="30">
        <f t="shared" si="18"/>
        <v>48945</v>
      </c>
      <c r="BM24" s="30">
        <f t="shared" si="18"/>
        <v>49035</v>
      </c>
      <c r="BN24" s="30">
        <f t="shared" si="18"/>
        <v>49126</v>
      </c>
      <c r="BO24" s="30">
        <f t="shared" si="18"/>
        <v>49218</v>
      </c>
      <c r="BP24" s="30">
        <f t="shared" si="18"/>
        <v>49310</v>
      </c>
      <c r="BQ24" s="30">
        <f t="shared" ref="BQ24:EB24" si="19" xml:space="preserve"> BQ$20</f>
        <v>49400</v>
      </c>
      <c r="BR24" s="30">
        <f t="shared" si="19"/>
        <v>49491</v>
      </c>
      <c r="BS24" s="30">
        <f t="shared" si="19"/>
        <v>49583</v>
      </c>
      <c r="BT24" s="30">
        <f t="shared" si="19"/>
        <v>49675</v>
      </c>
      <c r="BU24" s="30">
        <f t="shared" si="19"/>
        <v>49766</v>
      </c>
      <c r="BV24" s="30">
        <f t="shared" si="19"/>
        <v>49857</v>
      </c>
      <c r="BW24" s="30">
        <f t="shared" si="19"/>
        <v>49949</v>
      </c>
      <c r="BX24" s="30">
        <f t="shared" si="19"/>
        <v>50041</v>
      </c>
      <c r="BY24" s="30">
        <f t="shared" si="19"/>
        <v>50131</v>
      </c>
      <c r="BZ24" s="30">
        <f t="shared" si="19"/>
        <v>50222</v>
      </c>
      <c r="CA24" s="30">
        <f t="shared" si="19"/>
        <v>50314</v>
      </c>
      <c r="CB24" s="30">
        <f t="shared" si="19"/>
        <v>50406</v>
      </c>
      <c r="CC24" s="30">
        <f t="shared" si="19"/>
        <v>50496</v>
      </c>
      <c r="CD24" s="30">
        <f t="shared" si="19"/>
        <v>50587</v>
      </c>
      <c r="CE24" s="30">
        <f t="shared" si="19"/>
        <v>50679</v>
      </c>
      <c r="CF24" s="30">
        <f t="shared" si="19"/>
        <v>50771</v>
      </c>
      <c r="CG24" s="30">
        <f t="shared" si="19"/>
        <v>50861</v>
      </c>
      <c r="CH24" s="30">
        <f t="shared" si="19"/>
        <v>50952</v>
      </c>
      <c r="CI24" s="30">
        <f t="shared" si="19"/>
        <v>51044</v>
      </c>
      <c r="CJ24" s="30">
        <f t="shared" si="19"/>
        <v>51136</v>
      </c>
      <c r="CK24" s="30">
        <f t="shared" si="19"/>
        <v>51227</v>
      </c>
      <c r="CL24" s="30">
        <f t="shared" si="19"/>
        <v>51318</v>
      </c>
      <c r="CM24" s="30">
        <f t="shared" si="19"/>
        <v>51410</v>
      </c>
      <c r="CN24" s="30">
        <f t="shared" si="19"/>
        <v>51502</v>
      </c>
      <c r="CO24" s="30">
        <f t="shared" si="19"/>
        <v>51592</v>
      </c>
      <c r="CP24" s="30">
        <f t="shared" si="19"/>
        <v>51683</v>
      </c>
      <c r="CQ24" s="30">
        <f t="shared" si="19"/>
        <v>51775</v>
      </c>
      <c r="CR24" s="30">
        <f t="shared" si="19"/>
        <v>51867</v>
      </c>
      <c r="CS24" s="30">
        <f t="shared" si="19"/>
        <v>51957</v>
      </c>
      <c r="CT24" s="30">
        <f t="shared" si="19"/>
        <v>52048</v>
      </c>
      <c r="CU24" s="30">
        <f t="shared" si="19"/>
        <v>52140</v>
      </c>
      <c r="CV24" s="30">
        <f t="shared" si="19"/>
        <v>52232</v>
      </c>
      <c r="CW24" s="30">
        <f t="shared" si="19"/>
        <v>52322</v>
      </c>
      <c r="CX24" s="30">
        <f t="shared" si="19"/>
        <v>52413</v>
      </c>
      <c r="CY24" s="30">
        <f t="shared" si="19"/>
        <v>52505</v>
      </c>
      <c r="CZ24" s="30">
        <f t="shared" si="19"/>
        <v>52597</v>
      </c>
      <c r="DA24" s="30">
        <f t="shared" si="19"/>
        <v>52688</v>
      </c>
      <c r="DB24" s="30">
        <f t="shared" si="19"/>
        <v>52779</v>
      </c>
      <c r="DC24" s="30">
        <f t="shared" si="19"/>
        <v>52871</v>
      </c>
      <c r="DD24" s="30">
        <f t="shared" si="19"/>
        <v>52963</v>
      </c>
      <c r="DE24" s="30">
        <f t="shared" si="19"/>
        <v>53053</v>
      </c>
      <c r="DF24" s="30">
        <f t="shared" si="19"/>
        <v>53144</v>
      </c>
      <c r="DG24" s="30">
        <f t="shared" si="19"/>
        <v>53236</v>
      </c>
      <c r="DH24" s="30">
        <f t="shared" si="19"/>
        <v>53328</v>
      </c>
      <c r="DI24" s="30">
        <f t="shared" si="19"/>
        <v>53418</v>
      </c>
      <c r="DJ24" s="30">
        <f t="shared" si="19"/>
        <v>53509</v>
      </c>
      <c r="DK24" s="30">
        <f t="shared" si="19"/>
        <v>53601</v>
      </c>
      <c r="DL24" s="30">
        <f t="shared" si="19"/>
        <v>53693</v>
      </c>
      <c r="DM24" s="30">
        <f t="shared" si="19"/>
        <v>53783</v>
      </c>
      <c r="DN24" s="30">
        <f t="shared" si="19"/>
        <v>53874</v>
      </c>
      <c r="DO24" s="30">
        <f t="shared" si="19"/>
        <v>53966</v>
      </c>
      <c r="DP24" s="30">
        <f t="shared" si="19"/>
        <v>54058</v>
      </c>
      <c r="DQ24" s="30">
        <f t="shared" si="19"/>
        <v>54149</v>
      </c>
      <c r="DR24" s="30">
        <f t="shared" si="19"/>
        <v>54240</v>
      </c>
      <c r="DS24" s="30">
        <f t="shared" si="19"/>
        <v>54332</v>
      </c>
      <c r="DT24" s="30">
        <f t="shared" si="19"/>
        <v>54424</v>
      </c>
      <c r="DU24" s="30">
        <f t="shared" si="19"/>
        <v>54514</v>
      </c>
      <c r="DV24" s="30">
        <f t="shared" si="19"/>
        <v>54605</v>
      </c>
      <c r="DW24" s="30">
        <f t="shared" si="19"/>
        <v>54697</v>
      </c>
      <c r="DX24" s="30">
        <f t="shared" si="19"/>
        <v>54789</v>
      </c>
      <c r="DY24" s="30">
        <f t="shared" si="19"/>
        <v>54879</v>
      </c>
      <c r="DZ24" s="30">
        <f t="shared" si="19"/>
        <v>54970</v>
      </c>
      <c r="EA24" s="30">
        <f t="shared" si="19"/>
        <v>55062</v>
      </c>
      <c r="EB24" s="30">
        <f t="shared" si="19"/>
        <v>55154</v>
      </c>
      <c r="EC24" s="30">
        <f t="shared" ref="EC24:FH24" si="20" xml:space="preserve"> EC$20</f>
        <v>55244</v>
      </c>
      <c r="ED24" s="30">
        <f t="shared" si="20"/>
        <v>55335</v>
      </c>
      <c r="EE24" s="30">
        <f t="shared" si="20"/>
        <v>55427</v>
      </c>
      <c r="EF24" s="30">
        <f t="shared" si="20"/>
        <v>55519</v>
      </c>
      <c r="EG24" s="30">
        <f t="shared" si="20"/>
        <v>55610</v>
      </c>
      <c r="EH24" s="30">
        <f t="shared" si="20"/>
        <v>55701</v>
      </c>
      <c r="EI24" s="30">
        <f t="shared" si="20"/>
        <v>55793</v>
      </c>
      <c r="EJ24" s="30">
        <f t="shared" si="20"/>
        <v>55885</v>
      </c>
      <c r="EK24" s="30">
        <f t="shared" si="20"/>
        <v>55975</v>
      </c>
      <c r="EL24" s="30">
        <f t="shared" si="20"/>
        <v>56066</v>
      </c>
      <c r="EM24" s="30">
        <f t="shared" si="20"/>
        <v>56158</v>
      </c>
      <c r="EN24" s="30">
        <f t="shared" si="20"/>
        <v>56250</v>
      </c>
      <c r="EO24" s="30">
        <f t="shared" si="20"/>
        <v>56340</v>
      </c>
      <c r="EP24" s="30">
        <f t="shared" si="20"/>
        <v>56431</v>
      </c>
      <c r="EQ24" s="30">
        <f t="shared" si="20"/>
        <v>56523</v>
      </c>
      <c r="ER24" s="30">
        <f t="shared" si="20"/>
        <v>56615</v>
      </c>
      <c r="ES24" s="30">
        <f t="shared" si="20"/>
        <v>56705</v>
      </c>
      <c r="ET24" s="30">
        <f t="shared" si="20"/>
        <v>56796</v>
      </c>
      <c r="EU24" s="30">
        <f t="shared" si="20"/>
        <v>56888</v>
      </c>
      <c r="EV24" s="30">
        <f t="shared" si="20"/>
        <v>56980</v>
      </c>
      <c r="EW24" s="30">
        <f t="shared" si="20"/>
        <v>57071</v>
      </c>
      <c r="EX24" s="30">
        <f t="shared" si="20"/>
        <v>57162</v>
      </c>
      <c r="EY24" s="30">
        <f t="shared" si="20"/>
        <v>57254</v>
      </c>
      <c r="EZ24" s="30">
        <f t="shared" si="20"/>
        <v>57346</v>
      </c>
      <c r="FA24" s="30">
        <f t="shared" si="20"/>
        <v>57436</v>
      </c>
      <c r="FB24" s="30">
        <f t="shared" si="20"/>
        <v>57527</v>
      </c>
      <c r="FC24" s="30">
        <f t="shared" si="20"/>
        <v>57619</v>
      </c>
      <c r="FD24" s="30">
        <f t="shared" si="20"/>
        <v>57711</v>
      </c>
      <c r="FE24" s="30">
        <f t="shared" si="20"/>
        <v>57801</v>
      </c>
      <c r="FF24" s="30">
        <f t="shared" si="20"/>
        <v>57892</v>
      </c>
      <c r="FG24" s="30">
        <f t="shared" si="20"/>
        <v>57984</v>
      </c>
      <c r="FH24" s="30">
        <f t="shared" si="20"/>
        <v>58076</v>
      </c>
      <c r="FI24" s="30">
        <f t="shared" ref="FI24:GJ24" si="21" xml:space="preserve"> FI$20</f>
        <v>58166</v>
      </c>
      <c r="FJ24" s="30">
        <f t="shared" si="21"/>
        <v>58257</v>
      </c>
      <c r="FK24" s="30">
        <f t="shared" si="21"/>
        <v>58349</v>
      </c>
      <c r="FL24" s="30">
        <f t="shared" si="21"/>
        <v>58441</v>
      </c>
      <c r="FM24" s="30">
        <f t="shared" si="21"/>
        <v>58532</v>
      </c>
      <c r="FN24" s="30">
        <f t="shared" si="21"/>
        <v>58623</v>
      </c>
      <c r="FO24" s="30">
        <f t="shared" si="21"/>
        <v>58715</v>
      </c>
      <c r="FP24" s="30">
        <f t="shared" si="21"/>
        <v>58807</v>
      </c>
      <c r="FQ24" s="30">
        <f t="shared" si="21"/>
        <v>58897</v>
      </c>
      <c r="FR24" s="30">
        <f t="shared" si="21"/>
        <v>58988</v>
      </c>
      <c r="FS24" s="30">
        <f t="shared" si="21"/>
        <v>59080</v>
      </c>
      <c r="FT24" s="30">
        <f t="shared" si="21"/>
        <v>59172</v>
      </c>
      <c r="FU24" s="30">
        <f t="shared" si="21"/>
        <v>59262</v>
      </c>
      <c r="FV24" s="30">
        <f t="shared" si="21"/>
        <v>59353</v>
      </c>
      <c r="FW24" s="30">
        <f t="shared" si="21"/>
        <v>59445</v>
      </c>
      <c r="FX24" s="30">
        <f t="shared" si="21"/>
        <v>59537</v>
      </c>
      <c r="FY24" s="30">
        <f t="shared" si="21"/>
        <v>59627</v>
      </c>
      <c r="FZ24" s="30">
        <f t="shared" si="21"/>
        <v>59718</v>
      </c>
      <c r="GA24" s="30">
        <f t="shared" si="21"/>
        <v>59810</v>
      </c>
      <c r="GB24" s="30">
        <f t="shared" si="21"/>
        <v>59902</v>
      </c>
      <c r="GC24" s="30">
        <f t="shared" si="21"/>
        <v>59993</v>
      </c>
      <c r="GD24" s="30">
        <f t="shared" si="21"/>
        <v>60084</v>
      </c>
      <c r="GE24" s="30">
        <f t="shared" si="21"/>
        <v>60176</v>
      </c>
      <c r="GF24" s="30">
        <f t="shared" si="21"/>
        <v>60268</v>
      </c>
      <c r="GG24" s="30">
        <f t="shared" si="21"/>
        <v>60358</v>
      </c>
      <c r="GH24" s="30">
        <f t="shared" si="21"/>
        <v>60449</v>
      </c>
      <c r="GI24" s="30">
        <f t="shared" si="21"/>
        <v>60541</v>
      </c>
      <c r="GJ24" s="30">
        <f t="shared" si="21"/>
        <v>60633</v>
      </c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</row>
    <row r="25" spans="1:437" s="262" customFormat="1" outlineLevel="1" x14ac:dyDescent="0.25">
      <c r="A25" s="258"/>
      <c r="B25" s="189"/>
      <c r="C25" s="259"/>
      <c r="D25" s="260"/>
      <c r="E25" s="261" t="s">
        <v>11</v>
      </c>
      <c r="F25" s="261"/>
      <c r="G25" s="261" t="s">
        <v>6</v>
      </c>
      <c r="H25" s="261"/>
      <c r="I25" s="261"/>
      <c r="J25" s="261">
        <f t="shared" ref="J25:BU25" si="22" xml:space="preserve"> DATE(YEAR(J24), MONTH(J24) + $F23, DAY(J24) -1)</f>
        <v>44104</v>
      </c>
      <c r="K25" s="261">
        <f t="shared" si="22"/>
        <v>44196</v>
      </c>
      <c r="L25" s="261">
        <f t="shared" si="22"/>
        <v>44286</v>
      </c>
      <c r="M25" s="261">
        <f t="shared" si="22"/>
        <v>44377</v>
      </c>
      <c r="N25" s="261">
        <f t="shared" si="22"/>
        <v>44469</v>
      </c>
      <c r="O25" s="261">
        <f t="shared" si="22"/>
        <v>44561</v>
      </c>
      <c r="P25" s="261">
        <f t="shared" si="22"/>
        <v>44651</v>
      </c>
      <c r="Q25" s="261">
        <f t="shared" si="22"/>
        <v>44742</v>
      </c>
      <c r="R25" s="261">
        <f t="shared" si="22"/>
        <v>44834</v>
      </c>
      <c r="S25" s="261">
        <f t="shared" si="22"/>
        <v>44926</v>
      </c>
      <c r="T25" s="261">
        <f t="shared" si="22"/>
        <v>45016</v>
      </c>
      <c r="U25" s="261">
        <f t="shared" si="22"/>
        <v>45107</v>
      </c>
      <c r="V25" s="261">
        <f t="shared" si="22"/>
        <v>45199</v>
      </c>
      <c r="W25" s="261">
        <f t="shared" si="22"/>
        <v>45291</v>
      </c>
      <c r="X25" s="261">
        <f t="shared" si="22"/>
        <v>45382</v>
      </c>
      <c r="Y25" s="261">
        <f t="shared" si="22"/>
        <v>45473</v>
      </c>
      <c r="Z25" s="261">
        <f t="shared" si="22"/>
        <v>45565</v>
      </c>
      <c r="AA25" s="261">
        <f t="shared" si="22"/>
        <v>45657</v>
      </c>
      <c r="AB25" s="261">
        <f t="shared" si="22"/>
        <v>45747</v>
      </c>
      <c r="AC25" s="261">
        <f t="shared" si="22"/>
        <v>45838</v>
      </c>
      <c r="AD25" s="261">
        <f t="shared" si="22"/>
        <v>45930</v>
      </c>
      <c r="AE25" s="261">
        <f t="shared" si="22"/>
        <v>46022</v>
      </c>
      <c r="AF25" s="261">
        <f t="shared" si="22"/>
        <v>46112</v>
      </c>
      <c r="AG25" s="261">
        <f t="shared" si="22"/>
        <v>46203</v>
      </c>
      <c r="AH25" s="261">
        <f t="shared" si="22"/>
        <v>46295</v>
      </c>
      <c r="AI25" s="261">
        <f t="shared" si="22"/>
        <v>46387</v>
      </c>
      <c r="AJ25" s="261">
        <f t="shared" si="22"/>
        <v>46477</v>
      </c>
      <c r="AK25" s="261">
        <f t="shared" si="22"/>
        <v>46568</v>
      </c>
      <c r="AL25" s="261">
        <f t="shared" si="22"/>
        <v>46660</v>
      </c>
      <c r="AM25" s="261">
        <f t="shared" si="22"/>
        <v>46752</v>
      </c>
      <c r="AN25" s="261">
        <f t="shared" si="22"/>
        <v>46843</v>
      </c>
      <c r="AO25" s="261">
        <f t="shared" si="22"/>
        <v>46934</v>
      </c>
      <c r="AP25" s="261">
        <f t="shared" si="22"/>
        <v>47026</v>
      </c>
      <c r="AQ25" s="261">
        <f t="shared" si="22"/>
        <v>47118</v>
      </c>
      <c r="AR25" s="261">
        <f t="shared" si="22"/>
        <v>47208</v>
      </c>
      <c r="AS25" s="261">
        <f t="shared" si="22"/>
        <v>47299</v>
      </c>
      <c r="AT25" s="261">
        <f t="shared" si="22"/>
        <v>47391</v>
      </c>
      <c r="AU25" s="261">
        <f t="shared" si="22"/>
        <v>47483</v>
      </c>
      <c r="AV25" s="261">
        <f t="shared" si="22"/>
        <v>47573</v>
      </c>
      <c r="AW25" s="261">
        <f t="shared" si="22"/>
        <v>47664</v>
      </c>
      <c r="AX25" s="261">
        <f t="shared" si="22"/>
        <v>47756</v>
      </c>
      <c r="AY25" s="261">
        <f t="shared" si="22"/>
        <v>47848</v>
      </c>
      <c r="AZ25" s="261">
        <f t="shared" si="22"/>
        <v>47938</v>
      </c>
      <c r="BA25" s="261">
        <f t="shared" si="22"/>
        <v>48029</v>
      </c>
      <c r="BB25" s="261">
        <f t="shared" si="22"/>
        <v>48121</v>
      </c>
      <c r="BC25" s="261">
        <f t="shared" si="22"/>
        <v>48213</v>
      </c>
      <c r="BD25" s="261">
        <f t="shared" si="22"/>
        <v>48304</v>
      </c>
      <c r="BE25" s="261">
        <f t="shared" si="22"/>
        <v>48395</v>
      </c>
      <c r="BF25" s="261">
        <f t="shared" si="22"/>
        <v>48487</v>
      </c>
      <c r="BG25" s="261">
        <f t="shared" si="22"/>
        <v>48579</v>
      </c>
      <c r="BH25" s="261">
        <f t="shared" si="22"/>
        <v>48669</v>
      </c>
      <c r="BI25" s="261">
        <f t="shared" si="22"/>
        <v>48760</v>
      </c>
      <c r="BJ25" s="261">
        <f t="shared" si="22"/>
        <v>48852</v>
      </c>
      <c r="BK25" s="261">
        <f t="shared" si="22"/>
        <v>48944</v>
      </c>
      <c r="BL25" s="261">
        <f t="shared" si="22"/>
        <v>49034</v>
      </c>
      <c r="BM25" s="261">
        <f t="shared" si="22"/>
        <v>49125</v>
      </c>
      <c r="BN25" s="261">
        <f t="shared" si="22"/>
        <v>49217</v>
      </c>
      <c r="BO25" s="261">
        <f t="shared" si="22"/>
        <v>49309</v>
      </c>
      <c r="BP25" s="261">
        <f t="shared" si="22"/>
        <v>49399</v>
      </c>
      <c r="BQ25" s="261">
        <f t="shared" si="22"/>
        <v>49490</v>
      </c>
      <c r="BR25" s="261">
        <f t="shared" si="22"/>
        <v>49582</v>
      </c>
      <c r="BS25" s="261">
        <f t="shared" si="22"/>
        <v>49674</v>
      </c>
      <c r="BT25" s="261">
        <f t="shared" si="22"/>
        <v>49765</v>
      </c>
      <c r="BU25" s="261">
        <f t="shared" si="22"/>
        <v>49856</v>
      </c>
      <c r="BV25" s="261">
        <f t="shared" ref="BV25:EG25" si="23" xml:space="preserve"> DATE(YEAR(BV24), MONTH(BV24) + $F23, DAY(BV24) -1)</f>
        <v>49948</v>
      </c>
      <c r="BW25" s="261">
        <f t="shared" si="23"/>
        <v>50040</v>
      </c>
      <c r="BX25" s="261">
        <f t="shared" si="23"/>
        <v>50130</v>
      </c>
      <c r="BY25" s="261">
        <f t="shared" si="23"/>
        <v>50221</v>
      </c>
      <c r="BZ25" s="261">
        <f t="shared" si="23"/>
        <v>50313</v>
      </c>
      <c r="CA25" s="261">
        <f t="shared" si="23"/>
        <v>50405</v>
      </c>
      <c r="CB25" s="261">
        <f t="shared" si="23"/>
        <v>50495</v>
      </c>
      <c r="CC25" s="261">
        <f t="shared" si="23"/>
        <v>50586</v>
      </c>
      <c r="CD25" s="261">
        <f t="shared" si="23"/>
        <v>50678</v>
      </c>
      <c r="CE25" s="261">
        <f t="shared" si="23"/>
        <v>50770</v>
      </c>
      <c r="CF25" s="261">
        <f t="shared" si="23"/>
        <v>50860</v>
      </c>
      <c r="CG25" s="261">
        <f t="shared" si="23"/>
        <v>50951</v>
      </c>
      <c r="CH25" s="261">
        <f t="shared" si="23"/>
        <v>51043</v>
      </c>
      <c r="CI25" s="261">
        <f t="shared" si="23"/>
        <v>51135</v>
      </c>
      <c r="CJ25" s="261">
        <f t="shared" si="23"/>
        <v>51226</v>
      </c>
      <c r="CK25" s="261">
        <f t="shared" si="23"/>
        <v>51317</v>
      </c>
      <c r="CL25" s="261">
        <f t="shared" si="23"/>
        <v>51409</v>
      </c>
      <c r="CM25" s="261">
        <f t="shared" si="23"/>
        <v>51501</v>
      </c>
      <c r="CN25" s="261">
        <f t="shared" si="23"/>
        <v>51591</v>
      </c>
      <c r="CO25" s="261">
        <f t="shared" si="23"/>
        <v>51682</v>
      </c>
      <c r="CP25" s="261">
        <f t="shared" si="23"/>
        <v>51774</v>
      </c>
      <c r="CQ25" s="261">
        <f t="shared" si="23"/>
        <v>51866</v>
      </c>
      <c r="CR25" s="261">
        <f t="shared" si="23"/>
        <v>51956</v>
      </c>
      <c r="CS25" s="261">
        <f t="shared" si="23"/>
        <v>52047</v>
      </c>
      <c r="CT25" s="261">
        <f t="shared" si="23"/>
        <v>52139</v>
      </c>
      <c r="CU25" s="261">
        <f t="shared" si="23"/>
        <v>52231</v>
      </c>
      <c r="CV25" s="261">
        <f t="shared" si="23"/>
        <v>52321</v>
      </c>
      <c r="CW25" s="261">
        <f t="shared" si="23"/>
        <v>52412</v>
      </c>
      <c r="CX25" s="261">
        <f t="shared" si="23"/>
        <v>52504</v>
      </c>
      <c r="CY25" s="261">
        <f t="shared" si="23"/>
        <v>52596</v>
      </c>
      <c r="CZ25" s="261">
        <f t="shared" si="23"/>
        <v>52687</v>
      </c>
      <c r="DA25" s="261">
        <f t="shared" si="23"/>
        <v>52778</v>
      </c>
      <c r="DB25" s="261">
        <f t="shared" si="23"/>
        <v>52870</v>
      </c>
      <c r="DC25" s="261">
        <f t="shared" si="23"/>
        <v>52962</v>
      </c>
      <c r="DD25" s="261">
        <f t="shared" si="23"/>
        <v>53052</v>
      </c>
      <c r="DE25" s="261">
        <f t="shared" si="23"/>
        <v>53143</v>
      </c>
      <c r="DF25" s="261">
        <f t="shared" si="23"/>
        <v>53235</v>
      </c>
      <c r="DG25" s="261">
        <f t="shared" si="23"/>
        <v>53327</v>
      </c>
      <c r="DH25" s="261">
        <f t="shared" si="23"/>
        <v>53417</v>
      </c>
      <c r="DI25" s="261">
        <f t="shared" si="23"/>
        <v>53508</v>
      </c>
      <c r="DJ25" s="261">
        <f t="shared" si="23"/>
        <v>53600</v>
      </c>
      <c r="DK25" s="261">
        <f t="shared" si="23"/>
        <v>53692</v>
      </c>
      <c r="DL25" s="261">
        <f t="shared" si="23"/>
        <v>53782</v>
      </c>
      <c r="DM25" s="261">
        <f t="shared" si="23"/>
        <v>53873</v>
      </c>
      <c r="DN25" s="261">
        <f t="shared" si="23"/>
        <v>53965</v>
      </c>
      <c r="DO25" s="261">
        <f t="shared" si="23"/>
        <v>54057</v>
      </c>
      <c r="DP25" s="261">
        <f t="shared" si="23"/>
        <v>54148</v>
      </c>
      <c r="DQ25" s="261">
        <f t="shared" si="23"/>
        <v>54239</v>
      </c>
      <c r="DR25" s="261">
        <f t="shared" si="23"/>
        <v>54331</v>
      </c>
      <c r="DS25" s="261">
        <f t="shared" si="23"/>
        <v>54423</v>
      </c>
      <c r="DT25" s="261">
        <f t="shared" si="23"/>
        <v>54513</v>
      </c>
      <c r="DU25" s="261">
        <f t="shared" si="23"/>
        <v>54604</v>
      </c>
      <c r="DV25" s="261">
        <f t="shared" si="23"/>
        <v>54696</v>
      </c>
      <c r="DW25" s="261">
        <f t="shared" si="23"/>
        <v>54788</v>
      </c>
      <c r="DX25" s="261">
        <f t="shared" si="23"/>
        <v>54878</v>
      </c>
      <c r="DY25" s="261">
        <f t="shared" si="23"/>
        <v>54969</v>
      </c>
      <c r="DZ25" s="261">
        <f t="shared" si="23"/>
        <v>55061</v>
      </c>
      <c r="EA25" s="261">
        <f t="shared" si="23"/>
        <v>55153</v>
      </c>
      <c r="EB25" s="261">
        <f t="shared" si="23"/>
        <v>55243</v>
      </c>
      <c r="EC25" s="261">
        <f t="shared" si="23"/>
        <v>55334</v>
      </c>
      <c r="ED25" s="261">
        <f t="shared" si="23"/>
        <v>55426</v>
      </c>
      <c r="EE25" s="261">
        <f t="shared" si="23"/>
        <v>55518</v>
      </c>
      <c r="EF25" s="261">
        <f t="shared" si="23"/>
        <v>55609</v>
      </c>
      <c r="EG25" s="261">
        <f t="shared" si="23"/>
        <v>55700</v>
      </c>
      <c r="EH25" s="261">
        <f t="shared" ref="EH25:GG25" si="24" xml:space="preserve"> DATE(YEAR(EH24), MONTH(EH24) + $F23, DAY(EH24) -1)</f>
        <v>55792</v>
      </c>
      <c r="EI25" s="261">
        <f t="shared" si="24"/>
        <v>55884</v>
      </c>
      <c r="EJ25" s="261">
        <f t="shared" si="24"/>
        <v>55974</v>
      </c>
      <c r="EK25" s="261">
        <f t="shared" si="24"/>
        <v>56065</v>
      </c>
      <c r="EL25" s="261">
        <f t="shared" si="24"/>
        <v>56157</v>
      </c>
      <c r="EM25" s="261">
        <f t="shared" si="24"/>
        <v>56249</v>
      </c>
      <c r="EN25" s="261">
        <f t="shared" si="24"/>
        <v>56339</v>
      </c>
      <c r="EO25" s="261">
        <f t="shared" si="24"/>
        <v>56430</v>
      </c>
      <c r="EP25" s="261">
        <f t="shared" si="24"/>
        <v>56522</v>
      </c>
      <c r="EQ25" s="261">
        <f t="shared" si="24"/>
        <v>56614</v>
      </c>
      <c r="ER25" s="261">
        <f t="shared" si="24"/>
        <v>56704</v>
      </c>
      <c r="ES25" s="261">
        <f t="shared" si="24"/>
        <v>56795</v>
      </c>
      <c r="ET25" s="261">
        <f t="shared" si="24"/>
        <v>56887</v>
      </c>
      <c r="EU25" s="261">
        <f t="shared" si="24"/>
        <v>56979</v>
      </c>
      <c r="EV25" s="261">
        <f t="shared" si="24"/>
        <v>57070</v>
      </c>
      <c r="EW25" s="261">
        <f t="shared" si="24"/>
        <v>57161</v>
      </c>
      <c r="EX25" s="261">
        <f t="shared" si="24"/>
        <v>57253</v>
      </c>
      <c r="EY25" s="261">
        <f t="shared" si="24"/>
        <v>57345</v>
      </c>
      <c r="EZ25" s="261">
        <f t="shared" si="24"/>
        <v>57435</v>
      </c>
      <c r="FA25" s="261">
        <f t="shared" si="24"/>
        <v>57526</v>
      </c>
      <c r="FB25" s="261">
        <f t="shared" si="24"/>
        <v>57618</v>
      </c>
      <c r="FC25" s="261">
        <f t="shared" si="24"/>
        <v>57710</v>
      </c>
      <c r="FD25" s="261">
        <f t="shared" si="24"/>
        <v>57800</v>
      </c>
      <c r="FE25" s="261">
        <f t="shared" si="24"/>
        <v>57891</v>
      </c>
      <c r="FF25" s="261">
        <f t="shared" si="24"/>
        <v>57983</v>
      </c>
      <c r="FG25" s="261">
        <f t="shared" si="24"/>
        <v>58075</v>
      </c>
      <c r="FH25" s="261">
        <f t="shared" si="24"/>
        <v>58165</v>
      </c>
      <c r="FI25" s="261">
        <f t="shared" si="24"/>
        <v>58256</v>
      </c>
      <c r="FJ25" s="261">
        <f t="shared" si="24"/>
        <v>58348</v>
      </c>
      <c r="FK25" s="261">
        <f t="shared" si="24"/>
        <v>58440</v>
      </c>
      <c r="FL25" s="261">
        <f t="shared" si="24"/>
        <v>58531</v>
      </c>
      <c r="FM25" s="261">
        <f t="shared" si="24"/>
        <v>58622</v>
      </c>
      <c r="FN25" s="261">
        <f t="shared" si="24"/>
        <v>58714</v>
      </c>
      <c r="FO25" s="261">
        <f t="shared" si="24"/>
        <v>58806</v>
      </c>
      <c r="FP25" s="261">
        <f t="shared" si="24"/>
        <v>58896</v>
      </c>
      <c r="FQ25" s="261">
        <f t="shared" si="24"/>
        <v>58987</v>
      </c>
      <c r="FR25" s="261">
        <f t="shared" si="24"/>
        <v>59079</v>
      </c>
      <c r="FS25" s="261">
        <f t="shared" si="24"/>
        <v>59171</v>
      </c>
      <c r="FT25" s="261">
        <f t="shared" si="24"/>
        <v>59261</v>
      </c>
      <c r="FU25" s="261">
        <f t="shared" si="24"/>
        <v>59352</v>
      </c>
      <c r="FV25" s="261">
        <f t="shared" si="24"/>
        <v>59444</v>
      </c>
      <c r="FW25" s="261">
        <f t="shared" si="24"/>
        <v>59536</v>
      </c>
      <c r="FX25" s="261">
        <f t="shared" si="24"/>
        <v>59626</v>
      </c>
      <c r="FY25" s="261">
        <f t="shared" si="24"/>
        <v>59717</v>
      </c>
      <c r="FZ25" s="261">
        <f t="shared" si="24"/>
        <v>59809</v>
      </c>
      <c r="GA25" s="261">
        <f t="shared" si="24"/>
        <v>59901</v>
      </c>
      <c r="GB25" s="261">
        <f t="shared" si="24"/>
        <v>59992</v>
      </c>
      <c r="GC25" s="261">
        <f t="shared" si="24"/>
        <v>60083</v>
      </c>
      <c r="GD25" s="261">
        <f t="shared" si="24"/>
        <v>60175</v>
      </c>
      <c r="GE25" s="261">
        <f t="shared" si="24"/>
        <v>60267</v>
      </c>
      <c r="GF25" s="261">
        <f t="shared" si="24"/>
        <v>60357</v>
      </c>
      <c r="GG25" s="261">
        <f t="shared" si="24"/>
        <v>60448</v>
      </c>
      <c r="GH25" s="261">
        <f t="shared" ref="GH25:GJ25" si="25" xml:space="preserve"> DATE(YEAR(GH24), MONTH(GH24) + $F23, DAY(GH24) -1)</f>
        <v>60540</v>
      </c>
      <c r="GI25" s="261">
        <f t="shared" si="25"/>
        <v>60632</v>
      </c>
      <c r="GJ25" s="261">
        <f t="shared" si="25"/>
        <v>60722</v>
      </c>
      <c r="GK25" s="250"/>
      <c r="GL25" s="250"/>
      <c r="GM25" s="250"/>
      <c r="GN25" s="250"/>
      <c r="GO25" s="250"/>
      <c r="GP25" s="250"/>
      <c r="GQ25" s="250"/>
      <c r="GR25" s="250"/>
      <c r="GS25" s="250"/>
      <c r="GT25" s="250"/>
      <c r="GU25" s="250"/>
      <c r="GV25" s="250"/>
      <c r="GW25" s="250"/>
      <c r="GX25" s="250"/>
      <c r="GY25" s="250"/>
      <c r="GZ25" s="250"/>
      <c r="HA25" s="250"/>
      <c r="HB25" s="250"/>
      <c r="HC25" s="250"/>
      <c r="HD25" s="250"/>
      <c r="HE25" s="250"/>
      <c r="HF25" s="250"/>
      <c r="HG25" s="250"/>
      <c r="HH25" s="250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50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0"/>
      <c r="IX25" s="250"/>
      <c r="IY25" s="250"/>
      <c r="IZ25" s="250"/>
      <c r="JA25" s="250"/>
      <c r="JB25" s="250"/>
      <c r="JC25" s="250"/>
      <c r="JD25" s="250"/>
      <c r="JE25" s="250"/>
      <c r="JF25" s="250"/>
      <c r="JG25" s="250"/>
      <c r="JH25" s="250"/>
      <c r="JI25" s="250"/>
      <c r="JJ25" s="250"/>
      <c r="JK25" s="250"/>
      <c r="JL25" s="250"/>
      <c r="JM25" s="250"/>
      <c r="JN25" s="250"/>
      <c r="JO25" s="250"/>
      <c r="JP25" s="250"/>
      <c r="JQ25" s="250"/>
      <c r="JR25" s="250"/>
      <c r="JS25" s="250"/>
      <c r="JT25" s="250"/>
      <c r="JU25" s="250"/>
      <c r="JV25" s="250"/>
      <c r="JW25" s="250"/>
      <c r="JX25" s="250"/>
      <c r="JY25" s="250"/>
      <c r="JZ25" s="250"/>
      <c r="KA25" s="250"/>
      <c r="KB25" s="250"/>
      <c r="KC25" s="250"/>
      <c r="KD25" s="250"/>
      <c r="KE25" s="250"/>
      <c r="KF25" s="250"/>
      <c r="KG25" s="250"/>
      <c r="KH25" s="250"/>
      <c r="KI25" s="250"/>
      <c r="KJ25" s="250"/>
      <c r="KK25" s="250"/>
      <c r="KL25" s="250"/>
      <c r="KM25" s="250"/>
      <c r="KN25" s="250"/>
      <c r="KO25" s="250"/>
      <c r="KP25" s="250"/>
      <c r="KQ25" s="250"/>
      <c r="KR25" s="250"/>
      <c r="KS25" s="250"/>
      <c r="KT25" s="250"/>
      <c r="KU25" s="250"/>
      <c r="KV25" s="250"/>
      <c r="KW25" s="250"/>
      <c r="KX25" s="250"/>
      <c r="KY25" s="250"/>
      <c r="KZ25" s="250"/>
      <c r="LA25" s="250"/>
      <c r="LB25" s="250"/>
      <c r="LC25" s="250"/>
      <c r="LD25" s="250"/>
      <c r="LE25" s="250"/>
      <c r="LF25" s="250"/>
      <c r="LG25" s="250"/>
      <c r="LH25" s="250"/>
      <c r="LI25" s="250"/>
      <c r="LJ25" s="250"/>
      <c r="LK25" s="250"/>
      <c r="LL25" s="250"/>
      <c r="LM25" s="250"/>
      <c r="LN25" s="250"/>
      <c r="LO25" s="250"/>
      <c r="LP25" s="250"/>
      <c r="LQ25" s="250"/>
      <c r="LR25" s="250"/>
      <c r="LS25" s="250"/>
      <c r="LT25" s="250"/>
      <c r="LU25" s="250"/>
      <c r="LV25" s="250"/>
      <c r="LW25" s="250"/>
      <c r="LX25" s="250"/>
      <c r="LY25" s="250"/>
      <c r="LZ25" s="250"/>
      <c r="MA25" s="250"/>
      <c r="MB25" s="250"/>
      <c r="MC25" s="250"/>
      <c r="MD25" s="250"/>
      <c r="ME25" s="250"/>
      <c r="MF25" s="250"/>
      <c r="MG25" s="250"/>
      <c r="MH25" s="250"/>
      <c r="MI25" s="250"/>
      <c r="MJ25" s="250"/>
      <c r="MK25" s="250"/>
      <c r="ML25" s="250"/>
      <c r="MM25" s="250"/>
      <c r="MN25" s="250"/>
      <c r="MO25" s="250"/>
      <c r="MP25" s="250"/>
      <c r="MQ25" s="250"/>
      <c r="MR25" s="250"/>
      <c r="MS25" s="250"/>
      <c r="MT25" s="250"/>
      <c r="MU25" s="250"/>
      <c r="MV25" s="250"/>
      <c r="MW25" s="250"/>
      <c r="MX25" s="250"/>
      <c r="MY25" s="250"/>
      <c r="MZ25" s="250"/>
      <c r="NA25" s="250"/>
      <c r="NB25" s="250"/>
      <c r="NC25" s="250"/>
      <c r="ND25" s="250"/>
      <c r="NE25" s="250"/>
      <c r="NF25" s="250"/>
      <c r="NG25" s="250"/>
      <c r="NH25" s="250"/>
      <c r="NI25" s="250"/>
      <c r="NJ25" s="250"/>
      <c r="NK25" s="250"/>
      <c r="NL25" s="250"/>
      <c r="NM25" s="250"/>
      <c r="NN25" s="250"/>
      <c r="NO25" s="250"/>
      <c r="NP25" s="250"/>
      <c r="NQ25" s="250"/>
      <c r="NR25" s="250"/>
      <c r="NS25" s="250"/>
      <c r="NT25" s="250"/>
      <c r="NU25" s="250"/>
      <c r="NV25" s="250"/>
      <c r="NW25" s="250"/>
      <c r="NX25" s="250"/>
      <c r="NY25" s="250"/>
      <c r="NZ25" s="250"/>
      <c r="OA25" s="250"/>
      <c r="OB25" s="250"/>
      <c r="OC25" s="250"/>
      <c r="OD25" s="250"/>
      <c r="OE25" s="250"/>
      <c r="OF25" s="250"/>
      <c r="OG25" s="250"/>
      <c r="OH25" s="250"/>
      <c r="OI25" s="250"/>
      <c r="OJ25" s="250"/>
      <c r="OK25" s="250"/>
      <c r="OL25" s="250"/>
      <c r="OM25" s="250"/>
      <c r="ON25" s="250"/>
      <c r="OO25" s="250"/>
      <c r="OP25" s="250"/>
      <c r="OQ25" s="250"/>
      <c r="OR25" s="250"/>
      <c r="OS25" s="250"/>
      <c r="OT25" s="250"/>
      <c r="OU25" s="250"/>
      <c r="OV25" s="250"/>
      <c r="OW25" s="250"/>
      <c r="OX25" s="250"/>
      <c r="OY25" s="250"/>
      <c r="OZ25" s="250"/>
      <c r="PA25" s="250"/>
      <c r="PB25" s="250"/>
      <c r="PC25" s="250"/>
      <c r="PD25" s="250"/>
      <c r="PE25" s="250"/>
      <c r="PF25" s="250"/>
      <c r="PG25" s="250"/>
      <c r="PH25" s="250"/>
      <c r="PI25" s="250"/>
      <c r="PJ25" s="250"/>
      <c r="PK25" s="250"/>
      <c r="PL25" s="250"/>
      <c r="PM25" s="250"/>
      <c r="PN25" s="250"/>
      <c r="PO25" s="250"/>
      <c r="PP25" s="250"/>
      <c r="PQ25" s="250"/>
      <c r="PR25" s="250"/>
      <c r="PS25" s="250"/>
      <c r="PT25" s="250"/>
      <c r="PU25" s="250"/>
    </row>
    <row r="26" spans="1:437" s="57" customFormat="1" outlineLevel="1" x14ac:dyDescent="0.25">
      <c r="A26" s="75"/>
      <c r="B26" s="15"/>
      <c r="C26" s="76"/>
      <c r="D26" s="65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</row>
    <row r="27" spans="1:437" s="57" customFormat="1" outlineLevel="1" x14ac:dyDescent="0.25">
      <c r="A27" s="75"/>
      <c r="B27" s="15" t="s">
        <v>98</v>
      </c>
      <c r="C27" s="76"/>
      <c r="D27" s="65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</row>
    <row r="28" spans="1:437" s="55" customFormat="1" outlineLevel="1" x14ac:dyDescent="0.25">
      <c r="A28" s="70"/>
      <c r="B28" s="15"/>
      <c r="C28" s="73"/>
      <c r="D28" s="74"/>
      <c r="E28" s="14" t="str">
        <f xml:space="preserve"> InpC!E$19</f>
        <v>Acquisition date</v>
      </c>
      <c r="F28" s="14">
        <f xml:space="preserve"> InpC!F$19</f>
        <v>44286</v>
      </c>
      <c r="G28" s="14" t="str">
        <f xml:space="preserve"> InpC!G$19</f>
        <v>date</v>
      </c>
      <c r="H28" s="50"/>
      <c r="I28" s="79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</row>
    <row r="29" spans="1:437" s="204" customFormat="1" outlineLevel="1" x14ac:dyDescent="0.25">
      <c r="A29" s="15"/>
      <c r="B29" s="15"/>
      <c r="C29" s="21"/>
      <c r="D29" s="60"/>
      <c r="E29" s="9" t="s">
        <v>149</v>
      </c>
      <c r="F29" s="9">
        <f xml:space="preserve"> MONTH(F28)</f>
        <v>3</v>
      </c>
      <c r="G29" s="9" t="s">
        <v>86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</row>
    <row r="30" spans="1:437" s="204" customFormat="1" outlineLevel="1" x14ac:dyDescent="0.25">
      <c r="A30" s="15"/>
      <c r="B30" s="15"/>
      <c r="C30" s="21"/>
      <c r="D30" s="6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</row>
    <row r="31" spans="1:437" s="204" customFormat="1" outlineLevel="1" x14ac:dyDescent="0.25">
      <c r="A31" s="15"/>
      <c r="B31" s="15"/>
      <c r="C31" s="21"/>
      <c r="D31" s="60"/>
      <c r="E31" s="100" t="str">
        <f xml:space="preserve"> E$29</f>
        <v>Contract year end month</v>
      </c>
      <c r="F31" s="100">
        <f xml:space="preserve"> F$29</f>
        <v>3</v>
      </c>
      <c r="G31" s="100" t="str">
        <f xml:space="preserve"> G$29</f>
        <v>month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</row>
    <row r="32" spans="1:437" s="58" customFormat="1" outlineLevel="1" x14ac:dyDescent="0.25">
      <c r="A32" s="75"/>
      <c r="B32" s="15"/>
      <c r="C32" s="76"/>
      <c r="D32" s="65"/>
      <c r="E32" s="11" t="str">
        <f t="shared" ref="E32:BP32" si="26" xml:space="preserve"> E$25</f>
        <v>Model period ending</v>
      </c>
      <c r="F32" s="11">
        <f t="shared" si="26"/>
        <v>0</v>
      </c>
      <c r="G32" s="11" t="str">
        <f t="shared" si="26"/>
        <v>date</v>
      </c>
      <c r="H32" s="11">
        <f t="shared" si="26"/>
        <v>0</v>
      </c>
      <c r="I32" s="183">
        <f t="shared" si="26"/>
        <v>0</v>
      </c>
      <c r="J32" s="11">
        <f t="shared" si="26"/>
        <v>44104</v>
      </c>
      <c r="K32" s="11">
        <f t="shared" si="26"/>
        <v>44196</v>
      </c>
      <c r="L32" s="11">
        <f t="shared" si="26"/>
        <v>44286</v>
      </c>
      <c r="M32" s="11">
        <f t="shared" si="26"/>
        <v>44377</v>
      </c>
      <c r="N32" s="11">
        <f t="shared" si="26"/>
        <v>44469</v>
      </c>
      <c r="O32" s="11">
        <f t="shared" si="26"/>
        <v>44561</v>
      </c>
      <c r="P32" s="11">
        <f t="shared" si="26"/>
        <v>44651</v>
      </c>
      <c r="Q32" s="11">
        <f t="shared" si="26"/>
        <v>44742</v>
      </c>
      <c r="R32" s="11">
        <f t="shared" si="26"/>
        <v>44834</v>
      </c>
      <c r="S32" s="11">
        <f t="shared" si="26"/>
        <v>44926</v>
      </c>
      <c r="T32" s="11">
        <f t="shared" si="26"/>
        <v>45016</v>
      </c>
      <c r="U32" s="11">
        <f t="shared" si="26"/>
        <v>45107</v>
      </c>
      <c r="V32" s="11">
        <f t="shared" si="26"/>
        <v>45199</v>
      </c>
      <c r="W32" s="11">
        <f t="shared" si="26"/>
        <v>45291</v>
      </c>
      <c r="X32" s="11">
        <f t="shared" si="26"/>
        <v>45382</v>
      </c>
      <c r="Y32" s="11">
        <f t="shared" si="26"/>
        <v>45473</v>
      </c>
      <c r="Z32" s="11">
        <f t="shared" si="26"/>
        <v>45565</v>
      </c>
      <c r="AA32" s="11">
        <f t="shared" si="26"/>
        <v>45657</v>
      </c>
      <c r="AB32" s="11">
        <f t="shared" si="26"/>
        <v>45747</v>
      </c>
      <c r="AC32" s="11">
        <f t="shared" si="26"/>
        <v>45838</v>
      </c>
      <c r="AD32" s="11">
        <f t="shared" si="26"/>
        <v>45930</v>
      </c>
      <c r="AE32" s="11">
        <f t="shared" si="26"/>
        <v>46022</v>
      </c>
      <c r="AF32" s="11">
        <f t="shared" si="26"/>
        <v>46112</v>
      </c>
      <c r="AG32" s="11">
        <f t="shared" si="26"/>
        <v>46203</v>
      </c>
      <c r="AH32" s="11">
        <f t="shared" si="26"/>
        <v>46295</v>
      </c>
      <c r="AI32" s="11">
        <f t="shared" si="26"/>
        <v>46387</v>
      </c>
      <c r="AJ32" s="11">
        <f t="shared" si="26"/>
        <v>46477</v>
      </c>
      <c r="AK32" s="11">
        <f t="shared" si="26"/>
        <v>46568</v>
      </c>
      <c r="AL32" s="11">
        <f t="shared" si="26"/>
        <v>46660</v>
      </c>
      <c r="AM32" s="11">
        <f t="shared" si="26"/>
        <v>46752</v>
      </c>
      <c r="AN32" s="11">
        <f t="shared" si="26"/>
        <v>46843</v>
      </c>
      <c r="AO32" s="11">
        <f t="shared" si="26"/>
        <v>46934</v>
      </c>
      <c r="AP32" s="11">
        <f t="shared" si="26"/>
        <v>47026</v>
      </c>
      <c r="AQ32" s="11">
        <f t="shared" si="26"/>
        <v>47118</v>
      </c>
      <c r="AR32" s="11">
        <f t="shared" si="26"/>
        <v>47208</v>
      </c>
      <c r="AS32" s="11">
        <f t="shared" si="26"/>
        <v>47299</v>
      </c>
      <c r="AT32" s="11">
        <f t="shared" si="26"/>
        <v>47391</v>
      </c>
      <c r="AU32" s="11">
        <f t="shared" si="26"/>
        <v>47483</v>
      </c>
      <c r="AV32" s="11">
        <f t="shared" si="26"/>
        <v>47573</v>
      </c>
      <c r="AW32" s="11">
        <f t="shared" si="26"/>
        <v>47664</v>
      </c>
      <c r="AX32" s="11">
        <f t="shared" si="26"/>
        <v>47756</v>
      </c>
      <c r="AY32" s="11">
        <f t="shared" si="26"/>
        <v>47848</v>
      </c>
      <c r="AZ32" s="11">
        <f t="shared" si="26"/>
        <v>47938</v>
      </c>
      <c r="BA32" s="11">
        <f t="shared" si="26"/>
        <v>48029</v>
      </c>
      <c r="BB32" s="11">
        <f t="shared" si="26"/>
        <v>48121</v>
      </c>
      <c r="BC32" s="11">
        <f t="shared" si="26"/>
        <v>48213</v>
      </c>
      <c r="BD32" s="11">
        <f t="shared" si="26"/>
        <v>48304</v>
      </c>
      <c r="BE32" s="11">
        <f t="shared" si="26"/>
        <v>48395</v>
      </c>
      <c r="BF32" s="11">
        <f t="shared" si="26"/>
        <v>48487</v>
      </c>
      <c r="BG32" s="11">
        <f t="shared" si="26"/>
        <v>48579</v>
      </c>
      <c r="BH32" s="11">
        <f t="shared" si="26"/>
        <v>48669</v>
      </c>
      <c r="BI32" s="11">
        <f t="shared" si="26"/>
        <v>48760</v>
      </c>
      <c r="BJ32" s="11">
        <f t="shared" si="26"/>
        <v>48852</v>
      </c>
      <c r="BK32" s="11">
        <f t="shared" si="26"/>
        <v>48944</v>
      </c>
      <c r="BL32" s="11">
        <f t="shared" si="26"/>
        <v>49034</v>
      </c>
      <c r="BM32" s="11">
        <f t="shared" si="26"/>
        <v>49125</v>
      </c>
      <c r="BN32" s="11">
        <f t="shared" si="26"/>
        <v>49217</v>
      </c>
      <c r="BO32" s="11">
        <f t="shared" si="26"/>
        <v>49309</v>
      </c>
      <c r="BP32" s="11">
        <f t="shared" si="26"/>
        <v>49399</v>
      </c>
      <c r="BQ32" s="11">
        <f t="shared" ref="BQ32:EB32" si="27" xml:space="preserve"> BQ$25</f>
        <v>49490</v>
      </c>
      <c r="BR32" s="11">
        <f t="shared" si="27"/>
        <v>49582</v>
      </c>
      <c r="BS32" s="11">
        <f t="shared" si="27"/>
        <v>49674</v>
      </c>
      <c r="BT32" s="11">
        <f t="shared" si="27"/>
        <v>49765</v>
      </c>
      <c r="BU32" s="11">
        <f t="shared" si="27"/>
        <v>49856</v>
      </c>
      <c r="BV32" s="11">
        <f t="shared" si="27"/>
        <v>49948</v>
      </c>
      <c r="BW32" s="11">
        <f t="shared" si="27"/>
        <v>50040</v>
      </c>
      <c r="BX32" s="11">
        <f t="shared" si="27"/>
        <v>50130</v>
      </c>
      <c r="BY32" s="11">
        <f t="shared" si="27"/>
        <v>50221</v>
      </c>
      <c r="BZ32" s="11">
        <f t="shared" si="27"/>
        <v>50313</v>
      </c>
      <c r="CA32" s="11">
        <f t="shared" si="27"/>
        <v>50405</v>
      </c>
      <c r="CB32" s="11">
        <f t="shared" si="27"/>
        <v>50495</v>
      </c>
      <c r="CC32" s="11">
        <f t="shared" si="27"/>
        <v>50586</v>
      </c>
      <c r="CD32" s="11">
        <f t="shared" si="27"/>
        <v>50678</v>
      </c>
      <c r="CE32" s="11">
        <f t="shared" si="27"/>
        <v>50770</v>
      </c>
      <c r="CF32" s="11">
        <f t="shared" si="27"/>
        <v>50860</v>
      </c>
      <c r="CG32" s="11">
        <f t="shared" si="27"/>
        <v>50951</v>
      </c>
      <c r="CH32" s="11">
        <f t="shared" si="27"/>
        <v>51043</v>
      </c>
      <c r="CI32" s="11">
        <f t="shared" si="27"/>
        <v>51135</v>
      </c>
      <c r="CJ32" s="11">
        <f t="shared" si="27"/>
        <v>51226</v>
      </c>
      <c r="CK32" s="11">
        <f t="shared" si="27"/>
        <v>51317</v>
      </c>
      <c r="CL32" s="11">
        <f t="shared" si="27"/>
        <v>51409</v>
      </c>
      <c r="CM32" s="11">
        <f t="shared" si="27"/>
        <v>51501</v>
      </c>
      <c r="CN32" s="11">
        <f t="shared" si="27"/>
        <v>51591</v>
      </c>
      <c r="CO32" s="11">
        <f t="shared" si="27"/>
        <v>51682</v>
      </c>
      <c r="CP32" s="11">
        <f t="shared" si="27"/>
        <v>51774</v>
      </c>
      <c r="CQ32" s="11">
        <f t="shared" si="27"/>
        <v>51866</v>
      </c>
      <c r="CR32" s="11">
        <f t="shared" si="27"/>
        <v>51956</v>
      </c>
      <c r="CS32" s="11">
        <f t="shared" si="27"/>
        <v>52047</v>
      </c>
      <c r="CT32" s="11">
        <f t="shared" si="27"/>
        <v>52139</v>
      </c>
      <c r="CU32" s="11">
        <f t="shared" si="27"/>
        <v>52231</v>
      </c>
      <c r="CV32" s="11">
        <f t="shared" si="27"/>
        <v>52321</v>
      </c>
      <c r="CW32" s="11">
        <f t="shared" si="27"/>
        <v>52412</v>
      </c>
      <c r="CX32" s="11">
        <f t="shared" si="27"/>
        <v>52504</v>
      </c>
      <c r="CY32" s="11">
        <f t="shared" si="27"/>
        <v>52596</v>
      </c>
      <c r="CZ32" s="11">
        <f t="shared" si="27"/>
        <v>52687</v>
      </c>
      <c r="DA32" s="11">
        <f t="shared" si="27"/>
        <v>52778</v>
      </c>
      <c r="DB32" s="11">
        <f t="shared" si="27"/>
        <v>52870</v>
      </c>
      <c r="DC32" s="11">
        <f t="shared" si="27"/>
        <v>52962</v>
      </c>
      <c r="DD32" s="11">
        <f t="shared" si="27"/>
        <v>53052</v>
      </c>
      <c r="DE32" s="11">
        <f t="shared" si="27"/>
        <v>53143</v>
      </c>
      <c r="DF32" s="11">
        <f t="shared" si="27"/>
        <v>53235</v>
      </c>
      <c r="DG32" s="11">
        <f t="shared" si="27"/>
        <v>53327</v>
      </c>
      <c r="DH32" s="11">
        <f t="shared" si="27"/>
        <v>53417</v>
      </c>
      <c r="DI32" s="11">
        <f t="shared" si="27"/>
        <v>53508</v>
      </c>
      <c r="DJ32" s="11">
        <f t="shared" si="27"/>
        <v>53600</v>
      </c>
      <c r="DK32" s="11">
        <f t="shared" si="27"/>
        <v>53692</v>
      </c>
      <c r="DL32" s="11">
        <f t="shared" si="27"/>
        <v>53782</v>
      </c>
      <c r="DM32" s="11">
        <f t="shared" si="27"/>
        <v>53873</v>
      </c>
      <c r="DN32" s="11">
        <f t="shared" si="27"/>
        <v>53965</v>
      </c>
      <c r="DO32" s="11">
        <f t="shared" si="27"/>
        <v>54057</v>
      </c>
      <c r="DP32" s="11">
        <f t="shared" si="27"/>
        <v>54148</v>
      </c>
      <c r="DQ32" s="11">
        <f t="shared" si="27"/>
        <v>54239</v>
      </c>
      <c r="DR32" s="11">
        <f t="shared" si="27"/>
        <v>54331</v>
      </c>
      <c r="DS32" s="11">
        <f t="shared" si="27"/>
        <v>54423</v>
      </c>
      <c r="DT32" s="11">
        <f t="shared" si="27"/>
        <v>54513</v>
      </c>
      <c r="DU32" s="11">
        <f t="shared" si="27"/>
        <v>54604</v>
      </c>
      <c r="DV32" s="11">
        <f t="shared" si="27"/>
        <v>54696</v>
      </c>
      <c r="DW32" s="11">
        <f t="shared" si="27"/>
        <v>54788</v>
      </c>
      <c r="DX32" s="11">
        <f t="shared" si="27"/>
        <v>54878</v>
      </c>
      <c r="DY32" s="11">
        <f t="shared" si="27"/>
        <v>54969</v>
      </c>
      <c r="DZ32" s="11">
        <f t="shared" si="27"/>
        <v>55061</v>
      </c>
      <c r="EA32" s="11">
        <f t="shared" si="27"/>
        <v>55153</v>
      </c>
      <c r="EB32" s="11">
        <f t="shared" si="27"/>
        <v>55243</v>
      </c>
      <c r="EC32" s="11">
        <f t="shared" ref="EC32:FH32" si="28" xml:space="preserve"> EC$25</f>
        <v>55334</v>
      </c>
      <c r="ED32" s="11">
        <f t="shared" si="28"/>
        <v>55426</v>
      </c>
      <c r="EE32" s="11">
        <f t="shared" si="28"/>
        <v>55518</v>
      </c>
      <c r="EF32" s="11">
        <f t="shared" si="28"/>
        <v>55609</v>
      </c>
      <c r="EG32" s="11">
        <f t="shared" si="28"/>
        <v>55700</v>
      </c>
      <c r="EH32" s="11">
        <f t="shared" si="28"/>
        <v>55792</v>
      </c>
      <c r="EI32" s="11">
        <f t="shared" si="28"/>
        <v>55884</v>
      </c>
      <c r="EJ32" s="11">
        <f t="shared" si="28"/>
        <v>55974</v>
      </c>
      <c r="EK32" s="11">
        <f t="shared" si="28"/>
        <v>56065</v>
      </c>
      <c r="EL32" s="11">
        <f t="shared" si="28"/>
        <v>56157</v>
      </c>
      <c r="EM32" s="11">
        <f t="shared" si="28"/>
        <v>56249</v>
      </c>
      <c r="EN32" s="11">
        <f t="shared" si="28"/>
        <v>56339</v>
      </c>
      <c r="EO32" s="11">
        <f t="shared" si="28"/>
        <v>56430</v>
      </c>
      <c r="EP32" s="11">
        <f t="shared" si="28"/>
        <v>56522</v>
      </c>
      <c r="EQ32" s="11">
        <f t="shared" si="28"/>
        <v>56614</v>
      </c>
      <c r="ER32" s="11">
        <f t="shared" si="28"/>
        <v>56704</v>
      </c>
      <c r="ES32" s="11">
        <f t="shared" si="28"/>
        <v>56795</v>
      </c>
      <c r="ET32" s="11">
        <f t="shared" si="28"/>
        <v>56887</v>
      </c>
      <c r="EU32" s="11">
        <f t="shared" si="28"/>
        <v>56979</v>
      </c>
      <c r="EV32" s="11">
        <f t="shared" si="28"/>
        <v>57070</v>
      </c>
      <c r="EW32" s="11">
        <f t="shared" si="28"/>
        <v>57161</v>
      </c>
      <c r="EX32" s="11">
        <f t="shared" si="28"/>
        <v>57253</v>
      </c>
      <c r="EY32" s="11">
        <f t="shared" si="28"/>
        <v>57345</v>
      </c>
      <c r="EZ32" s="11">
        <f t="shared" si="28"/>
        <v>57435</v>
      </c>
      <c r="FA32" s="11">
        <f t="shared" si="28"/>
        <v>57526</v>
      </c>
      <c r="FB32" s="11">
        <f t="shared" si="28"/>
        <v>57618</v>
      </c>
      <c r="FC32" s="11">
        <f t="shared" si="28"/>
        <v>57710</v>
      </c>
      <c r="FD32" s="11">
        <f t="shared" si="28"/>
        <v>57800</v>
      </c>
      <c r="FE32" s="11">
        <f t="shared" si="28"/>
        <v>57891</v>
      </c>
      <c r="FF32" s="11">
        <f t="shared" si="28"/>
        <v>57983</v>
      </c>
      <c r="FG32" s="11">
        <f t="shared" si="28"/>
        <v>58075</v>
      </c>
      <c r="FH32" s="11">
        <f t="shared" si="28"/>
        <v>58165</v>
      </c>
      <c r="FI32" s="11">
        <f t="shared" ref="FI32:GJ32" si="29" xml:space="preserve"> FI$25</f>
        <v>58256</v>
      </c>
      <c r="FJ32" s="11">
        <f t="shared" si="29"/>
        <v>58348</v>
      </c>
      <c r="FK32" s="11">
        <f t="shared" si="29"/>
        <v>58440</v>
      </c>
      <c r="FL32" s="11">
        <f t="shared" si="29"/>
        <v>58531</v>
      </c>
      <c r="FM32" s="11">
        <f t="shared" si="29"/>
        <v>58622</v>
      </c>
      <c r="FN32" s="11">
        <f t="shared" si="29"/>
        <v>58714</v>
      </c>
      <c r="FO32" s="11">
        <f t="shared" si="29"/>
        <v>58806</v>
      </c>
      <c r="FP32" s="11">
        <f t="shared" si="29"/>
        <v>58896</v>
      </c>
      <c r="FQ32" s="11">
        <f t="shared" si="29"/>
        <v>58987</v>
      </c>
      <c r="FR32" s="11">
        <f t="shared" si="29"/>
        <v>59079</v>
      </c>
      <c r="FS32" s="11">
        <f t="shared" si="29"/>
        <v>59171</v>
      </c>
      <c r="FT32" s="11">
        <f t="shared" si="29"/>
        <v>59261</v>
      </c>
      <c r="FU32" s="11">
        <f t="shared" si="29"/>
        <v>59352</v>
      </c>
      <c r="FV32" s="11">
        <f t="shared" si="29"/>
        <v>59444</v>
      </c>
      <c r="FW32" s="11">
        <f t="shared" si="29"/>
        <v>59536</v>
      </c>
      <c r="FX32" s="11">
        <f t="shared" si="29"/>
        <v>59626</v>
      </c>
      <c r="FY32" s="11">
        <f t="shared" si="29"/>
        <v>59717</v>
      </c>
      <c r="FZ32" s="11">
        <f t="shared" si="29"/>
        <v>59809</v>
      </c>
      <c r="GA32" s="11">
        <f t="shared" si="29"/>
        <v>59901</v>
      </c>
      <c r="GB32" s="11">
        <f t="shared" si="29"/>
        <v>59992</v>
      </c>
      <c r="GC32" s="11">
        <f t="shared" si="29"/>
        <v>60083</v>
      </c>
      <c r="GD32" s="11">
        <f t="shared" si="29"/>
        <v>60175</v>
      </c>
      <c r="GE32" s="11">
        <f t="shared" si="29"/>
        <v>60267</v>
      </c>
      <c r="GF32" s="11">
        <f t="shared" si="29"/>
        <v>60357</v>
      </c>
      <c r="GG32" s="11">
        <f t="shared" si="29"/>
        <v>60448</v>
      </c>
      <c r="GH32" s="11">
        <f t="shared" si="29"/>
        <v>60540</v>
      </c>
      <c r="GI32" s="11">
        <f t="shared" si="29"/>
        <v>60632</v>
      </c>
      <c r="GJ32" s="11">
        <f t="shared" si="29"/>
        <v>60722</v>
      </c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</row>
    <row r="33" spans="1:437" s="204" customFormat="1" outlineLevel="1" x14ac:dyDescent="0.25">
      <c r="A33" s="15"/>
      <c r="B33" s="15"/>
      <c r="C33" s="21"/>
      <c r="D33" s="60"/>
      <c r="E33" s="9" t="s">
        <v>110</v>
      </c>
      <c r="F33" s="9"/>
      <c r="G33" s="9"/>
      <c r="H33" s="9"/>
      <c r="I33" s="9"/>
      <c r="J33" s="9">
        <f t="shared" ref="J33:AO33" si="30" xml:space="preserve"> IF( MONTH(J32) = $F31, 1, 0)</f>
        <v>0</v>
      </c>
      <c r="K33" s="9">
        <f t="shared" si="30"/>
        <v>0</v>
      </c>
      <c r="L33" s="9">
        <f t="shared" si="30"/>
        <v>1</v>
      </c>
      <c r="M33" s="9">
        <f t="shared" si="30"/>
        <v>0</v>
      </c>
      <c r="N33" s="9">
        <f t="shared" si="30"/>
        <v>0</v>
      </c>
      <c r="O33" s="9">
        <f t="shared" si="30"/>
        <v>0</v>
      </c>
      <c r="P33" s="9">
        <f t="shared" si="30"/>
        <v>1</v>
      </c>
      <c r="Q33" s="9">
        <f t="shared" si="30"/>
        <v>0</v>
      </c>
      <c r="R33" s="9">
        <f t="shared" si="30"/>
        <v>0</v>
      </c>
      <c r="S33" s="9">
        <f t="shared" si="30"/>
        <v>0</v>
      </c>
      <c r="T33" s="9">
        <f t="shared" si="30"/>
        <v>1</v>
      </c>
      <c r="U33" s="9">
        <f t="shared" si="30"/>
        <v>0</v>
      </c>
      <c r="V33" s="9">
        <f t="shared" si="30"/>
        <v>0</v>
      </c>
      <c r="W33" s="9">
        <f t="shared" si="30"/>
        <v>0</v>
      </c>
      <c r="X33" s="9">
        <f t="shared" si="30"/>
        <v>1</v>
      </c>
      <c r="Y33" s="9">
        <f t="shared" si="30"/>
        <v>0</v>
      </c>
      <c r="Z33" s="9">
        <f t="shared" si="30"/>
        <v>0</v>
      </c>
      <c r="AA33" s="9">
        <f t="shared" si="30"/>
        <v>0</v>
      </c>
      <c r="AB33" s="9">
        <f t="shared" si="30"/>
        <v>1</v>
      </c>
      <c r="AC33" s="9">
        <f t="shared" si="30"/>
        <v>0</v>
      </c>
      <c r="AD33" s="9">
        <f t="shared" si="30"/>
        <v>0</v>
      </c>
      <c r="AE33" s="9">
        <f t="shared" si="30"/>
        <v>0</v>
      </c>
      <c r="AF33" s="9">
        <f t="shared" si="30"/>
        <v>1</v>
      </c>
      <c r="AG33" s="9">
        <f t="shared" si="30"/>
        <v>0</v>
      </c>
      <c r="AH33" s="9">
        <f t="shared" si="30"/>
        <v>0</v>
      </c>
      <c r="AI33" s="9">
        <f t="shared" si="30"/>
        <v>0</v>
      </c>
      <c r="AJ33" s="9">
        <f t="shared" si="30"/>
        <v>1</v>
      </c>
      <c r="AK33" s="9">
        <f t="shared" si="30"/>
        <v>0</v>
      </c>
      <c r="AL33" s="9">
        <f t="shared" si="30"/>
        <v>0</v>
      </c>
      <c r="AM33" s="9">
        <f t="shared" si="30"/>
        <v>0</v>
      </c>
      <c r="AN33" s="9">
        <f t="shared" si="30"/>
        <v>1</v>
      </c>
      <c r="AO33" s="9">
        <f t="shared" si="30"/>
        <v>0</v>
      </c>
      <c r="AP33" s="9">
        <f t="shared" ref="AP33:BU33" si="31" xml:space="preserve"> IF( MONTH(AP32) = $F31, 1, 0)</f>
        <v>0</v>
      </c>
      <c r="AQ33" s="9">
        <f t="shared" si="31"/>
        <v>0</v>
      </c>
      <c r="AR33" s="9">
        <f t="shared" si="31"/>
        <v>1</v>
      </c>
      <c r="AS33" s="9">
        <f t="shared" si="31"/>
        <v>0</v>
      </c>
      <c r="AT33" s="9">
        <f t="shared" si="31"/>
        <v>0</v>
      </c>
      <c r="AU33" s="9">
        <f t="shared" si="31"/>
        <v>0</v>
      </c>
      <c r="AV33" s="9">
        <f t="shared" si="31"/>
        <v>1</v>
      </c>
      <c r="AW33" s="9">
        <f t="shared" si="31"/>
        <v>0</v>
      </c>
      <c r="AX33" s="9">
        <f t="shared" si="31"/>
        <v>0</v>
      </c>
      <c r="AY33" s="9">
        <f t="shared" si="31"/>
        <v>0</v>
      </c>
      <c r="AZ33" s="9">
        <f t="shared" si="31"/>
        <v>1</v>
      </c>
      <c r="BA33" s="9">
        <f t="shared" si="31"/>
        <v>0</v>
      </c>
      <c r="BB33" s="9">
        <f t="shared" si="31"/>
        <v>0</v>
      </c>
      <c r="BC33" s="9">
        <f t="shared" si="31"/>
        <v>0</v>
      </c>
      <c r="BD33" s="9">
        <f t="shared" si="31"/>
        <v>1</v>
      </c>
      <c r="BE33" s="9">
        <f t="shared" si="31"/>
        <v>0</v>
      </c>
      <c r="BF33" s="9">
        <f t="shared" si="31"/>
        <v>0</v>
      </c>
      <c r="BG33" s="9">
        <f t="shared" si="31"/>
        <v>0</v>
      </c>
      <c r="BH33" s="9">
        <f t="shared" si="31"/>
        <v>1</v>
      </c>
      <c r="BI33" s="9">
        <f t="shared" si="31"/>
        <v>0</v>
      </c>
      <c r="BJ33" s="9">
        <f t="shared" si="31"/>
        <v>0</v>
      </c>
      <c r="BK33" s="9">
        <f t="shared" si="31"/>
        <v>0</v>
      </c>
      <c r="BL33" s="9">
        <f t="shared" si="31"/>
        <v>1</v>
      </c>
      <c r="BM33" s="9">
        <f t="shared" si="31"/>
        <v>0</v>
      </c>
      <c r="BN33" s="9">
        <f t="shared" si="31"/>
        <v>0</v>
      </c>
      <c r="BO33" s="9">
        <f t="shared" si="31"/>
        <v>0</v>
      </c>
      <c r="BP33" s="9">
        <f t="shared" si="31"/>
        <v>1</v>
      </c>
      <c r="BQ33" s="9">
        <f t="shared" si="31"/>
        <v>0</v>
      </c>
      <c r="BR33" s="9">
        <f t="shared" si="31"/>
        <v>0</v>
      </c>
      <c r="BS33" s="9">
        <f t="shared" si="31"/>
        <v>0</v>
      </c>
      <c r="BT33" s="9">
        <f t="shared" si="31"/>
        <v>1</v>
      </c>
      <c r="BU33" s="9">
        <f t="shared" si="31"/>
        <v>0</v>
      </c>
      <c r="BV33" s="9">
        <f t="shared" ref="BV33:DA33" si="32" xml:space="preserve"> IF( MONTH(BV32) = $F31, 1, 0)</f>
        <v>0</v>
      </c>
      <c r="BW33" s="9">
        <f t="shared" si="32"/>
        <v>0</v>
      </c>
      <c r="BX33" s="9">
        <f t="shared" si="32"/>
        <v>1</v>
      </c>
      <c r="BY33" s="9">
        <f t="shared" si="32"/>
        <v>0</v>
      </c>
      <c r="BZ33" s="9">
        <f t="shared" si="32"/>
        <v>0</v>
      </c>
      <c r="CA33" s="9">
        <f t="shared" si="32"/>
        <v>0</v>
      </c>
      <c r="CB33" s="9">
        <f t="shared" si="32"/>
        <v>1</v>
      </c>
      <c r="CC33" s="9">
        <f t="shared" si="32"/>
        <v>0</v>
      </c>
      <c r="CD33" s="9">
        <f t="shared" si="32"/>
        <v>0</v>
      </c>
      <c r="CE33" s="9">
        <f t="shared" si="32"/>
        <v>0</v>
      </c>
      <c r="CF33" s="9">
        <f t="shared" si="32"/>
        <v>1</v>
      </c>
      <c r="CG33" s="9">
        <f t="shared" si="32"/>
        <v>0</v>
      </c>
      <c r="CH33" s="9">
        <f t="shared" si="32"/>
        <v>0</v>
      </c>
      <c r="CI33" s="9">
        <f t="shared" si="32"/>
        <v>0</v>
      </c>
      <c r="CJ33" s="9">
        <f t="shared" si="32"/>
        <v>1</v>
      </c>
      <c r="CK33" s="9">
        <f t="shared" si="32"/>
        <v>0</v>
      </c>
      <c r="CL33" s="9">
        <f t="shared" si="32"/>
        <v>0</v>
      </c>
      <c r="CM33" s="9">
        <f t="shared" si="32"/>
        <v>0</v>
      </c>
      <c r="CN33" s="9">
        <f t="shared" si="32"/>
        <v>1</v>
      </c>
      <c r="CO33" s="9">
        <f t="shared" si="32"/>
        <v>0</v>
      </c>
      <c r="CP33" s="9">
        <f t="shared" si="32"/>
        <v>0</v>
      </c>
      <c r="CQ33" s="9">
        <f t="shared" si="32"/>
        <v>0</v>
      </c>
      <c r="CR33" s="9">
        <f t="shared" si="32"/>
        <v>1</v>
      </c>
      <c r="CS33" s="9">
        <f t="shared" si="32"/>
        <v>0</v>
      </c>
      <c r="CT33" s="9">
        <f t="shared" si="32"/>
        <v>0</v>
      </c>
      <c r="CU33" s="9">
        <f t="shared" si="32"/>
        <v>0</v>
      </c>
      <c r="CV33" s="9">
        <f t="shared" si="32"/>
        <v>1</v>
      </c>
      <c r="CW33" s="9">
        <f t="shared" si="32"/>
        <v>0</v>
      </c>
      <c r="CX33" s="9">
        <f t="shared" si="32"/>
        <v>0</v>
      </c>
      <c r="CY33" s="9">
        <f t="shared" si="32"/>
        <v>0</v>
      </c>
      <c r="CZ33" s="9">
        <f t="shared" si="32"/>
        <v>1</v>
      </c>
      <c r="DA33" s="9">
        <f t="shared" si="32"/>
        <v>0</v>
      </c>
      <c r="DB33" s="9">
        <f t="shared" ref="DB33:EG33" si="33" xml:space="preserve"> IF( MONTH(DB32) = $F31, 1, 0)</f>
        <v>0</v>
      </c>
      <c r="DC33" s="9">
        <f t="shared" si="33"/>
        <v>0</v>
      </c>
      <c r="DD33" s="9">
        <f t="shared" si="33"/>
        <v>1</v>
      </c>
      <c r="DE33" s="9">
        <f t="shared" si="33"/>
        <v>0</v>
      </c>
      <c r="DF33" s="9">
        <f t="shared" si="33"/>
        <v>0</v>
      </c>
      <c r="DG33" s="9">
        <f t="shared" si="33"/>
        <v>0</v>
      </c>
      <c r="DH33" s="9">
        <f t="shared" si="33"/>
        <v>1</v>
      </c>
      <c r="DI33" s="9">
        <f t="shared" si="33"/>
        <v>0</v>
      </c>
      <c r="DJ33" s="9">
        <f t="shared" si="33"/>
        <v>0</v>
      </c>
      <c r="DK33" s="9">
        <f t="shared" si="33"/>
        <v>0</v>
      </c>
      <c r="DL33" s="9">
        <f t="shared" si="33"/>
        <v>1</v>
      </c>
      <c r="DM33" s="9">
        <f t="shared" si="33"/>
        <v>0</v>
      </c>
      <c r="DN33" s="9">
        <f t="shared" si="33"/>
        <v>0</v>
      </c>
      <c r="DO33" s="9">
        <f t="shared" si="33"/>
        <v>0</v>
      </c>
      <c r="DP33" s="9">
        <f t="shared" si="33"/>
        <v>1</v>
      </c>
      <c r="DQ33" s="9">
        <f t="shared" si="33"/>
        <v>0</v>
      </c>
      <c r="DR33" s="9">
        <f t="shared" si="33"/>
        <v>0</v>
      </c>
      <c r="DS33" s="9">
        <f t="shared" si="33"/>
        <v>0</v>
      </c>
      <c r="DT33" s="9">
        <f t="shared" si="33"/>
        <v>1</v>
      </c>
      <c r="DU33" s="9">
        <f t="shared" si="33"/>
        <v>0</v>
      </c>
      <c r="DV33" s="9">
        <f t="shared" si="33"/>
        <v>0</v>
      </c>
      <c r="DW33" s="9">
        <f t="shared" si="33"/>
        <v>0</v>
      </c>
      <c r="DX33" s="9">
        <f t="shared" si="33"/>
        <v>1</v>
      </c>
      <c r="DY33" s="9">
        <f t="shared" si="33"/>
        <v>0</v>
      </c>
      <c r="DZ33" s="9">
        <f t="shared" si="33"/>
        <v>0</v>
      </c>
      <c r="EA33" s="9">
        <f t="shared" si="33"/>
        <v>0</v>
      </c>
      <c r="EB33" s="9">
        <f t="shared" si="33"/>
        <v>1</v>
      </c>
      <c r="EC33" s="9">
        <f t="shared" si="33"/>
        <v>0</v>
      </c>
      <c r="ED33" s="9">
        <f t="shared" si="33"/>
        <v>0</v>
      </c>
      <c r="EE33" s="9">
        <f t="shared" si="33"/>
        <v>0</v>
      </c>
      <c r="EF33" s="9">
        <f t="shared" si="33"/>
        <v>1</v>
      </c>
      <c r="EG33" s="9">
        <f t="shared" si="33"/>
        <v>0</v>
      </c>
      <c r="EH33" s="9">
        <f t="shared" ref="EH33:FM33" si="34" xml:space="preserve"> IF( MONTH(EH32) = $F31, 1, 0)</f>
        <v>0</v>
      </c>
      <c r="EI33" s="9">
        <f t="shared" si="34"/>
        <v>0</v>
      </c>
      <c r="EJ33" s="9">
        <f t="shared" si="34"/>
        <v>1</v>
      </c>
      <c r="EK33" s="9">
        <f t="shared" si="34"/>
        <v>0</v>
      </c>
      <c r="EL33" s="9">
        <f t="shared" si="34"/>
        <v>0</v>
      </c>
      <c r="EM33" s="9">
        <f t="shared" si="34"/>
        <v>0</v>
      </c>
      <c r="EN33" s="9">
        <f t="shared" si="34"/>
        <v>1</v>
      </c>
      <c r="EO33" s="9">
        <f t="shared" si="34"/>
        <v>0</v>
      </c>
      <c r="EP33" s="9">
        <f t="shared" si="34"/>
        <v>0</v>
      </c>
      <c r="EQ33" s="9">
        <f t="shared" si="34"/>
        <v>0</v>
      </c>
      <c r="ER33" s="9">
        <f t="shared" si="34"/>
        <v>1</v>
      </c>
      <c r="ES33" s="9">
        <f t="shared" si="34"/>
        <v>0</v>
      </c>
      <c r="ET33" s="9">
        <f t="shared" si="34"/>
        <v>0</v>
      </c>
      <c r="EU33" s="9">
        <f t="shared" si="34"/>
        <v>0</v>
      </c>
      <c r="EV33" s="9">
        <f t="shared" si="34"/>
        <v>1</v>
      </c>
      <c r="EW33" s="9">
        <f t="shared" si="34"/>
        <v>0</v>
      </c>
      <c r="EX33" s="9">
        <f t="shared" si="34"/>
        <v>0</v>
      </c>
      <c r="EY33" s="9">
        <f t="shared" si="34"/>
        <v>0</v>
      </c>
      <c r="EZ33" s="9">
        <f t="shared" si="34"/>
        <v>1</v>
      </c>
      <c r="FA33" s="9">
        <f t="shared" si="34"/>
        <v>0</v>
      </c>
      <c r="FB33" s="9">
        <f t="shared" si="34"/>
        <v>0</v>
      </c>
      <c r="FC33" s="9">
        <f t="shared" si="34"/>
        <v>0</v>
      </c>
      <c r="FD33" s="9">
        <f t="shared" si="34"/>
        <v>1</v>
      </c>
      <c r="FE33" s="9">
        <f t="shared" si="34"/>
        <v>0</v>
      </c>
      <c r="FF33" s="9">
        <f t="shared" si="34"/>
        <v>0</v>
      </c>
      <c r="FG33" s="9">
        <f t="shared" si="34"/>
        <v>0</v>
      </c>
      <c r="FH33" s="9">
        <f t="shared" si="34"/>
        <v>1</v>
      </c>
      <c r="FI33" s="9">
        <f t="shared" si="34"/>
        <v>0</v>
      </c>
      <c r="FJ33" s="9">
        <f t="shared" si="34"/>
        <v>0</v>
      </c>
      <c r="FK33" s="9">
        <f t="shared" si="34"/>
        <v>0</v>
      </c>
      <c r="FL33" s="9">
        <f t="shared" si="34"/>
        <v>1</v>
      </c>
      <c r="FM33" s="9">
        <f t="shared" si="34"/>
        <v>0</v>
      </c>
      <c r="FN33" s="9">
        <f t="shared" ref="FN33:GG33" si="35" xml:space="preserve"> IF( MONTH(FN32) = $F31, 1, 0)</f>
        <v>0</v>
      </c>
      <c r="FO33" s="9">
        <f t="shared" si="35"/>
        <v>0</v>
      </c>
      <c r="FP33" s="9">
        <f t="shared" si="35"/>
        <v>1</v>
      </c>
      <c r="FQ33" s="9">
        <f t="shared" si="35"/>
        <v>0</v>
      </c>
      <c r="FR33" s="9">
        <f t="shared" si="35"/>
        <v>0</v>
      </c>
      <c r="FS33" s="9">
        <f t="shared" si="35"/>
        <v>0</v>
      </c>
      <c r="FT33" s="9">
        <f t="shared" si="35"/>
        <v>1</v>
      </c>
      <c r="FU33" s="9">
        <f t="shared" si="35"/>
        <v>0</v>
      </c>
      <c r="FV33" s="9">
        <f t="shared" si="35"/>
        <v>0</v>
      </c>
      <c r="FW33" s="9">
        <f t="shared" si="35"/>
        <v>0</v>
      </c>
      <c r="FX33" s="9">
        <f t="shared" si="35"/>
        <v>1</v>
      </c>
      <c r="FY33" s="9">
        <f t="shared" si="35"/>
        <v>0</v>
      </c>
      <c r="FZ33" s="9">
        <f t="shared" si="35"/>
        <v>0</v>
      </c>
      <c r="GA33" s="9">
        <f t="shared" si="35"/>
        <v>0</v>
      </c>
      <c r="GB33" s="9">
        <f t="shared" si="35"/>
        <v>1</v>
      </c>
      <c r="GC33" s="9">
        <f t="shared" si="35"/>
        <v>0</v>
      </c>
      <c r="GD33" s="9">
        <f t="shared" si="35"/>
        <v>0</v>
      </c>
      <c r="GE33" s="9">
        <f t="shared" si="35"/>
        <v>0</v>
      </c>
      <c r="GF33" s="9">
        <f t="shared" si="35"/>
        <v>1</v>
      </c>
      <c r="GG33" s="9">
        <f t="shared" si="35"/>
        <v>0</v>
      </c>
      <c r="GH33" s="9">
        <f t="shared" ref="GH33:GJ33" si="36" xml:space="preserve"> IF( MONTH(GH32) = $F31, 1, 0)</f>
        <v>0</v>
      </c>
      <c r="GI33" s="9">
        <f t="shared" si="36"/>
        <v>0</v>
      </c>
      <c r="GJ33" s="9">
        <f t="shared" si="36"/>
        <v>1</v>
      </c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</row>
    <row r="34" spans="1:437" s="204" customFormat="1" outlineLevel="1" x14ac:dyDescent="0.25">
      <c r="A34" s="15"/>
      <c r="B34" s="15"/>
      <c r="C34" s="21"/>
      <c r="D34" s="6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</row>
    <row r="35" spans="1:437" s="107" customFormat="1" outlineLevel="1" x14ac:dyDescent="0.25">
      <c r="A35" s="77"/>
      <c r="B35" s="77"/>
      <c r="C35" s="78"/>
      <c r="D35" s="102"/>
      <c r="E35" s="274" t="str">
        <f xml:space="preserve"> InpC!E$14</f>
        <v>Annual year end date of first operating period</v>
      </c>
      <c r="F35" s="274">
        <f xml:space="preserve"> InpC!F$14</f>
        <v>43921</v>
      </c>
      <c r="G35" s="274" t="str">
        <f xml:space="preserve"> InpC!G$14</f>
        <v>date</v>
      </c>
      <c r="H35" s="10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/>
      <c r="JP35" s="125"/>
      <c r="JQ35" s="125"/>
      <c r="JR35" s="125"/>
      <c r="JS35" s="125"/>
      <c r="JT35" s="125"/>
      <c r="JU35" s="125"/>
      <c r="JV35" s="125"/>
      <c r="JW35" s="125"/>
      <c r="JX35" s="125"/>
      <c r="JY35" s="125"/>
      <c r="JZ35" s="125"/>
      <c r="KA35" s="125"/>
      <c r="KB35" s="125"/>
      <c r="KC35" s="125"/>
      <c r="KD35" s="125"/>
      <c r="KE35" s="125"/>
      <c r="KF35" s="125"/>
      <c r="KG35" s="125"/>
      <c r="KH35" s="125"/>
      <c r="KI35" s="125"/>
      <c r="KJ35" s="125"/>
      <c r="KK35" s="125"/>
      <c r="KL35" s="125"/>
      <c r="KM35" s="125"/>
      <c r="KN35" s="125"/>
      <c r="KO35" s="125"/>
      <c r="KP35" s="125"/>
      <c r="KQ35" s="125"/>
      <c r="KR35" s="125"/>
      <c r="KS35" s="125"/>
      <c r="KT35" s="125"/>
      <c r="KU35" s="125"/>
      <c r="KV35" s="125"/>
      <c r="KW35" s="125"/>
      <c r="KX35" s="125"/>
      <c r="KY35" s="125"/>
      <c r="KZ35" s="125"/>
      <c r="LA35" s="125"/>
      <c r="LB35" s="125"/>
      <c r="LC35" s="125"/>
      <c r="LD35" s="125"/>
      <c r="LE35" s="125"/>
      <c r="LF35" s="125"/>
      <c r="LG35" s="125"/>
      <c r="LH35" s="125"/>
      <c r="LI35" s="125"/>
      <c r="LJ35" s="125"/>
      <c r="LK35" s="125"/>
      <c r="LL35" s="125"/>
      <c r="LM35" s="125"/>
      <c r="LN35" s="125"/>
      <c r="LO35" s="125"/>
      <c r="LP35" s="125"/>
      <c r="LQ35" s="125"/>
      <c r="LR35" s="125"/>
      <c r="LS35" s="125"/>
      <c r="LT35" s="125"/>
      <c r="LU35" s="125"/>
      <c r="LV35" s="125"/>
      <c r="LW35" s="125"/>
      <c r="LX35" s="125"/>
      <c r="LY35" s="125"/>
      <c r="LZ35" s="125"/>
      <c r="MA35" s="125"/>
      <c r="MB35" s="125"/>
      <c r="MC35" s="125"/>
      <c r="MD35" s="125"/>
      <c r="ME35" s="125"/>
      <c r="MF35" s="125"/>
      <c r="MG35" s="125"/>
      <c r="MH35" s="125"/>
      <c r="MI35" s="125"/>
      <c r="MJ35" s="125"/>
      <c r="MK35" s="125"/>
      <c r="ML35" s="125"/>
      <c r="MM35" s="125"/>
      <c r="MN35" s="125"/>
      <c r="MO35" s="125"/>
      <c r="MP35" s="125"/>
      <c r="MQ35" s="125"/>
      <c r="MR35" s="125"/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/>
      <c r="NT35" s="125"/>
      <c r="NU35" s="125"/>
      <c r="NV35" s="125"/>
      <c r="NW35" s="125"/>
      <c r="NX35" s="125"/>
      <c r="NY35" s="125"/>
      <c r="NZ35" s="125"/>
      <c r="OA35" s="125"/>
      <c r="OB35" s="125"/>
      <c r="OC35" s="125"/>
      <c r="OD35" s="125"/>
      <c r="OE35" s="125"/>
      <c r="OF35" s="125"/>
      <c r="OG35" s="125"/>
      <c r="OH35" s="125"/>
      <c r="OI35" s="125"/>
      <c r="OJ35" s="125"/>
      <c r="OK35" s="125"/>
      <c r="OL35" s="125"/>
      <c r="OM35" s="125"/>
      <c r="ON35" s="125"/>
      <c r="OO35" s="125"/>
      <c r="OP35" s="125"/>
      <c r="OQ35" s="125"/>
      <c r="OR35" s="125"/>
      <c r="OS35" s="125"/>
      <c r="OT35" s="125"/>
      <c r="OU35" s="125"/>
      <c r="OV35" s="125"/>
      <c r="OW35" s="125"/>
      <c r="OX35" s="125"/>
      <c r="OY35" s="125"/>
      <c r="OZ35" s="125"/>
      <c r="PA35" s="125"/>
      <c r="PB35" s="125"/>
      <c r="PC35" s="125"/>
      <c r="PD35" s="125"/>
      <c r="PE35" s="125"/>
      <c r="PF35" s="125"/>
      <c r="PG35" s="125"/>
      <c r="PH35" s="125"/>
      <c r="PI35" s="125"/>
      <c r="PJ35" s="125"/>
      <c r="PK35" s="125"/>
      <c r="PL35" s="125"/>
      <c r="PM35" s="125"/>
      <c r="PN35" s="125"/>
      <c r="PO35" s="125"/>
      <c r="PP35" s="125"/>
      <c r="PQ35" s="125"/>
      <c r="PR35" s="125"/>
      <c r="PS35" s="125"/>
      <c r="PT35" s="125"/>
      <c r="PU35" s="125"/>
    </row>
    <row r="36" spans="1:437" s="173" customFormat="1" outlineLevel="1" x14ac:dyDescent="0.25">
      <c r="A36" s="63"/>
      <c r="B36" s="63"/>
      <c r="C36" s="64"/>
      <c r="D36" s="103"/>
      <c r="E36" s="174" t="str">
        <f xml:space="preserve"> InpC!E$86</f>
        <v>Months in year</v>
      </c>
      <c r="F36" s="174">
        <f xml:space="preserve"> InpC!F$86</f>
        <v>12</v>
      </c>
      <c r="G36" s="174" t="str">
        <f xml:space="preserve"> InpC!G$86</f>
        <v>months</v>
      </c>
      <c r="H36" s="174"/>
      <c r="I36" s="185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/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174"/>
      <c r="CN36" s="174"/>
      <c r="CO36" s="174"/>
      <c r="CP36" s="174"/>
      <c r="CQ36" s="174"/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174"/>
      <c r="DM36" s="174"/>
      <c r="DN36" s="174"/>
      <c r="DO36" s="174"/>
      <c r="DP36" s="174"/>
      <c r="DQ36" s="174"/>
      <c r="DR36" s="174"/>
      <c r="DS36" s="174"/>
      <c r="DT36" s="174"/>
      <c r="DU36" s="174"/>
      <c r="DV36" s="174"/>
      <c r="DW36" s="174"/>
      <c r="DX36" s="174"/>
      <c r="DY36" s="174"/>
      <c r="DZ36" s="174"/>
      <c r="EA36" s="174"/>
      <c r="EB36" s="174"/>
      <c r="EC36" s="174"/>
      <c r="ED36" s="174"/>
      <c r="EE36" s="174"/>
      <c r="EF36" s="174"/>
      <c r="EG36" s="174"/>
      <c r="EH36" s="174"/>
      <c r="EI36" s="174"/>
      <c r="EJ36" s="174"/>
      <c r="EK36" s="174"/>
      <c r="EL36" s="174"/>
      <c r="EM36" s="174"/>
      <c r="EN36" s="174"/>
      <c r="EO36" s="174"/>
      <c r="EP36" s="174"/>
      <c r="EQ36" s="174"/>
      <c r="ER36" s="174"/>
      <c r="ES36" s="174"/>
      <c r="ET36" s="174"/>
      <c r="EU36" s="174"/>
      <c r="EV36" s="174"/>
      <c r="EW36" s="174"/>
      <c r="EX36" s="174"/>
      <c r="EY36" s="174"/>
      <c r="EZ36" s="174"/>
      <c r="FA36" s="174"/>
      <c r="FB36" s="174"/>
      <c r="FC36" s="174"/>
      <c r="FD36" s="174"/>
      <c r="FE36" s="174"/>
      <c r="FF36" s="174"/>
      <c r="FG36" s="174"/>
      <c r="FH36" s="174"/>
      <c r="FI36" s="174"/>
      <c r="FJ36" s="174"/>
      <c r="FK36" s="174"/>
      <c r="FL36" s="174"/>
      <c r="FM36" s="174"/>
      <c r="FN36" s="174"/>
      <c r="FO36" s="174"/>
      <c r="FP36" s="174"/>
      <c r="FQ36" s="174"/>
      <c r="FR36" s="174"/>
      <c r="FS36" s="174"/>
      <c r="FT36" s="174"/>
      <c r="FU36" s="174"/>
      <c r="FV36" s="174"/>
      <c r="FW36" s="174"/>
      <c r="FX36" s="174"/>
      <c r="FY36" s="174"/>
      <c r="FZ36" s="174"/>
      <c r="GA36" s="174"/>
      <c r="GB36" s="174"/>
      <c r="GC36" s="174"/>
      <c r="GD36" s="174"/>
      <c r="GE36" s="174"/>
      <c r="GF36" s="174"/>
      <c r="GG36" s="174"/>
      <c r="GH36" s="174"/>
      <c r="GI36" s="174"/>
      <c r="GJ36" s="174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</row>
    <row r="37" spans="1:437" s="10" customFormat="1" outlineLevel="1" x14ac:dyDescent="0.25">
      <c r="A37" s="15"/>
      <c r="B37" s="70"/>
      <c r="C37" s="21"/>
      <c r="D37" s="60"/>
      <c r="E37" s="2" t="str">
        <f t="shared" ref="E37:BP37" si="37" xml:space="preserve"> E$14</f>
        <v>First model column flag</v>
      </c>
      <c r="F37" s="2">
        <f t="shared" si="37"/>
        <v>0</v>
      </c>
      <c r="G37" s="2" t="str">
        <f t="shared" si="37"/>
        <v>flag</v>
      </c>
      <c r="H37" s="2">
        <f t="shared" si="37"/>
        <v>1</v>
      </c>
      <c r="I37" s="16">
        <f t="shared" si="37"/>
        <v>0</v>
      </c>
      <c r="J37" s="2">
        <f t="shared" si="37"/>
        <v>1</v>
      </c>
      <c r="K37" s="2">
        <f t="shared" si="37"/>
        <v>0</v>
      </c>
      <c r="L37" s="2">
        <f t="shared" si="37"/>
        <v>0</v>
      </c>
      <c r="M37" s="2">
        <f t="shared" si="37"/>
        <v>0</v>
      </c>
      <c r="N37" s="2">
        <f t="shared" si="37"/>
        <v>0</v>
      </c>
      <c r="O37" s="2">
        <f t="shared" si="37"/>
        <v>0</v>
      </c>
      <c r="P37" s="2">
        <f t="shared" si="37"/>
        <v>0</v>
      </c>
      <c r="Q37" s="2">
        <f t="shared" si="37"/>
        <v>0</v>
      </c>
      <c r="R37" s="2">
        <f t="shared" si="37"/>
        <v>0</v>
      </c>
      <c r="S37" s="2">
        <f t="shared" si="37"/>
        <v>0</v>
      </c>
      <c r="T37" s="2">
        <f t="shared" si="37"/>
        <v>0</v>
      </c>
      <c r="U37" s="2">
        <f t="shared" si="37"/>
        <v>0</v>
      </c>
      <c r="V37" s="2">
        <f t="shared" si="37"/>
        <v>0</v>
      </c>
      <c r="W37" s="2">
        <f t="shared" si="37"/>
        <v>0</v>
      </c>
      <c r="X37" s="2">
        <f t="shared" si="37"/>
        <v>0</v>
      </c>
      <c r="Y37" s="2">
        <f t="shared" si="37"/>
        <v>0</v>
      </c>
      <c r="Z37" s="2">
        <f t="shared" si="37"/>
        <v>0</v>
      </c>
      <c r="AA37" s="2">
        <f t="shared" si="37"/>
        <v>0</v>
      </c>
      <c r="AB37" s="2">
        <f t="shared" si="37"/>
        <v>0</v>
      </c>
      <c r="AC37" s="2">
        <f t="shared" si="37"/>
        <v>0</v>
      </c>
      <c r="AD37" s="2">
        <f t="shared" si="37"/>
        <v>0</v>
      </c>
      <c r="AE37" s="2">
        <f t="shared" si="37"/>
        <v>0</v>
      </c>
      <c r="AF37" s="2">
        <f t="shared" si="37"/>
        <v>0</v>
      </c>
      <c r="AG37" s="2">
        <f t="shared" si="37"/>
        <v>0</v>
      </c>
      <c r="AH37" s="2">
        <f t="shared" si="37"/>
        <v>0</v>
      </c>
      <c r="AI37" s="2">
        <f t="shared" si="37"/>
        <v>0</v>
      </c>
      <c r="AJ37" s="2">
        <f t="shared" si="37"/>
        <v>0</v>
      </c>
      <c r="AK37" s="2">
        <f t="shared" si="37"/>
        <v>0</v>
      </c>
      <c r="AL37" s="2">
        <f t="shared" si="37"/>
        <v>0</v>
      </c>
      <c r="AM37" s="2">
        <f t="shared" si="37"/>
        <v>0</v>
      </c>
      <c r="AN37" s="2">
        <f t="shared" si="37"/>
        <v>0</v>
      </c>
      <c r="AO37" s="2">
        <f t="shared" si="37"/>
        <v>0</v>
      </c>
      <c r="AP37" s="2">
        <f t="shared" si="37"/>
        <v>0</v>
      </c>
      <c r="AQ37" s="2">
        <f t="shared" si="37"/>
        <v>0</v>
      </c>
      <c r="AR37" s="2">
        <f t="shared" si="37"/>
        <v>0</v>
      </c>
      <c r="AS37" s="2">
        <f t="shared" si="37"/>
        <v>0</v>
      </c>
      <c r="AT37" s="2">
        <f t="shared" si="37"/>
        <v>0</v>
      </c>
      <c r="AU37" s="2">
        <f t="shared" si="37"/>
        <v>0</v>
      </c>
      <c r="AV37" s="2">
        <f t="shared" si="37"/>
        <v>0</v>
      </c>
      <c r="AW37" s="2">
        <f t="shared" si="37"/>
        <v>0</v>
      </c>
      <c r="AX37" s="2">
        <f t="shared" si="37"/>
        <v>0</v>
      </c>
      <c r="AY37" s="2">
        <f t="shared" si="37"/>
        <v>0</v>
      </c>
      <c r="AZ37" s="2">
        <f t="shared" si="37"/>
        <v>0</v>
      </c>
      <c r="BA37" s="2">
        <f t="shared" si="37"/>
        <v>0</v>
      </c>
      <c r="BB37" s="2">
        <f t="shared" si="37"/>
        <v>0</v>
      </c>
      <c r="BC37" s="2">
        <f t="shared" si="37"/>
        <v>0</v>
      </c>
      <c r="BD37" s="2">
        <f t="shared" si="37"/>
        <v>0</v>
      </c>
      <c r="BE37" s="2">
        <f t="shared" si="37"/>
        <v>0</v>
      </c>
      <c r="BF37" s="2">
        <f t="shared" si="37"/>
        <v>0</v>
      </c>
      <c r="BG37" s="2">
        <f t="shared" si="37"/>
        <v>0</v>
      </c>
      <c r="BH37" s="2">
        <f t="shared" si="37"/>
        <v>0</v>
      </c>
      <c r="BI37" s="2">
        <f t="shared" si="37"/>
        <v>0</v>
      </c>
      <c r="BJ37" s="2">
        <f t="shared" si="37"/>
        <v>0</v>
      </c>
      <c r="BK37" s="2">
        <f t="shared" si="37"/>
        <v>0</v>
      </c>
      <c r="BL37" s="2">
        <f t="shared" si="37"/>
        <v>0</v>
      </c>
      <c r="BM37" s="2">
        <f t="shared" si="37"/>
        <v>0</v>
      </c>
      <c r="BN37" s="2">
        <f t="shared" si="37"/>
        <v>0</v>
      </c>
      <c r="BO37" s="2">
        <f t="shared" si="37"/>
        <v>0</v>
      </c>
      <c r="BP37" s="2">
        <f t="shared" si="37"/>
        <v>0</v>
      </c>
      <c r="BQ37" s="2">
        <f t="shared" ref="BQ37:EB37" si="38" xml:space="preserve"> BQ$14</f>
        <v>0</v>
      </c>
      <c r="BR37" s="2">
        <f t="shared" si="38"/>
        <v>0</v>
      </c>
      <c r="BS37" s="2">
        <f t="shared" si="38"/>
        <v>0</v>
      </c>
      <c r="BT37" s="2">
        <f t="shared" si="38"/>
        <v>0</v>
      </c>
      <c r="BU37" s="2">
        <f t="shared" si="38"/>
        <v>0</v>
      </c>
      <c r="BV37" s="2">
        <f t="shared" si="38"/>
        <v>0</v>
      </c>
      <c r="BW37" s="2">
        <f t="shared" si="38"/>
        <v>0</v>
      </c>
      <c r="BX37" s="2">
        <f t="shared" si="38"/>
        <v>0</v>
      </c>
      <c r="BY37" s="2">
        <f t="shared" si="38"/>
        <v>0</v>
      </c>
      <c r="BZ37" s="2">
        <f t="shared" si="38"/>
        <v>0</v>
      </c>
      <c r="CA37" s="2">
        <f t="shared" si="38"/>
        <v>0</v>
      </c>
      <c r="CB37" s="2">
        <f t="shared" si="38"/>
        <v>0</v>
      </c>
      <c r="CC37" s="2">
        <f t="shared" si="38"/>
        <v>0</v>
      </c>
      <c r="CD37" s="2">
        <f t="shared" si="38"/>
        <v>0</v>
      </c>
      <c r="CE37" s="2">
        <f t="shared" si="38"/>
        <v>0</v>
      </c>
      <c r="CF37" s="2">
        <f t="shared" si="38"/>
        <v>0</v>
      </c>
      <c r="CG37" s="2">
        <f t="shared" si="38"/>
        <v>0</v>
      </c>
      <c r="CH37" s="2">
        <f t="shared" si="38"/>
        <v>0</v>
      </c>
      <c r="CI37" s="2">
        <f t="shared" si="38"/>
        <v>0</v>
      </c>
      <c r="CJ37" s="2">
        <f t="shared" si="38"/>
        <v>0</v>
      </c>
      <c r="CK37" s="2">
        <f t="shared" si="38"/>
        <v>0</v>
      </c>
      <c r="CL37" s="2">
        <f t="shared" si="38"/>
        <v>0</v>
      </c>
      <c r="CM37" s="2">
        <f t="shared" si="38"/>
        <v>0</v>
      </c>
      <c r="CN37" s="2">
        <f t="shared" si="38"/>
        <v>0</v>
      </c>
      <c r="CO37" s="2">
        <f t="shared" si="38"/>
        <v>0</v>
      </c>
      <c r="CP37" s="2">
        <f t="shared" si="38"/>
        <v>0</v>
      </c>
      <c r="CQ37" s="2">
        <f t="shared" si="38"/>
        <v>0</v>
      </c>
      <c r="CR37" s="2">
        <f t="shared" si="38"/>
        <v>0</v>
      </c>
      <c r="CS37" s="2">
        <f t="shared" si="38"/>
        <v>0</v>
      </c>
      <c r="CT37" s="2">
        <f t="shared" si="38"/>
        <v>0</v>
      </c>
      <c r="CU37" s="2">
        <f t="shared" si="38"/>
        <v>0</v>
      </c>
      <c r="CV37" s="2">
        <f t="shared" si="38"/>
        <v>0</v>
      </c>
      <c r="CW37" s="2">
        <f t="shared" si="38"/>
        <v>0</v>
      </c>
      <c r="CX37" s="2">
        <f t="shared" si="38"/>
        <v>0</v>
      </c>
      <c r="CY37" s="2">
        <f t="shared" si="38"/>
        <v>0</v>
      </c>
      <c r="CZ37" s="2">
        <f t="shared" si="38"/>
        <v>0</v>
      </c>
      <c r="DA37" s="2">
        <f t="shared" si="38"/>
        <v>0</v>
      </c>
      <c r="DB37" s="2">
        <f t="shared" si="38"/>
        <v>0</v>
      </c>
      <c r="DC37" s="2">
        <f t="shared" si="38"/>
        <v>0</v>
      </c>
      <c r="DD37" s="2">
        <f t="shared" si="38"/>
        <v>0</v>
      </c>
      <c r="DE37" s="2">
        <f t="shared" si="38"/>
        <v>0</v>
      </c>
      <c r="DF37" s="2">
        <f t="shared" si="38"/>
        <v>0</v>
      </c>
      <c r="DG37" s="2">
        <f t="shared" si="38"/>
        <v>0</v>
      </c>
      <c r="DH37" s="2">
        <f t="shared" si="38"/>
        <v>0</v>
      </c>
      <c r="DI37" s="2">
        <f t="shared" si="38"/>
        <v>0</v>
      </c>
      <c r="DJ37" s="2">
        <f t="shared" si="38"/>
        <v>0</v>
      </c>
      <c r="DK37" s="2">
        <f t="shared" si="38"/>
        <v>0</v>
      </c>
      <c r="DL37" s="2">
        <f t="shared" si="38"/>
        <v>0</v>
      </c>
      <c r="DM37" s="2">
        <f t="shared" si="38"/>
        <v>0</v>
      </c>
      <c r="DN37" s="2">
        <f t="shared" si="38"/>
        <v>0</v>
      </c>
      <c r="DO37" s="2">
        <f t="shared" si="38"/>
        <v>0</v>
      </c>
      <c r="DP37" s="2">
        <f t="shared" si="38"/>
        <v>0</v>
      </c>
      <c r="DQ37" s="2">
        <f t="shared" si="38"/>
        <v>0</v>
      </c>
      <c r="DR37" s="2">
        <f t="shared" si="38"/>
        <v>0</v>
      </c>
      <c r="DS37" s="2">
        <f t="shared" si="38"/>
        <v>0</v>
      </c>
      <c r="DT37" s="2">
        <f t="shared" si="38"/>
        <v>0</v>
      </c>
      <c r="DU37" s="2">
        <f t="shared" si="38"/>
        <v>0</v>
      </c>
      <c r="DV37" s="2">
        <f t="shared" si="38"/>
        <v>0</v>
      </c>
      <c r="DW37" s="2">
        <f t="shared" si="38"/>
        <v>0</v>
      </c>
      <c r="DX37" s="2">
        <f t="shared" si="38"/>
        <v>0</v>
      </c>
      <c r="DY37" s="2">
        <f t="shared" si="38"/>
        <v>0</v>
      </c>
      <c r="DZ37" s="2">
        <f t="shared" si="38"/>
        <v>0</v>
      </c>
      <c r="EA37" s="2">
        <f t="shared" si="38"/>
        <v>0</v>
      </c>
      <c r="EB37" s="2">
        <f t="shared" si="38"/>
        <v>0</v>
      </c>
      <c r="EC37" s="2">
        <f t="shared" ref="EC37:GJ37" si="39" xml:space="preserve"> EC$14</f>
        <v>0</v>
      </c>
      <c r="ED37" s="2">
        <f t="shared" si="39"/>
        <v>0</v>
      </c>
      <c r="EE37" s="2">
        <f t="shared" si="39"/>
        <v>0</v>
      </c>
      <c r="EF37" s="2">
        <f t="shared" si="39"/>
        <v>0</v>
      </c>
      <c r="EG37" s="2">
        <f t="shared" si="39"/>
        <v>0</v>
      </c>
      <c r="EH37" s="2">
        <f t="shared" si="39"/>
        <v>0</v>
      </c>
      <c r="EI37" s="2">
        <f t="shared" si="39"/>
        <v>0</v>
      </c>
      <c r="EJ37" s="2">
        <f t="shared" si="39"/>
        <v>0</v>
      </c>
      <c r="EK37" s="2">
        <f t="shared" si="39"/>
        <v>0</v>
      </c>
      <c r="EL37" s="2">
        <f t="shared" si="39"/>
        <v>0</v>
      </c>
      <c r="EM37" s="2">
        <f t="shared" si="39"/>
        <v>0</v>
      </c>
      <c r="EN37" s="2">
        <f t="shared" si="39"/>
        <v>0</v>
      </c>
      <c r="EO37" s="2">
        <f t="shared" si="39"/>
        <v>0</v>
      </c>
      <c r="EP37" s="2">
        <f t="shared" si="39"/>
        <v>0</v>
      </c>
      <c r="EQ37" s="2">
        <f t="shared" si="39"/>
        <v>0</v>
      </c>
      <c r="ER37" s="2">
        <f t="shared" si="39"/>
        <v>0</v>
      </c>
      <c r="ES37" s="2">
        <f t="shared" si="39"/>
        <v>0</v>
      </c>
      <c r="ET37" s="2">
        <f t="shared" si="39"/>
        <v>0</v>
      </c>
      <c r="EU37" s="2">
        <f t="shared" si="39"/>
        <v>0</v>
      </c>
      <c r="EV37" s="2">
        <f t="shared" si="39"/>
        <v>0</v>
      </c>
      <c r="EW37" s="2">
        <f t="shared" si="39"/>
        <v>0</v>
      </c>
      <c r="EX37" s="2">
        <f t="shared" si="39"/>
        <v>0</v>
      </c>
      <c r="EY37" s="2">
        <f t="shared" si="39"/>
        <v>0</v>
      </c>
      <c r="EZ37" s="2">
        <f t="shared" si="39"/>
        <v>0</v>
      </c>
      <c r="FA37" s="2">
        <f t="shared" si="39"/>
        <v>0</v>
      </c>
      <c r="FB37" s="2">
        <f t="shared" si="39"/>
        <v>0</v>
      </c>
      <c r="FC37" s="2">
        <f t="shared" si="39"/>
        <v>0</v>
      </c>
      <c r="FD37" s="2">
        <f t="shared" si="39"/>
        <v>0</v>
      </c>
      <c r="FE37" s="2">
        <f t="shared" si="39"/>
        <v>0</v>
      </c>
      <c r="FF37" s="2">
        <f t="shared" si="39"/>
        <v>0</v>
      </c>
      <c r="FG37" s="2">
        <f t="shared" si="39"/>
        <v>0</v>
      </c>
      <c r="FH37" s="2">
        <f t="shared" si="39"/>
        <v>0</v>
      </c>
      <c r="FI37" s="2">
        <f t="shared" si="39"/>
        <v>0</v>
      </c>
      <c r="FJ37" s="2">
        <f t="shared" si="39"/>
        <v>0</v>
      </c>
      <c r="FK37" s="2">
        <f t="shared" si="39"/>
        <v>0</v>
      </c>
      <c r="FL37" s="2">
        <f t="shared" si="39"/>
        <v>0</v>
      </c>
      <c r="FM37" s="2">
        <f t="shared" si="39"/>
        <v>0</v>
      </c>
      <c r="FN37" s="2">
        <f t="shared" si="39"/>
        <v>0</v>
      </c>
      <c r="FO37" s="2">
        <f t="shared" si="39"/>
        <v>0</v>
      </c>
      <c r="FP37" s="2">
        <f t="shared" si="39"/>
        <v>0</v>
      </c>
      <c r="FQ37" s="2">
        <f t="shared" si="39"/>
        <v>0</v>
      </c>
      <c r="FR37" s="2">
        <f t="shared" si="39"/>
        <v>0</v>
      </c>
      <c r="FS37" s="2">
        <f t="shared" si="39"/>
        <v>0</v>
      </c>
      <c r="FT37" s="2">
        <f t="shared" si="39"/>
        <v>0</v>
      </c>
      <c r="FU37" s="2">
        <f t="shared" si="39"/>
        <v>0</v>
      </c>
      <c r="FV37" s="2">
        <f t="shared" si="39"/>
        <v>0</v>
      </c>
      <c r="FW37" s="2">
        <f t="shared" si="39"/>
        <v>0</v>
      </c>
      <c r="FX37" s="2">
        <f t="shared" si="39"/>
        <v>0</v>
      </c>
      <c r="FY37" s="2">
        <f t="shared" si="39"/>
        <v>0</v>
      </c>
      <c r="FZ37" s="2">
        <f t="shared" si="39"/>
        <v>0</v>
      </c>
      <c r="GA37" s="2">
        <f t="shared" si="39"/>
        <v>0</v>
      </c>
      <c r="GB37" s="2">
        <f t="shared" si="39"/>
        <v>0</v>
      </c>
      <c r="GC37" s="2">
        <f t="shared" si="39"/>
        <v>0</v>
      </c>
      <c r="GD37" s="2">
        <f t="shared" si="39"/>
        <v>0</v>
      </c>
      <c r="GE37" s="2">
        <f t="shared" si="39"/>
        <v>0</v>
      </c>
      <c r="GF37" s="2">
        <f t="shared" si="39"/>
        <v>0</v>
      </c>
      <c r="GG37" s="2">
        <f t="shared" si="39"/>
        <v>0</v>
      </c>
      <c r="GH37" s="2">
        <f t="shared" si="39"/>
        <v>0</v>
      </c>
      <c r="GI37" s="2">
        <f t="shared" si="39"/>
        <v>0</v>
      </c>
      <c r="GJ37" s="2">
        <f t="shared" si="39"/>
        <v>0</v>
      </c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</row>
    <row r="38" spans="1:437" s="10" customFormat="1" outlineLevel="1" x14ac:dyDescent="0.25">
      <c r="A38" s="15"/>
      <c r="B38" s="70"/>
      <c r="C38" s="21"/>
      <c r="D38" s="60"/>
      <c r="E38" s="268" t="str">
        <f t="shared" ref="E38:AJ38" si="40" xml:space="preserve"> E$33</f>
        <v>End of contract year flag</v>
      </c>
      <c r="F38" s="268">
        <f t="shared" si="40"/>
        <v>0</v>
      </c>
      <c r="G38" s="268">
        <f t="shared" si="40"/>
        <v>0</v>
      </c>
      <c r="H38" s="268">
        <f t="shared" si="40"/>
        <v>0</v>
      </c>
      <c r="I38" s="268">
        <f t="shared" si="40"/>
        <v>0</v>
      </c>
      <c r="J38" s="268">
        <f t="shared" si="40"/>
        <v>0</v>
      </c>
      <c r="K38" s="268">
        <f t="shared" si="40"/>
        <v>0</v>
      </c>
      <c r="L38" s="268">
        <f t="shared" si="40"/>
        <v>1</v>
      </c>
      <c r="M38" s="268">
        <f t="shared" si="40"/>
        <v>0</v>
      </c>
      <c r="N38" s="268">
        <f t="shared" si="40"/>
        <v>0</v>
      </c>
      <c r="O38" s="268">
        <f t="shared" si="40"/>
        <v>0</v>
      </c>
      <c r="P38" s="268">
        <f t="shared" si="40"/>
        <v>1</v>
      </c>
      <c r="Q38" s="268">
        <f t="shared" si="40"/>
        <v>0</v>
      </c>
      <c r="R38" s="268">
        <f t="shared" si="40"/>
        <v>0</v>
      </c>
      <c r="S38" s="268">
        <f t="shared" si="40"/>
        <v>0</v>
      </c>
      <c r="T38" s="268">
        <f t="shared" si="40"/>
        <v>1</v>
      </c>
      <c r="U38" s="268">
        <f t="shared" si="40"/>
        <v>0</v>
      </c>
      <c r="V38" s="268">
        <f t="shared" si="40"/>
        <v>0</v>
      </c>
      <c r="W38" s="268">
        <f t="shared" si="40"/>
        <v>0</v>
      </c>
      <c r="X38" s="268">
        <f t="shared" si="40"/>
        <v>1</v>
      </c>
      <c r="Y38" s="268">
        <f t="shared" si="40"/>
        <v>0</v>
      </c>
      <c r="Z38" s="268">
        <f t="shared" si="40"/>
        <v>0</v>
      </c>
      <c r="AA38" s="268">
        <f t="shared" si="40"/>
        <v>0</v>
      </c>
      <c r="AB38" s="268">
        <f t="shared" si="40"/>
        <v>1</v>
      </c>
      <c r="AC38" s="268">
        <f t="shared" si="40"/>
        <v>0</v>
      </c>
      <c r="AD38" s="268">
        <f t="shared" si="40"/>
        <v>0</v>
      </c>
      <c r="AE38" s="268">
        <f t="shared" si="40"/>
        <v>0</v>
      </c>
      <c r="AF38" s="268">
        <f t="shared" si="40"/>
        <v>1</v>
      </c>
      <c r="AG38" s="268">
        <f t="shared" si="40"/>
        <v>0</v>
      </c>
      <c r="AH38" s="268">
        <f t="shared" si="40"/>
        <v>0</v>
      </c>
      <c r="AI38" s="268">
        <f t="shared" si="40"/>
        <v>0</v>
      </c>
      <c r="AJ38" s="268">
        <f t="shared" si="40"/>
        <v>1</v>
      </c>
      <c r="AK38" s="268">
        <f t="shared" ref="AK38:BP38" si="41" xml:space="preserve"> AK$33</f>
        <v>0</v>
      </c>
      <c r="AL38" s="268">
        <f t="shared" si="41"/>
        <v>0</v>
      </c>
      <c r="AM38" s="268">
        <f t="shared" si="41"/>
        <v>0</v>
      </c>
      <c r="AN38" s="268">
        <f t="shared" si="41"/>
        <v>1</v>
      </c>
      <c r="AO38" s="268">
        <f t="shared" si="41"/>
        <v>0</v>
      </c>
      <c r="AP38" s="268">
        <f t="shared" si="41"/>
        <v>0</v>
      </c>
      <c r="AQ38" s="268">
        <f t="shared" si="41"/>
        <v>0</v>
      </c>
      <c r="AR38" s="268">
        <f t="shared" si="41"/>
        <v>1</v>
      </c>
      <c r="AS38" s="268">
        <f t="shared" si="41"/>
        <v>0</v>
      </c>
      <c r="AT38" s="268">
        <f t="shared" si="41"/>
        <v>0</v>
      </c>
      <c r="AU38" s="268">
        <f t="shared" si="41"/>
        <v>0</v>
      </c>
      <c r="AV38" s="268">
        <f t="shared" si="41"/>
        <v>1</v>
      </c>
      <c r="AW38" s="268">
        <f t="shared" si="41"/>
        <v>0</v>
      </c>
      <c r="AX38" s="268">
        <f t="shared" si="41"/>
        <v>0</v>
      </c>
      <c r="AY38" s="268">
        <f t="shared" si="41"/>
        <v>0</v>
      </c>
      <c r="AZ38" s="268">
        <f t="shared" si="41"/>
        <v>1</v>
      </c>
      <c r="BA38" s="268">
        <f t="shared" si="41"/>
        <v>0</v>
      </c>
      <c r="BB38" s="268">
        <f t="shared" si="41"/>
        <v>0</v>
      </c>
      <c r="BC38" s="268">
        <f t="shared" si="41"/>
        <v>0</v>
      </c>
      <c r="BD38" s="268">
        <f t="shared" si="41"/>
        <v>1</v>
      </c>
      <c r="BE38" s="268">
        <f t="shared" si="41"/>
        <v>0</v>
      </c>
      <c r="BF38" s="268">
        <f t="shared" si="41"/>
        <v>0</v>
      </c>
      <c r="BG38" s="268">
        <f t="shared" si="41"/>
        <v>0</v>
      </c>
      <c r="BH38" s="268">
        <f t="shared" si="41"/>
        <v>1</v>
      </c>
      <c r="BI38" s="268">
        <f t="shared" si="41"/>
        <v>0</v>
      </c>
      <c r="BJ38" s="268">
        <f t="shared" si="41"/>
        <v>0</v>
      </c>
      <c r="BK38" s="268">
        <f t="shared" si="41"/>
        <v>0</v>
      </c>
      <c r="BL38" s="268">
        <f t="shared" si="41"/>
        <v>1</v>
      </c>
      <c r="BM38" s="268">
        <f t="shared" si="41"/>
        <v>0</v>
      </c>
      <c r="BN38" s="268">
        <f t="shared" si="41"/>
        <v>0</v>
      </c>
      <c r="BO38" s="268">
        <f t="shared" si="41"/>
        <v>0</v>
      </c>
      <c r="BP38" s="268">
        <f t="shared" si="41"/>
        <v>1</v>
      </c>
      <c r="BQ38" s="268">
        <f t="shared" ref="BQ38:CV38" si="42" xml:space="preserve"> BQ$33</f>
        <v>0</v>
      </c>
      <c r="BR38" s="268">
        <f t="shared" si="42"/>
        <v>0</v>
      </c>
      <c r="BS38" s="268">
        <f t="shared" si="42"/>
        <v>0</v>
      </c>
      <c r="BT38" s="268">
        <f t="shared" si="42"/>
        <v>1</v>
      </c>
      <c r="BU38" s="268">
        <f t="shared" si="42"/>
        <v>0</v>
      </c>
      <c r="BV38" s="268">
        <f t="shared" si="42"/>
        <v>0</v>
      </c>
      <c r="BW38" s="268">
        <f t="shared" si="42"/>
        <v>0</v>
      </c>
      <c r="BX38" s="268">
        <f t="shared" si="42"/>
        <v>1</v>
      </c>
      <c r="BY38" s="268">
        <f t="shared" si="42"/>
        <v>0</v>
      </c>
      <c r="BZ38" s="268">
        <f t="shared" si="42"/>
        <v>0</v>
      </c>
      <c r="CA38" s="268">
        <f t="shared" si="42"/>
        <v>0</v>
      </c>
      <c r="CB38" s="268">
        <f t="shared" si="42"/>
        <v>1</v>
      </c>
      <c r="CC38" s="268">
        <f t="shared" si="42"/>
        <v>0</v>
      </c>
      <c r="CD38" s="268">
        <f t="shared" si="42"/>
        <v>0</v>
      </c>
      <c r="CE38" s="268">
        <f t="shared" si="42"/>
        <v>0</v>
      </c>
      <c r="CF38" s="268">
        <f t="shared" si="42"/>
        <v>1</v>
      </c>
      <c r="CG38" s="268">
        <f t="shared" si="42"/>
        <v>0</v>
      </c>
      <c r="CH38" s="268">
        <f t="shared" si="42"/>
        <v>0</v>
      </c>
      <c r="CI38" s="268">
        <f t="shared" si="42"/>
        <v>0</v>
      </c>
      <c r="CJ38" s="268">
        <f t="shared" si="42"/>
        <v>1</v>
      </c>
      <c r="CK38" s="268">
        <f t="shared" si="42"/>
        <v>0</v>
      </c>
      <c r="CL38" s="268">
        <f t="shared" si="42"/>
        <v>0</v>
      </c>
      <c r="CM38" s="268">
        <f t="shared" si="42"/>
        <v>0</v>
      </c>
      <c r="CN38" s="268">
        <f t="shared" si="42"/>
        <v>1</v>
      </c>
      <c r="CO38" s="268">
        <f t="shared" si="42"/>
        <v>0</v>
      </c>
      <c r="CP38" s="268">
        <f t="shared" si="42"/>
        <v>0</v>
      </c>
      <c r="CQ38" s="268">
        <f t="shared" si="42"/>
        <v>0</v>
      </c>
      <c r="CR38" s="268">
        <f t="shared" si="42"/>
        <v>1</v>
      </c>
      <c r="CS38" s="268">
        <f t="shared" si="42"/>
        <v>0</v>
      </c>
      <c r="CT38" s="268">
        <f t="shared" si="42"/>
        <v>0</v>
      </c>
      <c r="CU38" s="268">
        <f t="shared" si="42"/>
        <v>0</v>
      </c>
      <c r="CV38" s="268">
        <f t="shared" si="42"/>
        <v>1</v>
      </c>
      <c r="CW38" s="268">
        <f t="shared" ref="CW38:EB38" si="43" xml:space="preserve"> CW$33</f>
        <v>0</v>
      </c>
      <c r="CX38" s="268">
        <f t="shared" si="43"/>
        <v>0</v>
      </c>
      <c r="CY38" s="268">
        <f t="shared" si="43"/>
        <v>0</v>
      </c>
      <c r="CZ38" s="268">
        <f t="shared" si="43"/>
        <v>1</v>
      </c>
      <c r="DA38" s="268">
        <f t="shared" si="43"/>
        <v>0</v>
      </c>
      <c r="DB38" s="268">
        <f t="shared" si="43"/>
        <v>0</v>
      </c>
      <c r="DC38" s="268">
        <f t="shared" si="43"/>
        <v>0</v>
      </c>
      <c r="DD38" s="268">
        <f t="shared" si="43"/>
        <v>1</v>
      </c>
      <c r="DE38" s="268">
        <f t="shared" si="43"/>
        <v>0</v>
      </c>
      <c r="DF38" s="268">
        <f t="shared" si="43"/>
        <v>0</v>
      </c>
      <c r="DG38" s="268">
        <f t="shared" si="43"/>
        <v>0</v>
      </c>
      <c r="DH38" s="268">
        <f t="shared" si="43"/>
        <v>1</v>
      </c>
      <c r="DI38" s="268">
        <f t="shared" si="43"/>
        <v>0</v>
      </c>
      <c r="DJ38" s="268">
        <f t="shared" si="43"/>
        <v>0</v>
      </c>
      <c r="DK38" s="268">
        <f t="shared" si="43"/>
        <v>0</v>
      </c>
      <c r="DL38" s="268">
        <f t="shared" si="43"/>
        <v>1</v>
      </c>
      <c r="DM38" s="268">
        <f t="shared" si="43"/>
        <v>0</v>
      </c>
      <c r="DN38" s="268">
        <f t="shared" si="43"/>
        <v>0</v>
      </c>
      <c r="DO38" s="268">
        <f t="shared" si="43"/>
        <v>0</v>
      </c>
      <c r="DP38" s="268">
        <f t="shared" si="43"/>
        <v>1</v>
      </c>
      <c r="DQ38" s="268">
        <f t="shared" si="43"/>
        <v>0</v>
      </c>
      <c r="DR38" s="268">
        <f t="shared" si="43"/>
        <v>0</v>
      </c>
      <c r="DS38" s="268">
        <f t="shared" si="43"/>
        <v>0</v>
      </c>
      <c r="DT38" s="268">
        <f t="shared" si="43"/>
        <v>1</v>
      </c>
      <c r="DU38" s="268">
        <f t="shared" si="43"/>
        <v>0</v>
      </c>
      <c r="DV38" s="268">
        <f t="shared" si="43"/>
        <v>0</v>
      </c>
      <c r="DW38" s="268">
        <f t="shared" si="43"/>
        <v>0</v>
      </c>
      <c r="DX38" s="268">
        <f t="shared" si="43"/>
        <v>1</v>
      </c>
      <c r="DY38" s="268">
        <f t="shared" si="43"/>
        <v>0</v>
      </c>
      <c r="DZ38" s="268">
        <f t="shared" si="43"/>
        <v>0</v>
      </c>
      <c r="EA38" s="268">
        <f t="shared" si="43"/>
        <v>0</v>
      </c>
      <c r="EB38" s="268">
        <f t="shared" si="43"/>
        <v>1</v>
      </c>
      <c r="EC38" s="268">
        <f t="shared" ref="EC38:FH38" si="44" xml:space="preserve"> EC$33</f>
        <v>0</v>
      </c>
      <c r="ED38" s="268">
        <f t="shared" si="44"/>
        <v>0</v>
      </c>
      <c r="EE38" s="268">
        <f t="shared" si="44"/>
        <v>0</v>
      </c>
      <c r="EF38" s="268">
        <f t="shared" si="44"/>
        <v>1</v>
      </c>
      <c r="EG38" s="268">
        <f t="shared" si="44"/>
        <v>0</v>
      </c>
      <c r="EH38" s="268">
        <f t="shared" si="44"/>
        <v>0</v>
      </c>
      <c r="EI38" s="268">
        <f t="shared" si="44"/>
        <v>0</v>
      </c>
      <c r="EJ38" s="268">
        <f t="shared" si="44"/>
        <v>1</v>
      </c>
      <c r="EK38" s="268">
        <f t="shared" si="44"/>
        <v>0</v>
      </c>
      <c r="EL38" s="268">
        <f t="shared" si="44"/>
        <v>0</v>
      </c>
      <c r="EM38" s="268">
        <f t="shared" si="44"/>
        <v>0</v>
      </c>
      <c r="EN38" s="268">
        <f t="shared" si="44"/>
        <v>1</v>
      </c>
      <c r="EO38" s="268">
        <f t="shared" si="44"/>
        <v>0</v>
      </c>
      <c r="EP38" s="268">
        <f t="shared" si="44"/>
        <v>0</v>
      </c>
      <c r="EQ38" s="268">
        <f t="shared" si="44"/>
        <v>0</v>
      </c>
      <c r="ER38" s="268">
        <f t="shared" si="44"/>
        <v>1</v>
      </c>
      <c r="ES38" s="268">
        <f t="shared" si="44"/>
        <v>0</v>
      </c>
      <c r="ET38" s="268">
        <f t="shared" si="44"/>
        <v>0</v>
      </c>
      <c r="EU38" s="268">
        <f t="shared" si="44"/>
        <v>0</v>
      </c>
      <c r="EV38" s="268">
        <f t="shared" si="44"/>
        <v>1</v>
      </c>
      <c r="EW38" s="268">
        <f t="shared" si="44"/>
        <v>0</v>
      </c>
      <c r="EX38" s="268">
        <f t="shared" si="44"/>
        <v>0</v>
      </c>
      <c r="EY38" s="268">
        <f t="shared" si="44"/>
        <v>0</v>
      </c>
      <c r="EZ38" s="268">
        <f t="shared" si="44"/>
        <v>1</v>
      </c>
      <c r="FA38" s="268">
        <f t="shared" si="44"/>
        <v>0</v>
      </c>
      <c r="FB38" s="268">
        <f t="shared" si="44"/>
        <v>0</v>
      </c>
      <c r="FC38" s="268">
        <f t="shared" si="44"/>
        <v>0</v>
      </c>
      <c r="FD38" s="268">
        <f t="shared" si="44"/>
        <v>1</v>
      </c>
      <c r="FE38" s="268">
        <f t="shared" si="44"/>
        <v>0</v>
      </c>
      <c r="FF38" s="268">
        <f t="shared" si="44"/>
        <v>0</v>
      </c>
      <c r="FG38" s="268">
        <f t="shared" si="44"/>
        <v>0</v>
      </c>
      <c r="FH38" s="268">
        <f t="shared" si="44"/>
        <v>1</v>
      </c>
      <c r="FI38" s="268">
        <f t="shared" ref="FI38:GJ38" si="45" xml:space="preserve"> FI$33</f>
        <v>0</v>
      </c>
      <c r="FJ38" s="268">
        <f t="shared" si="45"/>
        <v>0</v>
      </c>
      <c r="FK38" s="268">
        <f t="shared" si="45"/>
        <v>0</v>
      </c>
      <c r="FL38" s="268">
        <f t="shared" si="45"/>
        <v>1</v>
      </c>
      <c r="FM38" s="268">
        <f t="shared" si="45"/>
        <v>0</v>
      </c>
      <c r="FN38" s="268">
        <f t="shared" si="45"/>
        <v>0</v>
      </c>
      <c r="FO38" s="268">
        <f t="shared" si="45"/>
        <v>0</v>
      </c>
      <c r="FP38" s="268">
        <f t="shared" si="45"/>
        <v>1</v>
      </c>
      <c r="FQ38" s="268">
        <f t="shared" si="45"/>
        <v>0</v>
      </c>
      <c r="FR38" s="268">
        <f t="shared" si="45"/>
        <v>0</v>
      </c>
      <c r="FS38" s="268">
        <f t="shared" si="45"/>
        <v>0</v>
      </c>
      <c r="FT38" s="268">
        <f t="shared" si="45"/>
        <v>1</v>
      </c>
      <c r="FU38" s="268">
        <f t="shared" si="45"/>
        <v>0</v>
      </c>
      <c r="FV38" s="268">
        <f t="shared" si="45"/>
        <v>0</v>
      </c>
      <c r="FW38" s="268">
        <f t="shared" si="45"/>
        <v>0</v>
      </c>
      <c r="FX38" s="268">
        <f t="shared" si="45"/>
        <v>1</v>
      </c>
      <c r="FY38" s="268">
        <f t="shared" si="45"/>
        <v>0</v>
      </c>
      <c r="FZ38" s="268">
        <f t="shared" si="45"/>
        <v>0</v>
      </c>
      <c r="GA38" s="268">
        <f t="shared" si="45"/>
        <v>0</v>
      </c>
      <c r="GB38" s="268">
        <f t="shared" si="45"/>
        <v>1</v>
      </c>
      <c r="GC38" s="268">
        <f t="shared" si="45"/>
        <v>0</v>
      </c>
      <c r="GD38" s="268">
        <f t="shared" si="45"/>
        <v>0</v>
      </c>
      <c r="GE38" s="268">
        <f t="shared" si="45"/>
        <v>0</v>
      </c>
      <c r="GF38" s="268">
        <f t="shared" si="45"/>
        <v>1</v>
      </c>
      <c r="GG38" s="268">
        <f t="shared" si="45"/>
        <v>0</v>
      </c>
      <c r="GH38" s="268">
        <f t="shared" si="45"/>
        <v>0</v>
      </c>
      <c r="GI38" s="268">
        <f t="shared" si="45"/>
        <v>0</v>
      </c>
      <c r="GJ38" s="268">
        <f t="shared" si="45"/>
        <v>1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</row>
    <row r="39" spans="1:437" s="204" customFormat="1" outlineLevel="1" x14ac:dyDescent="0.25">
      <c r="A39" s="15"/>
      <c r="B39" s="15"/>
      <c r="C39" s="21"/>
      <c r="D39" s="60"/>
      <c r="E39" s="9" t="s">
        <v>97</v>
      </c>
      <c r="F39" s="9"/>
      <c r="G39" s="9" t="s">
        <v>6</v>
      </c>
      <c r="H39" s="9"/>
      <c r="I39" s="9"/>
      <c r="J39" s="184">
        <f t="shared" ref="J39:AO39" si="46" xml:space="preserve"> IF( J37 = 1, $F35, IF( I38 = 1, EOMONTH(I39, 12), I39))</f>
        <v>43921</v>
      </c>
      <c r="K39" s="184">
        <f t="shared" si="46"/>
        <v>43921</v>
      </c>
      <c r="L39" s="184">
        <f t="shared" si="46"/>
        <v>43921</v>
      </c>
      <c r="M39" s="184">
        <f t="shared" si="46"/>
        <v>44286</v>
      </c>
      <c r="N39" s="184">
        <f t="shared" si="46"/>
        <v>44286</v>
      </c>
      <c r="O39" s="184">
        <f t="shared" si="46"/>
        <v>44286</v>
      </c>
      <c r="P39" s="184">
        <f t="shared" si="46"/>
        <v>44286</v>
      </c>
      <c r="Q39" s="184">
        <f t="shared" si="46"/>
        <v>44651</v>
      </c>
      <c r="R39" s="184">
        <f t="shared" si="46"/>
        <v>44651</v>
      </c>
      <c r="S39" s="184">
        <f t="shared" si="46"/>
        <v>44651</v>
      </c>
      <c r="T39" s="184">
        <f t="shared" si="46"/>
        <v>44651</v>
      </c>
      <c r="U39" s="184">
        <f t="shared" si="46"/>
        <v>45016</v>
      </c>
      <c r="V39" s="184">
        <f t="shared" si="46"/>
        <v>45016</v>
      </c>
      <c r="W39" s="184">
        <f t="shared" si="46"/>
        <v>45016</v>
      </c>
      <c r="X39" s="184">
        <f t="shared" si="46"/>
        <v>45016</v>
      </c>
      <c r="Y39" s="184">
        <f t="shared" si="46"/>
        <v>45382</v>
      </c>
      <c r="Z39" s="184">
        <f t="shared" si="46"/>
        <v>45382</v>
      </c>
      <c r="AA39" s="184">
        <f t="shared" si="46"/>
        <v>45382</v>
      </c>
      <c r="AB39" s="184">
        <f t="shared" si="46"/>
        <v>45382</v>
      </c>
      <c r="AC39" s="184">
        <f t="shared" si="46"/>
        <v>45747</v>
      </c>
      <c r="AD39" s="184">
        <f t="shared" si="46"/>
        <v>45747</v>
      </c>
      <c r="AE39" s="184">
        <f t="shared" si="46"/>
        <v>45747</v>
      </c>
      <c r="AF39" s="184">
        <f t="shared" si="46"/>
        <v>45747</v>
      </c>
      <c r="AG39" s="184">
        <f t="shared" si="46"/>
        <v>46112</v>
      </c>
      <c r="AH39" s="184">
        <f t="shared" si="46"/>
        <v>46112</v>
      </c>
      <c r="AI39" s="184">
        <f t="shared" si="46"/>
        <v>46112</v>
      </c>
      <c r="AJ39" s="184">
        <f t="shared" si="46"/>
        <v>46112</v>
      </c>
      <c r="AK39" s="184">
        <f t="shared" si="46"/>
        <v>46477</v>
      </c>
      <c r="AL39" s="184">
        <f t="shared" si="46"/>
        <v>46477</v>
      </c>
      <c r="AM39" s="184">
        <f t="shared" si="46"/>
        <v>46477</v>
      </c>
      <c r="AN39" s="184">
        <f t="shared" si="46"/>
        <v>46477</v>
      </c>
      <c r="AO39" s="184">
        <f t="shared" si="46"/>
        <v>46843</v>
      </c>
      <c r="AP39" s="184">
        <f t="shared" ref="AP39:BU39" si="47" xml:space="preserve"> IF( AP37 = 1, $F35, IF( AO38 = 1, EOMONTH(AO39, 12), AO39))</f>
        <v>46843</v>
      </c>
      <c r="AQ39" s="184">
        <f t="shared" si="47"/>
        <v>46843</v>
      </c>
      <c r="AR39" s="184">
        <f t="shared" si="47"/>
        <v>46843</v>
      </c>
      <c r="AS39" s="184">
        <f t="shared" si="47"/>
        <v>47208</v>
      </c>
      <c r="AT39" s="184">
        <f t="shared" si="47"/>
        <v>47208</v>
      </c>
      <c r="AU39" s="184">
        <f t="shared" si="47"/>
        <v>47208</v>
      </c>
      <c r="AV39" s="184">
        <f t="shared" si="47"/>
        <v>47208</v>
      </c>
      <c r="AW39" s="184">
        <f t="shared" si="47"/>
        <v>47573</v>
      </c>
      <c r="AX39" s="184">
        <f t="shared" si="47"/>
        <v>47573</v>
      </c>
      <c r="AY39" s="184">
        <f t="shared" si="47"/>
        <v>47573</v>
      </c>
      <c r="AZ39" s="184">
        <f t="shared" si="47"/>
        <v>47573</v>
      </c>
      <c r="BA39" s="184">
        <f t="shared" si="47"/>
        <v>47938</v>
      </c>
      <c r="BB39" s="184">
        <f t="shared" si="47"/>
        <v>47938</v>
      </c>
      <c r="BC39" s="184">
        <f t="shared" si="47"/>
        <v>47938</v>
      </c>
      <c r="BD39" s="184">
        <f t="shared" si="47"/>
        <v>47938</v>
      </c>
      <c r="BE39" s="184">
        <f t="shared" si="47"/>
        <v>48304</v>
      </c>
      <c r="BF39" s="184">
        <f t="shared" si="47"/>
        <v>48304</v>
      </c>
      <c r="BG39" s="184">
        <f t="shared" si="47"/>
        <v>48304</v>
      </c>
      <c r="BH39" s="184">
        <f t="shared" si="47"/>
        <v>48304</v>
      </c>
      <c r="BI39" s="184">
        <f t="shared" si="47"/>
        <v>48669</v>
      </c>
      <c r="BJ39" s="184">
        <f t="shared" si="47"/>
        <v>48669</v>
      </c>
      <c r="BK39" s="184">
        <f t="shared" si="47"/>
        <v>48669</v>
      </c>
      <c r="BL39" s="184">
        <f t="shared" si="47"/>
        <v>48669</v>
      </c>
      <c r="BM39" s="184">
        <f t="shared" si="47"/>
        <v>49034</v>
      </c>
      <c r="BN39" s="184">
        <f t="shared" si="47"/>
        <v>49034</v>
      </c>
      <c r="BO39" s="184">
        <f t="shared" si="47"/>
        <v>49034</v>
      </c>
      <c r="BP39" s="184">
        <f t="shared" si="47"/>
        <v>49034</v>
      </c>
      <c r="BQ39" s="184">
        <f t="shared" si="47"/>
        <v>49399</v>
      </c>
      <c r="BR39" s="184">
        <f t="shared" si="47"/>
        <v>49399</v>
      </c>
      <c r="BS39" s="184">
        <f t="shared" si="47"/>
        <v>49399</v>
      </c>
      <c r="BT39" s="184">
        <f t="shared" si="47"/>
        <v>49399</v>
      </c>
      <c r="BU39" s="184">
        <f t="shared" si="47"/>
        <v>49765</v>
      </c>
      <c r="BV39" s="184">
        <f t="shared" ref="BV39:DA39" si="48" xml:space="preserve"> IF( BV37 = 1, $F35, IF( BU38 = 1, EOMONTH(BU39, 12), BU39))</f>
        <v>49765</v>
      </c>
      <c r="BW39" s="184">
        <f t="shared" si="48"/>
        <v>49765</v>
      </c>
      <c r="BX39" s="184">
        <f t="shared" si="48"/>
        <v>49765</v>
      </c>
      <c r="BY39" s="184">
        <f t="shared" si="48"/>
        <v>50130</v>
      </c>
      <c r="BZ39" s="184">
        <f t="shared" si="48"/>
        <v>50130</v>
      </c>
      <c r="CA39" s="184">
        <f t="shared" si="48"/>
        <v>50130</v>
      </c>
      <c r="CB39" s="184">
        <f t="shared" si="48"/>
        <v>50130</v>
      </c>
      <c r="CC39" s="184">
        <f t="shared" si="48"/>
        <v>50495</v>
      </c>
      <c r="CD39" s="184">
        <f t="shared" si="48"/>
        <v>50495</v>
      </c>
      <c r="CE39" s="184">
        <f t="shared" si="48"/>
        <v>50495</v>
      </c>
      <c r="CF39" s="184">
        <f t="shared" si="48"/>
        <v>50495</v>
      </c>
      <c r="CG39" s="184">
        <f t="shared" si="48"/>
        <v>50860</v>
      </c>
      <c r="CH39" s="184">
        <f t="shared" si="48"/>
        <v>50860</v>
      </c>
      <c r="CI39" s="184">
        <f t="shared" si="48"/>
        <v>50860</v>
      </c>
      <c r="CJ39" s="184">
        <f t="shared" si="48"/>
        <v>50860</v>
      </c>
      <c r="CK39" s="184">
        <f t="shared" si="48"/>
        <v>51226</v>
      </c>
      <c r="CL39" s="184">
        <f t="shared" si="48"/>
        <v>51226</v>
      </c>
      <c r="CM39" s="184">
        <f t="shared" si="48"/>
        <v>51226</v>
      </c>
      <c r="CN39" s="184">
        <f t="shared" si="48"/>
        <v>51226</v>
      </c>
      <c r="CO39" s="184">
        <f t="shared" si="48"/>
        <v>51591</v>
      </c>
      <c r="CP39" s="184">
        <f t="shared" si="48"/>
        <v>51591</v>
      </c>
      <c r="CQ39" s="184">
        <f t="shared" si="48"/>
        <v>51591</v>
      </c>
      <c r="CR39" s="184">
        <f t="shared" si="48"/>
        <v>51591</v>
      </c>
      <c r="CS39" s="184">
        <f t="shared" si="48"/>
        <v>51956</v>
      </c>
      <c r="CT39" s="184">
        <f t="shared" si="48"/>
        <v>51956</v>
      </c>
      <c r="CU39" s="184">
        <f t="shared" si="48"/>
        <v>51956</v>
      </c>
      <c r="CV39" s="184">
        <f t="shared" si="48"/>
        <v>51956</v>
      </c>
      <c r="CW39" s="184">
        <f t="shared" si="48"/>
        <v>52321</v>
      </c>
      <c r="CX39" s="184">
        <f t="shared" si="48"/>
        <v>52321</v>
      </c>
      <c r="CY39" s="184">
        <f t="shared" si="48"/>
        <v>52321</v>
      </c>
      <c r="CZ39" s="184">
        <f t="shared" si="48"/>
        <v>52321</v>
      </c>
      <c r="DA39" s="184">
        <f t="shared" si="48"/>
        <v>52687</v>
      </c>
      <c r="DB39" s="184">
        <f t="shared" ref="DB39:EG39" si="49" xml:space="preserve"> IF( DB37 = 1, $F35, IF( DA38 = 1, EOMONTH(DA39, 12), DA39))</f>
        <v>52687</v>
      </c>
      <c r="DC39" s="184">
        <f t="shared" si="49"/>
        <v>52687</v>
      </c>
      <c r="DD39" s="184">
        <f t="shared" si="49"/>
        <v>52687</v>
      </c>
      <c r="DE39" s="184">
        <f t="shared" si="49"/>
        <v>53052</v>
      </c>
      <c r="DF39" s="184">
        <f t="shared" si="49"/>
        <v>53052</v>
      </c>
      <c r="DG39" s="184">
        <f t="shared" si="49"/>
        <v>53052</v>
      </c>
      <c r="DH39" s="184">
        <f t="shared" si="49"/>
        <v>53052</v>
      </c>
      <c r="DI39" s="184">
        <f t="shared" si="49"/>
        <v>53417</v>
      </c>
      <c r="DJ39" s="184">
        <f t="shared" si="49"/>
        <v>53417</v>
      </c>
      <c r="DK39" s="184">
        <f t="shared" si="49"/>
        <v>53417</v>
      </c>
      <c r="DL39" s="184">
        <f t="shared" si="49"/>
        <v>53417</v>
      </c>
      <c r="DM39" s="184">
        <f t="shared" si="49"/>
        <v>53782</v>
      </c>
      <c r="DN39" s="184">
        <f t="shared" si="49"/>
        <v>53782</v>
      </c>
      <c r="DO39" s="184">
        <f t="shared" si="49"/>
        <v>53782</v>
      </c>
      <c r="DP39" s="184">
        <f t="shared" si="49"/>
        <v>53782</v>
      </c>
      <c r="DQ39" s="184">
        <f t="shared" si="49"/>
        <v>54148</v>
      </c>
      <c r="DR39" s="184">
        <f t="shared" si="49"/>
        <v>54148</v>
      </c>
      <c r="DS39" s="184">
        <f t="shared" si="49"/>
        <v>54148</v>
      </c>
      <c r="DT39" s="184">
        <f t="shared" si="49"/>
        <v>54148</v>
      </c>
      <c r="DU39" s="184">
        <f t="shared" si="49"/>
        <v>54513</v>
      </c>
      <c r="DV39" s="184">
        <f t="shared" si="49"/>
        <v>54513</v>
      </c>
      <c r="DW39" s="184">
        <f t="shared" si="49"/>
        <v>54513</v>
      </c>
      <c r="DX39" s="184">
        <f t="shared" si="49"/>
        <v>54513</v>
      </c>
      <c r="DY39" s="184">
        <f t="shared" si="49"/>
        <v>54878</v>
      </c>
      <c r="DZ39" s="184">
        <f t="shared" si="49"/>
        <v>54878</v>
      </c>
      <c r="EA39" s="184">
        <f t="shared" si="49"/>
        <v>54878</v>
      </c>
      <c r="EB39" s="184">
        <f t="shared" si="49"/>
        <v>54878</v>
      </c>
      <c r="EC39" s="184">
        <f t="shared" si="49"/>
        <v>55243</v>
      </c>
      <c r="ED39" s="184">
        <f t="shared" si="49"/>
        <v>55243</v>
      </c>
      <c r="EE39" s="184">
        <f t="shared" si="49"/>
        <v>55243</v>
      </c>
      <c r="EF39" s="184">
        <f t="shared" si="49"/>
        <v>55243</v>
      </c>
      <c r="EG39" s="184">
        <f t="shared" si="49"/>
        <v>55609</v>
      </c>
      <c r="EH39" s="184">
        <f t="shared" ref="EH39:FM39" si="50" xml:space="preserve"> IF( EH37 = 1, $F35, IF( EG38 = 1, EOMONTH(EG39, 12), EG39))</f>
        <v>55609</v>
      </c>
      <c r="EI39" s="184">
        <f t="shared" si="50"/>
        <v>55609</v>
      </c>
      <c r="EJ39" s="184">
        <f t="shared" si="50"/>
        <v>55609</v>
      </c>
      <c r="EK39" s="184">
        <f t="shared" si="50"/>
        <v>55974</v>
      </c>
      <c r="EL39" s="184">
        <f t="shared" si="50"/>
        <v>55974</v>
      </c>
      <c r="EM39" s="184">
        <f t="shared" si="50"/>
        <v>55974</v>
      </c>
      <c r="EN39" s="184">
        <f t="shared" si="50"/>
        <v>55974</v>
      </c>
      <c r="EO39" s="184">
        <f t="shared" si="50"/>
        <v>56339</v>
      </c>
      <c r="EP39" s="184">
        <f t="shared" si="50"/>
        <v>56339</v>
      </c>
      <c r="EQ39" s="184">
        <f t="shared" si="50"/>
        <v>56339</v>
      </c>
      <c r="ER39" s="184">
        <f t="shared" si="50"/>
        <v>56339</v>
      </c>
      <c r="ES39" s="184">
        <f t="shared" si="50"/>
        <v>56704</v>
      </c>
      <c r="ET39" s="184">
        <f t="shared" si="50"/>
        <v>56704</v>
      </c>
      <c r="EU39" s="184">
        <f t="shared" si="50"/>
        <v>56704</v>
      </c>
      <c r="EV39" s="184">
        <f t="shared" si="50"/>
        <v>56704</v>
      </c>
      <c r="EW39" s="184">
        <f t="shared" si="50"/>
        <v>57070</v>
      </c>
      <c r="EX39" s="184">
        <f t="shared" si="50"/>
        <v>57070</v>
      </c>
      <c r="EY39" s="184">
        <f t="shared" si="50"/>
        <v>57070</v>
      </c>
      <c r="EZ39" s="184">
        <f t="shared" si="50"/>
        <v>57070</v>
      </c>
      <c r="FA39" s="184">
        <f t="shared" si="50"/>
        <v>57435</v>
      </c>
      <c r="FB39" s="184">
        <f t="shared" si="50"/>
        <v>57435</v>
      </c>
      <c r="FC39" s="184">
        <f t="shared" si="50"/>
        <v>57435</v>
      </c>
      <c r="FD39" s="184">
        <f t="shared" si="50"/>
        <v>57435</v>
      </c>
      <c r="FE39" s="184">
        <f t="shared" si="50"/>
        <v>57800</v>
      </c>
      <c r="FF39" s="184">
        <f t="shared" si="50"/>
        <v>57800</v>
      </c>
      <c r="FG39" s="184">
        <f t="shared" si="50"/>
        <v>57800</v>
      </c>
      <c r="FH39" s="184">
        <f t="shared" si="50"/>
        <v>57800</v>
      </c>
      <c r="FI39" s="184">
        <f t="shared" si="50"/>
        <v>58165</v>
      </c>
      <c r="FJ39" s="184">
        <f t="shared" si="50"/>
        <v>58165</v>
      </c>
      <c r="FK39" s="184">
        <f t="shared" si="50"/>
        <v>58165</v>
      </c>
      <c r="FL39" s="184">
        <f t="shared" si="50"/>
        <v>58165</v>
      </c>
      <c r="FM39" s="184">
        <f t="shared" si="50"/>
        <v>58531</v>
      </c>
      <c r="FN39" s="184">
        <f t="shared" ref="FN39:GG39" si="51" xml:space="preserve"> IF( FN37 = 1, $F35, IF( FM38 = 1, EOMONTH(FM39, 12), FM39))</f>
        <v>58531</v>
      </c>
      <c r="FO39" s="184">
        <f t="shared" si="51"/>
        <v>58531</v>
      </c>
      <c r="FP39" s="184">
        <f t="shared" si="51"/>
        <v>58531</v>
      </c>
      <c r="FQ39" s="184">
        <f t="shared" si="51"/>
        <v>58896</v>
      </c>
      <c r="FR39" s="184">
        <f t="shared" si="51"/>
        <v>58896</v>
      </c>
      <c r="FS39" s="184">
        <f t="shared" si="51"/>
        <v>58896</v>
      </c>
      <c r="FT39" s="184">
        <f t="shared" si="51"/>
        <v>58896</v>
      </c>
      <c r="FU39" s="184">
        <f t="shared" si="51"/>
        <v>59261</v>
      </c>
      <c r="FV39" s="184">
        <f t="shared" si="51"/>
        <v>59261</v>
      </c>
      <c r="FW39" s="184">
        <f t="shared" si="51"/>
        <v>59261</v>
      </c>
      <c r="FX39" s="184">
        <f t="shared" si="51"/>
        <v>59261</v>
      </c>
      <c r="FY39" s="184">
        <f t="shared" si="51"/>
        <v>59626</v>
      </c>
      <c r="FZ39" s="184">
        <f t="shared" si="51"/>
        <v>59626</v>
      </c>
      <c r="GA39" s="184">
        <f t="shared" si="51"/>
        <v>59626</v>
      </c>
      <c r="GB39" s="184">
        <f t="shared" si="51"/>
        <v>59626</v>
      </c>
      <c r="GC39" s="184">
        <f t="shared" si="51"/>
        <v>59992</v>
      </c>
      <c r="GD39" s="184">
        <f t="shared" si="51"/>
        <v>59992</v>
      </c>
      <c r="GE39" s="184">
        <f t="shared" si="51"/>
        <v>59992</v>
      </c>
      <c r="GF39" s="184">
        <f t="shared" si="51"/>
        <v>59992</v>
      </c>
      <c r="GG39" s="184">
        <f t="shared" si="51"/>
        <v>60357</v>
      </c>
      <c r="GH39" s="184">
        <f t="shared" ref="GH39:GJ39" si="52" xml:space="preserve"> IF( GH37 = 1, $F35, IF( GG38 = 1, EOMONTH(GG39, 12), GG39))</f>
        <v>60357</v>
      </c>
      <c r="GI39" s="184">
        <f t="shared" si="52"/>
        <v>60357</v>
      </c>
      <c r="GJ39" s="184">
        <f t="shared" si="52"/>
        <v>60357</v>
      </c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</row>
    <row r="40" spans="1:437" s="204" customFormat="1" outlineLevel="1" x14ac:dyDescent="0.25">
      <c r="A40" s="15"/>
      <c r="B40" s="15"/>
      <c r="C40" s="21"/>
      <c r="D40" s="6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</row>
    <row r="41" spans="1:437" s="204" customFormat="1" outlineLevel="1" x14ac:dyDescent="0.25">
      <c r="A41" s="15"/>
      <c r="B41" s="15"/>
      <c r="C41" s="21"/>
      <c r="D41" s="60"/>
      <c r="E41" s="187" t="str">
        <f t="shared" ref="E41:AJ41" si="53" xml:space="preserve"> E$39</f>
        <v>Contract year applicable to period</v>
      </c>
      <c r="F41" s="187">
        <f t="shared" si="53"/>
        <v>0</v>
      </c>
      <c r="G41" s="187" t="str">
        <f t="shared" si="53"/>
        <v>date</v>
      </c>
      <c r="H41" s="187">
        <f t="shared" si="53"/>
        <v>0</v>
      </c>
      <c r="I41" s="187">
        <f t="shared" si="53"/>
        <v>0</v>
      </c>
      <c r="J41" s="187">
        <f t="shared" si="53"/>
        <v>43921</v>
      </c>
      <c r="K41" s="187">
        <f t="shared" si="53"/>
        <v>43921</v>
      </c>
      <c r="L41" s="187">
        <f t="shared" si="53"/>
        <v>43921</v>
      </c>
      <c r="M41" s="187">
        <f t="shared" si="53"/>
        <v>44286</v>
      </c>
      <c r="N41" s="187">
        <f t="shared" si="53"/>
        <v>44286</v>
      </c>
      <c r="O41" s="187">
        <f t="shared" si="53"/>
        <v>44286</v>
      </c>
      <c r="P41" s="187">
        <f t="shared" si="53"/>
        <v>44286</v>
      </c>
      <c r="Q41" s="187">
        <f t="shared" si="53"/>
        <v>44651</v>
      </c>
      <c r="R41" s="187">
        <f t="shared" si="53"/>
        <v>44651</v>
      </c>
      <c r="S41" s="187">
        <f t="shared" si="53"/>
        <v>44651</v>
      </c>
      <c r="T41" s="187">
        <f t="shared" si="53"/>
        <v>44651</v>
      </c>
      <c r="U41" s="187">
        <f t="shared" si="53"/>
        <v>45016</v>
      </c>
      <c r="V41" s="187">
        <f t="shared" si="53"/>
        <v>45016</v>
      </c>
      <c r="W41" s="187">
        <f t="shared" si="53"/>
        <v>45016</v>
      </c>
      <c r="X41" s="187">
        <f t="shared" si="53"/>
        <v>45016</v>
      </c>
      <c r="Y41" s="187">
        <f t="shared" si="53"/>
        <v>45382</v>
      </c>
      <c r="Z41" s="187">
        <f t="shared" si="53"/>
        <v>45382</v>
      </c>
      <c r="AA41" s="187">
        <f t="shared" si="53"/>
        <v>45382</v>
      </c>
      <c r="AB41" s="187">
        <f t="shared" si="53"/>
        <v>45382</v>
      </c>
      <c r="AC41" s="187">
        <f t="shared" si="53"/>
        <v>45747</v>
      </c>
      <c r="AD41" s="187">
        <f t="shared" si="53"/>
        <v>45747</v>
      </c>
      <c r="AE41" s="187">
        <f t="shared" si="53"/>
        <v>45747</v>
      </c>
      <c r="AF41" s="187">
        <f t="shared" si="53"/>
        <v>45747</v>
      </c>
      <c r="AG41" s="187">
        <f t="shared" si="53"/>
        <v>46112</v>
      </c>
      <c r="AH41" s="187">
        <f t="shared" si="53"/>
        <v>46112</v>
      </c>
      <c r="AI41" s="187">
        <f t="shared" si="53"/>
        <v>46112</v>
      </c>
      <c r="AJ41" s="187">
        <f t="shared" si="53"/>
        <v>46112</v>
      </c>
      <c r="AK41" s="187">
        <f t="shared" ref="AK41:BP41" si="54" xml:space="preserve"> AK$39</f>
        <v>46477</v>
      </c>
      <c r="AL41" s="187">
        <f t="shared" si="54"/>
        <v>46477</v>
      </c>
      <c r="AM41" s="187">
        <f t="shared" si="54"/>
        <v>46477</v>
      </c>
      <c r="AN41" s="187">
        <f t="shared" si="54"/>
        <v>46477</v>
      </c>
      <c r="AO41" s="187">
        <f t="shared" si="54"/>
        <v>46843</v>
      </c>
      <c r="AP41" s="187">
        <f t="shared" si="54"/>
        <v>46843</v>
      </c>
      <c r="AQ41" s="187">
        <f t="shared" si="54"/>
        <v>46843</v>
      </c>
      <c r="AR41" s="187">
        <f t="shared" si="54"/>
        <v>46843</v>
      </c>
      <c r="AS41" s="187">
        <f t="shared" si="54"/>
        <v>47208</v>
      </c>
      <c r="AT41" s="187">
        <f t="shared" si="54"/>
        <v>47208</v>
      </c>
      <c r="AU41" s="187">
        <f t="shared" si="54"/>
        <v>47208</v>
      </c>
      <c r="AV41" s="187">
        <f t="shared" si="54"/>
        <v>47208</v>
      </c>
      <c r="AW41" s="187">
        <f t="shared" si="54"/>
        <v>47573</v>
      </c>
      <c r="AX41" s="187">
        <f t="shared" si="54"/>
        <v>47573</v>
      </c>
      <c r="AY41" s="187">
        <f t="shared" si="54"/>
        <v>47573</v>
      </c>
      <c r="AZ41" s="187">
        <f t="shared" si="54"/>
        <v>47573</v>
      </c>
      <c r="BA41" s="187">
        <f t="shared" si="54"/>
        <v>47938</v>
      </c>
      <c r="BB41" s="187">
        <f t="shared" si="54"/>
        <v>47938</v>
      </c>
      <c r="BC41" s="187">
        <f t="shared" si="54"/>
        <v>47938</v>
      </c>
      <c r="BD41" s="187">
        <f t="shared" si="54"/>
        <v>47938</v>
      </c>
      <c r="BE41" s="187">
        <f t="shared" si="54"/>
        <v>48304</v>
      </c>
      <c r="BF41" s="187">
        <f t="shared" si="54"/>
        <v>48304</v>
      </c>
      <c r="BG41" s="187">
        <f t="shared" si="54"/>
        <v>48304</v>
      </c>
      <c r="BH41" s="187">
        <f t="shared" si="54"/>
        <v>48304</v>
      </c>
      <c r="BI41" s="187">
        <f t="shared" si="54"/>
        <v>48669</v>
      </c>
      <c r="BJ41" s="187">
        <f t="shared" si="54"/>
        <v>48669</v>
      </c>
      <c r="BK41" s="187">
        <f t="shared" si="54"/>
        <v>48669</v>
      </c>
      <c r="BL41" s="187">
        <f t="shared" si="54"/>
        <v>48669</v>
      </c>
      <c r="BM41" s="187">
        <f t="shared" si="54"/>
        <v>49034</v>
      </c>
      <c r="BN41" s="187">
        <f t="shared" si="54"/>
        <v>49034</v>
      </c>
      <c r="BO41" s="187">
        <f t="shared" si="54"/>
        <v>49034</v>
      </c>
      <c r="BP41" s="187">
        <f t="shared" si="54"/>
        <v>49034</v>
      </c>
      <c r="BQ41" s="187">
        <f t="shared" ref="BQ41:CV41" si="55" xml:space="preserve"> BQ$39</f>
        <v>49399</v>
      </c>
      <c r="BR41" s="187">
        <f t="shared" si="55"/>
        <v>49399</v>
      </c>
      <c r="BS41" s="187">
        <f t="shared" si="55"/>
        <v>49399</v>
      </c>
      <c r="BT41" s="187">
        <f t="shared" si="55"/>
        <v>49399</v>
      </c>
      <c r="BU41" s="187">
        <f t="shared" si="55"/>
        <v>49765</v>
      </c>
      <c r="BV41" s="187">
        <f t="shared" si="55"/>
        <v>49765</v>
      </c>
      <c r="BW41" s="187">
        <f t="shared" si="55"/>
        <v>49765</v>
      </c>
      <c r="BX41" s="187">
        <f t="shared" si="55"/>
        <v>49765</v>
      </c>
      <c r="BY41" s="187">
        <f t="shared" si="55"/>
        <v>50130</v>
      </c>
      <c r="BZ41" s="187">
        <f t="shared" si="55"/>
        <v>50130</v>
      </c>
      <c r="CA41" s="187">
        <f t="shared" si="55"/>
        <v>50130</v>
      </c>
      <c r="CB41" s="187">
        <f t="shared" si="55"/>
        <v>50130</v>
      </c>
      <c r="CC41" s="187">
        <f t="shared" si="55"/>
        <v>50495</v>
      </c>
      <c r="CD41" s="187">
        <f t="shared" si="55"/>
        <v>50495</v>
      </c>
      <c r="CE41" s="187">
        <f t="shared" si="55"/>
        <v>50495</v>
      </c>
      <c r="CF41" s="187">
        <f t="shared" si="55"/>
        <v>50495</v>
      </c>
      <c r="CG41" s="187">
        <f t="shared" si="55"/>
        <v>50860</v>
      </c>
      <c r="CH41" s="187">
        <f t="shared" si="55"/>
        <v>50860</v>
      </c>
      <c r="CI41" s="187">
        <f t="shared" si="55"/>
        <v>50860</v>
      </c>
      <c r="CJ41" s="187">
        <f t="shared" si="55"/>
        <v>50860</v>
      </c>
      <c r="CK41" s="187">
        <f t="shared" si="55"/>
        <v>51226</v>
      </c>
      <c r="CL41" s="187">
        <f t="shared" si="55"/>
        <v>51226</v>
      </c>
      <c r="CM41" s="187">
        <f t="shared" si="55"/>
        <v>51226</v>
      </c>
      <c r="CN41" s="187">
        <f t="shared" si="55"/>
        <v>51226</v>
      </c>
      <c r="CO41" s="187">
        <f t="shared" si="55"/>
        <v>51591</v>
      </c>
      <c r="CP41" s="187">
        <f t="shared" si="55"/>
        <v>51591</v>
      </c>
      <c r="CQ41" s="187">
        <f t="shared" si="55"/>
        <v>51591</v>
      </c>
      <c r="CR41" s="187">
        <f t="shared" si="55"/>
        <v>51591</v>
      </c>
      <c r="CS41" s="187">
        <f t="shared" si="55"/>
        <v>51956</v>
      </c>
      <c r="CT41" s="187">
        <f t="shared" si="55"/>
        <v>51956</v>
      </c>
      <c r="CU41" s="187">
        <f t="shared" si="55"/>
        <v>51956</v>
      </c>
      <c r="CV41" s="187">
        <f t="shared" si="55"/>
        <v>51956</v>
      </c>
      <c r="CW41" s="187">
        <f t="shared" ref="CW41:EB41" si="56" xml:space="preserve"> CW$39</f>
        <v>52321</v>
      </c>
      <c r="CX41" s="187">
        <f t="shared" si="56"/>
        <v>52321</v>
      </c>
      <c r="CY41" s="187">
        <f t="shared" si="56"/>
        <v>52321</v>
      </c>
      <c r="CZ41" s="187">
        <f t="shared" si="56"/>
        <v>52321</v>
      </c>
      <c r="DA41" s="187">
        <f t="shared" si="56"/>
        <v>52687</v>
      </c>
      <c r="DB41" s="187">
        <f t="shared" si="56"/>
        <v>52687</v>
      </c>
      <c r="DC41" s="187">
        <f t="shared" si="56"/>
        <v>52687</v>
      </c>
      <c r="DD41" s="187">
        <f t="shared" si="56"/>
        <v>52687</v>
      </c>
      <c r="DE41" s="187">
        <f t="shared" si="56"/>
        <v>53052</v>
      </c>
      <c r="DF41" s="187">
        <f t="shared" si="56"/>
        <v>53052</v>
      </c>
      <c r="DG41" s="187">
        <f t="shared" si="56"/>
        <v>53052</v>
      </c>
      <c r="DH41" s="187">
        <f t="shared" si="56"/>
        <v>53052</v>
      </c>
      <c r="DI41" s="187">
        <f t="shared" si="56"/>
        <v>53417</v>
      </c>
      <c r="DJ41" s="187">
        <f t="shared" si="56"/>
        <v>53417</v>
      </c>
      <c r="DK41" s="187">
        <f t="shared" si="56"/>
        <v>53417</v>
      </c>
      <c r="DL41" s="187">
        <f t="shared" si="56"/>
        <v>53417</v>
      </c>
      <c r="DM41" s="187">
        <f t="shared" si="56"/>
        <v>53782</v>
      </c>
      <c r="DN41" s="187">
        <f t="shared" si="56"/>
        <v>53782</v>
      </c>
      <c r="DO41" s="187">
        <f t="shared" si="56"/>
        <v>53782</v>
      </c>
      <c r="DP41" s="187">
        <f t="shared" si="56"/>
        <v>53782</v>
      </c>
      <c r="DQ41" s="187">
        <f t="shared" si="56"/>
        <v>54148</v>
      </c>
      <c r="DR41" s="187">
        <f t="shared" si="56"/>
        <v>54148</v>
      </c>
      <c r="DS41" s="187">
        <f t="shared" si="56"/>
        <v>54148</v>
      </c>
      <c r="DT41" s="187">
        <f t="shared" si="56"/>
        <v>54148</v>
      </c>
      <c r="DU41" s="187">
        <f t="shared" si="56"/>
        <v>54513</v>
      </c>
      <c r="DV41" s="187">
        <f t="shared" si="56"/>
        <v>54513</v>
      </c>
      <c r="DW41" s="187">
        <f t="shared" si="56"/>
        <v>54513</v>
      </c>
      <c r="DX41" s="187">
        <f t="shared" si="56"/>
        <v>54513</v>
      </c>
      <c r="DY41" s="187">
        <f t="shared" si="56"/>
        <v>54878</v>
      </c>
      <c r="DZ41" s="187">
        <f t="shared" si="56"/>
        <v>54878</v>
      </c>
      <c r="EA41" s="187">
        <f t="shared" si="56"/>
        <v>54878</v>
      </c>
      <c r="EB41" s="187">
        <f t="shared" si="56"/>
        <v>54878</v>
      </c>
      <c r="EC41" s="187">
        <f t="shared" ref="EC41:FH41" si="57" xml:space="preserve"> EC$39</f>
        <v>55243</v>
      </c>
      <c r="ED41" s="187">
        <f t="shared" si="57"/>
        <v>55243</v>
      </c>
      <c r="EE41" s="187">
        <f t="shared" si="57"/>
        <v>55243</v>
      </c>
      <c r="EF41" s="187">
        <f t="shared" si="57"/>
        <v>55243</v>
      </c>
      <c r="EG41" s="187">
        <f t="shared" si="57"/>
        <v>55609</v>
      </c>
      <c r="EH41" s="187">
        <f t="shared" si="57"/>
        <v>55609</v>
      </c>
      <c r="EI41" s="187">
        <f t="shared" si="57"/>
        <v>55609</v>
      </c>
      <c r="EJ41" s="187">
        <f t="shared" si="57"/>
        <v>55609</v>
      </c>
      <c r="EK41" s="187">
        <f t="shared" si="57"/>
        <v>55974</v>
      </c>
      <c r="EL41" s="187">
        <f t="shared" si="57"/>
        <v>55974</v>
      </c>
      <c r="EM41" s="187">
        <f t="shared" si="57"/>
        <v>55974</v>
      </c>
      <c r="EN41" s="187">
        <f t="shared" si="57"/>
        <v>55974</v>
      </c>
      <c r="EO41" s="187">
        <f t="shared" si="57"/>
        <v>56339</v>
      </c>
      <c r="EP41" s="187">
        <f t="shared" si="57"/>
        <v>56339</v>
      </c>
      <c r="EQ41" s="187">
        <f t="shared" si="57"/>
        <v>56339</v>
      </c>
      <c r="ER41" s="187">
        <f t="shared" si="57"/>
        <v>56339</v>
      </c>
      <c r="ES41" s="187">
        <f t="shared" si="57"/>
        <v>56704</v>
      </c>
      <c r="ET41" s="187">
        <f t="shared" si="57"/>
        <v>56704</v>
      </c>
      <c r="EU41" s="187">
        <f t="shared" si="57"/>
        <v>56704</v>
      </c>
      <c r="EV41" s="187">
        <f t="shared" si="57"/>
        <v>56704</v>
      </c>
      <c r="EW41" s="187">
        <f t="shared" si="57"/>
        <v>57070</v>
      </c>
      <c r="EX41" s="187">
        <f t="shared" si="57"/>
        <v>57070</v>
      </c>
      <c r="EY41" s="187">
        <f t="shared" si="57"/>
        <v>57070</v>
      </c>
      <c r="EZ41" s="187">
        <f t="shared" si="57"/>
        <v>57070</v>
      </c>
      <c r="FA41" s="187">
        <f t="shared" si="57"/>
        <v>57435</v>
      </c>
      <c r="FB41" s="187">
        <f t="shared" si="57"/>
        <v>57435</v>
      </c>
      <c r="FC41" s="187">
        <f t="shared" si="57"/>
        <v>57435</v>
      </c>
      <c r="FD41" s="187">
        <f t="shared" si="57"/>
        <v>57435</v>
      </c>
      <c r="FE41" s="187">
        <f t="shared" si="57"/>
        <v>57800</v>
      </c>
      <c r="FF41" s="187">
        <f t="shared" si="57"/>
        <v>57800</v>
      </c>
      <c r="FG41" s="187">
        <f t="shared" si="57"/>
        <v>57800</v>
      </c>
      <c r="FH41" s="187">
        <f t="shared" si="57"/>
        <v>57800</v>
      </c>
      <c r="FI41" s="187">
        <f t="shared" ref="FI41:GJ41" si="58" xml:space="preserve"> FI$39</f>
        <v>58165</v>
      </c>
      <c r="FJ41" s="187">
        <f t="shared" si="58"/>
        <v>58165</v>
      </c>
      <c r="FK41" s="187">
        <f t="shared" si="58"/>
        <v>58165</v>
      </c>
      <c r="FL41" s="187">
        <f t="shared" si="58"/>
        <v>58165</v>
      </c>
      <c r="FM41" s="187">
        <f t="shared" si="58"/>
        <v>58531</v>
      </c>
      <c r="FN41" s="187">
        <f t="shared" si="58"/>
        <v>58531</v>
      </c>
      <c r="FO41" s="187">
        <f t="shared" si="58"/>
        <v>58531</v>
      </c>
      <c r="FP41" s="187">
        <f t="shared" si="58"/>
        <v>58531</v>
      </c>
      <c r="FQ41" s="187">
        <f t="shared" si="58"/>
        <v>58896</v>
      </c>
      <c r="FR41" s="187">
        <f t="shared" si="58"/>
        <v>58896</v>
      </c>
      <c r="FS41" s="187">
        <f t="shared" si="58"/>
        <v>58896</v>
      </c>
      <c r="FT41" s="187">
        <f t="shared" si="58"/>
        <v>58896</v>
      </c>
      <c r="FU41" s="187">
        <f t="shared" si="58"/>
        <v>59261</v>
      </c>
      <c r="FV41" s="187">
        <f t="shared" si="58"/>
        <v>59261</v>
      </c>
      <c r="FW41" s="187">
        <f t="shared" si="58"/>
        <v>59261</v>
      </c>
      <c r="FX41" s="187">
        <f t="shared" si="58"/>
        <v>59261</v>
      </c>
      <c r="FY41" s="187">
        <f t="shared" si="58"/>
        <v>59626</v>
      </c>
      <c r="FZ41" s="187">
        <f t="shared" si="58"/>
        <v>59626</v>
      </c>
      <c r="GA41" s="187">
        <f t="shared" si="58"/>
        <v>59626</v>
      </c>
      <c r="GB41" s="187">
        <f t="shared" si="58"/>
        <v>59626</v>
      </c>
      <c r="GC41" s="187">
        <f t="shared" si="58"/>
        <v>59992</v>
      </c>
      <c r="GD41" s="187">
        <f t="shared" si="58"/>
        <v>59992</v>
      </c>
      <c r="GE41" s="187">
        <f t="shared" si="58"/>
        <v>59992</v>
      </c>
      <c r="GF41" s="187">
        <f t="shared" si="58"/>
        <v>59992</v>
      </c>
      <c r="GG41" s="187">
        <f t="shared" si="58"/>
        <v>60357</v>
      </c>
      <c r="GH41" s="187">
        <f t="shared" si="58"/>
        <v>60357</v>
      </c>
      <c r="GI41" s="187">
        <f t="shared" si="58"/>
        <v>60357</v>
      </c>
      <c r="GJ41" s="187">
        <f t="shared" si="58"/>
        <v>60357</v>
      </c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</row>
    <row r="42" spans="1:437" s="203" customFormat="1" outlineLevel="1" x14ac:dyDescent="0.25">
      <c r="A42" s="200"/>
      <c r="B42" s="200"/>
      <c r="C42" s="201"/>
      <c r="D42" s="202"/>
      <c r="E42" s="203" t="s">
        <v>98</v>
      </c>
      <c r="G42" s="203" t="s">
        <v>15</v>
      </c>
      <c r="J42" s="203">
        <f xml:space="preserve"> YEAR(J41)</f>
        <v>2020</v>
      </c>
      <c r="K42" s="203">
        <f t="shared" ref="K42:BV42" si="59" xml:space="preserve"> YEAR(K41)</f>
        <v>2020</v>
      </c>
      <c r="L42" s="203">
        <f t="shared" si="59"/>
        <v>2020</v>
      </c>
      <c r="M42" s="203">
        <f t="shared" si="59"/>
        <v>2021</v>
      </c>
      <c r="N42" s="203">
        <f t="shared" si="59"/>
        <v>2021</v>
      </c>
      <c r="O42" s="203">
        <f t="shared" si="59"/>
        <v>2021</v>
      </c>
      <c r="P42" s="203">
        <f t="shared" si="59"/>
        <v>2021</v>
      </c>
      <c r="Q42" s="203">
        <f t="shared" si="59"/>
        <v>2022</v>
      </c>
      <c r="R42" s="203">
        <f t="shared" si="59"/>
        <v>2022</v>
      </c>
      <c r="S42" s="203">
        <f t="shared" si="59"/>
        <v>2022</v>
      </c>
      <c r="T42" s="203">
        <f t="shared" si="59"/>
        <v>2022</v>
      </c>
      <c r="U42" s="203">
        <f t="shared" si="59"/>
        <v>2023</v>
      </c>
      <c r="V42" s="203">
        <f t="shared" si="59"/>
        <v>2023</v>
      </c>
      <c r="W42" s="203">
        <f t="shared" si="59"/>
        <v>2023</v>
      </c>
      <c r="X42" s="203">
        <f t="shared" si="59"/>
        <v>2023</v>
      </c>
      <c r="Y42" s="203">
        <f t="shared" si="59"/>
        <v>2024</v>
      </c>
      <c r="Z42" s="203">
        <f t="shared" si="59"/>
        <v>2024</v>
      </c>
      <c r="AA42" s="203">
        <f t="shared" si="59"/>
        <v>2024</v>
      </c>
      <c r="AB42" s="203">
        <f t="shared" si="59"/>
        <v>2024</v>
      </c>
      <c r="AC42" s="203">
        <f t="shared" si="59"/>
        <v>2025</v>
      </c>
      <c r="AD42" s="203">
        <f t="shared" si="59"/>
        <v>2025</v>
      </c>
      <c r="AE42" s="203">
        <f t="shared" si="59"/>
        <v>2025</v>
      </c>
      <c r="AF42" s="203">
        <f t="shared" si="59"/>
        <v>2025</v>
      </c>
      <c r="AG42" s="203">
        <f t="shared" si="59"/>
        <v>2026</v>
      </c>
      <c r="AH42" s="203">
        <f t="shared" si="59"/>
        <v>2026</v>
      </c>
      <c r="AI42" s="203">
        <f t="shared" si="59"/>
        <v>2026</v>
      </c>
      <c r="AJ42" s="203">
        <f t="shared" si="59"/>
        <v>2026</v>
      </c>
      <c r="AK42" s="203">
        <f t="shared" si="59"/>
        <v>2027</v>
      </c>
      <c r="AL42" s="203">
        <f t="shared" si="59"/>
        <v>2027</v>
      </c>
      <c r="AM42" s="203">
        <f t="shared" si="59"/>
        <v>2027</v>
      </c>
      <c r="AN42" s="203">
        <f t="shared" si="59"/>
        <v>2027</v>
      </c>
      <c r="AO42" s="203">
        <f t="shared" si="59"/>
        <v>2028</v>
      </c>
      <c r="AP42" s="203">
        <f t="shared" si="59"/>
        <v>2028</v>
      </c>
      <c r="AQ42" s="203">
        <f t="shared" si="59"/>
        <v>2028</v>
      </c>
      <c r="AR42" s="203">
        <f t="shared" si="59"/>
        <v>2028</v>
      </c>
      <c r="AS42" s="203">
        <f t="shared" si="59"/>
        <v>2029</v>
      </c>
      <c r="AT42" s="203">
        <f t="shared" si="59"/>
        <v>2029</v>
      </c>
      <c r="AU42" s="203">
        <f t="shared" si="59"/>
        <v>2029</v>
      </c>
      <c r="AV42" s="203">
        <f t="shared" si="59"/>
        <v>2029</v>
      </c>
      <c r="AW42" s="203">
        <f t="shared" si="59"/>
        <v>2030</v>
      </c>
      <c r="AX42" s="203">
        <f t="shared" si="59"/>
        <v>2030</v>
      </c>
      <c r="AY42" s="203">
        <f t="shared" si="59"/>
        <v>2030</v>
      </c>
      <c r="AZ42" s="203">
        <f t="shared" si="59"/>
        <v>2030</v>
      </c>
      <c r="BA42" s="203">
        <f t="shared" si="59"/>
        <v>2031</v>
      </c>
      <c r="BB42" s="203">
        <f t="shared" si="59"/>
        <v>2031</v>
      </c>
      <c r="BC42" s="203">
        <f t="shared" si="59"/>
        <v>2031</v>
      </c>
      <c r="BD42" s="203">
        <f t="shared" si="59"/>
        <v>2031</v>
      </c>
      <c r="BE42" s="203">
        <f t="shared" si="59"/>
        <v>2032</v>
      </c>
      <c r="BF42" s="203">
        <f t="shared" si="59"/>
        <v>2032</v>
      </c>
      <c r="BG42" s="203">
        <f t="shared" si="59"/>
        <v>2032</v>
      </c>
      <c r="BH42" s="203">
        <f t="shared" si="59"/>
        <v>2032</v>
      </c>
      <c r="BI42" s="203">
        <f t="shared" si="59"/>
        <v>2033</v>
      </c>
      <c r="BJ42" s="203">
        <f t="shared" si="59"/>
        <v>2033</v>
      </c>
      <c r="BK42" s="203">
        <f t="shared" si="59"/>
        <v>2033</v>
      </c>
      <c r="BL42" s="203">
        <f t="shared" si="59"/>
        <v>2033</v>
      </c>
      <c r="BM42" s="203">
        <f t="shared" si="59"/>
        <v>2034</v>
      </c>
      <c r="BN42" s="203">
        <f t="shared" si="59"/>
        <v>2034</v>
      </c>
      <c r="BO42" s="203">
        <f t="shared" si="59"/>
        <v>2034</v>
      </c>
      <c r="BP42" s="203">
        <f t="shared" si="59"/>
        <v>2034</v>
      </c>
      <c r="BQ42" s="203">
        <f t="shared" si="59"/>
        <v>2035</v>
      </c>
      <c r="BR42" s="203">
        <f t="shared" si="59"/>
        <v>2035</v>
      </c>
      <c r="BS42" s="203">
        <f t="shared" si="59"/>
        <v>2035</v>
      </c>
      <c r="BT42" s="203">
        <f t="shared" si="59"/>
        <v>2035</v>
      </c>
      <c r="BU42" s="203">
        <f t="shared" si="59"/>
        <v>2036</v>
      </c>
      <c r="BV42" s="203">
        <f t="shared" si="59"/>
        <v>2036</v>
      </c>
      <c r="BW42" s="203">
        <f t="shared" ref="BW42:EH42" si="60" xml:space="preserve"> YEAR(BW41)</f>
        <v>2036</v>
      </c>
      <c r="BX42" s="203">
        <f t="shared" si="60"/>
        <v>2036</v>
      </c>
      <c r="BY42" s="203">
        <f t="shared" si="60"/>
        <v>2037</v>
      </c>
      <c r="BZ42" s="203">
        <f t="shared" si="60"/>
        <v>2037</v>
      </c>
      <c r="CA42" s="203">
        <f t="shared" si="60"/>
        <v>2037</v>
      </c>
      <c r="CB42" s="203">
        <f t="shared" si="60"/>
        <v>2037</v>
      </c>
      <c r="CC42" s="203">
        <f t="shared" si="60"/>
        <v>2038</v>
      </c>
      <c r="CD42" s="203">
        <f t="shared" si="60"/>
        <v>2038</v>
      </c>
      <c r="CE42" s="203">
        <f t="shared" si="60"/>
        <v>2038</v>
      </c>
      <c r="CF42" s="203">
        <f t="shared" si="60"/>
        <v>2038</v>
      </c>
      <c r="CG42" s="203">
        <f t="shared" si="60"/>
        <v>2039</v>
      </c>
      <c r="CH42" s="203">
        <f t="shared" si="60"/>
        <v>2039</v>
      </c>
      <c r="CI42" s="203">
        <f t="shared" si="60"/>
        <v>2039</v>
      </c>
      <c r="CJ42" s="203">
        <f t="shared" si="60"/>
        <v>2039</v>
      </c>
      <c r="CK42" s="203">
        <f t="shared" si="60"/>
        <v>2040</v>
      </c>
      <c r="CL42" s="203">
        <f t="shared" si="60"/>
        <v>2040</v>
      </c>
      <c r="CM42" s="203">
        <f t="shared" si="60"/>
        <v>2040</v>
      </c>
      <c r="CN42" s="203">
        <f t="shared" si="60"/>
        <v>2040</v>
      </c>
      <c r="CO42" s="203">
        <f t="shared" si="60"/>
        <v>2041</v>
      </c>
      <c r="CP42" s="203">
        <f t="shared" si="60"/>
        <v>2041</v>
      </c>
      <c r="CQ42" s="203">
        <f t="shared" si="60"/>
        <v>2041</v>
      </c>
      <c r="CR42" s="203">
        <f t="shared" si="60"/>
        <v>2041</v>
      </c>
      <c r="CS42" s="203">
        <f t="shared" si="60"/>
        <v>2042</v>
      </c>
      <c r="CT42" s="203">
        <f t="shared" si="60"/>
        <v>2042</v>
      </c>
      <c r="CU42" s="203">
        <f t="shared" si="60"/>
        <v>2042</v>
      </c>
      <c r="CV42" s="203">
        <f t="shared" si="60"/>
        <v>2042</v>
      </c>
      <c r="CW42" s="203">
        <f t="shared" si="60"/>
        <v>2043</v>
      </c>
      <c r="CX42" s="203">
        <f t="shared" si="60"/>
        <v>2043</v>
      </c>
      <c r="CY42" s="203">
        <f t="shared" si="60"/>
        <v>2043</v>
      </c>
      <c r="CZ42" s="203">
        <f t="shared" si="60"/>
        <v>2043</v>
      </c>
      <c r="DA42" s="203">
        <f t="shared" si="60"/>
        <v>2044</v>
      </c>
      <c r="DB42" s="203">
        <f t="shared" si="60"/>
        <v>2044</v>
      </c>
      <c r="DC42" s="203">
        <f t="shared" si="60"/>
        <v>2044</v>
      </c>
      <c r="DD42" s="203">
        <f t="shared" si="60"/>
        <v>2044</v>
      </c>
      <c r="DE42" s="203">
        <f t="shared" si="60"/>
        <v>2045</v>
      </c>
      <c r="DF42" s="203">
        <f t="shared" si="60"/>
        <v>2045</v>
      </c>
      <c r="DG42" s="203">
        <f t="shared" si="60"/>
        <v>2045</v>
      </c>
      <c r="DH42" s="203">
        <f t="shared" si="60"/>
        <v>2045</v>
      </c>
      <c r="DI42" s="203">
        <f t="shared" si="60"/>
        <v>2046</v>
      </c>
      <c r="DJ42" s="203">
        <f t="shared" si="60"/>
        <v>2046</v>
      </c>
      <c r="DK42" s="203">
        <f t="shared" si="60"/>
        <v>2046</v>
      </c>
      <c r="DL42" s="203">
        <f t="shared" si="60"/>
        <v>2046</v>
      </c>
      <c r="DM42" s="203">
        <f t="shared" si="60"/>
        <v>2047</v>
      </c>
      <c r="DN42" s="203">
        <f t="shared" si="60"/>
        <v>2047</v>
      </c>
      <c r="DO42" s="203">
        <f t="shared" si="60"/>
        <v>2047</v>
      </c>
      <c r="DP42" s="203">
        <f t="shared" si="60"/>
        <v>2047</v>
      </c>
      <c r="DQ42" s="203">
        <f t="shared" si="60"/>
        <v>2048</v>
      </c>
      <c r="DR42" s="203">
        <f t="shared" si="60"/>
        <v>2048</v>
      </c>
      <c r="DS42" s="203">
        <f t="shared" si="60"/>
        <v>2048</v>
      </c>
      <c r="DT42" s="203">
        <f t="shared" si="60"/>
        <v>2048</v>
      </c>
      <c r="DU42" s="203">
        <f t="shared" si="60"/>
        <v>2049</v>
      </c>
      <c r="DV42" s="203">
        <f t="shared" si="60"/>
        <v>2049</v>
      </c>
      <c r="DW42" s="203">
        <f t="shared" si="60"/>
        <v>2049</v>
      </c>
      <c r="DX42" s="203">
        <f t="shared" si="60"/>
        <v>2049</v>
      </c>
      <c r="DY42" s="203">
        <f t="shared" si="60"/>
        <v>2050</v>
      </c>
      <c r="DZ42" s="203">
        <f t="shared" si="60"/>
        <v>2050</v>
      </c>
      <c r="EA42" s="203">
        <f t="shared" si="60"/>
        <v>2050</v>
      </c>
      <c r="EB42" s="203">
        <f t="shared" si="60"/>
        <v>2050</v>
      </c>
      <c r="EC42" s="203">
        <f t="shared" si="60"/>
        <v>2051</v>
      </c>
      <c r="ED42" s="203">
        <f t="shared" si="60"/>
        <v>2051</v>
      </c>
      <c r="EE42" s="203">
        <f t="shared" si="60"/>
        <v>2051</v>
      </c>
      <c r="EF42" s="203">
        <f t="shared" si="60"/>
        <v>2051</v>
      </c>
      <c r="EG42" s="203">
        <f t="shared" si="60"/>
        <v>2052</v>
      </c>
      <c r="EH42" s="203">
        <f t="shared" si="60"/>
        <v>2052</v>
      </c>
      <c r="EI42" s="203">
        <f t="shared" ref="EI42:GG42" si="61" xml:space="preserve"> YEAR(EI41)</f>
        <v>2052</v>
      </c>
      <c r="EJ42" s="203">
        <f t="shared" si="61"/>
        <v>2052</v>
      </c>
      <c r="EK42" s="203">
        <f t="shared" si="61"/>
        <v>2053</v>
      </c>
      <c r="EL42" s="203">
        <f t="shared" si="61"/>
        <v>2053</v>
      </c>
      <c r="EM42" s="203">
        <f t="shared" si="61"/>
        <v>2053</v>
      </c>
      <c r="EN42" s="203">
        <f t="shared" si="61"/>
        <v>2053</v>
      </c>
      <c r="EO42" s="203">
        <f t="shared" si="61"/>
        <v>2054</v>
      </c>
      <c r="EP42" s="203">
        <f t="shared" si="61"/>
        <v>2054</v>
      </c>
      <c r="EQ42" s="203">
        <f t="shared" si="61"/>
        <v>2054</v>
      </c>
      <c r="ER42" s="203">
        <f t="shared" si="61"/>
        <v>2054</v>
      </c>
      <c r="ES42" s="203">
        <f t="shared" si="61"/>
        <v>2055</v>
      </c>
      <c r="ET42" s="203">
        <f t="shared" si="61"/>
        <v>2055</v>
      </c>
      <c r="EU42" s="203">
        <f t="shared" si="61"/>
        <v>2055</v>
      </c>
      <c r="EV42" s="203">
        <f t="shared" si="61"/>
        <v>2055</v>
      </c>
      <c r="EW42" s="203">
        <f t="shared" si="61"/>
        <v>2056</v>
      </c>
      <c r="EX42" s="203">
        <f t="shared" si="61"/>
        <v>2056</v>
      </c>
      <c r="EY42" s="203">
        <f t="shared" si="61"/>
        <v>2056</v>
      </c>
      <c r="EZ42" s="203">
        <f t="shared" si="61"/>
        <v>2056</v>
      </c>
      <c r="FA42" s="203">
        <f t="shared" si="61"/>
        <v>2057</v>
      </c>
      <c r="FB42" s="203">
        <f t="shared" si="61"/>
        <v>2057</v>
      </c>
      <c r="FC42" s="203">
        <f t="shared" si="61"/>
        <v>2057</v>
      </c>
      <c r="FD42" s="203">
        <f t="shared" si="61"/>
        <v>2057</v>
      </c>
      <c r="FE42" s="203">
        <f t="shared" si="61"/>
        <v>2058</v>
      </c>
      <c r="FF42" s="203">
        <f t="shared" si="61"/>
        <v>2058</v>
      </c>
      <c r="FG42" s="203">
        <f t="shared" si="61"/>
        <v>2058</v>
      </c>
      <c r="FH42" s="203">
        <f t="shared" si="61"/>
        <v>2058</v>
      </c>
      <c r="FI42" s="203">
        <f t="shared" si="61"/>
        <v>2059</v>
      </c>
      <c r="FJ42" s="203">
        <f t="shared" si="61"/>
        <v>2059</v>
      </c>
      <c r="FK42" s="203">
        <f t="shared" si="61"/>
        <v>2059</v>
      </c>
      <c r="FL42" s="203">
        <f t="shared" si="61"/>
        <v>2059</v>
      </c>
      <c r="FM42" s="203">
        <f t="shared" si="61"/>
        <v>2060</v>
      </c>
      <c r="FN42" s="203">
        <f t="shared" si="61"/>
        <v>2060</v>
      </c>
      <c r="FO42" s="203">
        <f t="shared" si="61"/>
        <v>2060</v>
      </c>
      <c r="FP42" s="203">
        <f t="shared" si="61"/>
        <v>2060</v>
      </c>
      <c r="FQ42" s="203">
        <f t="shared" si="61"/>
        <v>2061</v>
      </c>
      <c r="FR42" s="203">
        <f t="shared" si="61"/>
        <v>2061</v>
      </c>
      <c r="FS42" s="203">
        <f t="shared" si="61"/>
        <v>2061</v>
      </c>
      <c r="FT42" s="203">
        <f t="shared" si="61"/>
        <v>2061</v>
      </c>
      <c r="FU42" s="203">
        <f t="shared" si="61"/>
        <v>2062</v>
      </c>
      <c r="FV42" s="203">
        <f t="shared" si="61"/>
        <v>2062</v>
      </c>
      <c r="FW42" s="203">
        <f t="shared" si="61"/>
        <v>2062</v>
      </c>
      <c r="FX42" s="203">
        <f t="shared" si="61"/>
        <v>2062</v>
      </c>
      <c r="FY42" s="203">
        <f t="shared" si="61"/>
        <v>2063</v>
      </c>
      <c r="FZ42" s="203">
        <f t="shared" si="61"/>
        <v>2063</v>
      </c>
      <c r="GA42" s="203">
        <f t="shared" si="61"/>
        <v>2063</v>
      </c>
      <c r="GB42" s="203">
        <f t="shared" si="61"/>
        <v>2063</v>
      </c>
      <c r="GC42" s="203">
        <f t="shared" si="61"/>
        <v>2064</v>
      </c>
      <c r="GD42" s="203">
        <f t="shared" si="61"/>
        <v>2064</v>
      </c>
      <c r="GE42" s="203">
        <f t="shared" si="61"/>
        <v>2064</v>
      </c>
      <c r="GF42" s="203">
        <f t="shared" si="61"/>
        <v>2064</v>
      </c>
      <c r="GG42" s="203">
        <f t="shared" si="61"/>
        <v>2065</v>
      </c>
      <c r="GH42" s="203">
        <f t="shared" ref="GH42:GJ42" si="62" xml:space="preserve"> YEAR(GH41)</f>
        <v>2065</v>
      </c>
      <c r="GI42" s="203">
        <f t="shared" si="62"/>
        <v>2065</v>
      </c>
      <c r="GJ42" s="203">
        <f t="shared" si="62"/>
        <v>2065</v>
      </c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 s="250"/>
      <c r="IW42" s="250"/>
      <c r="IX42" s="250"/>
      <c r="IY42" s="250"/>
      <c r="IZ42" s="250"/>
      <c r="JA42" s="250"/>
      <c r="JB42" s="250"/>
      <c r="JC42" s="250"/>
      <c r="JD42" s="250"/>
      <c r="JE42" s="250"/>
      <c r="JF42" s="250"/>
      <c r="JG42" s="250"/>
      <c r="JH42" s="250"/>
      <c r="JI42" s="250"/>
      <c r="JJ42" s="250"/>
      <c r="JK42" s="250"/>
      <c r="JL42" s="250"/>
      <c r="JM42" s="250"/>
      <c r="JN42" s="250"/>
      <c r="JO42" s="250"/>
      <c r="JP42" s="250"/>
      <c r="JQ42" s="250"/>
      <c r="JR42" s="250"/>
      <c r="JS42" s="250"/>
      <c r="JT42" s="250"/>
      <c r="JU42" s="250"/>
      <c r="JV42" s="250"/>
      <c r="JW42" s="250"/>
      <c r="JX42" s="250"/>
      <c r="JY42" s="250"/>
      <c r="JZ42" s="250"/>
      <c r="KA42" s="250"/>
      <c r="KB42" s="250"/>
      <c r="KC42" s="250"/>
      <c r="KD42" s="250"/>
      <c r="KE42" s="250"/>
      <c r="KF42" s="250"/>
      <c r="KG42" s="250"/>
      <c r="KH42" s="250"/>
      <c r="KI42" s="250"/>
      <c r="KJ42" s="250"/>
      <c r="KK42" s="250"/>
      <c r="KL42" s="250"/>
      <c r="KM42" s="250"/>
      <c r="KN42" s="250"/>
      <c r="KO42" s="250"/>
      <c r="KP42" s="250"/>
      <c r="KQ42" s="250"/>
      <c r="KR42" s="250"/>
      <c r="KS42" s="250"/>
      <c r="KT42" s="250"/>
      <c r="KU42" s="250"/>
      <c r="KV42" s="250"/>
      <c r="KW42" s="250"/>
      <c r="KX42" s="250"/>
      <c r="KY42" s="250"/>
      <c r="KZ42" s="250"/>
      <c r="LA42" s="250"/>
      <c r="LB42" s="250"/>
      <c r="LC42" s="250"/>
      <c r="LD42" s="250"/>
      <c r="LE42" s="250"/>
      <c r="LF42" s="250"/>
      <c r="LG42" s="250"/>
      <c r="LH42" s="250"/>
      <c r="LI42" s="250"/>
      <c r="LJ42" s="250"/>
      <c r="LK42" s="250"/>
      <c r="LL42" s="250"/>
      <c r="LM42" s="250"/>
      <c r="LN42" s="250"/>
      <c r="LO42" s="250"/>
      <c r="LP42" s="250"/>
      <c r="LQ42" s="250"/>
      <c r="LR42" s="250"/>
      <c r="LS42" s="250"/>
      <c r="LT42" s="250"/>
      <c r="LU42" s="250"/>
      <c r="LV42" s="250"/>
      <c r="LW42" s="250"/>
      <c r="LX42" s="250"/>
      <c r="LY42" s="250"/>
      <c r="LZ42" s="250"/>
      <c r="MA42" s="250"/>
      <c r="MB42" s="250"/>
      <c r="MC42" s="250"/>
      <c r="MD42" s="250"/>
      <c r="ME42" s="250"/>
      <c r="MF42" s="250"/>
      <c r="MG42" s="250"/>
      <c r="MH42" s="250"/>
      <c r="MI42" s="250"/>
      <c r="MJ42" s="250"/>
      <c r="MK42" s="250"/>
      <c r="ML42" s="250"/>
      <c r="MM42" s="250"/>
      <c r="MN42" s="250"/>
      <c r="MO42" s="250"/>
      <c r="MP42" s="250"/>
      <c r="MQ42" s="250"/>
      <c r="MR42" s="250"/>
      <c r="MS42" s="250"/>
      <c r="MT42" s="250"/>
      <c r="MU42" s="250"/>
      <c r="MV42" s="250"/>
      <c r="MW42" s="250"/>
      <c r="MX42" s="250"/>
      <c r="MY42" s="250"/>
      <c r="MZ42" s="250"/>
      <c r="NA42" s="250"/>
      <c r="NB42" s="250"/>
      <c r="NC42" s="250"/>
      <c r="ND42" s="250"/>
      <c r="NE42" s="250"/>
      <c r="NF42" s="250"/>
      <c r="NG42" s="250"/>
      <c r="NH42" s="250"/>
      <c r="NI42" s="250"/>
      <c r="NJ42" s="250"/>
      <c r="NK42" s="250"/>
      <c r="NL42" s="250"/>
      <c r="NM42" s="250"/>
      <c r="NN42" s="250"/>
      <c r="NO42" s="250"/>
      <c r="NP42" s="250"/>
      <c r="NQ42" s="250"/>
      <c r="NR42" s="250"/>
      <c r="NS42" s="250"/>
      <c r="NT42" s="250"/>
      <c r="NU42" s="250"/>
      <c r="NV42" s="250"/>
      <c r="NW42" s="250"/>
      <c r="NX42" s="250"/>
      <c r="NY42" s="250"/>
      <c r="NZ42" s="250"/>
      <c r="OA42" s="250"/>
      <c r="OB42" s="250"/>
      <c r="OC42" s="250"/>
      <c r="OD42" s="250"/>
      <c r="OE42" s="250"/>
      <c r="OF42" s="250"/>
      <c r="OG42" s="250"/>
      <c r="OH42" s="250"/>
      <c r="OI42" s="250"/>
      <c r="OJ42" s="250"/>
      <c r="OK42" s="250"/>
      <c r="OL42" s="250"/>
      <c r="OM42" s="250"/>
      <c r="ON42" s="250"/>
      <c r="OO42" s="250"/>
      <c r="OP42" s="250"/>
      <c r="OQ42" s="250"/>
      <c r="OR42" s="250"/>
      <c r="OS42" s="250"/>
      <c r="OT42" s="250"/>
      <c r="OU42" s="250"/>
      <c r="OV42" s="250"/>
      <c r="OW42" s="250"/>
      <c r="OX42" s="250"/>
      <c r="OY42" s="250"/>
      <c r="OZ42" s="250"/>
      <c r="PA42" s="250"/>
      <c r="PB42" s="250"/>
      <c r="PC42" s="250"/>
      <c r="PD42" s="250"/>
      <c r="PE42" s="250"/>
      <c r="PF42" s="250"/>
      <c r="PG42" s="250"/>
      <c r="PH42" s="250"/>
      <c r="PI42" s="250"/>
      <c r="PJ42" s="250"/>
      <c r="PK42" s="250"/>
      <c r="PL42" s="250"/>
      <c r="PM42" s="250"/>
      <c r="PN42" s="250"/>
      <c r="PO42" s="250"/>
      <c r="PP42" s="250"/>
      <c r="PQ42" s="250"/>
      <c r="PR42" s="250"/>
      <c r="PS42" s="250"/>
      <c r="PT42" s="250"/>
      <c r="PU42" s="250"/>
    </row>
    <row r="43" spans="1:437" s="204" customFormat="1" outlineLevel="1" x14ac:dyDescent="0.25">
      <c r="A43" s="15"/>
      <c r="B43" s="15"/>
      <c r="C43" s="21"/>
      <c r="D43" s="6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</row>
    <row r="44" spans="1:437" outlineLevel="1" x14ac:dyDescent="0.25">
      <c r="B44" s="15" t="s">
        <v>151</v>
      </c>
    </row>
    <row r="45" spans="1:437" s="107" customFormat="1" outlineLevel="1" x14ac:dyDescent="0.25">
      <c r="A45" s="77"/>
      <c r="B45" s="77"/>
      <c r="C45" s="78"/>
      <c r="D45" s="102"/>
      <c r="E45" s="274" t="str">
        <f xml:space="preserve"> InpC!E$14</f>
        <v>Annual year end date of first operating period</v>
      </c>
      <c r="F45" s="274">
        <f xml:space="preserve"> InpC!F$14</f>
        <v>43921</v>
      </c>
      <c r="G45" s="274" t="str">
        <f xml:space="preserve"> InpC!G$14</f>
        <v>date</v>
      </c>
      <c r="H45" s="102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/>
      <c r="JJ45" s="125"/>
      <c r="JK45" s="125"/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5"/>
      <c r="OS45" s="125"/>
      <c r="OT45" s="125"/>
      <c r="OU45" s="125"/>
      <c r="OV45" s="125"/>
      <c r="OW45" s="125"/>
      <c r="OX45" s="125"/>
      <c r="OY45" s="125"/>
      <c r="OZ45" s="125"/>
      <c r="PA45" s="125"/>
      <c r="PB45" s="125"/>
      <c r="PC45" s="125"/>
      <c r="PD45" s="125"/>
      <c r="PE45" s="125"/>
      <c r="PF45" s="125"/>
      <c r="PG45" s="125"/>
      <c r="PH45" s="125"/>
      <c r="PI45" s="125"/>
      <c r="PJ45" s="125"/>
      <c r="PK45" s="125"/>
      <c r="PL45" s="125"/>
      <c r="PM45" s="125"/>
      <c r="PN45" s="125"/>
      <c r="PO45" s="125"/>
      <c r="PP45" s="125"/>
      <c r="PQ45" s="125"/>
      <c r="PR45" s="125"/>
      <c r="PS45" s="125"/>
      <c r="PT45" s="125"/>
      <c r="PU45" s="125"/>
    </row>
    <row r="46" spans="1:437" s="173" customFormat="1" outlineLevel="1" x14ac:dyDescent="0.25">
      <c r="A46" s="63"/>
      <c r="B46" s="63"/>
      <c r="C46" s="64"/>
      <c r="D46" s="103"/>
      <c r="E46" s="174" t="str">
        <f xml:space="preserve"> InpC!E$86</f>
        <v>Months in year</v>
      </c>
      <c r="F46" s="174">
        <f xml:space="preserve"> InpC!F$86</f>
        <v>12</v>
      </c>
      <c r="G46" s="174" t="str">
        <f xml:space="preserve"> InpC!G$86</f>
        <v>months</v>
      </c>
      <c r="H46" s="174"/>
      <c r="I46" s="185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/>
      <c r="CD46" s="174"/>
      <c r="CE46" s="174"/>
      <c r="CF46" s="174"/>
      <c r="CG46" s="174"/>
      <c r="CH46" s="174"/>
      <c r="CI46" s="174"/>
      <c r="CJ46" s="174"/>
      <c r="CK46" s="174"/>
      <c r="CL46" s="174"/>
      <c r="CM46" s="174"/>
      <c r="CN46" s="174"/>
      <c r="CO46" s="174"/>
      <c r="CP46" s="174"/>
      <c r="CQ46" s="174"/>
      <c r="CR46" s="174"/>
      <c r="CS46" s="174"/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174"/>
      <c r="DM46" s="174"/>
      <c r="DN46" s="174"/>
      <c r="DO46" s="174"/>
      <c r="DP46" s="174"/>
      <c r="DQ46" s="174"/>
      <c r="DR46" s="174"/>
      <c r="DS46" s="174"/>
      <c r="DT46" s="174"/>
      <c r="DU46" s="174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  <c r="EZ46" s="174"/>
      <c r="FA46" s="174"/>
      <c r="FB46" s="174"/>
      <c r="FC46" s="174"/>
      <c r="FD46" s="174"/>
      <c r="FE46" s="174"/>
      <c r="FF46" s="174"/>
      <c r="FG46" s="174"/>
      <c r="FH46" s="174"/>
      <c r="FI46" s="174"/>
      <c r="FJ46" s="174"/>
      <c r="FK46" s="174"/>
      <c r="FL46" s="174"/>
      <c r="FM46" s="174"/>
      <c r="FN46" s="174"/>
      <c r="FO46" s="174"/>
      <c r="FP46" s="174"/>
      <c r="FQ46" s="174"/>
      <c r="FR46" s="174"/>
      <c r="FS46" s="174"/>
      <c r="FT46" s="174"/>
      <c r="FU46" s="174"/>
      <c r="FV46" s="174"/>
      <c r="FW46" s="174"/>
      <c r="FX46" s="174"/>
      <c r="FY46" s="174"/>
      <c r="FZ46" s="174"/>
      <c r="GA46" s="174"/>
      <c r="GB46" s="174"/>
      <c r="GC46" s="174"/>
      <c r="GD46" s="174"/>
      <c r="GE46" s="174"/>
      <c r="GF46" s="174"/>
      <c r="GG46" s="174"/>
      <c r="GH46" s="174"/>
      <c r="GI46" s="174"/>
      <c r="GJ46" s="174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</row>
    <row r="47" spans="1:437" s="10" customFormat="1" outlineLevel="1" x14ac:dyDescent="0.25">
      <c r="A47" s="15"/>
      <c r="B47" s="70"/>
      <c r="C47" s="21"/>
      <c r="D47" s="60"/>
      <c r="E47" s="2" t="str">
        <f t="shared" ref="E47:BP47" si="63" xml:space="preserve"> E$14</f>
        <v>First model column flag</v>
      </c>
      <c r="F47" s="2">
        <f t="shared" si="63"/>
        <v>0</v>
      </c>
      <c r="G47" s="2" t="str">
        <f t="shared" si="63"/>
        <v>flag</v>
      </c>
      <c r="H47" s="2">
        <f t="shared" si="63"/>
        <v>1</v>
      </c>
      <c r="I47" s="16">
        <f t="shared" si="63"/>
        <v>0</v>
      </c>
      <c r="J47" s="2">
        <f t="shared" si="63"/>
        <v>1</v>
      </c>
      <c r="K47" s="2">
        <f t="shared" si="63"/>
        <v>0</v>
      </c>
      <c r="L47" s="2">
        <f t="shared" si="63"/>
        <v>0</v>
      </c>
      <c r="M47" s="2">
        <f t="shared" si="63"/>
        <v>0</v>
      </c>
      <c r="N47" s="2">
        <f t="shared" si="63"/>
        <v>0</v>
      </c>
      <c r="O47" s="2">
        <f t="shared" si="63"/>
        <v>0</v>
      </c>
      <c r="P47" s="2">
        <f t="shared" si="63"/>
        <v>0</v>
      </c>
      <c r="Q47" s="2">
        <f t="shared" si="63"/>
        <v>0</v>
      </c>
      <c r="R47" s="2">
        <f t="shared" si="63"/>
        <v>0</v>
      </c>
      <c r="S47" s="2">
        <f t="shared" si="63"/>
        <v>0</v>
      </c>
      <c r="T47" s="2">
        <f t="shared" si="63"/>
        <v>0</v>
      </c>
      <c r="U47" s="2">
        <f t="shared" si="63"/>
        <v>0</v>
      </c>
      <c r="V47" s="2">
        <f t="shared" si="63"/>
        <v>0</v>
      </c>
      <c r="W47" s="2">
        <f t="shared" si="63"/>
        <v>0</v>
      </c>
      <c r="X47" s="2">
        <f t="shared" si="63"/>
        <v>0</v>
      </c>
      <c r="Y47" s="2">
        <f t="shared" si="63"/>
        <v>0</v>
      </c>
      <c r="Z47" s="2">
        <f t="shared" si="63"/>
        <v>0</v>
      </c>
      <c r="AA47" s="2">
        <f t="shared" si="63"/>
        <v>0</v>
      </c>
      <c r="AB47" s="2">
        <f t="shared" si="63"/>
        <v>0</v>
      </c>
      <c r="AC47" s="2">
        <f t="shared" si="63"/>
        <v>0</v>
      </c>
      <c r="AD47" s="2">
        <f t="shared" si="63"/>
        <v>0</v>
      </c>
      <c r="AE47" s="2">
        <f t="shared" si="63"/>
        <v>0</v>
      </c>
      <c r="AF47" s="2">
        <f t="shared" si="63"/>
        <v>0</v>
      </c>
      <c r="AG47" s="2">
        <f t="shared" si="63"/>
        <v>0</v>
      </c>
      <c r="AH47" s="2">
        <f t="shared" si="63"/>
        <v>0</v>
      </c>
      <c r="AI47" s="2">
        <f t="shared" si="63"/>
        <v>0</v>
      </c>
      <c r="AJ47" s="2">
        <f t="shared" si="63"/>
        <v>0</v>
      </c>
      <c r="AK47" s="2">
        <f t="shared" si="63"/>
        <v>0</v>
      </c>
      <c r="AL47" s="2">
        <f t="shared" si="63"/>
        <v>0</v>
      </c>
      <c r="AM47" s="2">
        <f t="shared" si="63"/>
        <v>0</v>
      </c>
      <c r="AN47" s="2">
        <f t="shared" si="63"/>
        <v>0</v>
      </c>
      <c r="AO47" s="2">
        <f t="shared" si="63"/>
        <v>0</v>
      </c>
      <c r="AP47" s="2">
        <f t="shared" si="63"/>
        <v>0</v>
      </c>
      <c r="AQ47" s="2">
        <f t="shared" si="63"/>
        <v>0</v>
      </c>
      <c r="AR47" s="2">
        <f t="shared" si="63"/>
        <v>0</v>
      </c>
      <c r="AS47" s="2">
        <f t="shared" si="63"/>
        <v>0</v>
      </c>
      <c r="AT47" s="2">
        <f t="shared" si="63"/>
        <v>0</v>
      </c>
      <c r="AU47" s="2">
        <f t="shared" si="63"/>
        <v>0</v>
      </c>
      <c r="AV47" s="2">
        <f t="shared" si="63"/>
        <v>0</v>
      </c>
      <c r="AW47" s="2">
        <f t="shared" si="63"/>
        <v>0</v>
      </c>
      <c r="AX47" s="2">
        <f t="shared" si="63"/>
        <v>0</v>
      </c>
      <c r="AY47" s="2">
        <f t="shared" si="63"/>
        <v>0</v>
      </c>
      <c r="AZ47" s="2">
        <f t="shared" si="63"/>
        <v>0</v>
      </c>
      <c r="BA47" s="2">
        <f t="shared" si="63"/>
        <v>0</v>
      </c>
      <c r="BB47" s="2">
        <f t="shared" si="63"/>
        <v>0</v>
      </c>
      <c r="BC47" s="2">
        <f t="shared" si="63"/>
        <v>0</v>
      </c>
      <c r="BD47" s="2">
        <f t="shared" si="63"/>
        <v>0</v>
      </c>
      <c r="BE47" s="2">
        <f t="shared" si="63"/>
        <v>0</v>
      </c>
      <c r="BF47" s="2">
        <f t="shared" si="63"/>
        <v>0</v>
      </c>
      <c r="BG47" s="2">
        <f t="shared" si="63"/>
        <v>0</v>
      </c>
      <c r="BH47" s="2">
        <f t="shared" si="63"/>
        <v>0</v>
      </c>
      <c r="BI47" s="2">
        <f t="shared" si="63"/>
        <v>0</v>
      </c>
      <c r="BJ47" s="2">
        <f t="shared" si="63"/>
        <v>0</v>
      </c>
      <c r="BK47" s="2">
        <f t="shared" si="63"/>
        <v>0</v>
      </c>
      <c r="BL47" s="2">
        <f t="shared" si="63"/>
        <v>0</v>
      </c>
      <c r="BM47" s="2">
        <f t="shared" si="63"/>
        <v>0</v>
      </c>
      <c r="BN47" s="2">
        <f t="shared" si="63"/>
        <v>0</v>
      </c>
      <c r="BO47" s="2">
        <f t="shared" si="63"/>
        <v>0</v>
      </c>
      <c r="BP47" s="2">
        <f t="shared" si="63"/>
        <v>0</v>
      </c>
      <c r="BQ47" s="2">
        <f t="shared" ref="BQ47:EB47" si="64" xml:space="preserve"> BQ$14</f>
        <v>0</v>
      </c>
      <c r="BR47" s="2">
        <f t="shared" si="64"/>
        <v>0</v>
      </c>
      <c r="BS47" s="2">
        <f t="shared" si="64"/>
        <v>0</v>
      </c>
      <c r="BT47" s="2">
        <f t="shared" si="64"/>
        <v>0</v>
      </c>
      <c r="BU47" s="2">
        <f t="shared" si="64"/>
        <v>0</v>
      </c>
      <c r="BV47" s="2">
        <f t="shared" si="64"/>
        <v>0</v>
      </c>
      <c r="BW47" s="2">
        <f t="shared" si="64"/>
        <v>0</v>
      </c>
      <c r="BX47" s="2">
        <f t="shared" si="64"/>
        <v>0</v>
      </c>
      <c r="BY47" s="2">
        <f t="shared" si="64"/>
        <v>0</v>
      </c>
      <c r="BZ47" s="2">
        <f t="shared" si="64"/>
        <v>0</v>
      </c>
      <c r="CA47" s="2">
        <f t="shared" si="64"/>
        <v>0</v>
      </c>
      <c r="CB47" s="2">
        <f t="shared" si="64"/>
        <v>0</v>
      </c>
      <c r="CC47" s="2">
        <f t="shared" si="64"/>
        <v>0</v>
      </c>
      <c r="CD47" s="2">
        <f t="shared" si="64"/>
        <v>0</v>
      </c>
      <c r="CE47" s="2">
        <f t="shared" si="64"/>
        <v>0</v>
      </c>
      <c r="CF47" s="2">
        <f t="shared" si="64"/>
        <v>0</v>
      </c>
      <c r="CG47" s="2">
        <f t="shared" si="64"/>
        <v>0</v>
      </c>
      <c r="CH47" s="2">
        <f t="shared" si="64"/>
        <v>0</v>
      </c>
      <c r="CI47" s="2">
        <f t="shared" si="64"/>
        <v>0</v>
      </c>
      <c r="CJ47" s="2">
        <f t="shared" si="64"/>
        <v>0</v>
      </c>
      <c r="CK47" s="2">
        <f t="shared" si="64"/>
        <v>0</v>
      </c>
      <c r="CL47" s="2">
        <f t="shared" si="64"/>
        <v>0</v>
      </c>
      <c r="CM47" s="2">
        <f t="shared" si="64"/>
        <v>0</v>
      </c>
      <c r="CN47" s="2">
        <f t="shared" si="64"/>
        <v>0</v>
      </c>
      <c r="CO47" s="2">
        <f t="shared" si="64"/>
        <v>0</v>
      </c>
      <c r="CP47" s="2">
        <f t="shared" si="64"/>
        <v>0</v>
      </c>
      <c r="CQ47" s="2">
        <f t="shared" si="64"/>
        <v>0</v>
      </c>
      <c r="CR47" s="2">
        <f t="shared" si="64"/>
        <v>0</v>
      </c>
      <c r="CS47" s="2">
        <f t="shared" si="64"/>
        <v>0</v>
      </c>
      <c r="CT47" s="2">
        <f t="shared" si="64"/>
        <v>0</v>
      </c>
      <c r="CU47" s="2">
        <f t="shared" si="64"/>
        <v>0</v>
      </c>
      <c r="CV47" s="2">
        <f t="shared" si="64"/>
        <v>0</v>
      </c>
      <c r="CW47" s="2">
        <f t="shared" si="64"/>
        <v>0</v>
      </c>
      <c r="CX47" s="2">
        <f t="shared" si="64"/>
        <v>0</v>
      </c>
      <c r="CY47" s="2">
        <f t="shared" si="64"/>
        <v>0</v>
      </c>
      <c r="CZ47" s="2">
        <f t="shared" si="64"/>
        <v>0</v>
      </c>
      <c r="DA47" s="2">
        <f t="shared" si="64"/>
        <v>0</v>
      </c>
      <c r="DB47" s="2">
        <f t="shared" si="64"/>
        <v>0</v>
      </c>
      <c r="DC47" s="2">
        <f t="shared" si="64"/>
        <v>0</v>
      </c>
      <c r="DD47" s="2">
        <f t="shared" si="64"/>
        <v>0</v>
      </c>
      <c r="DE47" s="2">
        <f t="shared" si="64"/>
        <v>0</v>
      </c>
      <c r="DF47" s="2">
        <f t="shared" si="64"/>
        <v>0</v>
      </c>
      <c r="DG47" s="2">
        <f t="shared" si="64"/>
        <v>0</v>
      </c>
      <c r="DH47" s="2">
        <f t="shared" si="64"/>
        <v>0</v>
      </c>
      <c r="DI47" s="2">
        <f t="shared" si="64"/>
        <v>0</v>
      </c>
      <c r="DJ47" s="2">
        <f t="shared" si="64"/>
        <v>0</v>
      </c>
      <c r="DK47" s="2">
        <f t="shared" si="64"/>
        <v>0</v>
      </c>
      <c r="DL47" s="2">
        <f t="shared" si="64"/>
        <v>0</v>
      </c>
      <c r="DM47" s="2">
        <f t="shared" si="64"/>
        <v>0</v>
      </c>
      <c r="DN47" s="2">
        <f t="shared" si="64"/>
        <v>0</v>
      </c>
      <c r="DO47" s="2">
        <f t="shared" si="64"/>
        <v>0</v>
      </c>
      <c r="DP47" s="2">
        <f t="shared" si="64"/>
        <v>0</v>
      </c>
      <c r="DQ47" s="2">
        <f t="shared" si="64"/>
        <v>0</v>
      </c>
      <c r="DR47" s="2">
        <f t="shared" si="64"/>
        <v>0</v>
      </c>
      <c r="DS47" s="2">
        <f t="shared" si="64"/>
        <v>0</v>
      </c>
      <c r="DT47" s="2">
        <f t="shared" si="64"/>
        <v>0</v>
      </c>
      <c r="DU47" s="2">
        <f t="shared" si="64"/>
        <v>0</v>
      </c>
      <c r="DV47" s="2">
        <f t="shared" si="64"/>
        <v>0</v>
      </c>
      <c r="DW47" s="2">
        <f t="shared" si="64"/>
        <v>0</v>
      </c>
      <c r="DX47" s="2">
        <f t="shared" si="64"/>
        <v>0</v>
      </c>
      <c r="DY47" s="2">
        <f t="shared" si="64"/>
        <v>0</v>
      </c>
      <c r="DZ47" s="2">
        <f t="shared" si="64"/>
        <v>0</v>
      </c>
      <c r="EA47" s="2">
        <f t="shared" si="64"/>
        <v>0</v>
      </c>
      <c r="EB47" s="2">
        <f t="shared" si="64"/>
        <v>0</v>
      </c>
      <c r="EC47" s="2">
        <f t="shared" ref="EC47:GJ47" si="65" xml:space="preserve"> EC$14</f>
        <v>0</v>
      </c>
      <c r="ED47" s="2">
        <f t="shared" si="65"/>
        <v>0</v>
      </c>
      <c r="EE47" s="2">
        <f t="shared" si="65"/>
        <v>0</v>
      </c>
      <c r="EF47" s="2">
        <f t="shared" si="65"/>
        <v>0</v>
      </c>
      <c r="EG47" s="2">
        <f t="shared" si="65"/>
        <v>0</v>
      </c>
      <c r="EH47" s="2">
        <f t="shared" si="65"/>
        <v>0</v>
      </c>
      <c r="EI47" s="2">
        <f t="shared" si="65"/>
        <v>0</v>
      </c>
      <c r="EJ47" s="2">
        <f t="shared" si="65"/>
        <v>0</v>
      </c>
      <c r="EK47" s="2">
        <f t="shared" si="65"/>
        <v>0</v>
      </c>
      <c r="EL47" s="2">
        <f t="shared" si="65"/>
        <v>0</v>
      </c>
      <c r="EM47" s="2">
        <f t="shared" si="65"/>
        <v>0</v>
      </c>
      <c r="EN47" s="2">
        <f t="shared" si="65"/>
        <v>0</v>
      </c>
      <c r="EO47" s="2">
        <f t="shared" si="65"/>
        <v>0</v>
      </c>
      <c r="EP47" s="2">
        <f t="shared" si="65"/>
        <v>0</v>
      </c>
      <c r="EQ47" s="2">
        <f t="shared" si="65"/>
        <v>0</v>
      </c>
      <c r="ER47" s="2">
        <f t="shared" si="65"/>
        <v>0</v>
      </c>
      <c r="ES47" s="2">
        <f t="shared" si="65"/>
        <v>0</v>
      </c>
      <c r="ET47" s="2">
        <f t="shared" si="65"/>
        <v>0</v>
      </c>
      <c r="EU47" s="2">
        <f t="shared" si="65"/>
        <v>0</v>
      </c>
      <c r="EV47" s="2">
        <f t="shared" si="65"/>
        <v>0</v>
      </c>
      <c r="EW47" s="2">
        <f t="shared" si="65"/>
        <v>0</v>
      </c>
      <c r="EX47" s="2">
        <f t="shared" si="65"/>
        <v>0</v>
      </c>
      <c r="EY47" s="2">
        <f t="shared" si="65"/>
        <v>0</v>
      </c>
      <c r="EZ47" s="2">
        <f t="shared" si="65"/>
        <v>0</v>
      </c>
      <c r="FA47" s="2">
        <f t="shared" si="65"/>
        <v>0</v>
      </c>
      <c r="FB47" s="2">
        <f t="shared" si="65"/>
        <v>0</v>
      </c>
      <c r="FC47" s="2">
        <f t="shared" si="65"/>
        <v>0</v>
      </c>
      <c r="FD47" s="2">
        <f t="shared" si="65"/>
        <v>0</v>
      </c>
      <c r="FE47" s="2">
        <f t="shared" si="65"/>
        <v>0</v>
      </c>
      <c r="FF47" s="2">
        <f t="shared" si="65"/>
        <v>0</v>
      </c>
      <c r="FG47" s="2">
        <f t="shared" si="65"/>
        <v>0</v>
      </c>
      <c r="FH47" s="2">
        <f t="shared" si="65"/>
        <v>0</v>
      </c>
      <c r="FI47" s="2">
        <f t="shared" si="65"/>
        <v>0</v>
      </c>
      <c r="FJ47" s="2">
        <f t="shared" si="65"/>
        <v>0</v>
      </c>
      <c r="FK47" s="2">
        <f t="shared" si="65"/>
        <v>0</v>
      </c>
      <c r="FL47" s="2">
        <f t="shared" si="65"/>
        <v>0</v>
      </c>
      <c r="FM47" s="2">
        <f t="shared" si="65"/>
        <v>0</v>
      </c>
      <c r="FN47" s="2">
        <f t="shared" si="65"/>
        <v>0</v>
      </c>
      <c r="FO47" s="2">
        <f t="shared" si="65"/>
        <v>0</v>
      </c>
      <c r="FP47" s="2">
        <f t="shared" si="65"/>
        <v>0</v>
      </c>
      <c r="FQ47" s="2">
        <f t="shared" si="65"/>
        <v>0</v>
      </c>
      <c r="FR47" s="2">
        <f t="shared" si="65"/>
        <v>0</v>
      </c>
      <c r="FS47" s="2">
        <f t="shared" si="65"/>
        <v>0</v>
      </c>
      <c r="FT47" s="2">
        <f t="shared" si="65"/>
        <v>0</v>
      </c>
      <c r="FU47" s="2">
        <f t="shared" si="65"/>
        <v>0</v>
      </c>
      <c r="FV47" s="2">
        <f t="shared" si="65"/>
        <v>0</v>
      </c>
      <c r="FW47" s="2">
        <f t="shared" si="65"/>
        <v>0</v>
      </c>
      <c r="FX47" s="2">
        <f t="shared" si="65"/>
        <v>0</v>
      </c>
      <c r="FY47" s="2">
        <f t="shared" si="65"/>
        <v>0</v>
      </c>
      <c r="FZ47" s="2">
        <f t="shared" si="65"/>
        <v>0</v>
      </c>
      <c r="GA47" s="2">
        <f t="shared" si="65"/>
        <v>0</v>
      </c>
      <c r="GB47" s="2">
        <f t="shared" si="65"/>
        <v>0</v>
      </c>
      <c r="GC47" s="2">
        <f t="shared" si="65"/>
        <v>0</v>
      </c>
      <c r="GD47" s="2">
        <f t="shared" si="65"/>
        <v>0</v>
      </c>
      <c r="GE47" s="2">
        <f t="shared" si="65"/>
        <v>0</v>
      </c>
      <c r="GF47" s="2">
        <f t="shared" si="65"/>
        <v>0</v>
      </c>
      <c r="GG47" s="2">
        <f t="shared" si="65"/>
        <v>0</v>
      </c>
      <c r="GH47" s="2">
        <f t="shared" si="65"/>
        <v>0</v>
      </c>
      <c r="GI47" s="2">
        <f t="shared" si="65"/>
        <v>0</v>
      </c>
      <c r="GJ47" s="2">
        <f t="shared" si="65"/>
        <v>0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</row>
    <row r="48" spans="1:437" s="178" customFormat="1" outlineLevel="1" x14ac:dyDescent="0.25">
      <c r="A48" s="175"/>
      <c r="B48" s="175"/>
      <c r="C48" s="176"/>
      <c r="D48" s="177"/>
      <c r="E48" s="178" t="s">
        <v>77</v>
      </c>
      <c r="G48" s="178" t="s">
        <v>6</v>
      </c>
      <c r="I48" s="186"/>
      <c r="J48" s="178">
        <f xml:space="preserve"> IF(J47 = 1, $F45, EOMONTH(I48, $F46))</f>
        <v>43921</v>
      </c>
      <c r="K48" s="178">
        <f t="shared" ref="K48:AO48" si="66" xml:space="preserve"> IF(K47 = 1, $F45, EOMONTH(J48, $F46))</f>
        <v>44286</v>
      </c>
      <c r="L48" s="178">
        <f t="shared" si="66"/>
        <v>44651</v>
      </c>
      <c r="M48" s="178">
        <f t="shared" si="66"/>
        <v>45016</v>
      </c>
      <c r="N48" s="178">
        <f t="shared" si="66"/>
        <v>45382</v>
      </c>
      <c r="O48" s="178">
        <f t="shared" si="66"/>
        <v>45747</v>
      </c>
      <c r="P48" s="178">
        <f t="shared" si="66"/>
        <v>46112</v>
      </c>
      <c r="Q48" s="178">
        <f t="shared" si="66"/>
        <v>46477</v>
      </c>
      <c r="R48" s="178">
        <f t="shared" si="66"/>
        <v>46843</v>
      </c>
      <c r="S48" s="178">
        <f t="shared" si="66"/>
        <v>47208</v>
      </c>
      <c r="T48" s="178">
        <f t="shared" si="66"/>
        <v>47573</v>
      </c>
      <c r="U48" s="178">
        <f t="shared" si="66"/>
        <v>47938</v>
      </c>
      <c r="V48" s="178">
        <f t="shared" si="66"/>
        <v>48304</v>
      </c>
      <c r="W48" s="178">
        <f t="shared" si="66"/>
        <v>48669</v>
      </c>
      <c r="X48" s="178">
        <f t="shared" si="66"/>
        <v>49034</v>
      </c>
      <c r="Y48" s="178">
        <f t="shared" si="66"/>
        <v>49399</v>
      </c>
      <c r="Z48" s="178">
        <f t="shared" si="66"/>
        <v>49765</v>
      </c>
      <c r="AA48" s="178">
        <f t="shared" si="66"/>
        <v>50130</v>
      </c>
      <c r="AB48" s="178">
        <f t="shared" si="66"/>
        <v>50495</v>
      </c>
      <c r="AC48" s="178">
        <f t="shared" si="66"/>
        <v>50860</v>
      </c>
      <c r="AD48" s="178">
        <f t="shared" si="66"/>
        <v>51226</v>
      </c>
      <c r="AE48" s="178">
        <f t="shared" si="66"/>
        <v>51591</v>
      </c>
      <c r="AF48" s="178">
        <f t="shared" si="66"/>
        <v>51956</v>
      </c>
      <c r="AG48" s="178">
        <f t="shared" si="66"/>
        <v>52321</v>
      </c>
      <c r="AH48" s="178">
        <f t="shared" si="66"/>
        <v>52687</v>
      </c>
      <c r="AI48" s="178">
        <f t="shared" si="66"/>
        <v>53052</v>
      </c>
      <c r="AJ48" s="178">
        <f t="shared" si="66"/>
        <v>53417</v>
      </c>
      <c r="AK48" s="178">
        <f t="shared" si="66"/>
        <v>53782</v>
      </c>
      <c r="AL48" s="178">
        <f t="shared" si="66"/>
        <v>54148</v>
      </c>
      <c r="AM48" s="178">
        <f t="shared" si="66"/>
        <v>54513</v>
      </c>
      <c r="AN48" s="178">
        <f t="shared" si="66"/>
        <v>54878</v>
      </c>
      <c r="AO48" s="178">
        <f t="shared" si="66"/>
        <v>55243</v>
      </c>
      <c r="AP48" s="178">
        <f t="shared" ref="AP48:BU48" si="67" xml:space="preserve"> IF(AP47 = 1, $F45, EOMONTH(AO48, $F46))</f>
        <v>55609</v>
      </c>
      <c r="AQ48" s="178">
        <f t="shared" si="67"/>
        <v>55974</v>
      </c>
      <c r="AR48" s="178">
        <f t="shared" si="67"/>
        <v>56339</v>
      </c>
      <c r="AS48" s="178">
        <f t="shared" si="67"/>
        <v>56704</v>
      </c>
      <c r="AT48" s="178">
        <f t="shared" si="67"/>
        <v>57070</v>
      </c>
      <c r="AU48" s="178">
        <f t="shared" si="67"/>
        <v>57435</v>
      </c>
      <c r="AV48" s="178">
        <f t="shared" si="67"/>
        <v>57800</v>
      </c>
      <c r="AW48" s="178">
        <f t="shared" si="67"/>
        <v>58165</v>
      </c>
      <c r="AX48" s="178">
        <f t="shared" si="67"/>
        <v>58531</v>
      </c>
      <c r="AY48" s="178">
        <f t="shared" si="67"/>
        <v>58896</v>
      </c>
      <c r="AZ48" s="178">
        <f t="shared" si="67"/>
        <v>59261</v>
      </c>
      <c r="BA48" s="178">
        <f t="shared" si="67"/>
        <v>59626</v>
      </c>
      <c r="BB48" s="178">
        <f t="shared" si="67"/>
        <v>59992</v>
      </c>
      <c r="BC48" s="178">
        <f t="shared" si="67"/>
        <v>60357</v>
      </c>
      <c r="BD48" s="178">
        <f t="shared" si="67"/>
        <v>60722</v>
      </c>
      <c r="BE48" s="178">
        <f t="shared" si="67"/>
        <v>61087</v>
      </c>
      <c r="BF48" s="178">
        <f t="shared" si="67"/>
        <v>61453</v>
      </c>
      <c r="BG48" s="178">
        <f t="shared" si="67"/>
        <v>61818</v>
      </c>
      <c r="BH48" s="178">
        <f t="shared" si="67"/>
        <v>62183</v>
      </c>
      <c r="BI48" s="178">
        <f t="shared" si="67"/>
        <v>62548</v>
      </c>
      <c r="BJ48" s="178">
        <f t="shared" si="67"/>
        <v>62914</v>
      </c>
      <c r="BK48" s="178">
        <f t="shared" si="67"/>
        <v>63279</v>
      </c>
      <c r="BL48" s="178">
        <f t="shared" si="67"/>
        <v>63644</v>
      </c>
      <c r="BM48" s="178">
        <f t="shared" si="67"/>
        <v>64009</v>
      </c>
      <c r="BN48" s="178">
        <f t="shared" si="67"/>
        <v>64375</v>
      </c>
      <c r="BO48" s="178">
        <f t="shared" si="67"/>
        <v>64740</v>
      </c>
      <c r="BP48" s="178">
        <f t="shared" si="67"/>
        <v>65105</v>
      </c>
      <c r="BQ48" s="178">
        <f t="shared" si="67"/>
        <v>65470</v>
      </c>
      <c r="BR48" s="178">
        <f t="shared" si="67"/>
        <v>65836</v>
      </c>
      <c r="BS48" s="178">
        <f t="shared" si="67"/>
        <v>66201</v>
      </c>
      <c r="BT48" s="178">
        <f t="shared" si="67"/>
        <v>66566</v>
      </c>
      <c r="BU48" s="178">
        <f t="shared" si="67"/>
        <v>66931</v>
      </c>
      <c r="BV48" s="178">
        <f t="shared" ref="BV48:DA48" si="68" xml:space="preserve"> IF(BV47 = 1, $F45, EOMONTH(BU48, $F46))</f>
        <v>67297</v>
      </c>
      <c r="BW48" s="178">
        <f t="shared" si="68"/>
        <v>67662</v>
      </c>
      <c r="BX48" s="178">
        <f t="shared" si="68"/>
        <v>68027</v>
      </c>
      <c r="BY48" s="178">
        <f t="shared" si="68"/>
        <v>68392</v>
      </c>
      <c r="BZ48" s="178">
        <f t="shared" si="68"/>
        <v>68758</v>
      </c>
      <c r="CA48" s="178">
        <f t="shared" si="68"/>
        <v>69123</v>
      </c>
      <c r="CB48" s="178">
        <f t="shared" si="68"/>
        <v>69488</v>
      </c>
      <c r="CC48" s="178">
        <f t="shared" si="68"/>
        <v>69853</v>
      </c>
      <c r="CD48" s="178">
        <f t="shared" si="68"/>
        <v>70219</v>
      </c>
      <c r="CE48" s="178">
        <f t="shared" si="68"/>
        <v>70584</v>
      </c>
      <c r="CF48" s="178">
        <f t="shared" si="68"/>
        <v>70949</v>
      </c>
      <c r="CG48" s="178">
        <f t="shared" si="68"/>
        <v>71314</v>
      </c>
      <c r="CH48" s="178">
        <f t="shared" si="68"/>
        <v>71680</v>
      </c>
      <c r="CI48" s="178">
        <f t="shared" si="68"/>
        <v>72045</v>
      </c>
      <c r="CJ48" s="178">
        <f t="shared" si="68"/>
        <v>72410</v>
      </c>
      <c r="CK48" s="178">
        <f t="shared" si="68"/>
        <v>72775</v>
      </c>
      <c r="CL48" s="178">
        <f t="shared" si="68"/>
        <v>73140</v>
      </c>
      <c r="CM48" s="178">
        <f t="shared" si="68"/>
        <v>73505</v>
      </c>
      <c r="CN48" s="178">
        <f t="shared" si="68"/>
        <v>73870</v>
      </c>
      <c r="CO48" s="178">
        <f t="shared" si="68"/>
        <v>74235</v>
      </c>
      <c r="CP48" s="178">
        <f t="shared" si="68"/>
        <v>74601</v>
      </c>
      <c r="CQ48" s="178">
        <f t="shared" si="68"/>
        <v>74966</v>
      </c>
      <c r="CR48" s="178">
        <f t="shared" si="68"/>
        <v>75331</v>
      </c>
      <c r="CS48" s="178">
        <f t="shared" si="68"/>
        <v>75696</v>
      </c>
      <c r="CT48" s="178">
        <f t="shared" si="68"/>
        <v>76062</v>
      </c>
      <c r="CU48" s="178">
        <f t="shared" si="68"/>
        <v>76427</v>
      </c>
      <c r="CV48" s="178">
        <f t="shared" si="68"/>
        <v>76792</v>
      </c>
      <c r="CW48" s="178">
        <f t="shared" si="68"/>
        <v>77157</v>
      </c>
      <c r="CX48" s="178">
        <f t="shared" si="68"/>
        <v>77523</v>
      </c>
      <c r="CY48" s="178">
        <f t="shared" si="68"/>
        <v>77888</v>
      </c>
      <c r="CZ48" s="178">
        <f t="shared" si="68"/>
        <v>78253</v>
      </c>
      <c r="DA48" s="178">
        <f t="shared" si="68"/>
        <v>78618</v>
      </c>
      <c r="DB48" s="178">
        <f t="shared" ref="DB48:EG48" si="69" xml:space="preserve"> IF(DB47 = 1, $F45, EOMONTH(DA48, $F46))</f>
        <v>78984</v>
      </c>
      <c r="DC48" s="178">
        <f t="shared" si="69"/>
        <v>79349</v>
      </c>
      <c r="DD48" s="178">
        <f t="shared" si="69"/>
        <v>79714</v>
      </c>
      <c r="DE48" s="178">
        <f t="shared" si="69"/>
        <v>80079</v>
      </c>
      <c r="DF48" s="178">
        <f t="shared" si="69"/>
        <v>80445</v>
      </c>
      <c r="DG48" s="178">
        <f t="shared" si="69"/>
        <v>80810</v>
      </c>
      <c r="DH48" s="178">
        <f t="shared" si="69"/>
        <v>81175</v>
      </c>
      <c r="DI48" s="178">
        <f t="shared" si="69"/>
        <v>81540</v>
      </c>
      <c r="DJ48" s="178">
        <f t="shared" si="69"/>
        <v>81906</v>
      </c>
      <c r="DK48" s="178">
        <f t="shared" si="69"/>
        <v>82271</v>
      </c>
      <c r="DL48" s="178">
        <f t="shared" si="69"/>
        <v>82636</v>
      </c>
      <c r="DM48" s="178">
        <f t="shared" si="69"/>
        <v>83001</v>
      </c>
      <c r="DN48" s="178">
        <f t="shared" si="69"/>
        <v>83367</v>
      </c>
      <c r="DO48" s="178">
        <f t="shared" si="69"/>
        <v>83732</v>
      </c>
      <c r="DP48" s="178">
        <f t="shared" si="69"/>
        <v>84097</v>
      </c>
      <c r="DQ48" s="178">
        <f t="shared" si="69"/>
        <v>84462</v>
      </c>
      <c r="DR48" s="178">
        <f t="shared" si="69"/>
        <v>84828</v>
      </c>
      <c r="DS48" s="178">
        <f t="shared" si="69"/>
        <v>85193</v>
      </c>
      <c r="DT48" s="178">
        <f t="shared" si="69"/>
        <v>85558</v>
      </c>
      <c r="DU48" s="178">
        <f t="shared" si="69"/>
        <v>85923</v>
      </c>
      <c r="DV48" s="178">
        <f t="shared" si="69"/>
        <v>86289</v>
      </c>
      <c r="DW48" s="178">
        <f t="shared" si="69"/>
        <v>86654</v>
      </c>
      <c r="DX48" s="178">
        <f t="shared" si="69"/>
        <v>87019</v>
      </c>
      <c r="DY48" s="178">
        <f t="shared" si="69"/>
        <v>87384</v>
      </c>
      <c r="DZ48" s="178">
        <f t="shared" si="69"/>
        <v>87750</v>
      </c>
      <c r="EA48" s="178">
        <f t="shared" si="69"/>
        <v>88115</v>
      </c>
      <c r="EB48" s="178">
        <f t="shared" si="69"/>
        <v>88480</v>
      </c>
      <c r="EC48" s="178">
        <f t="shared" si="69"/>
        <v>88845</v>
      </c>
      <c r="ED48" s="178">
        <f t="shared" si="69"/>
        <v>89211</v>
      </c>
      <c r="EE48" s="178">
        <f t="shared" si="69"/>
        <v>89576</v>
      </c>
      <c r="EF48" s="178">
        <f t="shared" si="69"/>
        <v>89941</v>
      </c>
      <c r="EG48" s="178">
        <f t="shared" si="69"/>
        <v>90306</v>
      </c>
      <c r="EH48" s="178">
        <f t="shared" ref="EH48:FM48" si="70" xml:space="preserve"> IF(EH47 = 1, $F45, EOMONTH(EG48, $F46))</f>
        <v>90672</v>
      </c>
      <c r="EI48" s="178">
        <f t="shared" si="70"/>
        <v>91037</v>
      </c>
      <c r="EJ48" s="178">
        <f t="shared" si="70"/>
        <v>91402</v>
      </c>
      <c r="EK48" s="178">
        <f t="shared" si="70"/>
        <v>91767</v>
      </c>
      <c r="EL48" s="178">
        <f t="shared" si="70"/>
        <v>92133</v>
      </c>
      <c r="EM48" s="178">
        <f t="shared" si="70"/>
        <v>92498</v>
      </c>
      <c r="EN48" s="178">
        <f t="shared" si="70"/>
        <v>92863</v>
      </c>
      <c r="EO48" s="178">
        <f t="shared" si="70"/>
        <v>93228</v>
      </c>
      <c r="EP48" s="178">
        <f t="shared" si="70"/>
        <v>93594</v>
      </c>
      <c r="EQ48" s="178">
        <f t="shared" si="70"/>
        <v>93959</v>
      </c>
      <c r="ER48" s="178">
        <f t="shared" si="70"/>
        <v>94324</v>
      </c>
      <c r="ES48" s="178">
        <f t="shared" si="70"/>
        <v>94689</v>
      </c>
      <c r="ET48" s="178">
        <f t="shared" si="70"/>
        <v>95055</v>
      </c>
      <c r="EU48" s="178">
        <f t="shared" si="70"/>
        <v>95420</v>
      </c>
      <c r="EV48" s="178">
        <f t="shared" si="70"/>
        <v>95785</v>
      </c>
      <c r="EW48" s="178">
        <f t="shared" si="70"/>
        <v>96150</v>
      </c>
      <c r="EX48" s="178">
        <f t="shared" si="70"/>
        <v>96516</v>
      </c>
      <c r="EY48" s="178">
        <f t="shared" si="70"/>
        <v>96881</v>
      </c>
      <c r="EZ48" s="178">
        <f t="shared" si="70"/>
        <v>97246</v>
      </c>
      <c r="FA48" s="178">
        <f t="shared" si="70"/>
        <v>97611</v>
      </c>
      <c r="FB48" s="178">
        <f t="shared" si="70"/>
        <v>97977</v>
      </c>
      <c r="FC48" s="178">
        <f t="shared" si="70"/>
        <v>98342</v>
      </c>
      <c r="FD48" s="178">
        <f t="shared" si="70"/>
        <v>98707</v>
      </c>
      <c r="FE48" s="178">
        <f t="shared" si="70"/>
        <v>99072</v>
      </c>
      <c r="FF48" s="178">
        <f t="shared" si="70"/>
        <v>99438</v>
      </c>
      <c r="FG48" s="178">
        <f t="shared" si="70"/>
        <v>99803</v>
      </c>
      <c r="FH48" s="178">
        <f t="shared" si="70"/>
        <v>100168</v>
      </c>
      <c r="FI48" s="178">
        <f t="shared" si="70"/>
        <v>100533</v>
      </c>
      <c r="FJ48" s="178">
        <f t="shared" si="70"/>
        <v>100899</v>
      </c>
      <c r="FK48" s="178">
        <f t="shared" si="70"/>
        <v>101264</v>
      </c>
      <c r="FL48" s="178">
        <f t="shared" si="70"/>
        <v>101629</v>
      </c>
      <c r="FM48" s="178">
        <f t="shared" si="70"/>
        <v>101994</v>
      </c>
      <c r="FN48" s="178">
        <f t="shared" ref="FN48:GJ48" si="71" xml:space="preserve"> IF(FN47 = 1, $F45, EOMONTH(FM48, $F46))</f>
        <v>102360</v>
      </c>
      <c r="FO48" s="178">
        <f t="shared" si="71"/>
        <v>102725</v>
      </c>
      <c r="FP48" s="178">
        <f t="shared" si="71"/>
        <v>103090</v>
      </c>
      <c r="FQ48" s="178">
        <f t="shared" si="71"/>
        <v>103455</v>
      </c>
      <c r="FR48" s="178">
        <f t="shared" si="71"/>
        <v>103821</v>
      </c>
      <c r="FS48" s="178">
        <f t="shared" si="71"/>
        <v>104186</v>
      </c>
      <c r="FT48" s="178">
        <f t="shared" si="71"/>
        <v>104551</v>
      </c>
      <c r="FU48" s="178">
        <f t="shared" si="71"/>
        <v>104916</v>
      </c>
      <c r="FV48" s="178">
        <f t="shared" si="71"/>
        <v>105282</v>
      </c>
      <c r="FW48" s="178">
        <f t="shared" si="71"/>
        <v>105647</v>
      </c>
      <c r="FX48" s="178">
        <f t="shared" si="71"/>
        <v>106012</v>
      </c>
      <c r="FY48" s="178">
        <f t="shared" si="71"/>
        <v>106377</v>
      </c>
      <c r="FZ48" s="178">
        <f t="shared" si="71"/>
        <v>106743</v>
      </c>
      <c r="GA48" s="178">
        <f t="shared" si="71"/>
        <v>107108</v>
      </c>
      <c r="GB48" s="178">
        <f t="shared" si="71"/>
        <v>107473</v>
      </c>
      <c r="GC48" s="178">
        <f t="shared" si="71"/>
        <v>107838</v>
      </c>
      <c r="GD48" s="178">
        <f t="shared" si="71"/>
        <v>108204</v>
      </c>
      <c r="GE48" s="178">
        <f t="shared" si="71"/>
        <v>108569</v>
      </c>
      <c r="GF48" s="178">
        <f t="shared" si="71"/>
        <v>108934</v>
      </c>
      <c r="GG48" s="178">
        <f t="shared" si="71"/>
        <v>109299</v>
      </c>
      <c r="GH48" s="178">
        <f t="shared" si="71"/>
        <v>109664</v>
      </c>
      <c r="GI48" s="178">
        <f t="shared" si="71"/>
        <v>110029</v>
      </c>
      <c r="GJ48" s="178">
        <f t="shared" si="71"/>
        <v>110394</v>
      </c>
      <c r="GK48" s="250"/>
      <c r="GL48" s="250"/>
      <c r="GM48" s="250"/>
      <c r="GN48" s="250"/>
      <c r="GO48" s="250"/>
      <c r="GP48" s="250"/>
      <c r="GQ48" s="250"/>
      <c r="GR48" s="250"/>
      <c r="GS48" s="250"/>
      <c r="GT48" s="250"/>
      <c r="GU48" s="250"/>
      <c r="GV48" s="250"/>
      <c r="GW48" s="250"/>
      <c r="GX48" s="250"/>
      <c r="GY48" s="250"/>
      <c r="GZ48" s="250"/>
      <c r="HA48" s="250"/>
      <c r="HB48" s="250"/>
      <c r="HC48" s="250"/>
      <c r="HD48" s="250"/>
      <c r="HE48" s="250"/>
      <c r="HF48" s="250"/>
      <c r="HG48" s="250"/>
      <c r="HH48" s="250"/>
      <c r="HI48" s="250"/>
      <c r="HJ48" s="250"/>
      <c r="HK48" s="250"/>
      <c r="HL48" s="250"/>
      <c r="HM48" s="250"/>
      <c r="HN48" s="250"/>
      <c r="HO48" s="250"/>
      <c r="HP48" s="250"/>
      <c r="HQ48" s="250"/>
      <c r="HR48" s="250"/>
      <c r="HS48" s="250"/>
      <c r="HT48" s="250"/>
      <c r="HU48" s="250"/>
      <c r="HV48" s="250"/>
      <c r="HW48" s="250"/>
      <c r="HX48" s="250"/>
      <c r="HY48" s="250"/>
      <c r="HZ48" s="250"/>
      <c r="IA48" s="250"/>
      <c r="IB48" s="250"/>
      <c r="IC48" s="250"/>
      <c r="ID48" s="250"/>
      <c r="IE48" s="250"/>
      <c r="IF48" s="250"/>
      <c r="IG48" s="250"/>
      <c r="IH48" s="250"/>
      <c r="II48" s="250"/>
      <c r="IJ48" s="250"/>
      <c r="IK48" s="250"/>
      <c r="IL48" s="250"/>
      <c r="IM48" s="250"/>
      <c r="IN48" s="250"/>
      <c r="IO48" s="250"/>
      <c r="IP48" s="250"/>
      <c r="IQ48" s="250"/>
      <c r="IR48" s="250"/>
      <c r="IS48" s="250"/>
      <c r="IT48" s="250"/>
      <c r="IU48" s="250"/>
      <c r="IV48" s="250"/>
      <c r="IW48" s="250"/>
      <c r="IX48" s="250"/>
      <c r="IY48" s="250"/>
      <c r="IZ48" s="250"/>
      <c r="JA48" s="250"/>
      <c r="JB48" s="250"/>
      <c r="JC48" s="250"/>
      <c r="JD48" s="250"/>
      <c r="JE48" s="250"/>
      <c r="JF48" s="250"/>
      <c r="JG48" s="250"/>
      <c r="JH48" s="250"/>
      <c r="JI48" s="250"/>
      <c r="JJ48" s="250"/>
      <c r="JK48" s="250"/>
      <c r="JL48" s="250"/>
      <c r="JM48" s="250"/>
      <c r="JN48" s="250"/>
      <c r="JO48" s="250"/>
      <c r="JP48" s="250"/>
      <c r="JQ48" s="250"/>
      <c r="JR48" s="250"/>
      <c r="JS48" s="250"/>
      <c r="JT48" s="250"/>
      <c r="JU48" s="250"/>
      <c r="JV48" s="250"/>
      <c r="JW48" s="250"/>
      <c r="JX48" s="250"/>
      <c r="JY48" s="250"/>
      <c r="JZ48" s="250"/>
      <c r="KA48" s="250"/>
      <c r="KB48" s="250"/>
      <c r="KC48" s="250"/>
      <c r="KD48" s="250"/>
      <c r="KE48" s="250"/>
      <c r="KF48" s="250"/>
      <c r="KG48" s="250"/>
      <c r="KH48" s="250"/>
      <c r="KI48" s="250"/>
      <c r="KJ48" s="250"/>
      <c r="KK48" s="250"/>
      <c r="KL48" s="250"/>
      <c r="KM48" s="250"/>
      <c r="KN48" s="250"/>
      <c r="KO48" s="250"/>
      <c r="KP48" s="250"/>
      <c r="KQ48" s="250"/>
      <c r="KR48" s="250"/>
      <c r="KS48" s="250"/>
      <c r="KT48" s="250"/>
      <c r="KU48" s="250"/>
      <c r="KV48" s="250"/>
      <c r="KW48" s="250"/>
      <c r="KX48" s="250"/>
      <c r="KY48" s="250"/>
      <c r="KZ48" s="250"/>
      <c r="LA48" s="250"/>
      <c r="LB48" s="250"/>
      <c r="LC48" s="250"/>
      <c r="LD48" s="250"/>
      <c r="LE48" s="250"/>
      <c r="LF48" s="250"/>
      <c r="LG48" s="250"/>
      <c r="LH48" s="250"/>
      <c r="LI48" s="250"/>
      <c r="LJ48" s="250"/>
      <c r="LK48" s="250"/>
      <c r="LL48" s="250"/>
      <c r="LM48" s="250"/>
      <c r="LN48" s="250"/>
      <c r="LO48" s="250"/>
      <c r="LP48" s="250"/>
      <c r="LQ48" s="250"/>
      <c r="LR48" s="250"/>
      <c r="LS48" s="250"/>
      <c r="LT48" s="250"/>
      <c r="LU48" s="250"/>
      <c r="LV48" s="250"/>
      <c r="LW48" s="250"/>
      <c r="LX48" s="250"/>
      <c r="LY48" s="250"/>
      <c r="LZ48" s="250"/>
      <c r="MA48" s="250"/>
      <c r="MB48" s="250"/>
      <c r="MC48" s="250"/>
      <c r="MD48" s="250"/>
      <c r="ME48" s="250"/>
      <c r="MF48" s="250"/>
      <c r="MG48" s="250"/>
      <c r="MH48" s="250"/>
      <c r="MI48" s="250"/>
      <c r="MJ48" s="250"/>
      <c r="MK48" s="250"/>
      <c r="ML48" s="250"/>
      <c r="MM48" s="250"/>
      <c r="MN48" s="250"/>
      <c r="MO48" s="250"/>
      <c r="MP48" s="250"/>
      <c r="MQ48" s="250"/>
      <c r="MR48" s="250"/>
      <c r="MS48" s="250"/>
      <c r="MT48" s="250"/>
      <c r="MU48" s="250"/>
      <c r="MV48" s="250"/>
      <c r="MW48" s="250"/>
      <c r="MX48" s="250"/>
      <c r="MY48" s="250"/>
      <c r="MZ48" s="250"/>
      <c r="NA48" s="250"/>
      <c r="NB48" s="250"/>
      <c r="NC48" s="250"/>
      <c r="ND48" s="250"/>
      <c r="NE48" s="250"/>
      <c r="NF48" s="250"/>
      <c r="NG48" s="250"/>
      <c r="NH48" s="250"/>
      <c r="NI48" s="250"/>
      <c r="NJ48" s="250"/>
      <c r="NK48" s="250"/>
      <c r="NL48" s="250"/>
      <c r="NM48" s="250"/>
      <c r="NN48" s="250"/>
      <c r="NO48" s="250"/>
      <c r="NP48" s="250"/>
      <c r="NQ48" s="250"/>
      <c r="NR48" s="250"/>
      <c r="NS48" s="250"/>
      <c r="NT48" s="250"/>
      <c r="NU48" s="250"/>
      <c r="NV48" s="250"/>
      <c r="NW48" s="250"/>
      <c r="NX48" s="250"/>
      <c r="NY48" s="250"/>
      <c r="NZ48" s="250"/>
      <c r="OA48" s="250"/>
      <c r="OB48" s="250"/>
      <c r="OC48" s="250"/>
      <c r="OD48" s="250"/>
      <c r="OE48" s="250"/>
      <c r="OF48" s="250"/>
      <c r="OG48" s="250"/>
      <c r="OH48" s="250"/>
      <c r="OI48" s="250"/>
      <c r="OJ48" s="250"/>
      <c r="OK48" s="250"/>
      <c r="OL48" s="250"/>
      <c r="OM48" s="250"/>
      <c r="ON48" s="250"/>
      <c r="OO48" s="250"/>
      <c r="OP48" s="250"/>
      <c r="OQ48" s="250"/>
      <c r="OR48" s="250"/>
      <c r="OS48" s="250"/>
      <c r="OT48" s="250"/>
      <c r="OU48" s="250"/>
      <c r="OV48" s="250"/>
      <c r="OW48" s="250"/>
      <c r="OX48" s="250"/>
      <c r="OY48" s="250"/>
      <c r="OZ48" s="250"/>
      <c r="PA48" s="250"/>
      <c r="PB48" s="250"/>
      <c r="PC48" s="250"/>
      <c r="PD48" s="250"/>
      <c r="PE48" s="250"/>
      <c r="PF48" s="250"/>
      <c r="PG48" s="250"/>
      <c r="PH48" s="250"/>
      <c r="PI48" s="250"/>
      <c r="PJ48" s="250"/>
      <c r="PK48" s="250"/>
      <c r="PL48" s="250"/>
      <c r="PM48" s="250"/>
      <c r="PN48" s="250"/>
      <c r="PO48" s="250"/>
      <c r="PP48" s="250"/>
      <c r="PQ48" s="250"/>
      <c r="PR48" s="250"/>
      <c r="PS48" s="250"/>
      <c r="PT48" s="250"/>
      <c r="PU48" s="250"/>
    </row>
    <row r="49" spans="1:437" s="414" customFormat="1" outlineLevel="1" x14ac:dyDescent="0.25">
      <c r="A49" s="189"/>
      <c r="B49" s="189"/>
      <c r="C49" s="190"/>
      <c r="D49" s="191"/>
      <c r="E49" s="192"/>
      <c r="F49" s="192"/>
      <c r="G49" s="192"/>
      <c r="H49" s="192"/>
      <c r="I49" s="192"/>
      <c r="J49" s="192"/>
      <c r="K49" s="192"/>
      <c r="L49" s="192"/>
      <c r="M49" s="192"/>
      <c r="N49" s="192"/>
      <c r="O49" s="192"/>
      <c r="P49" s="192"/>
      <c r="Q49" s="192"/>
      <c r="R49" s="192"/>
      <c r="S49" s="192"/>
      <c r="T49" s="192"/>
      <c r="U49" s="192"/>
      <c r="V49" s="192"/>
      <c r="W49" s="192"/>
      <c r="X49" s="192"/>
      <c r="Y49" s="192"/>
      <c r="Z49" s="192"/>
      <c r="AA49" s="192"/>
      <c r="AB49" s="192"/>
      <c r="AC49" s="192"/>
      <c r="AD49" s="192"/>
      <c r="AE49" s="192"/>
      <c r="AF49" s="192"/>
      <c r="AG49" s="192"/>
      <c r="AH49" s="192"/>
      <c r="AI49" s="192"/>
      <c r="AJ49" s="192"/>
      <c r="AK49" s="192"/>
      <c r="AL49" s="192"/>
      <c r="AM49" s="192"/>
      <c r="AN49" s="192"/>
      <c r="AO49" s="192"/>
      <c r="AP49" s="192"/>
      <c r="AQ49" s="192"/>
      <c r="AR49" s="192"/>
      <c r="AS49" s="192"/>
      <c r="AT49" s="192"/>
      <c r="AU49" s="192"/>
      <c r="AV49" s="192"/>
      <c r="AW49" s="192"/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  <c r="BQ49" s="192"/>
      <c r="BR49" s="192"/>
      <c r="BS49" s="192"/>
      <c r="BT49" s="192"/>
      <c r="BU49" s="192"/>
      <c r="BV49" s="192"/>
      <c r="BW49" s="192"/>
      <c r="BX49" s="192"/>
      <c r="BY49" s="192"/>
      <c r="BZ49" s="192"/>
      <c r="CA49" s="192"/>
      <c r="CB49" s="192"/>
      <c r="CC49" s="192"/>
      <c r="CD49" s="192"/>
      <c r="CE49" s="192"/>
      <c r="CF49" s="192"/>
      <c r="CG49" s="192"/>
      <c r="CH49" s="192"/>
      <c r="CI49" s="192"/>
      <c r="CJ49" s="192"/>
      <c r="CK49" s="192"/>
      <c r="CL49" s="192"/>
      <c r="CM49" s="192"/>
      <c r="CN49" s="192"/>
      <c r="CO49" s="192"/>
      <c r="CP49" s="192"/>
      <c r="CQ49" s="192"/>
      <c r="CR49" s="192"/>
      <c r="CS49" s="192"/>
      <c r="CT49" s="192"/>
      <c r="CU49" s="192"/>
      <c r="CV49" s="192"/>
      <c r="CW49" s="192"/>
      <c r="CX49" s="192"/>
      <c r="CY49" s="192"/>
      <c r="CZ49" s="192"/>
      <c r="DA49" s="192"/>
      <c r="DB49" s="192"/>
      <c r="DC49" s="192"/>
      <c r="DD49" s="192"/>
      <c r="DE49" s="192"/>
      <c r="DF49" s="192"/>
      <c r="DG49" s="192"/>
      <c r="DH49" s="192"/>
      <c r="DI49" s="192"/>
      <c r="DJ49" s="192"/>
      <c r="DK49" s="192"/>
      <c r="DL49" s="192"/>
      <c r="DM49" s="192"/>
      <c r="DN49" s="192"/>
      <c r="DO49" s="192"/>
      <c r="DP49" s="192"/>
      <c r="DQ49" s="192"/>
      <c r="DR49" s="192"/>
      <c r="DS49" s="192"/>
      <c r="DT49" s="192"/>
      <c r="DU49" s="192"/>
      <c r="DV49" s="192"/>
      <c r="DW49" s="192"/>
      <c r="DX49" s="192"/>
      <c r="DY49" s="192"/>
      <c r="DZ49" s="192"/>
      <c r="EA49" s="192"/>
      <c r="EB49" s="192"/>
      <c r="EC49" s="192"/>
      <c r="ED49" s="192"/>
      <c r="EE49" s="192"/>
      <c r="EF49" s="192"/>
      <c r="EG49" s="192"/>
      <c r="EH49" s="192"/>
      <c r="EI49" s="192"/>
      <c r="EJ49" s="192"/>
      <c r="EK49" s="192"/>
      <c r="EL49" s="192"/>
      <c r="EM49" s="192"/>
      <c r="EN49" s="192"/>
      <c r="EO49" s="192"/>
      <c r="EP49" s="192"/>
      <c r="EQ49" s="192"/>
      <c r="ER49" s="192"/>
      <c r="ES49" s="192"/>
      <c r="ET49" s="192"/>
      <c r="EU49" s="192"/>
      <c r="EV49" s="192"/>
      <c r="EW49" s="192"/>
      <c r="EX49" s="192"/>
      <c r="EY49" s="192"/>
      <c r="EZ49" s="192"/>
      <c r="FA49" s="192"/>
      <c r="FB49" s="192"/>
      <c r="FC49" s="192"/>
      <c r="FD49" s="192"/>
      <c r="FE49" s="192"/>
      <c r="FF49" s="192"/>
      <c r="FG49" s="192"/>
      <c r="FH49" s="192"/>
      <c r="FI49" s="192"/>
      <c r="FJ49" s="192"/>
      <c r="FK49" s="192"/>
      <c r="FL49" s="192"/>
      <c r="FM49" s="192"/>
      <c r="FN49" s="192"/>
      <c r="FO49" s="192"/>
      <c r="FP49" s="192"/>
      <c r="FQ49" s="192"/>
      <c r="FR49" s="192"/>
      <c r="FS49" s="192"/>
      <c r="FT49" s="192"/>
      <c r="FU49" s="192"/>
      <c r="FV49" s="192"/>
      <c r="FW49" s="192"/>
      <c r="FX49" s="192"/>
      <c r="FY49" s="192"/>
      <c r="FZ49" s="192"/>
      <c r="GA49" s="192"/>
      <c r="GB49" s="192"/>
      <c r="GC49" s="192"/>
      <c r="GD49" s="192"/>
      <c r="GE49" s="192"/>
      <c r="GF49" s="192"/>
      <c r="GG49" s="192"/>
      <c r="GH49" s="192"/>
      <c r="GI49" s="192"/>
      <c r="GJ49" s="192"/>
      <c r="GK49" s="413"/>
      <c r="GL49" s="413"/>
      <c r="GM49" s="413"/>
      <c r="GN49" s="413"/>
      <c r="GO49" s="413"/>
      <c r="GP49" s="413"/>
      <c r="GQ49" s="413"/>
      <c r="GR49" s="413"/>
      <c r="GS49" s="413"/>
      <c r="GT49" s="413"/>
      <c r="GU49" s="413"/>
      <c r="GV49" s="413"/>
      <c r="GW49" s="413"/>
      <c r="GX49" s="413"/>
      <c r="GY49" s="413"/>
      <c r="GZ49" s="413"/>
      <c r="HA49" s="413"/>
      <c r="HB49" s="413"/>
      <c r="HC49" s="413"/>
      <c r="HD49" s="413"/>
      <c r="HE49" s="413"/>
      <c r="HF49" s="413"/>
      <c r="HG49" s="413"/>
      <c r="HH49" s="413"/>
      <c r="HI49" s="413"/>
      <c r="HJ49" s="413"/>
      <c r="HK49" s="413"/>
      <c r="HL49" s="413"/>
      <c r="HM49" s="413"/>
      <c r="HN49" s="413"/>
      <c r="HO49" s="413"/>
      <c r="HP49" s="413"/>
      <c r="HQ49" s="413"/>
      <c r="HR49" s="413"/>
      <c r="HS49" s="413"/>
      <c r="HT49" s="413"/>
      <c r="HU49" s="413"/>
      <c r="HV49" s="413"/>
      <c r="HW49" s="413"/>
      <c r="HX49" s="413"/>
      <c r="HY49" s="413"/>
      <c r="HZ49" s="413"/>
      <c r="IA49" s="413"/>
      <c r="IB49" s="413"/>
      <c r="IC49" s="413"/>
      <c r="ID49" s="413"/>
      <c r="IE49" s="413"/>
      <c r="IF49" s="413"/>
      <c r="IG49" s="413"/>
      <c r="IH49" s="413"/>
      <c r="II49" s="413"/>
      <c r="IJ49" s="413"/>
      <c r="IK49" s="413"/>
      <c r="IL49" s="413"/>
      <c r="IM49" s="413"/>
      <c r="IN49" s="413"/>
      <c r="IO49" s="413"/>
      <c r="IP49" s="413"/>
      <c r="IQ49" s="413"/>
      <c r="IR49" s="413"/>
      <c r="IS49" s="413"/>
      <c r="IT49" s="413"/>
      <c r="IU49" s="413"/>
      <c r="IV49" s="413"/>
      <c r="IW49" s="413"/>
      <c r="IX49" s="413"/>
      <c r="IY49" s="413"/>
      <c r="IZ49" s="413"/>
      <c r="JA49" s="413"/>
      <c r="JB49" s="413"/>
      <c r="JC49" s="413"/>
      <c r="JD49" s="413"/>
      <c r="JE49" s="413"/>
      <c r="JF49" s="413"/>
      <c r="JG49" s="413"/>
      <c r="JH49" s="413"/>
      <c r="JI49" s="413"/>
      <c r="JJ49" s="413"/>
      <c r="JK49" s="413"/>
      <c r="JL49" s="413"/>
      <c r="JM49" s="413"/>
      <c r="JN49" s="413"/>
      <c r="JO49" s="413"/>
      <c r="JP49" s="413"/>
      <c r="JQ49" s="413"/>
      <c r="JR49" s="413"/>
      <c r="JS49" s="413"/>
      <c r="JT49" s="413"/>
      <c r="JU49" s="413"/>
      <c r="JV49" s="413"/>
      <c r="JW49" s="413"/>
      <c r="JX49" s="413"/>
      <c r="JY49" s="413"/>
      <c r="JZ49" s="413"/>
      <c r="KA49" s="413"/>
      <c r="KB49" s="413"/>
      <c r="KC49" s="413"/>
      <c r="KD49" s="413"/>
      <c r="KE49" s="413"/>
      <c r="KF49" s="413"/>
      <c r="KG49" s="413"/>
      <c r="KH49" s="413"/>
      <c r="KI49" s="413"/>
      <c r="KJ49" s="413"/>
      <c r="KK49" s="413"/>
      <c r="KL49" s="413"/>
      <c r="KM49" s="413"/>
      <c r="KN49" s="413"/>
      <c r="KO49" s="413"/>
      <c r="KP49" s="413"/>
      <c r="KQ49" s="413"/>
      <c r="KR49" s="413"/>
      <c r="KS49" s="413"/>
      <c r="KT49" s="413"/>
      <c r="KU49" s="413"/>
      <c r="KV49" s="413"/>
      <c r="KW49" s="413"/>
      <c r="KX49" s="413"/>
      <c r="KY49" s="413"/>
      <c r="KZ49" s="413"/>
      <c r="LA49" s="413"/>
      <c r="LB49" s="413"/>
      <c r="LC49" s="413"/>
      <c r="LD49" s="413"/>
      <c r="LE49" s="413"/>
      <c r="LF49" s="413"/>
      <c r="LG49" s="413"/>
      <c r="LH49" s="413"/>
      <c r="LI49" s="413"/>
      <c r="LJ49" s="413"/>
      <c r="LK49" s="413"/>
      <c r="LL49" s="413"/>
      <c r="LM49" s="413"/>
      <c r="LN49" s="413"/>
      <c r="LO49" s="413"/>
      <c r="LP49" s="413"/>
      <c r="LQ49" s="413"/>
      <c r="LR49" s="413"/>
      <c r="LS49" s="413"/>
      <c r="LT49" s="413"/>
      <c r="LU49" s="413"/>
      <c r="LV49" s="413"/>
      <c r="LW49" s="413"/>
      <c r="LX49" s="413"/>
      <c r="LY49" s="413"/>
      <c r="LZ49" s="413"/>
      <c r="MA49" s="413"/>
      <c r="MB49" s="413"/>
      <c r="MC49" s="413"/>
      <c r="MD49" s="413"/>
      <c r="ME49" s="413"/>
      <c r="MF49" s="413"/>
      <c r="MG49" s="413"/>
      <c r="MH49" s="413"/>
      <c r="MI49" s="413"/>
      <c r="MJ49" s="413"/>
      <c r="MK49" s="413"/>
      <c r="ML49" s="413"/>
      <c r="MM49" s="413"/>
      <c r="MN49" s="413"/>
      <c r="MO49" s="413"/>
      <c r="MP49" s="413"/>
      <c r="MQ49" s="413"/>
      <c r="MR49" s="413"/>
      <c r="MS49" s="413"/>
      <c r="MT49" s="413"/>
      <c r="MU49" s="413"/>
      <c r="MV49" s="413"/>
      <c r="MW49" s="413"/>
      <c r="MX49" s="413"/>
      <c r="MY49" s="413"/>
      <c r="MZ49" s="413"/>
      <c r="NA49" s="413"/>
      <c r="NB49" s="413"/>
      <c r="NC49" s="413"/>
      <c r="ND49" s="413"/>
      <c r="NE49" s="413"/>
      <c r="NF49" s="413"/>
      <c r="NG49" s="413"/>
      <c r="NH49" s="413"/>
      <c r="NI49" s="413"/>
      <c r="NJ49" s="413"/>
      <c r="NK49" s="413"/>
      <c r="NL49" s="413"/>
      <c r="NM49" s="413"/>
      <c r="NN49" s="413"/>
      <c r="NO49" s="413"/>
      <c r="NP49" s="413"/>
      <c r="NQ49" s="413"/>
      <c r="NR49" s="413"/>
      <c r="NS49" s="413"/>
      <c r="NT49" s="413"/>
      <c r="NU49" s="413"/>
      <c r="NV49" s="413"/>
      <c r="NW49" s="413"/>
      <c r="NX49" s="413"/>
      <c r="NY49" s="413"/>
      <c r="NZ49" s="413"/>
      <c r="OA49" s="413"/>
      <c r="OB49" s="413"/>
      <c r="OC49" s="413"/>
      <c r="OD49" s="413"/>
      <c r="OE49" s="413"/>
      <c r="OF49" s="413"/>
      <c r="OG49" s="413"/>
      <c r="OH49" s="413"/>
      <c r="OI49" s="413"/>
      <c r="OJ49" s="413"/>
      <c r="OK49" s="413"/>
      <c r="OL49" s="413"/>
      <c r="OM49" s="413"/>
      <c r="ON49" s="413"/>
      <c r="OO49" s="413"/>
      <c r="OP49" s="413"/>
      <c r="OQ49" s="413"/>
      <c r="OR49" s="413"/>
      <c r="OS49" s="413"/>
      <c r="OT49" s="413"/>
      <c r="OU49" s="413"/>
      <c r="OV49" s="413"/>
      <c r="OW49" s="413"/>
      <c r="OX49" s="413"/>
      <c r="OY49" s="413"/>
      <c r="OZ49" s="413"/>
      <c r="PA49" s="413"/>
      <c r="PB49" s="413"/>
      <c r="PC49" s="413"/>
      <c r="PD49" s="413"/>
      <c r="PE49" s="413"/>
      <c r="PF49" s="413"/>
      <c r="PG49" s="413"/>
      <c r="PH49" s="413"/>
      <c r="PI49" s="413"/>
      <c r="PJ49" s="413"/>
      <c r="PK49" s="413"/>
      <c r="PL49" s="413"/>
      <c r="PM49" s="413"/>
      <c r="PN49" s="413"/>
      <c r="PO49" s="413"/>
      <c r="PP49" s="413"/>
      <c r="PQ49" s="413"/>
      <c r="PR49" s="413"/>
      <c r="PS49" s="413"/>
      <c r="PT49" s="413"/>
      <c r="PU49" s="413"/>
    </row>
    <row r="50" spans="1:437" s="204" customFormat="1" outlineLevel="1" x14ac:dyDescent="0.25">
      <c r="A50" s="15"/>
      <c r="B50" s="15"/>
      <c r="C50" s="21"/>
      <c r="D50" s="60"/>
      <c r="E50" s="205" t="str">
        <f t="shared" ref="E50:AJ50" si="72" xml:space="preserve"> E$67</f>
        <v>Timeline label</v>
      </c>
      <c r="F50" s="205">
        <f t="shared" si="72"/>
        <v>0</v>
      </c>
      <c r="G50" s="205" t="str">
        <f t="shared" si="72"/>
        <v>label</v>
      </c>
      <c r="H50" s="205">
        <f t="shared" si="72"/>
        <v>0</v>
      </c>
      <c r="I50" s="205">
        <f t="shared" si="72"/>
        <v>0</v>
      </c>
      <c r="J50" s="205" t="str">
        <f t="shared" si="72"/>
        <v>Pre-fcst</v>
      </c>
      <c r="K50" s="205" t="str">
        <f t="shared" si="72"/>
        <v>Pre-fcst</v>
      </c>
      <c r="L50" s="205" t="str">
        <f t="shared" si="72"/>
        <v>Fin Close</v>
      </c>
      <c r="M50" s="205" t="str">
        <f t="shared" si="72"/>
        <v>Operations</v>
      </c>
      <c r="N50" s="205" t="str">
        <f t="shared" si="72"/>
        <v>Operations</v>
      </c>
      <c r="O50" s="205" t="str">
        <f t="shared" si="72"/>
        <v>Operations</v>
      </c>
      <c r="P50" s="205" t="str">
        <f t="shared" si="72"/>
        <v>Operations</v>
      </c>
      <c r="Q50" s="205" t="str">
        <f t="shared" si="72"/>
        <v>Operations</v>
      </c>
      <c r="R50" s="205" t="str">
        <f t="shared" si="72"/>
        <v>Operations</v>
      </c>
      <c r="S50" s="205" t="str">
        <f t="shared" si="72"/>
        <v>Operations</v>
      </c>
      <c r="T50" s="205" t="str">
        <f t="shared" si="72"/>
        <v>Operations</v>
      </c>
      <c r="U50" s="205" t="str">
        <f t="shared" si="72"/>
        <v>Operations</v>
      </c>
      <c r="V50" s="205" t="str">
        <f t="shared" si="72"/>
        <v>Operations</v>
      </c>
      <c r="W50" s="205" t="str">
        <f t="shared" si="72"/>
        <v>Operations</v>
      </c>
      <c r="X50" s="205" t="str">
        <f t="shared" si="72"/>
        <v>Operations</v>
      </c>
      <c r="Y50" s="205" t="str">
        <f t="shared" si="72"/>
        <v>Operations</v>
      </c>
      <c r="Z50" s="205" t="str">
        <f t="shared" si="72"/>
        <v>Operations</v>
      </c>
      <c r="AA50" s="205" t="str">
        <f t="shared" si="72"/>
        <v>Operations</v>
      </c>
      <c r="AB50" s="205" t="str">
        <f t="shared" si="72"/>
        <v>Operations</v>
      </c>
      <c r="AC50" s="205" t="str">
        <f t="shared" si="72"/>
        <v>Operations</v>
      </c>
      <c r="AD50" s="205" t="str">
        <f t="shared" si="72"/>
        <v>Operations</v>
      </c>
      <c r="AE50" s="205" t="str">
        <f t="shared" si="72"/>
        <v>Operations</v>
      </c>
      <c r="AF50" s="205" t="str">
        <f t="shared" si="72"/>
        <v>Operations</v>
      </c>
      <c r="AG50" s="205" t="str">
        <f t="shared" si="72"/>
        <v>Operations</v>
      </c>
      <c r="AH50" s="205" t="str">
        <f t="shared" si="72"/>
        <v>Operations</v>
      </c>
      <c r="AI50" s="205" t="str">
        <f t="shared" si="72"/>
        <v>Operations</v>
      </c>
      <c r="AJ50" s="205" t="str">
        <f t="shared" si="72"/>
        <v>Operations</v>
      </c>
      <c r="AK50" s="205" t="str">
        <f t="shared" ref="AK50:BP50" si="73" xml:space="preserve"> AK$67</f>
        <v>Operations</v>
      </c>
      <c r="AL50" s="205" t="str">
        <f t="shared" si="73"/>
        <v>Operations</v>
      </c>
      <c r="AM50" s="205" t="str">
        <f t="shared" si="73"/>
        <v>Operations</v>
      </c>
      <c r="AN50" s="205" t="str">
        <f t="shared" si="73"/>
        <v>Operations</v>
      </c>
      <c r="AO50" s="205" t="str">
        <f t="shared" si="73"/>
        <v>Operations</v>
      </c>
      <c r="AP50" s="205" t="str">
        <f t="shared" si="73"/>
        <v>Operations</v>
      </c>
      <c r="AQ50" s="205" t="str">
        <f t="shared" si="73"/>
        <v>Operations</v>
      </c>
      <c r="AR50" s="205" t="str">
        <f t="shared" si="73"/>
        <v>Operations</v>
      </c>
      <c r="AS50" s="205" t="str">
        <f t="shared" si="73"/>
        <v>Operations</v>
      </c>
      <c r="AT50" s="205" t="str">
        <f t="shared" si="73"/>
        <v>Operations</v>
      </c>
      <c r="AU50" s="205" t="str">
        <f t="shared" si="73"/>
        <v>Operations</v>
      </c>
      <c r="AV50" s="205" t="str">
        <f t="shared" si="73"/>
        <v>Operations</v>
      </c>
      <c r="AW50" s="205" t="str">
        <f t="shared" si="73"/>
        <v>Operations</v>
      </c>
      <c r="AX50" s="205" t="str">
        <f t="shared" si="73"/>
        <v>Operations</v>
      </c>
      <c r="AY50" s="205" t="str">
        <f t="shared" si="73"/>
        <v>Operations</v>
      </c>
      <c r="AZ50" s="205" t="str">
        <f t="shared" si="73"/>
        <v>Operations</v>
      </c>
      <c r="BA50" s="205" t="str">
        <f t="shared" si="73"/>
        <v>Operations</v>
      </c>
      <c r="BB50" s="205" t="str">
        <f t="shared" si="73"/>
        <v>Operations</v>
      </c>
      <c r="BC50" s="205" t="str">
        <f t="shared" si="73"/>
        <v>Operations</v>
      </c>
      <c r="BD50" s="205" t="str">
        <f t="shared" si="73"/>
        <v>Operations</v>
      </c>
      <c r="BE50" s="205" t="str">
        <f t="shared" si="73"/>
        <v>Operations</v>
      </c>
      <c r="BF50" s="205" t="str">
        <f t="shared" si="73"/>
        <v>Operations</v>
      </c>
      <c r="BG50" s="205" t="str">
        <f t="shared" si="73"/>
        <v>Operations</v>
      </c>
      <c r="BH50" s="205" t="str">
        <f t="shared" si="73"/>
        <v>Operations</v>
      </c>
      <c r="BI50" s="205" t="str">
        <f t="shared" si="73"/>
        <v>Operations</v>
      </c>
      <c r="BJ50" s="205" t="str">
        <f t="shared" si="73"/>
        <v>Operations</v>
      </c>
      <c r="BK50" s="205" t="str">
        <f t="shared" si="73"/>
        <v>Operations</v>
      </c>
      <c r="BL50" s="205" t="str">
        <f t="shared" si="73"/>
        <v>Operations</v>
      </c>
      <c r="BM50" s="205" t="str">
        <f t="shared" si="73"/>
        <v>Operations</v>
      </c>
      <c r="BN50" s="205" t="str">
        <f t="shared" si="73"/>
        <v>Operations</v>
      </c>
      <c r="BO50" s="205" t="str">
        <f t="shared" si="73"/>
        <v>Operations</v>
      </c>
      <c r="BP50" s="205" t="str">
        <f t="shared" si="73"/>
        <v>Operations</v>
      </c>
      <c r="BQ50" s="205" t="str">
        <f t="shared" ref="BQ50:CV50" si="74" xml:space="preserve"> BQ$67</f>
        <v>Operations</v>
      </c>
      <c r="BR50" s="205" t="str">
        <f t="shared" si="74"/>
        <v>Operations</v>
      </c>
      <c r="BS50" s="205" t="str">
        <f t="shared" si="74"/>
        <v>Operations</v>
      </c>
      <c r="BT50" s="205" t="str">
        <f t="shared" si="74"/>
        <v>Operations</v>
      </c>
      <c r="BU50" s="205" t="str">
        <f t="shared" si="74"/>
        <v>Operations</v>
      </c>
      <c r="BV50" s="205" t="str">
        <f t="shared" si="74"/>
        <v>Operations</v>
      </c>
      <c r="BW50" s="205" t="str">
        <f t="shared" si="74"/>
        <v>Operations</v>
      </c>
      <c r="BX50" s="205" t="str">
        <f t="shared" si="74"/>
        <v>Operations</v>
      </c>
      <c r="BY50" s="205" t="str">
        <f t="shared" si="74"/>
        <v>Operations</v>
      </c>
      <c r="BZ50" s="205" t="str">
        <f t="shared" si="74"/>
        <v>Operations</v>
      </c>
      <c r="CA50" s="205" t="str">
        <f t="shared" si="74"/>
        <v>Operations</v>
      </c>
      <c r="CB50" s="205" t="str">
        <f t="shared" si="74"/>
        <v>Operations</v>
      </c>
      <c r="CC50" s="205" t="str">
        <f t="shared" si="74"/>
        <v>Operations</v>
      </c>
      <c r="CD50" s="205" t="str">
        <f t="shared" si="74"/>
        <v>Operations</v>
      </c>
      <c r="CE50" s="205" t="str">
        <f t="shared" si="74"/>
        <v>Operations</v>
      </c>
      <c r="CF50" s="205" t="str">
        <f t="shared" si="74"/>
        <v>Operations</v>
      </c>
      <c r="CG50" s="205" t="str">
        <f t="shared" si="74"/>
        <v>Operations</v>
      </c>
      <c r="CH50" s="205" t="str">
        <f t="shared" si="74"/>
        <v>Operations</v>
      </c>
      <c r="CI50" s="205" t="str">
        <f t="shared" si="74"/>
        <v>Operations</v>
      </c>
      <c r="CJ50" s="205" t="str">
        <f t="shared" si="74"/>
        <v>Operations</v>
      </c>
      <c r="CK50" s="205" t="str">
        <f t="shared" si="74"/>
        <v>Operations</v>
      </c>
      <c r="CL50" s="205" t="str">
        <f t="shared" si="74"/>
        <v>Operations</v>
      </c>
      <c r="CM50" s="205" t="str">
        <f t="shared" si="74"/>
        <v>Operations</v>
      </c>
      <c r="CN50" s="205" t="str">
        <f t="shared" si="74"/>
        <v>Operations</v>
      </c>
      <c r="CO50" s="205" t="str">
        <f t="shared" si="74"/>
        <v>Operations</v>
      </c>
      <c r="CP50" s="205" t="str">
        <f t="shared" si="74"/>
        <v>Operations</v>
      </c>
      <c r="CQ50" s="205" t="str">
        <f t="shared" si="74"/>
        <v>Operations</v>
      </c>
      <c r="CR50" s="205" t="str">
        <f t="shared" si="74"/>
        <v>Operations</v>
      </c>
      <c r="CS50" s="205" t="str">
        <f t="shared" si="74"/>
        <v>Operations</v>
      </c>
      <c r="CT50" s="205" t="str">
        <f t="shared" si="74"/>
        <v>Operations</v>
      </c>
      <c r="CU50" s="205" t="str">
        <f t="shared" si="74"/>
        <v>Operations</v>
      </c>
      <c r="CV50" s="205" t="str">
        <f t="shared" si="74"/>
        <v>Operations</v>
      </c>
      <c r="CW50" s="205" t="str">
        <f t="shared" ref="CW50:EB50" si="75" xml:space="preserve"> CW$67</f>
        <v>Operations</v>
      </c>
      <c r="CX50" s="205" t="str">
        <f t="shared" si="75"/>
        <v>Operations</v>
      </c>
      <c r="CY50" s="205" t="str">
        <f t="shared" si="75"/>
        <v>Operations</v>
      </c>
      <c r="CZ50" s="205" t="str">
        <f t="shared" si="75"/>
        <v>Operations</v>
      </c>
      <c r="DA50" s="205" t="str">
        <f t="shared" si="75"/>
        <v>Operations</v>
      </c>
      <c r="DB50" s="205" t="str">
        <f t="shared" si="75"/>
        <v>Operations</v>
      </c>
      <c r="DC50" s="205" t="str">
        <f t="shared" si="75"/>
        <v>Operations</v>
      </c>
      <c r="DD50" s="205" t="str">
        <f t="shared" si="75"/>
        <v>Operations</v>
      </c>
      <c r="DE50" s="205" t="str">
        <f t="shared" si="75"/>
        <v>Operations</v>
      </c>
      <c r="DF50" s="205" t="str">
        <f t="shared" si="75"/>
        <v>Operations</v>
      </c>
      <c r="DG50" s="205" t="str">
        <f t="shared" si="75"/>
        <v>Operations</v>
      </c>
      <c r="DH50" s="205" t="str">
        <f t="shared" si="75"/>
        <v>Operations</v>
      </c>
      <c r="DI50" s="205" t="str">
        <f t="shared" si="75"/>
        <v>Operations</v>
      </c>
      <c r="DJ50" s="205" t="str">
        <f t="shared" si="75"/>
        <v>Operations</v>
      </c>
      <c r="DK50" s="205" t="str">
        <f t="shared" si="75"/>
        <v>Operations</v>
      </c>
      <c r="DL50" s="205" t="str">
        <f t="shared" si="75"/>
        <v>Operations</v>
      </c>
      <c r="DM50" s="205" t="str">
        <f t="shared" si="75"/>
        <v>Operations</v>
      </c>
      <c r="DN50" s="205" t="str">
        <f t="shared" si="75"/>
        <v>Operations</v>
      </c>
      <c r="DO50" s="205" t="str">
        <f t="shared" si="75"/>
        <v>Operations</v>
      </c>
      <c r="DP50" s="205" t="str">
        <f t="shared" si="75"/>
        <v>Operations</v>
      </c>
      <c r="DQ50" s="205" t="str">
        <f t="shared" si="75"/>
        <v>Operations</v>
      </c>
      <c r="DR50" s="205" t="str">
        <f t="shared" si="75"/>
        <v>Operations</v>
      </c>
      <c r="DS50" s="205" t="str">
        <f t="shared" si="75"/>
        <v>Operations</v>
      </c>
      <c r="DT50" s="205" t="str">
        <f t="shared" si="75"/>
        <v>Operations</v>
      </c>
      <c r="DU50" s="205" t="str">
        <f t="shared" si="75"/>
        <v>Operations</v>
      </c>
      <c r="DV50" s="205" t="str">
        <f t="shared" si="75"/>
        <v>Operations</v>
      </c>
      <c r="DW50" s="205" t="str">
        <f t="shared" si="75"/>
        <v>Operations</v>
      </c>
      <c r="DX50" s="205" t="str">
        <f t="shared" si="75"/>
        <v>Operations</v>
      </c>
      <c r="DY50" s="205" t="str">
        <f t="shared" si="75"/>
        <v>Operations</v>
      </c>
      <c r="DZ50" s="205" t="str">
        <f t="shared" si="75"/>
        <v>Operations</v>
      </c>
      <c r="EA50" s="205" t="str">
        <f t="shared" si="75"/>
        <v>Operations</v>
      </c>
      <c r="EB50" s="205" t="str">
        <f t="shared" si="75"/>
        <v>Operations</v>
      </c>
      <c r="EC50" s="205" t="str">
        <f t="shared" ref="EC50:FH50" si="76" xml:space="preserve"> EC$67</f>
        <v>Post ops</v>
      </c>
      <c r="ED50" s="205" t="str">
        <f t="shared" si="76"/>
        <v>Post ops</v>
      </c>
      <c r="EE50" s="205" t="str">
        <f t="shared" si="76"/>
        <v>Post ops</v>
      </c>
      <c r="EF50" s="205" t="str">
        <f t="shared" si="76"/>
        <v>Post ops</v>
      </c>
      <c r="EG50" s="205" t="str">
        <f t="shared" si="76"/>
        <v>Post ops</v>
      </c>
      <c r="EH50" s="205" t="str">
        <f t="shared" si="76"/>
        <v>Post ops</v>
      </c>
      <c r="EI50" s="205" t="str">
        <f t="shared" si="76"/>
        <v>Post ops</v>
      </c>
      <c r="EJ50" s="205" t="str">
        <f t="shared" si="76"/>
        <v>Post ops</v>
      </c>
      <c r="EK50" s="205" t="str">
        <f t="shared" si="76"/>
        <v>Post ops</v>
      </c>
      <c r="EL50" s="205" t="str">
        <f t="shared" si="76"/>
        <v>Post ops</v>
      </c>
      <c r="EM50" s="205" t="str">
        <f t="shared" si="76"/>
        <v>Post ops</v>
      </c>
      <c r="EN50" s="205" t="str">
        <f t="shared" si="76"/>
        <v>Post ops</v>
      </c>
      <c r="EO50" s="205" t="str">
        <f t="shared" si="76"/>
        <v>Post ops</v>
      </c>
      <c r="EP50" s="205" t="str">
        <f t="shared" si="76"/>
        <v>Post ops</v>
      </c>
      <c r="EQ50" s="205" t="str">
        <f t="shared" si="76"/>
        <v>Post ops</v>
      </c>
      <c r="ER50" s="205" t="str">
        <f t="shared" si="76"/>
        <v>Post ops</v>
      </c>
      <c r="ES50" s="205" t="str">
        <f t="shared" si="76"/>
        <v>Post ops</v>
      </c>
      <c r="ET50" s="205" t="str">
        <f t="shared" si="76"/>
        <v>Post ops</v>
      </c>
      <c r="EU50" s="205" t="str">
        <f t="shared" si="76"/>
        <v>Post ops</v>
      </c>
      <c r="EV50" s="205" t="str">
        <f t="shared" si="76"/>
        <v>Post ops</v>
      </c>
      <c r="EW50" s="205" t="str">
        <f t="shared" si="76"/>
        <v>Post ops</v>
      </c>
      <c r="EX50" s="205" t="str">
        <f t="shared" si="76"/>
        <v>Post ops</v>
      </c>
      <c r="EY50" s="205" t="str">
        <f t="shared" si="76"/>
        <v>Post ops</v>
      </c>
      <c r="EZ50" s="205" t="str">
        <f t="shared" si="76"/>
        <v>Post ops</v>
      </c>
      <c r="FA50" s="205" t="str">
        <f t="shared" si="76"/>
        <v>Post ops</v>
      </c>
      <c r="FB50" s="205" t="str">
        <f t="shared" si="76"/>
        <v>Post ops</v>
      </c>
      <c r="FC50" s="205" t="str">
        <f t="shared" si="76"/>
        <v>Post ops</v>
      </c>
      <c r="FD50" s="205" t="str">
        <f t="shared" si="76"/>
        <v>Post ops</v>
      </c>
      <c r="FE50" s="205" t="str">
        <f t="shared" si="76"/>
        <v>Post ops</v>
      </c>
      <c r="FF50" s="205" t="str">
        <f t="shared" si="76"/>
        <v>Post ops</v>
      </c>
      <c r="FG50" s="205" t="str">
        <f t="shared" si="76"/>
        <v>Post ops</v>
      </c>
      <c r="FH50" s="205" t="str">
        <f t="shared" si="76"/>
        <v>Post ops</v>
      </c>
      <c r="FI50" s="205" t="str">
        <f t="shared" ref="FI50:GJ50" si="77" xml:space="preserve"> FI$67</f>
        <v>Post ops</v>
      </c>
      <c r="FJ50" s="205" t="str">
        <f t="shared" si="77"/>
        <v>Post ops</v>
      </c>
      <c r="FK50" s="205" t="str">
        <f t="shared" si="77"/>
        <v>Post ops</v>
      </c>
      <c r="FL50" s="205" t="str">
        <f t="shared" si="77"/>
        <v>Post ops</v>
      </c>
      <c r="FM50" s="205" t="str">
        <f t="shared" si="77"/>
        <v>Post ops</v>
      </c>
      <c r="FN50" s="205" t="str">
        <f t="shared" si="77"/>
        <v>Post ops</v>
      </c>
      <c r="FO50" s="205" t="str">
        <f t="shared" si="77"/>
        <v>Post ops</v>
      </c>
      <c r="FP50" s="205" t="str">
        <f t="shared" si="77"/>
        <v>Post ops</v>
      </c>
      <c r="FQ50" s="205" t="str">
        <f t="shared" si="77"/>
        <v>Post ops</v>
      </c>
      <c r="FR50" s="205" t="str">
        <f t="shared" si="77"/>
        <v>Post ops</v>
      </c>
      <c r="FS50" s="205" t="str">
        <f t="shared" si="77"/>
        <v>Post ops</v>
      </c>
      <c r="FT50" s="205" t="str">
        <f t="shared" si="77"/>
        <v>Post ops</v>
      </c>
      <c r="FU50" s="205" t="str">
        <f t="shared" si="77"/>
        <v>Post ops</v>
      </c>
      <c r="FV50" s="205" t="str">
        <f t="shared" si="77"/>
        <v>Post ops</v>
      </c>
      <c r="FW50" s="205" t="str">
        <f t="shared" si="77"/>
        <v>Post ops</v>
      </c>
      <c r="FX50" s="205" t="str">
        <f t="shared" si="77"/>
        <v>Post ops</v>
      </c>
      <c r="FY50" s="205" t="str">
        <f t="shared" si="77"/>
        <v>Post ops</v>
      </c>
      <c r="FZ50" s="205" t="str">
        <f t="shared" si="77"/>
        <v>Post ops</v>
      </c>
      <c r="GA50" s="205" t="str">
        <f t="shared" si="77"/>
        <v>Post ops</v>
      </c>
      <c r="GB50" s="205" t="str">
        <f t="shared" si="77"/>
        <v>Post ops</v>
      </c>
      <c r="GC50" s="205" t="str">
        <f t="shared" si="77"/>
        <v>Post ops</v>
      </c>
      <c r="GD50" s="205" t="str">
        <f t="shared" si="77"/>
        <v>Post ops</v>
      </c>
      <c r="GE50" s="205" t="str">
        <f t="shared" si="77"/>
        <v>Post ops</v>
      </c>
      <c r="GF50" s="205" t="str">
        <f t="shared" si="77"/>
        <v>Post ops</v>
      </c>
      <c r="GG50" s="205" t="str">
        <f t="shared" si="77"/>
        <v>Post ops</v>
      </c>
      <c r="GH50" s="205" t="str">
        <f t="shared" si="77"/>
        <v>Post ops</v>
      </c>
      <c r="GI50" s="205" t="str">
        <f t="shared" si="77"/>
        <v>Post ops</v>
      </c>
      <c r="GJ50" s="205" t="str">
        <f t="shared" si="77"/>
        <v>Post ops</v>
      </c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</row>
    <row r="51" spans="1:437" s="59" customFormat="1" outlineLevel="1" x14ac:dyDescent="0.25">
      <c r="A51" s="63"/>
      <c r="B51" s="63"/>
      <c r="C51" s="64"/>
      <c r="D51" s="103"/>
      <c r="E51" s="306" t="str">
        <f t="shared" ref="E51:AJ51" si="78" xml:space="preserve"> E$48</f>
        <v>Model period ending - annual</v>
      </c>
      <c r="F51" s="306">
        <f t="shared" si="78"/>
        <v>0</v>
      </c>
      <c r="G51" s="306" t="str">
        <f t="shared" si="78"/>
        <v>date</v>
      </c>
      <c r="H51" s="306">
        <f t="shared" si="78"/>
        <v>0</v>
      </c>
      <c r="I51" s="306">
        <f t="shared" si="78"/>
        <v>0</v>
      </c>
      <c r="J51" s="306">
        <f t="shared" si="78"/>
        <v>43921</v>
      </c>
      <c r="K51" s="306">
        <f t="shared" si="78"/>
        <v>44286</v>
      </c>
      <c r="L51" s="306">
        <f t="shared" si="78"/>
        <v>44651</v>
      </c>
      <c r="M51" s="306">
        <f t="shared" si="78"/>
        <v>45016</v>
      </c>
      <c r="N51" s="306">
        <f t="shared" si="78"/>
        <v>45382</v>
      </c>
      <c r="O51" s="306">
        <f t="shared" si="78"/>
        <v>45747</v>
      </c>
      <c r="P51" s="306">
        <f t="shared" si="78"/>
        <v>46112</v>
      </c>
      <c r="Q51" s="306">
        <f t="shared" si="78"/>
        <v>46477</v>
      </c>
      <c r="R51" s="306">
        <f t="shared" si="78"/>
        <v>46843</v>
      </c>
      <c r="S51" s="306">
        <f t="shared" si="78"/>
        <v>47208</v>
      </c>
      <c r="T51" s="306">
        <f t="shared" si="78"/>
        <v>47573</v>
      </c>
      <c r="U51" s="306">
        <f t="shared" si="78"/>
        <v>47938</v>
      </c>
      <c r="V51" s="306">
        <f t="shared" si="78"/>
        <v>48304</v>
      </c>
      <c r="W51" s="306">
        <f t="shared" si="78"/>
        <v>48669</v>
      </c>
      <c r="X51" s="306">
        <f t="shared" si="78"/>
        <v>49034</v>
      </c>
      <c r="Y51" s="306">
        <f t="shared" si="78"/>
        <v>49399</v>
      </c>
      <c r="Z51" s="306">
        <f t="shared" si="78"/>
        <v>49765</v>
      </c>
      <c r="AA51" s="306">
        <f t="shared" si="78"/>
        <v>50130</v>
      </c>
      <c r="AB51" s="306">
        <f t="shared" si="78"/>
        <v>50495</v>
      </c>
      <c r="AC51" s="306">
        <f t="shared" si="78"/>
        <v>50860</v>
      </c>
      <c r="AD51" s="306">
        <f t="shared" si="78"/>
        <v>51226</v>
      </c>
      <c r="AE51" s="306">
        <f t="shared" si="78"/>
        <v>51591</v>
      </c>
      <c r="AF51" s="306">
        <f t="shared" si="78"/>
        <v>51956</v>
      </c>
      <c r="AG51" s="306">
        <f t="shared" si="78"/>
        <v>52321</v>
      </c>
      <c r="AH51" s="306">
        <f t="shared" si="78"/>
        <v>52687</v>
      </c>
      <c r="AI51" s="306">
        <f t="shared" si="78"/>
        <v>53052</v>
      </c>
      <c r="AJ51" s="306">
        <f t="shared" si="78"/>
        <v>53417</v>
      </c>
      <c r="AK51" s="306">
        <f t="shared" ref="AK51:BP51" si="79" xml:space="preserve"> AK$48</f>
        <v>53782</v>
      </c>
      <c r="AL51" s="306">
        <f t="shared" si="79"/>
        <v>54148</v>
      </c>
      <c r="AM51" s="306">
        <f t="shared" si="79"/>
        <v>54513</v>
      </c>
      <c r="AN51" s="306">
        <f t="shared" si="79"/>
        <v>54878</v>
      </c>
      <c r="AO51" s="306">
        <f t="shared" si="79"/>
        <v>55243</v>
      </c>
      <c r="AP51" s="306">
        <f t="shared" si="79"/>
        <v>55609</v>
      </c>
      <c r="AQ51" s="306">
        <f t="shared" si="79"/>
        <v>55974</v>
      </c>
      <c r="AR51" s="306">
        <f t="shared" si="79"/>
        <v>56339</v>
      </c>
      <c r="AS51" s="306">
        <f t="shared" si="79"/>
        <v>56704</v>
      </c>
      <c r="AT51" s="306">
        <f t="shared" si="79"/>
        <v>57070</v>
      </c>
      <c r="AU51" s="306">
        <f t="shared" si="79"/>
        <v>57435</v>
      </c>
      <c r="AV51" s="306">
        <f t="shared" si="79"/>
        <v>57800</v>
      </c>
      <c r="AW51" s="306">
        <f t="shared" si="79"/>
        <v>58165</v>
      </c>
      <c r="AX51" s="306">
        <f t="shared" si="79"/>
        <v>58531</v>
      </c>
      <c r="AY51" s="306">
        <f t="shared" si="79"/>
        <v>58896</v>
      </c>
      <c r="AZ51" s="306">
        <f t="shared" si="79"/>
        <v>59261</v>
      </c>
      <c r="BA51" s="306">
        <f t="shared" si="79"/>
        <v>59626</v>
      </c>
      <c r="BB51" s="306">
        <f t="shared" si="79"/>
        <v>59992</v>
      </c>
      <c r="BC51" s="306">
        <f t="shared" si="79"/>
        <v>60357</v>
      </c>
      <c r="BD51" s="306">
        <f t="shared" si="79"/>
        <v>60722</v>
      </c>
      <c r="BE51" s="306">
        <f t="shared" si="79"/>
        <v>61087</v>
      </c>
      <c r="BF51" s="306">
        <f t="shared" si="79"/>
        <v>61453</v>
      </c>
      <c r="BG51" s="306">
        <f t="shared" si="79"/>
        <v>61818</v>
      </c>
      <c r="BH51" s="306">
        <f t="shared" si="79"/>
        <v>62183</v>
      </c>
      <c r="BI51" s="306">
        <f t="shared" si="79"/>
        <v>62548</v>
      </c>
      <c r="BJ51" s="306">
        <f t="shared" si="79"/>
        <v>62914</v>
      </c>
      <c r="BK51" s="306">
        <f t="shared" si="79"/>
        <v>63279</v>
      </c>
      <c r="BL51" s="306">
        <f t="shared" si="79"/>
        <v>63644</v>
      </c>
      <c r="BM51" s="306">
        <f t="shared" si="79"/>
        <v>64009</v>
      </c>
      <c r="BN51" s="306">
        <f t="shared" si="79"/>
        <v>64375</v>
      </c>
      <c r="BO51" s="306">
        <f t="shared" si="79"/>
        <v>64740</v>
      </c>
      <c r="BP51" s="306">
        <f t="shared" si="79"/>
        <v>65105</v>
      </c>
      <c r="BQ51" s="306">
        <f t="shared" ref="BQ51:CV51" si="80" xml:space="preserve"> BQ$48</f>
        <v>65470</v>
      </c>
      <c r="BR51" s="306">
        <f t="shared" si="80"/>
        <v>65836</v>
      </c>
      <c r="BS51" s="306">
        <f t="shared" si="80"/>
        <v>66201</v>
      </c>
      <c r="BT51" s="306">
        <f t="shared" si="80"/>
        <v>66566</v>
      </c>
      <c r="BU51" s="306">
        <f t="shared" si="80"/>
        <v>66931</v>
      </c>
      <c r="BV51" s="306">
        <f t="shared" si="80"/>
        <v>67297</v>
      </c>
      <c r="BW51" s="306">
        <f t="shared" si="80"/>
        <v>67662</v>
      </c>
      <c r="BX51" s="306">
        <f t="shared" si="80"/>
        <v>68027</v>
      </c>
      <c r="BY51" s="306">
        <f t="shared" si="80"/>
        <v>68392</v>
      </c>
      <c r="BZ51" s="306">
        <f t="shared" si="80"/>
        <v>68758</v>
      </c>
      <c r="CA51" s="306">
        <f t="shared" si="80"/>
        <v>69123</v>
      </c>
      <c r="CB51" s="306">
        <f t="shared" si="80"/>
        <v>69488</v>
      </c>
      <c r="CC51" s="306">
        <f t="shared" si="80"/>
        <v>69853</v>
      </c>
      <c r="CD51" s="306">
        <f t="shared" si="80"/>
        <v>70219</v>
      </c>
      <c r="CE51" s="306">
        <f t="shared" si="80"/>
        <v>70584</v>
      </c>
      <c r="CF51" s="306">
        <f t="shared" si="80"/>
        <v>70949</v>
      </c>
      <c r="CG51" s="306">
        <f t="shared" si="80"/>
        <v>71314</v>
      </c>
      <c r="CH51" s="306">
        <f t="shared" si="80"/>
        <v>71680</v>
      </c>
      <c r="CI51" s="306">
        <f t="shared" si="80"/>
        <v>72045</v>
      </c>
      <c r="CJ51" s="306">
        <f t="shared" si="80"/>
        <v>72410</v>
      </c>
      <c r="CK51" s="306">
        <f t="shared" si="80"/>
        <v>72775</v>
      </c>
      <c r="CL51" s="306">
        <f t="shared" si="80"/>
        <v>73140</v>
      </c>
      <c r="CM51" s="306">
        <f t="shared" si="80"/>
        <v>73505</v>
      </c>
      <c r="CN51" s="306">
        <f t="shared" si="80"/>
        <v>73870</v>
      </c>
      <c r="CO51" s="306">
        <f t="shared" si="80"/>
        <v>74235</v>
      </c>
      <c r="CP51" s="306">
        <f t="shared" si="80"/>
        <v>74601</v>
      </c>
      <c r="CQ51" s="306">
        <f t="shared" si="80"/>
        <v>74966</v>
      </c>
      <c r="CR51" s="306">
        <f t="shared" si="80"/>
        <v>75331</v>
      </c>
      <c r="CS51" s="306">
        <f t="shared" si="80"/>
        <v>75696</v>
      </c>
      <c r="CT51" s="306">
        <f t="shared" si="80"/>
        <v>76062</v>
      </c>
      <c r="CU51" s="306">
        <f t="shared" si="80"/>
        <v>76427</v>
      </c>
      <c r="CV51" s="306">
        <f t="shared" si="80"/>
        <v>76792</v>
      </c>
      <c r="CW51" s="306">
        <f t="shared" ref="CW51:EB51" si="81" xml:space="preserve"> CW$48</f>
        <v>77157</v>
      </c>
      <c r="CX51" s="306">
        <f t="shared" si="81"/>
        <v>77523</v>
      </c>
      <c r="CY51" s="306">
        <f t="shared" si="81"/>
        <v>77888</v>
      </c>
      <c r="CZ51" s="306">
        <f t="shared" si="81"/>
        <v>78253</v>
      </c>
      <c r="DA51" s="306">
        <f t="shared" si="81"/>
        <v>78618</v>
      </c>
      <c r="DB51" s="306">
        <f t="shared" si="81"/>
        <v>78984</v>
      </c>
      <c r="DC51" s="306">
        <f t="shared" si="81"/>
        <v>79349</v>
      </c>
      <c r="DD51" s="306">
        <f t="shared" si="81"/>
        <v>79714</v>
      </c>
      <c r="DE51" s="306">
        <f t="shared" si="81"/>
        <v>80079</v>
      </c>
      <c r="DF51" s="306">
        <f t="shared" si="81"/>
        <v>80445</v>
      </c>
      <c r="DG51" s="306">
        <f t="shared" si="81"/>
        <v>80810</v>
      </c>
      <c r="DH51" s="306">
        <f t="shared" si="81"/>
        <v>81175</v>
      </c>
      <c r="DI51" s="306">
        <f t="shared" si="81"/>
        <v>81540</v>
      </c>
      <c r="DJ51" s="306">
        <f t="shared" si="81"/>
        <v>81906</v>
      </c>
      <c r="DK51" s="306">
        <f t="shared" si="81"/>
        <v>82271</v>
      </c>
      <c r="DL51" s="306">
        <f t="shared" si="81"/>
        <v>82636</v>
      </c>
      <c r="DM51" s="306">
        <f t="shared" si="81"/>
        <v>83001</v>
      </c>
      <c r="DN51" s="306">
        <f t="shared" si="81"/>
        <v>83367</v>
      </c>
      <c r="DO51" s="306">
        <f t="shared" si="81"/>
        <v>83732</v>
      </c>
      <c r="DP51" s="306">
        <f t="shared" si="81"/>
        <v>84097</v>
      </c>
      <c r="DQ51" s="306">
        <f t="shared" si="81"/>
        <v>84462</v>
      </c>
      <c r="DR51" s="306">
        <f t="shared" si="81"/>
        <v>84828</v>
      </c>
      <c r="DS51" s="306">
        <f t="shared" si="81"/>
        <v>85193</v>
      </c>
      <c r="DT51" s="306">
        <f t="shared" si="81"/>
        <v>85558</v>
      </c>
      <c r="DU51" s="306">
        <f t="shared" si="81"/>
        <v>85923</v>
      </c>
      <c r="DV51" s="306">
        <f t="shared" si="81"/>
        <v>86289</v>
      </c>
      <c r="DW51" s="306">
        <f t="shared" si="81"/>
        <v>86654</v>
      </c>
      <c r="DX51" s="306">
        <f t="shared" si="81"/>
        <v>87019</v>
      </c>
      <c r="DY51" s="306">
        <f t="shared" si="81"/>
        <v>87384</v>
      </c>
      <c r="DZ51" s="306">
        <f t="shared" si="81"/>
        <v>87750</v>
      </c>
      <c r="EA51" s="306">
        <f t="shared" si="81"/>
        <v>88115</v>
      </c>
      <c r="EB51" s="306">
        <f t="shared" si="81"/>
        <v>88480</v>
      </c>
      <c r="EC51" s="306">
        <f t="shared" ref="EC51:FH51" si="82" xml:space="preserve"> EC$48</f>
        <v>88845</v>
      </c>
      <c r="ED51" s="306">
        <f t="shared" si="82"/>
        <v>89211</v>
      </c>
      <c r="EE51" s="306">
        <f t="shared" si="82"/>
        <v>89576</v>
      </c>
      <c r="EF51" s="306">
        <f t="shared" si="82"/>
        <v>89941</v>
      </c>
      <c r="EG51" s="306">
        <f t="shared" si="82"/>
        <v>90306</v>
      </c>
      <c r="EH51" s="306">
        <f t="shared" si="82"/>
        <v>90672</v>
      </c>
      <c r="EI51" s="306">
        <f t="shared" si="82"/>
        <v>91037</v>
      </c>
      <c r="EJ51" s="306">
        <f t="shared" si="82"/>
        <v>91402</v>
      </c>
      <c r="EK51" s="306">
        <f t="shared" si="82"/>
        <v>91767</v>
      </c>
      <c r="EL51" s="306">
        <f t="shared" si="82"/>
        <v>92133</v>
      </c>
      <c r="EM51" s="306">
        <f t="shared" si="82"/>
        <v>92498</v>
      </c>
      <c r="EN51" s="306">
        <f t="shared" si="82"/>
        <v>92863</v>
      </c>
      <c r="EO51" s="306">
        <f t="shared" si="82"/>
        <v>93228</v>
      </c>
      <c r="EP51" s="306">
        <f t="shared" si="82"/>
        <v>93594</v>
      </c>
      <c r="EQ51" s="306">
        <f t="shared" si="82"/>
        <v>93959</v>
      </c>
      <c r="ER51" s="306">
        <f t="shared" si="82"/>
        <v>94324</v>
      </c>
      <c r="ES51" s="306">
        <f t="shared" si="82"/>
        <v>94689</v>
      </c>
      <c r="ET51" s="306">
        <f t="shared" si="82"/>
        <v>95055</v>
      </c>
      <c r="EU51" s="306">
        <f t="shared" si="82"/>
        <v>95420</v>
      </c>
      <c r="EV51" s="306">
        <f t="shared" si="82"/>
        <v>95785</v>
      </c>
      <c r="EW51" s="306">
        <f t="shared" si="82"/>
        <v>96150</v>
      </c>
      <c r="EX51" s="306">
        <f t="shared" si="82"/>
        <v>96516</v>
      </c>
      <c r="EY51" s="306">
        <f t="shared" si="82"/>
        <v>96881</v>
      </c>
      <c r="EZ51" s="306">
        <f t="shared" si="82"/>
        <v>97246</v>
      </c>
      <c r="FA51" s="306">
        <f t="shared" si="82"/>
        <v>97611</v>
      </c>
      <c r="FB51" s="306">
        <f t="shared" si="82"/>
        <v>97977</v>
      </c>
      <c r="FC51" s="306">
        <f t="shared" si="82"/>
        <v>98342</v>
      </c>
      <c r="FD51" s="306">
        <f t="shared" si="82"/>
        <v>98707</v>
      </c>
      <c r="FE51" s="306">
        <f t="shared" si="82"/>
        <v>99072</v>
      </c>
      <c r="FF51" s="306">
        <f t="shared" si="82"/>
        <v>99438</v>
      </c>
      <c r="FG51" s="306">
        <f t="shared" si="82"/>
        <v>99803</v>
      </c>
      <c r="FH51" s="306">
        <f t="shared" si="82"/>
        <v>100168</v>
      </c>
      <c r="FI51" s="306">
        <f t="shared" ref="FI51:GJ51" si="83" xml:space="preserve"> FI$48</f>
        <v>100533</v>
      </c>
      <c r="FJ51" s="306">
        <f t="shared" si="83"/>
        <v>100899</v>
      </c>
      <c r="FK51" s="306">
        <f t="shared" si="83"/>
        <v>101264</v>
      </c>
      <c r="FL51" s="306">
        <f t="shared" si="83"/>
        <v>101629</v>
      </c>
      <c r="FM51" s="306">
        <f t="shared" si="83"/>
        <v>101994</v>
      </c>
      <c r="FN51" s="306">
        <f t="shared" si="83"/>
        <v>102360</v>
      </c>
      <c r="FO51" s="306">
        <f t="shared" si="83"/>
        <v>102725</v>
      </c>
      <c r="FP51" s="306">
        <f t="shared" si="83"/>
        <v>103090</v>
      </c>
      <c r="FQ51" s="306">
        <f t="shared" si="83"/>
        <v>103455</v>
      </c>
      <c r="FR51" s="306">
        <f t="shared" si="83"/>
        <v>103821</v>
      </c>
      <c r="FS51" s="306">
        <f t="shared" si="83"/>
        <v>104186</v>
      </c>
      <c r="FT51" s="306">
        <f t="shared" si="83"/>
        <v>104551</v>
      </c>
      <c r="FU51" s="306">
        <f t="shared" si="83"/>
        <v>104916</v>
      </c>
      <c r="FV51" s="306">
        <f t="shared" si="83"/>
        <v>105282</v>
      </c>
      <c r="FW51" s="306">
        <f t="shared" si="83"/>
        <v>105647</v>
      </c>
      <c r="FX51" s="306">
        <f t="shared" si="83"/>
        <v>106012</v>
      </c>
      <c r="FY51" s="306">
        <f t="shared" si="83"/>
        <v>106377</v>
      </c>
      <c r="FZ51" s="306">
        <f t="shared" si="83"/>
        <v>106743</v>
      </c>
      <c r="GA51" s="306">
        <f t="shared" si="83"/>
        <v>107108</v>
      </c>
      <c r="GB51" s="306">
        <f t="shared" si="83"/>
        <v>107473</v>
      </c>
      <c r="GC51" s="306">
        <f t="shared" si="83"/>
        <v>107838</v>
      </c>
      <c r="GD51" s="306">
        <f t="shared" si="83"/>
        <v>108204</v>
      </c>
      <c r="GE51" s="306">
        <f t="shared" si="83"/>
        <v>108569</v>
      </c>
      <c r="GF51" s="306">
        <f t="shared" si="83"/>
        <v>108934</v>
      </c>
      <c r="GG51" s="306">
        <f t="shared" si="83"/>
        <v>109299</v>
      </c>
      <c r="GH51" s="306">
        <f t="shared" si="83"/>
        <v>109664</v>
      </c>
      <c r="GI51" s="306">
        <f t="shared" si="83"/>
        <v>110029</v>
      </c>
      <c r="GJ51" s="306">
        <f t="shared" si="83"/>
        <v>110394</v>
      </c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</row>
    <row r="52" spans="1:437" s="204" customFormat="1" outlineLevel="1" x14ac:dyDescent="0.25">
      <c r="A52" s="15"/>
      <c r="B52" s="15"/>
      <c r="C52" s="21"/>
      <c r="D52" s="60"/>
      <c r="E52" s="187" t="str">
        <f t="shared" ref="E52:AJ52" si="84" xml:space="preserve"> E$41</f>
        <v>Contract year applicable to period</v>
      </c>
      <c r="F52" s="187">
        <f t="shared" si="84"/>
        <v>0</v>
      </c>
      <c r="G52" s="187" t="str">
        <f t="shared" si="84"/>
        <v>date</v>
      </c>
      <c r="H52" s="187">
        <f t="shared" si="84"/>
        <v>0</v>
      </c>
      <c r="I52" s="187">
        <f t="shared" si="84"/>
        <v>0</v>
      </c>
      <c r="J52" s="187">
        <f t="shared" si="84"/>
        <v>43921</v>
      </c>
      <c r="K52" s="187">
        <f t="shared" si="84"/>
        <v>43921</v>
      </c>
      <c r="L52" s="187">
        <f t="shared" si="84"/>
        <v>43921</v>
      </c>
      <c r="M52" s="187">
        <f t="shared" si="84"/>
        <v>44286</v>
      </c>
      <c r="N52" s="187">
        <f t="shared" si="84"/>
        <v>44286</v>
      </c>
      <c r="O52" s="187">
        <f t="shared" si="84"/>
        <v>44286</v>
      </c>
      <c r="P52" s="187">
        <f t="shared" si="84"/>
        <v>44286</v>
      </c>
      <c r="Q52" s="187">
        <f t="shared" si="84"/>
        <v>44651</v>
      </c>
      <c r="R52" s="187">
        <f t="shared" si="84"/>
        <v>44651</v>
      </c>
      <c r="S52" s="187">
        <f t="shared" si="84"/>
        <v>44651</v>
      </c>
      <c r="T52" s="187">
        <f t="shared" si="84"/>
        <v>44651</v>
      </c>
      <c r="U52" s="187">
        <f t="shared" si="84"/>
        <v>45016</v>
      </c>
      <c r="V52" s="187">
        <f t="shared" si="84"/>
        <v>45016</v>
      </c>
      <c r="W52" s="187">
        <f t="shared" si="84"/>
        <v>45016</v>
      </c>
      <c r="X52" s="187">
        <f t="shared" si="84"/>
        <v>45016</v>
      </c>
      <c r="Y52" s="187">
        <f t="shared" si="84"/>
        <v>45382</v>
      </c>
      <c r="Z52" s="187">
        <f t="shared" si="84"/>
        <v>45382</v>
      </c>
      <c r="AA52" s="187">
        <f t="shared" si="84"/>
        <v>45382</v>
      </c>
      <c r="AB52" s="187">
        <f t="shared" si="84"/>
        <v>45382</v>
      </c>
      <c r="AC52" s="187">
        <f t="shared" si="84"/>
        <v>45747</v>
      </c>
      <c r="AD52" s="187">
        <f t="shared" si="84"/>
        <v>45747</v>
      </c>
      <c r="AE52" s="187">
        <f t="shared" si="84"/>
        <v>45747</v>
      </c>
      <c r="AF52" s="187">
        <f t="shared" si="84"/>
        <v>45747</v>
      </c>
      <c r="AG52" s="187">
        <f t="shared" si="84"/>
        <v>46112</v>
      </c>
      <c r="AH52" s="187">
        <f t="shared" si="84"/>
        <v>46112</v>
      </c>
      <c r="AI52" s="187">
        <f t="shared" si="84"/>
        <v>46112</v>
      </c>
      <c r="AJ52" s="187">
        <f t="shared" si="84"/>
        <v>46112</v>
      </c>
      <c r="AK52" s="187">
        <f t="shared" ref="AK52:BC52" si="85" xml:space="preserve"> AK$41</f>
        <v>46477</v>
      </c>
      <c r="AL52" s="187">
        <f t="shared" si="85"/>
        <v>46477</v>
      </c>
      <c r="AM52" s="187">
        <f t="shared" si="85"/>
        <v>46477</v>
      </c>
      <c r="AN52" s="187">
        <f t="shared" si="85"/>
        <v>46477</v>
      </c>
      <c r="AO52" s="187">
        <f t="shared" si="85"/>
        <v>46843</v>
      </c>
      <c r="AP52" s="187">
        <f t="shared" si="85"/>
        <v>46843</v>
      </c>
      <c r="AQ52" s="187">
        <f t="shared" si="85"/>
        <v>46843</v>
      </c>
      <c r="AR52" s="187">
        <f t="shared" si="85"/>
        <v>46843</v>
      </c>
      <c r="AS52" s="187">
        <f t="shared" si="85"/>
        <v>47208</v>
      </c>
      <c r="AT52" s="187">
        <f t="shared" si="85"/>
        <v>47208</v>
      </c>
      <c r="AU52" s="187">
        <f t="shared" si="85"/>
        <v>47208</v>
      </c>
      <c r="AV52" s="187">
        <f t="shared" si="85"/>
        <v>47208</v>
      </c>
      <c r="AW52" s="187">
        <f t="shared" si="85"/>
        <v>47573</v>
      </c>
      <c r="AX52" s="187">
        <f t="shared" si="85"/>
        <v>47573</v>
      </c>
      <c r="AY52" s="187">
        <f t="shared" si="85"/>
        <v>47573</v>
      </c>
      <c r="AZ52" s="187">
        <f t="shared" si="85"/>
        <v>47573</v>
      </c>
      <c r="BA52" s="187">
        <f t="shared" si="85"/>
        <v>47938</v>
      </c>
      <c r="BB52" s="187">
        <f t="shared" si="85"/>
        <v>47938</v>
      </c>
      <c r="BC52" s="187">
        <f t="shared" si="85"/>
        <v>47938</v>
      </c>
      <c r="BD52" s="187">
        <f t="shared" ref="BD52:CI52" si="86" xml:space="preserve"> BD$41</f>
        <v>47938</v>
      </c>
      <c r="BE52" s="187">
        <f t="shared" si="86"/>
        <v>48304</v>
      </c>
      <c r="BF52" s="187">
        <f t="shared" si="86"/>
        <v>48304</v>
      </c>
      <c r="BG52" s="187">
        <f t="shared" si="86"/>
        <v>48304</v>
      </c>
      <c r="BH52" s="187">
        <f t="shared" si="86"/>
        <v>48304</v>
      </c>
      <c r="BI52" s="187">
        <f t="shared" si="86"/>
        <v>48669</v>
      </c>
      <c r="BJ52" s="187">
        <f t="shared" si="86"/>
        <v>48669</v>
      </c>
      <c r="BK52" s="187">
        <f t="shared" si="86"/>
        <v>48669</v>
      </c>
      <c r="BL52" s="187">
        <f t="shared" si="86"/>
        <v>48669</v>
      </c>
      <c r="BM52" s="187">
        <f t="shared" si="86"/>
        <v>49034</v>
      </c>
      <c r="BN52" s="187">
        <f t="shared" si="86"/>
        <v>49034</v>
      </c>
      <c r="BO52" s="187">
        <f t="shared" si="86"/>
        <v>49034</v>
      </c>
      <c r="BP52" s="187">
        <f t="shared" si="86"/>
        <v>49034</v>
      </c>
      <c r="BQ52" s="187">
        <f t="shared" si="86"/>
        <v>49399</v>
      </c>
      <c r="BR52" s="187">
        <f t="shared" si="86"/>
        <v>49399</v>
      </c>
      <c r="BS52" s="187">
        <f t="shared" si="86"/>
        <v>49399</v>
      </c>
      <c r="BT52" s="187">
        <f t="shared" si="86"/>
        <v>49399</v>
      </c>
      <c r="BU52" s="187">
        <f t="shared" si="86"/>
        <v>49765</v>
      </c>
      <c r="BV52" s="187">
        <f t="shared" si="86"/>
        <v>49765</v>
      </c>
      <c r="BW52" s="187">
        <f t="shared" si="86"/>
        <v>49765</v>
      </c>
      <c r="BX52" s="187">
        <f t="shared" si="86"/>
        <v>49765</v>
      </c>
      <c r="BY52" s="187">
        <f t="shared" si="86"/>
        <v>50130</v>
      </c>
      <c r="BZ52" s="187">
        <f t="shared" si="86"/>
        <v>50130</v>
      </c>
      <c r="CA52" s="187">
        <f t="shared" si="86"/>
        <v>50130</v>
      </c>
      <c r="CB52" s="187">
        <f t="shared" si="86"/>
        <v>50130</v>
      </c>
      <c r="CC52" s="187">
        <f t="shared" si="86"/>
        <v>50495</v>
      </c>
      <c r="CD52" s="187">
        <f t="shared" si="86"/>
        <v>50495</v>
      </c>
      <c r="CE52" s="187">
        <f t="shared" si="86"/>
        <v>50495</v>
      </c>
      <c r="CF52" s="187">
        <f t="shared" si="86"/>
        <v>50495</v>
      </c>
      <c r="CG52" s="187">
        <f t="shared" si="86"/>
        <v>50860</v>
      </c>
      <c r="CH52" s="187">
        <f t="shared" si="86"/>
        <v>50860</v>
      </c>
      <c r="CI52" s="187">
        <f t="shared" si="86"/>
        <v>50860</v>
      </c>
      <c r="CJ52" s="187">
        <f t="shared" ref="CJ52:DO52" si="87" xml:space="preserve"> CJ$41</f>
        <v>50860</v>
      </c>
      <c r="CK52" s="187">
        <f t="shared" si="87"/>
        <v>51226</v>
      </c>
      <c r="CL52" s="187">
        <f t="shared" si="87"/>
        <v>51226</v>
      </c>
      <c r="CM52" s="187">
        <f t="shared" si="87"/>
        <v>51226</v>
      </c>
      <c r="CN52" s="187">
        <f t="shared" si="87"/>
        <v>51226</v>
      </c>
      <c r="CO52" s="187">
        <f t="shared" si="87"/>
        <v>51591</v>
      </c>
      <c r="CP52" s="187">
        <f t="shared" si="87"/>
        <v>51591</v>
      </c>
      <c r="CQ52" s="187">
        <f t="shared" si="87"/>
        <v>51591</v>
      </c>
      <c r="CR52" s="187">
        <f t="shared" si="87"/>
        <v>51591</v>
      </c>
      <c r="CS52" s="187">
        <f t="shared" si="87"/>
        <v>51956</v>
      </c>
      <c r="CT52" s="187">
        <f t="shared" si="87"/>
        <v>51956</v>
      </c>
      <c r="CU52" s="187">
        <f t="shared" si="87"/>
        <v>51956</v>
      </c>
      <c r="CV52" s="187">
        <f t="shared" si="87"/>
        <v>51956</v>
      </c>
      <c r="CW52" s="187">
        <f t="shared" si="87"/>
        <v>52321</v>
      </c>
      <c r="CX52" s="187">
        <f t="shared" si="87"/>
        <v>52321</v>
      </c>
      <c r="CY52" s="187">
        <f t="shared" si="87"/>
        <v>52321</v>
      </c>
      <c r="CZ52" s="187">
        <f t="shared" si="87"/>
        <v>52321</v>
      </c>
      <c r="DA52" s="187">
        <f t="shared" si="87"/>
        <v>52687</v>
      </c>
      <c r="DB52" s="187">
        <f t="shared" si="87"/>
        <v>52687</v>
      </c>
      <c r="DC52" s="187">
        <f t="shared" si="87"/>
        <v>52687</v>
      </c>
      <c r="DD52" s="187">
        <f t="shared" si="87"/>
        <v>52687</v>
      </c>
      <c r="DE52" s="187">
        <f t="shared" si="87"/>
        <v>53052</v>
      </c>
      <c r="DF52" s="187">
        <f t="shared" si="87"/>
        <v>53052</v>
      </c>
      <c r="DG52" s="187">
        <f t="shared" si="87"/>
        <v>53052</v>
      </c>
      <c r="DH52" s="187">
        <f t="shared" si="87"/>
        <v>53052</v>
      </c>
      <c r="DI52" s="187">
        <f t="shared" si="87"/>
        <v>53417</v>
      </c>
      <c r="DJ52" s="187">
        <f t="shared" si="87"/>
        <v>53417</v>
      </c>
      <c r="DK52" s="187">
        <f t="shared" si="87"/>
        <v>53417</v>
      </c>
      <c r="DL52" s="187">
        <f t="shared" si="87"/>
        <v>53417</v>
      </c>
      <c r="DM52" s="187">
        <f t="shared" si="87"/>
        <v>53782</v>
      </c>
      <c r="DN52" s="187">
        <f t="shared" si="87"/>
        <v>53782</v>
      </c>
      <c r="DO52" s="187">
        <f t="shared" si="87"/>
        <v>53782</v>
      </c>
      <c r="DP52" s="187">
        <f t="shared" ref="DP52:EU52" si="88" xml:space="preserve"> DP$41</f>
        <v>53782</v>
      </c>
      <c r="DQ52" s="187">
        <f t="shared" si="88"/>
        <v>54148</v>
      </c>
      <c r="DR52" s="187">
        <f t="shared" si="88"/>
        <v>54148</v>
      </c>
      <c r="DS52" s="187">
        <f t="shared" si="88"/>
        <v>54148</v>
      </c>
      <c r="DT52" s="187">
        <f t="shared" si="88"/>
        <v>54148</v>
      </c>
      <c r="DU52" s="187">
        <f t="shared" si="88"/>
        <v>54513</v>
      </c>
      <c r="DV52" s="187">
        <f t="shared" si="88"/>
        <v>54513</v>
      </c>
      <c r="DW52" s="187">
        <f t="shared" si="88"/>
        <v>54513</v>
      </c>
      <c r="DX52" s="187">
        <f t="shared" si="88"/>
        <v>54513</v>
      </c>
      <c r="DY52" s="187">
        <f t="shared" si="88"/>
        <v>54878</v>
      </c>
      <c r="DZ52" s="187">
        <f t="shared" si="88"/>
        <v>54878</v>
      </c>
      <c r="EA52" s="187">
        <f t="shared" si="88"/>
        <v>54878</v>
      </c>
      <c r="EB52" s="187">
        <f t="shared" si="88"/>
        <v>54878</v>
      </c>
      <c r="EC52" s="187">
        <f t="shared" si="88"/>
        <v>55243</v>
      </c>
      <c r="ED52" s="187">
        <f t="shared" si="88"/>
        <v>55243</v>
      </c>
      <c r="EE52" s="187">
        <f t="shared" si="88"/>
        <v>55243</v>
      </c>
      <c r="EF52" s="187">
        <f t="shared" si="88"/>
        <v>55243</v>
      </c>
      <c r="EG52" s="187">
        <f t="shared" si="88"/>
        <v>55609</v>
      </c>
      <c r="EH52" s="187">
        <f t="shared" si="88"/>
        <v>55609</v>
      </c>
      <c r="EI52" s="187">
        <f t="shared" si="88"/>
        <v>55609</v>
      </c>
      <c r="EJ52" s="187">
        <f t="shared" si="88"/>
        <v>55609</v>
      </c>
      <c r="EK52" s="187">
        <f t="shared" si="88"/>
        <v>55974</v>
      </c>
      <c r="EL52" s="187">
        <f t="shared" si="88"/>
        <v>55974</v>
      </c>
      <c r="EM52" s="187">
        <f t="shared" si="88"/>
        <v>55974</v>
      </c>
      <c r="EN52" s="187">
        <f t="shared" si="88"/>
        <v>55974</v>
      </c>
      <c r="EO52" s="187">
        <f t="shared" si="88"/>
        <v>56339</v>
      </c>
      <c r="EP52" s="187">
        <f t="shared" si="88"/>
        <v>56339</v>
      </c>
      <c r="EQ52" s="187">
        <f t="shared" si="88"/>
        <v>56339</v>
      </c>
      <c r="ER52" s="187">
        <f t="shared" si="88"/>
        <v>56339</v>
      </c>
      <c r="ES52" s="187">
        <f t="shared" si="88"/>
        <v>56704</v>
      </c>
      <c r="ET52" s="187">
        <f t="shared" si="88"/>
        <v>56704</v>
      </c>
      <c r="EU52" s="187">
        <f t="shared" si="88"/>
        <v>56704</v>
      </c>
      <c r="EV52" s="187">
        <f t="shared" ref="EV52:GA52" si="89" xml:space="preserve"> EV$41</f>
        <v>56704</v>
      </c>
      <c r="EW52" s="187">
        <f t="shared" si="89"/>
        <v>57070</v>
      </c>
      <c r="EX52" s="187">
        <f t="shared" si="89"/>
        <v>57070</v>
      </c>
      <c r="EY52" s="187">
        <f t="shared" si="89"/>
        <v>57070</v>
      </c>
      <c r="EZ52" s="187">
        <f t="shared" si="89"/>
        <v>57070</v>
      </c>
      <c r="FA52" s="187">
        <f t="shared" si="89"/>
        <v>57435</v>
      </c>
      <c r="FB52" s="187">
        <f t="shared" si="89"/>
        <v>57435</v>
      </c>
      <c r="FC52" s="187">
        <f t="shared" si="89"/>
        <v>57435</v>
      </c>
      <c r="FD52" s="187">
        <f t="shared" si="89"/>
        <v>57435</v>
      </c>
      <c r="FE52" s="187">
        <f t="shared" si="89"/>
        <v>57800</v>
      </c>
      <c r="FF52" s="187">
        <f t="shared" si="89"/>
        <v>57800</v>
      </c>
      <c r="FG52" s="187">
        <f t="shared" si="89"/>
        <v>57800</v>
      </c>
      <c r="FH52" s="187">
        <f t="shared" si="89"/>
        <v>57800</v>
      </c>
      <c r="FI52" s="187">
        <f t="shared" si="89"/>
        <v>58165</v>
      </c>
      <c r="FJ52" s="187">
        <f t="shared" si="89"/>
        <v>58165</v>
      </c>
      <c r="FK52" s="187">
        <f t="shared" si="89"/>
        <v>58165</v>
      </c>
      <c r="FL52" s="187">
        <f t="shared" si="89"/>
        <v>58165</v>
      </c>
      <c r="FM52" s="187">
        <f t="shared" si="89"/>
        <v>58531</v>
      </c>
      <c r="FN52" s="187">
        <f t="shared" si="89"/>
        <v>58531</v>
      </c>
      <c r="FO52" s="187">
        <f t="shared" si="89"/>
        <v>58531</v>
      </c>
      <c r="FP52" s="187">
        <f t="shared" si="89"/>
        <v>58531</v>
      </c>
      <c r="FQ52" s="187">
        <f t="shared" si="89"/>
        <v>58896</v>
      </c>
      <c r="FR52" s="187">
        <f t="shared" si="89"/>
        <v>58896</v>
      </c>
      <c r="FS52" s="187">
        <f t="shared" si="89"/>
        <v>58896</v>
      </c>
      <c r="FT52" s="187">
        <f t="shared" si="89"/>
        <v>58896</v>
      </c>
      <c r="FU52" s="187">
        <f t="shared" si="89"/>
        <v>59261</v>
      </c>
      <c r="FV52" s="187">
        <f t="shared" si="89"/>
        <v>59261</v>
      </c>
      <c r="FW52" s="187">
        <f t="shared" si="89"/>
        <v>59261</v>
      </c>
      <c r="FX52" s="187">
        <f t="shared" si="89"/>
        <v>59261</v>
      </c>
      <c r="FY52" s="187">
        <f t="shared" si="89"/>
        <v>59626</v>
      </c>
      <c r="FZ52" s="187">
        <f t="shared" si="89"/>
        <v>59626</v>
      </c>
      <c r="GA52" s="187">
        <f t="shared" si="89"/>
        <v>59626</v>
      </c>
      <c r="GB52" s="187">
        <f t="shared" ref="GB52:GJ52" si="90" xml:space="preserve"> GB$41</f>
        <v>59626</v>
      </c>
      <c r="GC52" s="187">
        <f t="shared" si="90"/>
        <v>59992</v>
      </c>
      <c r="GD52" s="187">
        <f t="shared" si="90"/>
        <v>59992</v>
      </c>
      <c r="GE52" s="187">
        <f t="shared" si="90"/>
        <v>59992</v>
      </c>
      <c r="GF52" s="187">
        <f t="shared" si="90"/>
        <v>59992</v>
      </c>
      <c r="GG52" s="187">
        <f t="shared" si="90"/>
        <v>60357</v>
      </c>
      <c r="GH52" s="187">
        <f t="shared" si="90"/>
        <v>60357</v>
      </c>
      <c r="GI52" s="187">
        <f t="shared" si="90"/>
        <v>60357</v>
      </c>
      <c r="GJ52" s="187">
        <f t="shared" si="90"/>
        <v>60357</v>
      </c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</row>
    <row r="53" spans="1:437" s="265" customFormat="1" outlineLevel="1" x14ac:dyDescent="0.25">
      <c r="A53" s="189"/>
      <c r="B53" s="189"/>
      <c r="C53" s="190"/>
      <c r="D53" s="191"/>
      <c r="E53" s="192" t="s">
        <v>78</v>
      </c>
      <c r="F53" s="192"/>
      <c r="G53" s="192"/>
      <c r="H53" s="192"/>
      <c r="I53" s="192"/>
      <c r="J53" s="192" t="str">
        <f t="shared" ref="J53:BC53" si="91">IF(ISNA(INDEX($J$50:$IU$50,MATCH(J51,$J$52:$IU$52,0))),"Pre-fcst",INDEX($J$50:$IU$50,MATCH(J51,$J$52:$IU$52,0)))</f>
        <v>Pre-fcst</v>
      </c>
      <c r="K53" s="192" t="str">
        <f t="shared" si="91"/>
        <v>Operations</v>
      </c>
      <c r="L53" s="192" t="str">
        <f t="shared" si="91"/>
        <v>Operations</v>
      </c>
      <c r="M53" s="192" t="str">
        <f t="shared" si="91"/>
        <v>Operations</v>
      </c>
      <c r="N53" s="192" t="str">
        <f t="shared" si="91"/>
        <v>Operations</v>
      </c>
      <c r="O53" s="192" t="str">
        <f t="shared" si="91"/>
        <v>Operations</v>
      </c>
      <c r="P53" s="192" t="str">
        <f t="shared" si="91"/>
        <v>Operations</v>
      </c>
      <c r="Q53" s="192" t="str">
        <f t="shared" si="91"/>
        <v>Operations</v>
      </c>
      <c r="R53" s="192" t="str">
        <f t="shared" si="91"/>
        <v>Operations</v>
      </c>
      <c r="S53" s="192" t="str">
        <f t="shared" si="91"/>
        <v>Operations</v>
      </c>
      <c r="T53" s="192" t="str">
        <f t="shared" si="91"/>
        <v>Operations</v>
      </c>
      <c r="U53" s="192" t="str">
        <f t="shared" si="91"/>
        <v>Operations</v>
      </c>
      <c r="V53" s="192" t="str">
        <f t="shared" si="91"/>
        <v>Operations</v>
      </c>
      <c r="W53" s="192" t="str">
        <f t="shared" si="91"/>
        <v>Operations</v>
      </c>
      <c r="X53" s="192" t="str">
        <f t="shared" si="91"/>
        <v>Operations</v>
      </c>
      <c r="Y53" s="192" t="str">
        <f t="shared" si="91"/>
        <v>Operations</v>
      </c>
      <c r="Z53" s="192" t="str">
        <f t="shared" si="91"/>
        <v>Operations</v>
      </c>
      <c r="AA53" s="192" t="str">
        <f t="shared" si="91"/>
        <v>Operations</v>
      </c>
      <c r="AB53" s="192" t="str">
        <f t="shared" si="91"/>
        <v>Operations</v>
      </c>
      <c r="AC53" s="192" t="str">
        <f t="shared" si="91"/>
        <v>Operations</v>
      </c>
      <c r="AD53" s="192" t="str">
        <f t="shared" si="91"/>
        <v>Operations</v>
      </c>
      <c r="AE53" s="192" t="str">
        <f t="shared" si="91"/>
        <v>Operations</v>
      </c>
      <c r="AF53" s="192" t="str">
        <f t="shared" si="91"/>
        <v>Operations</v>
      </c>
      <c r="AG53" s="192" t="str">
        <f t="shared" si="91"/>
        <v>Operations</v>
      </c>
      <c r="AH53" s="192" t="str">
        <f t="shared" si="91"/>
        <v>Operations</v>
      </c>
      <c r="AI53" s="192" t="str">
        <f t="shared" si="91"/>
        <v>Operations</v>
      </c>
      <c r="AJ53" s="192" t="str">
        <f t="shared" si="91"/>
        <v>Operations</v>
      </c>
      <c r="AK53" s="192" t="str">
        <f t="shared" si="91"/>
        <v>Operations</v>
      </c>
      <c r="AL53" s="192" t="str">
        <f t="shared" si="91"/>
        <v>Operations</v>
      </c>
      <c r="AM53" s="192" t="str">
        <f t="shared" si="91"/>
        <v>Operations</v>
      </c>
      <c r="AN53" s="192" t="str">
        <f t="shared" si="91"/>
        <v>Operations</v>
      </c>
      <c r="AO53" s="192" t="str">
        <f t="shared" si="91"/>
        <v>Post ops</v>
      </c>
      <c r="AP53" s="192" t="str">
        <f t="shared" si="91"/>
        <v>Post ops</v>
      </c>
      <c r="AQ53" s="192" t="str">
        <f t="shared" si="91"/>
        <v>Post ops</v>
      </c>
      <c r="AR53" s="192" t="str">
        <f t="shared" si="91"/>
        <v>Post ops</v>
      </c>
      <c r="AS53" s="192" t="str">
        <f t="shared" si="91"/>
        <v>Post ops</v>
      </c>
      <c r="AT53" s="192" t="str">
        <f t="shared" si="91"/>
        <v>Post ops</v>
      </c>
      <c r="AU53" s="192" t="str">
        <f t="shared" si="91"/>
        <v>Post ops</v>
      </c>
      <c r="AV53" s="192" t="str">
        <f t="shared" si="91"/>
        <v>Post ops</v>
      </c>
      <c r="AW53" s="192" t="str">
        <f t="shared" si="91"/>
        <v>Post ops</v>
      </c>
      <c r="AX53" s="192" t="str">
        <f t="shared" si="91"/>
        <v>Post ops</v>
      </c>
      <c r="AY53" s="192" t="str">
        <f t="shared" si="91"/>
        <v>Post ops</v>
      </c>
      <c r="AZ53" s="192" t="str">
        <f t="shared" si="91"/>
        <v>Post ops</v>
      </c>
      <c r="BA53" s="192" t="str">
        <f t="shared" si="91"/>
        <v>Post ops</v>
      </c>
      <c r="BB53" s="192" t="str">
        <f t="shared" si="91"/>
        <v>Post ops</v>
      </c>
      <c r="BC53" s="192" t="str">
        <f t="shared" si="91"/>
        <v>Post ops</v>
      </c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307"/>
      <c r="BV53" s="307"/>
      <c r="BW53" s="307"/>
      <c r="BX53" s="307"/>
      <c r="BY53" s="307"/>
      <c r="BZ53" s="307"/>
      <c r="CA53" s="307"/>
      <c r="CB53" s="307"/>
      <c r="CC53" s="307"/>
      <c r="CD53" s="307"/>
      <c r="CE53" s="307"/>
      <c r="CF53" s="307"/>
      <c r="CG53" s="307"/>
      <c r="CH53" s="307"/>
      <c r="CI53" s="307"/>
      <c r="CJ53" s="307"/>
      <c r="CK53" s="307"/>
      <c r="CL53" s="307"/>
      <c r="CM53" s="307"/>
      <c r="CN53" s="307"/>
      <c r="CO53" s="307"/>
      <c r="CP53" s="307"/>
      <c r="CQ53" s="307"/>
      <c r="CR53" s="307"/>
      <c r="CS53" s="307"/>
      <c r="CT53" s="307"/>
      <c r="CU53" s="307"/>
      <c r="CV53" s="307"/>
      <c r="CW53" s="307"/>
      <c r="CX53" s="307"/>
      <c r="CY53" s="307"/>
      <c r="CZ53" s="307"/>
      <c r="DA53" s="307"/>
      <c r="DB53" s="307"/>
      <c r="DC53" s="307"/>
      <c r="DD53" s="307"/>
      <c r="DE53" s="307"/>
      <c r="DF53" s="307"/>
      <c r="DG53" s="307"/>
      <c r="DH53" s="307"/>
      <c r="DI53" s="307"/>
      <c r="DJ53" s="307"/>
      <c r="DK53" s="307"/>
      <c r="DL53" s="307"/>
      <c r="DM53" s="307"/>
      <c r="DN53" s="307"/>
      <c r="DO53" s="307"/>
      <c r="DP53" s="307"/>
      <c r="DQ53" s="307"/>
      <c r="DR53" s="307"/>
      <c r="DS53" s="307"/>
      <c r="DT53" s="307"/>
      <c r="DU53" s="307"/>
      <c r="DV53" s="307"/>
      <c r="DW53" s="307"/>
      <c r="DX53" s="307"/>
      <c r="DY53" s="307"/>
      <c r="DZ53" s="307"/>
      <c r="EA53" s="307"/>
      <c r="EB53" s="307"/>
      <c r="EC53" s="307"/>
      <c r="ED53" s="307"/>
      <c r="EE53" s="307"/>
      <c r="EF53" s="307"/>
      <c r="EG53" s="307"/>
      <c r="EH53" s="307"/>
      <c r="EI53" s="307"/>
      <c r="EJ53" s="307"/>
      <c r="EK53" s="307"/>
      <c r="EL53" s="307"/>
      <c r="EM53" s="307"/>
      <c r="EN53" s="307"/>
      <c r="EO53" s="307"/>
      <c r="EP53" s="307"/>
      <c r="EQ53" s="307"/>
      <c r="ER53" s="307"/>
      <c r="ES53" s="307"/>
      <c r="ET53" s="307"/>
      <c r="EU53" s="307"/>
      <c r="EV53" s="307"/>
      <c r="EW53" s="307"/>
      <c r="EX53" s="307"/>
      <c r="EY53" s="307"/>
      <c r="EZ53" s="307"/>
      <c r="FA53" s="307"/>
      <c r="FB53" s="307"/>
      <c r="FC53" s="307"/>
      <c r="FD53" s="307"/>
      <c r="FE53" s="307"/>
      <c r="FF53" s="307"/>
      <c r="FG53" s="307"/>
      <c r="FH53" s="307"/>
      <c r="FI53" s="307"/>
      <c r="FJ53" s="307"/>
      <c r="FK53" s="307"/>
      <c r="FL53" s="307"/>
      <c r="FM53" s="307"/>
      <c r="FN53" s="307"/>
      <c r="FO53" s="307"/>
      <c r="FP53" s="307"/>
      <c r="FQ53" s="307"/>
      <c r="FR53" s="307"/>
      <c r="FS53" s="307"/>
      <c r="FT53" s="307"/>
      <c r="FU53" s="307"/>
      <c r="FV53" s="307"/>
      <c r="FW53" s="307"/>
      <c r="FX53" s="307"/>
      <c r="FY53" s="307"/>
      <c r="FZ53" s="307"/>
      <c r="GA53" s="307"/>
      <c r="GB53" s="307"/>
      <c r="GC53" s="307"/>
      <c r="GD53" s="307"/>
      <c r="GE53" s="307"/>
      <c r="GF53" s="307"/>
      <c r="GG53" s="307"/>
      <c r="GH53" s="307"/>
      <c r="GI53" s="307"/>
      <c r="GJ53" s="307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 s="250"/>
      <c r="IW53" s="250"/>
      <c r="IX53" s="250"/>
      <c r="IY53" s="250"/>
      <c r="IZ53" s="250"/>
      <c r="JA53" s="250"/>
      <c r="JB53" s="250"/>
      <c r="JC53" s="250"/>
      <c r="JD53" s="250"/>
      <c r="JE53" s="250"/>
      <c r="JF53" s="250"/>
      <c r="JG53" s="250"/>
      <c r="JH53" s="250"/>
      <c r="JI53" s="250"/>
      <c r="JJ53" s="250"/>
      <c r="JK53" s="250"/>
      <c r="JL53" s="250"/>
      <c r="JM53" s="250"/>
      <c r="JN53" s="250"/>
      <c r="JO53" s="250"/>
      <c r="JP53" s="250"/>
      <c r="JQ53" s="250"/>
      <c r="JR53" s="250"/>
      <c r="JS53" s="250"/>
      <c r="JT53" s="250"/>
      <c r="JU53" s="250"/>
      <c r="JV53" s="250"/>
      <c r="JW53" s="250"/>
      <c r="JX53" s="250"/>
      <c r="JY53" s="250"/>
      <c r="JZ53" s="250"/>
      <c r="KA53" s="250"/>
      <c r="KB53" s="250"/>
      <c r="KC53" s="250"/>
      <c r="KD53" s="250"/>
      <c r="KE53" s="250"/>
      <c r="KF53" s="250"/>
      <c r="KG53" s="250"/>
      <c r="KH53" s="250"/>
      <c r="KI53" s="250"/>
      <c r="KJ53" s="250"/>
      <c r="KK53" s="250"/>
      <c r="KL53" s="250"/>
      <c r="KM53" s="250"/>
      <c r="KN53" s="250"/>
      <c r="KO53" s="250"/>
      <c r="KP53" s="250"/>
      <c r="KQ53" s="250"/>
      <c r="KR53" s="250"/>
      <c r="KS53" s="250"/>
      <c r="KT53" s="250"/>
      <c r="KU53" s="250"/>
      <c r="KV53" s="250"/>
      <c r="KW53" s="250"/>
      <c r="KX53" s="250"/>
      <c r="KY53" s="250"/>
      <c r="KZ53" s="250"/>
      <c r="LA53" s="250"/>
      <c r="LB53" s="250"/>
      <c r="LC53" s="250"/>
      <c r="LD53" s="250"/>
      <c r="LE53" s="250"/>
      <c r="LF53" s="250"/>
      <c r="LG53" s="250"/>
      <c r="LH53" s="250"/>
      <c r="LI53" s="250"/>
      <c r="LJ53" s="250"/>
      <c r="LK53" s="250"/>
      <c r="LL53" s="250"/>
      <c r="LM53" s="250"/>
      <c r="LN53" s="250"/>
      <c r="LO53" s="250"/>
      <c r="LP53" s="250"/>
      <c r="LQ53" s="250"/>
      <c r="LR53" s="250"/>
      <c r="LS53" s="250"/>
      <c r="LT53" s="250"/>
      <c r="LU53" s="250"/>
      <c r="LV53" s="250"/>
      <c r="LW53" s="250"/>
      <c r="LX53" s="250"/>
      <c r="LY53" s="250"/>
      <c r="LZ53" s="250"/>
      <c r="MA53" s="250"/>
      <c r="MB53" s="250"/>
      <c r="MC53" s="250"/>
      <c r="MD53" s="250"/>
      <c r="ME53" s="250"/>
      <c r="MF53" s="250"/>
      <c r="MG53" s="250"/>
      <c r="MH53" s="250"/>
      <c r="MI53" s="250"/>
      <c r="MJ53" s="250"/>
      <c r="MK53" s="250"/>
      <c r="ML53" s="250"/>
      <c r="MM53" s="250"/>
      <c r="MN53" s="250"/>
      <c r="MO53" s="250"/>
      <c r="MP53" s="250"/>
      <c r="MQ53" s="250"/>
      <c r="MR53" s="250"/>
      <c r="MS53" s="250"/>
      <c r="MT53" s="250"/>
      <c r="MU53" s="250"/>
      <c r="MV53" s="250"/>
      <c r="MW53" s="250"/>
      <c r="MX53" s="250"/>
      <c r="MY53" s="250"/>
      <c r="MZ53" s="250"/>
      <c r="NA53" s="250"/>
      <c r="NB53" s="250"/>
      <c r="NC53" s="250"/>
      <c r="ND53" s="250"/>
      <c r="NE53" s="250"/>
      <c r="NF53" s="250"/>
      <c r="NG53" s="250"/>
      <c r="NH53" s="250"/>
      <c r="NI53" s="250"/>
      <c r="NJ53" s="250"/>
      <c r="NK53" s="250"/>
      <c r="NL53" s="250"/>
      <c r="NM53" s="250"/>
      <c r="NN53" s="250"/>
      <c r="NO53" s="250"/>
      <c r="NP53" s="250"/>
      <c r="NQ53" s="250"/>
      <c r="NR53" s="250"/>
      <c r="NS53" s="250"/>
      <c r="NT53" s="250"/>
      <c r="NU53" s="250"/>
      <c r="NV53" s="250"/>
      <c r="NW53" s="250"/>
      <c r="NX53" s="250"/>
      <c r="NY53" s="250"/>
      <c r="NZ53" s="250"/>
      <c r="OA53" s="250"/>
      <c r="OB53" s="250"/>
      <c r="OC53" s="250"/>
      <c r="OD53" s="250"/>
      <c r="OE53" s="250"/>
      <c r="OF53" s="250"/>
      <c r="OG53" s="250"/>
      <c r="OH53" s="250"/>
      <c r="OI53" s="250"/>
      <c r="OJ53" s="250"/>
      <c r="OK53" s="250"/>
      <c r="OL53" s="250"/>
      <c r="OM53" s="250"/>
      <c r="ON53" s="250"/>
      <c r="OO53" s="250"/>
      <c r="OP53" s="250"/>
      <c r="OQ53" s="250"/>
      <c r="OR53" s="250"/>
      <c r="OS53" s="250"/>
      <c r="OT53" s="250"/>
      <c r="OU53" s="250"/>
      <c r="OV53" s="250"/>
      <c r="OW53" s="250"/>
      <c r="OX53" s="250"/>
      <c r="OY53" s="250"/>
      <c r="OZ53" s="250"/>
      <c r="PA53" s="250"/>
      <c r="PB53" s="250"/>
      <c r="PC53" s="250"/>
      <c r="PD53" s="250"/>
      <c r="PE53" s="250"/>
      <c r="PF53" s="250"/>
      <c r="PG53" s="250"/>
      <c r="PH53" s="250"/>
      <c r="PI53" s="250"/>
      <c r="PJ53" s="250"/>
      <c r="PK53" s="250"/>
      <c r="PL53" s="250"/>
      <c r="PM53" s="250"/>
      <c r="PN53" s="250"/>
      <c r="PO53" s="250"/>
      <c r="PP53" s="250"/>
      <c r="PQ53" s="250"/>
      <c r="PR53" s="250"/>
      <c r="PS53" s="250"/>
      <c r="PT53" s="250"/>
      <c r="PU53" s="250"/>
    </row>
    <row r="54" spans="1:437" s="204" customFormat="1" outlineLevel="1" x14ac:dyDescent="0.25">
      <c r="A54" s="15"/>
      <c r="B54" s="15"/>
      <c r="C54" s="21"/>
      <c r="D54" s="6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</row>
    <row r="55" spans="1:437" outlineLevel="1" x14ac:dyDescent="0.25">
      <c r="B55" s="15" t="s">
        <v>152</v>
      </c>
    </row>
    <row r="56" spans="1:437" s="84" customFormat="1" outlineLevel="1" x14ac:dyDescent="0.25">
      <c r="A56" s="39"/>
      <c r="B56" s="39"/>
      <c r="C56" s="85"/>
      <c r="D56" s="81"/>
      <c r="E56" s="82" t="str">
        <f xml:space="preserve"> E$14</f>
        <v>First model column flag</v>
      </c>
      <c r="F56" s="82">
        <f t="shared" ref="F56:BQ56" si="92" xml:space="preserve"> F$14</f>
        <v>0</v>
      </c>
      <c r="G56" s="82" t="str">
        <f t="shared" si="92"/>
        <v>flag</v>
      </c>
      <c r="H56" s="82">
        <f t="shared" si="92"/>
        <v>1</v>
      </c>
      <c r="I56" s="83">
        <f t="shared" si="92"/>
        <v>0</v>
      </c>
      <c r="J56" s="82">
        <f t="shared" si="92"/>
        <v>1</v>
      </c>
      <c r="K56" s="82">
        <f t="shared" si="92"/>
        <v>0</v>
      </c>
      <c r="L56" s="82">
        <f t="shared" si="92"/>
        <v>0</v>
      </c>
      <c r="M56" s="82">
        <f t="shared" si="92"/>
        <v>0</v>
      </c>
      <c r="N56" s="82">
        <f t="shared" si="92"/>
        <v>0</v>
      </c>
      <c r="O56" s="82">
        <f t="shared" si="92"/>
        <v>0</v>
      </c>
      <c r="P56" s="82">
        <f t="shared" si="92"/>
        <v>0</v>
      </c>
      <c r="Q56" s="82">
        <f t="shared" si="92"/>
        <v>0</v>
      </c>
      <c r="R56" s="82">
        <f t="shared" si="92"/>
        <v>0</v>
      </c>
      <c r="S56" s="82">
        <f t="shared" si="92"/>
        <v>0</v>
      </c>
      <c r="T56" s="82">
        <f t="shared" si="92"/>
        <v>0</v>
      </c>
      <c r="U56" s="82">
        <f t="shared" si="92"/>
        <v>0</v>
      </c>
      <c r="V56" s="82">
        <f t="shared" si="92"/>
        <v>0</v>
      </c>
      <c r="W56" s="82">
        <f t="shared" si="92"/>
        <v>0</v>
      </c>
      <c r="X56" s="82">
        <f t="shared" si="92"/>
        <v>0</v>
      </c>
      <c r="Y56" s="82">
        <f t="shared" si="92"/>
        <v>0</v>
      </c>
      <c r="Z56" s="82">
        <f t="shared" si="92"/>
        <v>0</v>
      </c>
      <c r="AA56" s="82">
        <f t="shared" si="92"/>
        <v>0</v>
      </c>
      <c r="AB56" s="82">
        <f t="shared" si="92"/>
        <v>0</v>
      </c>
      <c r="AC56" s="82">
        <f t="shared" si="92"/>
        <v>0</v>
      </c>
      <c r="AD56" s="82">
        <f t="shared" si="92"/>
        <v>0</v>
      </c>
      <c r="AE56" s="82">
        <f t="shared" si="92"/>
        <v>0</v>
      </c>
      <c r="AF56" s="82">
        <f t="shared" si="92"/>
        <v>0</v>
      </c>
      <c r="AG56" s="82">
        <f t="shared" si="92"/>
        <v>0</v>
      </c>
      <c r="AH56" s="82">
        <f t="shared" si="92"/>
        <v>0</v>
      </c>
      <c r="AI56" s="82">
        <f t="shared" si="92"/>
        <v>0</v>
      </c>
      <c r="AJ56" s="82">
        <f t="shared" si="92"/>
        <v>0</v>
      </c>
      <c r="AK56" s="82">
        <f t="shared" si="92"/>
        <v>0</v>
      </c>
      <c r="AL56" s="82">
        <f t="shared" si="92"/>
        <v>0</v>
      </c>
      <c r="AM56" s="82">
        <f t="shared" si="92"/>
        <v>0</v>
      </c>
      <c r="AN56" s="82">
        <f t="shared" si="92"/>
        <v>0</v>
      </c>
      <c r="AO56" s="82">
        <f t="shared" si="92"/>
        <v>0</v>
      </c>
      <c r="AP56" s="82">
        <f t="shared" si="92"/>
        <v>0</v>
      </c>
      <c r="AQ56" s="82">
        <f t="shared" si="92"/>
        <v>0</v>
      </c>
      <c r="AR56" s="82">
        <f t="shared" si="92"/>
        <v>0</v>
      </c>
      <c r="AS56" s="82">
        <f t="shared" si="92"/>
        <v>0</v>
      </c>
      <c r="AT56" s="82">
        <f t="shared" si="92"/>
        <v>0</v>
      </c>
      <c r="AU56" s="82">
        <f t="shared" si="92"/>
        <v>0</v>
      </c>
      <c r="AV56" s="82">
        <f t="shared" si="92"/>
        <v>0</v>
      </c>
      <c r="AW56" s="82">
        <f t="shared" si="92"/>
        <v>0</v>
      </c>
      <c r="AX56" s="82">
        <f t="shared" si="92"/>
        <v>0</v>
      </c>
      <c r="AY56" s="82">
        <f t="shared" si="92"/>
        <v>0</v>
      </c>
      <c r="AZ56" s="82">
        <f t="shared" si="92"/>
        <v>0</v>
      </c>
      <c r="BA56" s="82">
        <f t="shared" si="92"/>
        <v>0</v>
      </c>
      <c r="BB56" s="82">
        <f t="shared" si="92"/>
        <v>0</v>
      </c>
      <c r="BC56" s="82">
        <f t="shared" si="92"/>
        <v>0</v>
      </c>
      <c r="BD56" s="82">
        <f t="shared" si="92"/>
        <v>0</v>
      </c>
      <c r="BE56" s="82">
        <f t="shared" si="92"/>
        <v>0</v>
      </c>
      <c r="BF56" s="82">
        <f t="shared" si="92"/>
        <v>0</v>
      </c>
      <c r="BG56" s="82">
        <f t="shared" si="92"/>
        <v>0</v>
      </c>
      <c r="BH56" s="82">
        <f t="shared" si="92"/>
        <v>0</v>
      </c>
      <c r="BI56" s="82">
        <f t="shared" si="92"/>
        <v>0</v>
      </c>
      <c r="BJ56" s="82">
        <f t="shared" si="92"/>
        <v>0</v>
      </c>
      <c r="BK56" s="82">
        <f t="shared" si="92"/>
        <v>0</v>
      </c>
      <c r="BL56" s="82">
        <f t="shared" si="92"/>
        <v>0</v>
      </c>
      <c r="BM56" s="82">
        <f t="shared" si="92"/>
        <v>0</v>
      </c>
      <c r="BN56" s="82">
        <f t="shared" si="92"/>
        <v>0</v>
      </c>
      <c r="BO56" s="82">
        <f t="shared" si="92"/>
        <v>0</v>
      </c>
      <c r="BP56" s="82">
        <f t="shared" si="92"/>
        <v>0</v>
      </c>
      <c r="BQ56" s="82">
        <f t="shared" si="92"/>
        <v>0</v>
      </c>
      <c r="BR56" s="82">
        <f t="shared" ref="BR56:EC56" si="93" xml:space="preserve"> BR$14</f>
        <v>0</v>
      </c>
      <c r="BS56" s="82">
        <f t="shared" si="93"/>
        <v>0</v>
      </c>
      <c r="BT56" s="82">
        <f t="shared" si="93"/>
        <v>0</v>
      </c>
      <c r="BU56" s="82">
        <f t="shared" si="93"/>
        <v>0</v>
      </c>
      <c r="BV56" s="82">
        <f t="shared" si="93"/>
        <v>0</v>
      </c>
      <c r="BW56" s="82">
        <f t="shared" si="93"/>
        <v>0</v>
      </c>
      <c r="BX56" s="82">
        <f t="shared" si="93"/>
        <v>0</v>
      </c>
      <c r="BY56" s="82">
        <f t="shared" si="93"/>
        <v>0</v>
      </c>
      <c r="BZ56" s="82">
        <f t="shared" si="93"/>
        <v>0</v>
      </c>
      <c r="CA56" s="82">
        <f t="shared" si="93"/>
        <v>0</v>
      </c>
      <c r="CB56" s="82">
        <f t="shared" si="93"/>
        <v>0</v>
      </c>
      <c r="CC56" s="82">
        <f t="shared" si="93"/>
        <v>0</v>
      </c>
      <c r="CD56" s="82">
        <f t="shared" si="93"/>
        <v>0</v>
      </c>
      <c r="CE56" s="82">
        <f t="shared" si="93"/>
        <v>0</v>
      </c>
      <c r="CF56" s="82">
        <f t="shared" si="93"/>
        <v>0</v>
      </c>
      <c r="CG56" s="82">
        <f t="shared" si="93"/>
        <v>0</v>
      </c>
      <c r="CH56" s="82">
        <f t="shared" si="93"/>
        <v>0</v>
      </c>
      <c r="CI56" s="82">
        <f t="shared" si="93"/>
        <v>0</v>
      </c>
      <c r="CJ56" s="82">
        <f t="shared" si="93"/>
        <v>0</v>
      </c>
      <c r="CK56" s="82">
        <f t="shared" si="93"/>
        <v>0</v>
      </c>
      <c r="CL56" s="82">
        <f t="shared" si="93"/>
        <v>0</v>
      </c>
      <c r="CM56" s="82">
        <f t="shared" si="93"/>
        <v>0</v>
      </c>
      <c r="CN56" s="82">
        <f t="shared" si="93"/>
        <v>0</v>
      </c>
      <c r="CO56" s="82">
        <f t="shared" si="93"/>
        <v>0</v>
      </c>
      <c r="CP56" s="82">
        <f t="shared" si="93"/>
        <v>0</v>
      </c>
      <c r="CQ56" s="82">
        <f t="shared" si="93"/>
        <v>0</v>
      </c>
      <c r="CR56" s="82">
        <f t="shared" si="93"/>
        <v>0</v>
      </c>
      <c r="CS56" s="82">
        <f t="shared" si="93"/>
        <v>0</v>
      </c>
      <c r="CT56" s="82">
        <f t="shared" si="93"/>
        <v>0</v>
      </c>
      <c r="CU56" s="82">
        <f t="shared" si="93"/>
        <v>0</v>
      </c>
      <c r="CV56" s="82">
        <f t="shared" si="93"/>
        <v>0</v>
      </c>
      <c r="CW56" s="82">
        <f t="shared" si="93"/>
        <v>0</v>
      </c>
      <c r="CX56" s="82">
        <f t="shared" si="93"/>
        <v>0</v>
      </c>
      <c r="CY56" s="82">
        <f t="shared" si="93"/>
        <v>0</v>
      </c>
      <c r="CZ56" s="82">
        <f t="shared" si="93"/>
        <v>0</v>
      </c>
      <c r="DA56" s="82">
        <f t="shared" si="93"/>
        <v>0</v>
      </c>
      <c r="DB56" s="82">
        <f t="shared" si="93"/>
        <v>0</v>
      </c>
      <c r="DC56" s="82">
        <f t="shared" si="93"/>
        <v>0</v>
      </c>
      <c r="DD56" s="82">
        <f t="shared" si="93"/>
        <v>0</v>
      </c>
      <c r="DE56" s="82">
        <f t="shared" si="93"/>
        <v>0</v>
      </c>
      <c r="DF56" s="82">
        <f t="shared" si="93"/>
        <v>0</v>
      </c>
      <c r="DG56" s="82">
        <f t="shared" si="93"/>
        <v>0</v>
      </c>
      <c r="DH56" s="82">
        <f t="shared" si="93"/>
        <v>0</v>
      </c>
      <c r="DI56" s="82">
        <f t="shared" si="93"/>
        <v>0</v>
      </c>
      <c r="DJ56" s="82">
        <f t="shared" si="93"/>
        <v>0</v>
      </c>
      <c r="DK56" s="82">
        <f t="shared" si="93"/>
        <v>0</v>
      </c>
      <c r="DL56" s="82">
        <f t="shared" si="93"/>
        <v>0</v>
      </c>
      <c r="DM56" s="82">
        <f t="shared" si="93"/>
        <v>0</v>
      </c>
      <c r="DN56" s="82">
        <f t="shared" si="93"/>
        <v>0</v>
      </c>
      <c r="DO56" s="82">
        <f t="shared" si="93"/>
        <v>0</v>
      </c>
      <c r="DP56" s="82">
        <f t="shared" si="93"/>
        <v>0</v>
      </c>
      <c r="DQ56" s="82">
        <f t="shared" si="93"/>
        <v>0</v>
      </c>
      <c r="DR56" s="82">
        <f t="shared" si="93"/>
        <v>0</v>
      </c>
      <c r="DS56" s="82">
        <f t="shared" si="93"/>
        <v>0</v>
      </c>
      <c r="DT56" s="82">
        <f t="shared" si="93"/>
        <v>0</v>
      </c>
      <c r="DU56" s="82">
        <f t="shared" si="93"/>
        <v>0</v>
      </c>
      <c r="DV56" s="82">
        <f t="shared" si="93"/>
        <v>0</v>
      </c>
      <c r="DW56" s="82">
        <f t="shared" si="93"/>
        <v>0</v>
      </c>
      <c r="DX56" s="82">
        <f t="shared" si="93"/>
        <v>0</v>
      </c>
      <c r="DY56" s="82">
        <f t="shared" si="93"/>
        <v>0</v>
      </c>
      <c r="DZ56" s="82">
        <f t="shared" si="93"/>
        <v>0</v>
      </c>
      <c r="EA56" s="82">
        <f t="shared" si="93"/>
        <v>0</v>
      </c>
      <c r="EB56" s="82">
        <f t="shared" si="93"/>
        <v>0</v>
      </c>
      <c r="EC56" s="82">
        <f t="shared" si="93"/>
        <v>0</v>
      </c>
      <c r="ED56" s="82">
        <f t="shared" ref="ED56:GJ56" si="94" xml:space="preserve"> ED$14</f>
        <v>0</v>
      </c>
      <c r="EE56" s="82">
        <f t="shared" si="94"/>
        <v>0</v>
      </c>
      <c r="EF56" s="82">
        <f t="shared" si="94"/>
        <v>0</v>
      </c>
      <c r="EG56" s="82">
        <f t="shared" si="94"/>
        <v>0</v>
      </c>
      <c r="EH56" s="82">
        <f t="shared" si="94"/>
        <v>0</v>
      </c>
      <c r="EI56" s="82">
        <f t="shared" si="94"/>
        <v>0</v>
      </c>
      <c r="EJ56" s="82">
        <f t="shared" si="94"/>
        <v>0</v>
      </c>
      <c r="EK56" s="82">
        <f t="shared" si="94"/>
        <v>0</v>
      </c>
      <c r="EL56" s="82">
        <f t="shared" si="94"/>
        <v>0</v>
      </c>
      <c r="EM56" s="82">
        <f t="shared" si="94"/>
        <v>0</v>
      </c>
      <c r="EN56" s="82">
        <f t="shared" si="94"/>
        <v>0</v>
      </c>
      <c r="EO56" s="82">
        <f t="shared" si="94"/>
        <v>0</v>
      </c>
      <c r="EP56" s="82">
        <f t="shared" si="94"/>
        <v>0</v>
      </c>
      <c r="EQ56" s="82">
        <f t="shared" si="94"/>
        <v>0</v>
      </c>
      <c r="ER56" s="82">
        <f t="shared" si="94"/>
        <v>0</v>
      </c>
      <c r="ES56" s="82">
        <f t="shared" si="94"/>
        <v>0</v>
      </c>
      <c r="ET56" s="82">
        <f t="shared" si="94"/>
        <v>0</v>
      </c>
      <c r="EU56" s="82">
        <f t="shared" si="94"/>
        <v>0</v>
      </c>
      <c r="EV56" s="82">
        <f t="shared" si="94"/>
        <v>0</v>
      </c>
      <c r="EW56" s="82">
        <f t="shared" si="94"/>
        <v>0</v>
      </c>
      <c r="EX56" s="82">
        <f t="shared" si="94"/>
        <v>0</v>
      </c>
      <c r="EY56" s="82">
        <f t="shared" si="94"/>
        <v>0</v>
      </c>
      <c r="EZ56" s="82">
        <f t="shared" si="94"/>
        <v>0</v>
      </c>
      <c r="FA56" s="82">
        <f t="shared" si="94"/>
        <v>0</v>
      </c>
      <c r="FB56" s="82">
        <f t="shared" si="94"/>
        <v>0</v>
      </c>
      <c r="FC56" s="82">
        <f t="shared" si="94"/>
        <v>0</v>
      </c>
      <c r="FD56" s="82">
        <f t="shared" si="94"/>
        <v>0</v>
      </c>
      <c r="FE56" s="82">
        <f t="shared" si="94"/>
        <v>0</v>
      </c>
      <c r="FF56" s="82">
        <f t="shared" si="94"/>
        <v>0</v>
      </c>
      <c r="FG56" s="82">
        <f t="shared" si="94"/>
        <v>0</v>
      </c>
      <c r="FH56" s="82">
        <f t="shared" si="94"/>
        <v>0</v>
      </c>
      <c r="FI56" s="82">
        <f t="shared" si="94"/>
        <v>0</v>
      </c>
      <c r="FJ56" s="82">
        <f t="shared" si="94"/>
        <v>0</v>
      </c>
      <c r="FK56" s="82">
        <f t="shared" si="94"/>
        <v>0</v>
      </c>
      <c r="FL56" s="82">
        <f t="shared" si="94"/>
        <v>0</v>
      </c>
      <c r="FM56" s="82">
        <f t="shared" si="94"/>
        <v>0</v>
      </c>
      <c r="FN56" s="82">
        <f t="shared" si="94"/>
        <v>0</v>
      </c>
      <c r="FO56" s="82">
        <f t="shared" si="94"/>
        <v>0</v>
      </c>
      <c r="FP56" s="82">
        <f t="shared" si="94"/>
        <v>0</v>
      </c>
      <c r="FQ56" s="82">
        <f t="shared" si="94"/>
        <v>0</v>
      </c>
      <c r="FR56" s="82">
        <f t="shared" si="94"/>
        <v>0</v>
      </c>
      <c r="FS56" s="82">
        <f t="shared" si="94"/>
        <v>0</v>
      </c>
      <c r="FT56" s="82">
        <f t="shared" si="94"/>
        <v>0</v>
      </c>
      <c r="FU56" s="82">
        <f t="shared" si="94"/>
        <v>0</v>
      </c>
      <c r="FV56" s="82">
        <f t="shared" si="94"/>
        <v>0</v>
      </c>
      <c r="FW56" s="82">
        <f t="shared" si="94"/>
        <v>0</v>
      </c>
      <c r="FX56" s="82">
        <f t="shared" si="94"/>
        <v>0</v>
      </c>
      <c r="FY56" s="82">
        <f t="shared" si="94"/>
        <v>0</v>
      </c>
      <c r="FZ56" s="82">
        <f t="shared" si="94"/>
        <v>0</v>
      </c>
      <c r="GA56" s="82">
        <f t="shared" si="94"/>
        <v>0</v>
      </c>
      <c r="GB56" s="82">
        <f t="shared" si="94"/>
        <v>0</v>
      </c>
      <c r="GC56" s="82">
        <f t="shared" si="94"/>
        <v>0</v>
      </c>
      <c r="GD56" s="82">
        <f t="shared" si="94"/>
        <v>0</v>
      </c>
      <c r="GE56" s="82">
        <f t="shared" si="94"/>
        <v>0</v>
      </c>
      <c r="GF56" s="82">
        <f t="shared" si="94"/>
        <v>0</v>
      </c>
      <c r="GG56" s="82">
        <f t="shared" si="94"/>
        <v>0</v>
      </c>
      <c r="GH56" s="82">
        <f t="shared" si="94"/>
        <v>0</v>
      </c>
      <c r="GI56" s="82">
        <f t="shared" si="94"/>
        <v>0</v>
      </c>
      <c r="GJ56" s="82">
        <f t="shared" si="94"/>
        <v>0</v>
      </c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</row>
    <row r="57" spans="1:437" s="90" customFormat="1" outlineLevel="1" x14ac:dyDescent="0.25">
      <c r="A57" s="86"/>
      <c r="B57" s="86"/>
      <c r="C57" s="87"/>
      <c r="D57" s="88"/>
      <c r="E57" s="89" t="str">
        <f xml:space="preserve"> E$76</f>
        <v>Financial close date flag</v>
      </c>
      <c r="F57" s="89">
        <f t="shared" ref="F57:BQ57" si="95" xml:space="preserve"> F$76</f>
        <v>0</v>
      </c>
      <c r="G57" s="89" t="str">
        <f t="shared" si="95"/>
        <v>flag</v>
      </c>
      <c r="H57" s="89">
        <f t="shared" si="95"/>
        <v>1</v>
      </c>
      <c r="I57" s="188">
        <f t="shared" si="95"/>
        <v>0</v>
      </c>
      <c r="J57" s="89">
        <f t="shared" si="95"/>
        <v>0</v>
      </c>
      <c r="K57" s="89">
        <f t="shared" si="95"/>
        <v>0</v>
      </c>
      <c r="L57" s="89">
        <f t="shared" si="95"/>
        <v>1</v>
      </c>
      <c r="M57" s="89">
        <f t="shared" si="95"/>
        <v>0</v>
      </c>
      <c r="N57" s="89">
        <f t="shared" si="95"/>
        <v>0</v>
      </c>
      <c r="O57" s="89">
        <f t="shared" si="95"/>
        <v>0</v>
      </c>
      <c r="P57" s="89">
        <f t="shared" si="95"/>
        <v>0</v>
      </c>
      <c r="Q57" s="89">
        <f t="shared" si="95"/>
        <v>0</v>
      </c>
      <c r="R57" s="89">
        <f t="shared" si="95"/>
        <v>0</v>
      </c>
      <c r="S57" s="89">
        <f t="shared" si="95"/>
        <v>0</v>
      </c>
      <c r="T57" s="89">
        <f t="shared" si="95"/>
        <v>0</v>
      </c>
      <c r="U57" s="89">
        <f t="shared" si="95"/>
        <v>0</v>
      </c>
      <c r="V57" s="89">
        <f t="shared" si="95"/>
        <v>0</v>
      </c>
      <c r="W57" s="89">
        <f t="shared" si="95"/>
        <v>0</v>
      </c>
      <c r="X57" s="89">
        <f t="shared" si="95"/>
        <v>0</v>
      </c>
      <c r="Y57" s="89">
        <f t="shared" si="95"/>
        <v>0</v>
      </c>
      <c r="Z57" s="89">
        <f t="shared" si="95"/>
        <v>0</v>
      </c>
      <c r="AA57" s="89">
        <f t="shared" si="95"/>
        <v>0</v>
      </c>
      <c r="AB57" s="89">
        <f t="shared" si="95"/>
        <v>0</v>
      </c>
      <c r="AC57" s="89">
        <f t="shared" si="95"/>
        <v>0</v>
      </c>
      <c r="AD57" s="89">
        <f t="shared" si="95"/>
        <v>0</v>
      </c>
      <c r="AE57" s="89">
        <f t="shared" si="95"/>
        <v>0</v>
      </c>
      <c r="AF57" s="89">
        <f t="shared" si="95"/>
        <v>0</v>
      </c>
      <c r="AG57" s="89">
        <f t="shared" si="95"/>
        <v>0</v>
      </c>
      <c r="AH57" s="89">
        <f t="shared" si="95"/>
        <v>0</v>
      </c>
      <c r="AI57" s="89">
        <f t="shared" si="95"/>
        <v>0</v>
      </c>
      <c r="AJ57" s="89">
        <f t="shared" si="95"/>
        <v>0</v>
      </c>
      <c r="AK57" s="89">
        <f t="shared" si="95"/>
        <v>0</v>
      </c>
      <c r="AL57" s="89">
        <f t="shared" si="95"/>
        <v>0</v>
      </c>
      <c r="AM57" s="89">
        <f t="shared" si="95"/>
        <v>0</v>
      </c>
      <c r="AN57" s="89">
        <f t="shared" si="95"/>
        <v>0</v>
      </c>
      <c r="AO57" s="89">
        <f t="shared" si="95"/>
        <v>0</v>
      </c>
      <c r="AP57" s="89">
        <f t="shared" si="95"/>
        <v>0</v>
      </c>
      <c r="AQ57" s="89">
        <f t="shared" si="95"/>
        <v>0</v>
      </c>
      <c r="AR57" s="89">
        <f t="shared" si="95"/>
        <v>0</v>
      </c>
      <c r="AS57" s="89">
        <f t="shared" si="95"/>
        <v>0</v>
      </c>
      <c r="AT57" s="89">
        <f t="shared" si="95"/>
        <v>0</v>
      </c>
      <c r="AU57" s="89">
        <f t="shared" si="95"/>
        <v>0</v>
      </c>
      <c r="AV57" s="89">
        <f t="shared" si="95"/>
        <v>0</v>
      </c>
      <c r="AW57" s="89">
        <f t="shared" si="95"/>
        <v>0</v>
      </c>
      <c r="AX57" s="89">
        <f t="shared" si="95"/>
        <v>0</v>
      </c>
      <c r="AY57" s="89">
        <f t="shared" si="95"/>
        <v>0</v>
      </c>
      <c r="AZ57" s="89">
        <f t="shared" si="95"/>
        <v>0</v>
      </c>
      <c r="BA57" s="89">
        <f t="shared" si="95"/>
        <v>0</v>
      </c>
      <c r="BB57" s="89">
        <f t="shared" si="95"/>
        <v>0</v>
      </c>
      <c r="BC57" s="89">
        <f t="shared" si="95"/>
        <v>0</v>
      </c>
      <c r="BD57" s="89">
        <f t="shared" si="95"/>
        <v>0</v>
      </c>
      <c r="BE57" s="89">
        <f t="shared" si="95"/>
        <v>0</v>
      </c>
      <c r="BF57" s="89">
        <f t="shared" si="95"/>
        <v>0</v>
      </c>
      <c r="BG57" s="89">
        <f t="shared" si="95"/>
        <v>0</v>
      </c>
      <c r="BH57" s="89">
        <f t="shared" si="95"/>
        <v>0</v>
      </c>
      <c r="BI57" s="89">
        <f t="shared" si="95"/>
        <v>0</v>
      </c>
      <c r="BJ57" s="89">
        <f t="shared" si="95"/>
        <v>0</v>
      </c>
      <c r="BK57" s="89">
        <f t="shared" si="95"/>
        <v>0</v>
      </c>
      <c r="BL57" s="89">
        <f t="shared" si="95"/>
        <v>0</v>
      </c>
      <c r="BM57" s="89">
        <f t="shared" si="95"/>
        <v>0</v>
      </c>
      <c r="BN57" s="89">
        <f t="shared" si="95"/>
        <v>0</v>
      </c>
      <c r="BO57" s="89">
        <f t="shared" si="95"/>
        <v>0</v>
      </c>
      <c r="BP57" s="89">
        <f t="shared" si="95"/>
        <v>0</v>
      </c>
      <c r="BQ57" s="89">
        <f t="shared" si="95"/>
        <v>0</v>
      </c>
      <c r="BR57" s="89">
        <f t="shared" ref="BR57:EC57" si="96" xml:space="preserve"> BR$76</f>
        <v>0</v>
      </c>
      <c r="BS57" s="89">
        <f t="shared" si="96"/>
        <v>0</v>
      </c>
      <c r="BT57" s="89">
        <f t="shared" si="96"/>
        <v>0</v>
      </c>
      <c r="BU57" s="89">
        <f t="shared" si="96"/>
        <v>0</v>
      </c>
      <c r="BV57" s="89">
        <f t="shared" si="96"/>
        <v>0</v>
      </c>
      <c r="BW57" s="89">
        <f t="shared" si="96"/>
        <v>0</v>
      </c>
      <c r="BX57" s="89">
        <f t="shared" si="96"/>
        <v>0</v>
      </c>
      <c r="BY57" s="89">
        <f t="shared" si="96"/>
        <v>0</v>
      </c>
      <c r="BZ57" s="89">
        <f t="shared" si="96"/>
        <v>0</v>
      </c>
      <c r="CA57" s="89">
        <f t="shared" si="96"/>
        <v>0</v>
      </c>
      <c r="CB57" s="89">
        <f t="shared" si="96"/>
        <v>0</v>
      </c>
      <c r="CC57" s="89">
        <f t="shared" si="96"/>
        <v>0</v>
      </c>
      <c r="CD57" s="89">
        <f t="shared" si="96"/>
        <v>0</v>
      </c>
      <c r="CE57" s="89">
        <f t="shared" si="96"/>
        <v>0</v>
      </c>
      <c r="CF57" s="89">
        <f t="shared" si="96"/>
        <v>0</v>
      </c>
      <c r="CG57" s="89">
        <f t="shared" si="96"/>
        <v>0</v>
      </c>
      <c r="CH57" s="89">
        <f t="shared" si="96"/>
        <v>0</v>
      </c>
      <c r="CI57" s="89">
        <f t="shared" si="96"/>
        <v>0</v>
      </c>
      <c r="CJ57" s="89">
        <f t="shared" si="96"/>
        <v>0</v>
      </c>
      <c r="CK57" s="89">
        <f t="shared" si="96"/>
        <v>0</v>
      </c>
      <c r="CL57" s="89">
        <f t="shared" si="96"/>
        <v>0</v>
      </c>
      <c r="CM57" s="89">
        <f t="shared" si="96"/>
        <v>0</v>
      </c>
      <c r="CN57" s="89">
        <f t="shared" si="96"/>
        <v>0</v>
      </c>
      <c r="CO57" s="89">
        <f t="shared" si="96"/>
        <v>0</v>
      </c>
      <c r="CP57" s="89">
        <f t="shared" si="96"/>
        <v>0</v>
      </c>
      <c r="CQ57" s="89">
        <f t="shared" si="96"/>
        <v>0</v>
      </c>
      <c r="CR57" s="89">
        <f t="shared" si="96"/>
        <v>0</v>
      </c>
      <c r="CS57" s="89">
        <f t="shared" si="96"/>
        <v>0</v>
      </c>
      <c r="CT57" s="89">
        <f t="shared" si="96"/>
        <v>0</v>
      </c>
      <c r="CU57" s="89">
        <f t="shared" si="96"/>
        <v>0</v>
      </c>
      <c r="CV57" s="89">
        <f t="shared" si="96"/>
        <v>0</v>
      </c>
      <c r="CW57" s="89">
        <f t="shared" si="96"/>
        <v>0</v>
      </c>
      <c r="CX57" s="89">
        <f t="shared" si="96"/>
        <v>0</v>
      </c>
      <c r="CY57" s="89">
        <f t="shared" si="96"/>
        <v>0</v>
      </c>
      <c r="CZ57" s="89">
        <f t="shared" si="96"/>
        <v>0</v>
      </c>
      <c r="DA57" s="89">
        <f t="shared" si="96"/>
        <v>0</v>
      </c>
      <c r="DB57" s="89">
        <f t="shared" si="96"/>
        <v>0</v>
      </c>
      <c r="DC57" s="89">
        <f t="shared" si="96"/>
        <v>0</v>
      </c>
      <c r="DD57" s="89">
        <f t="shared" si="96"/>
        <v>0</v>
      </c>
      <c r="DE57" s="89">
        <f t="shared" si="96"/>
        <v>0</v>
      </c>
      <c r="DF57" s="89">
        <f t="shared" si="96"/>
        <v>0</v>
      </c>
      <c r="DG57" s="89">
        <f t="shared" si="96"/>
        <v>0</v>
      </c>
      <c r="DH57" s="89">
        <f t="shared" si="96"/>
        <v>0</v>
      </c>
      <c r="DI57" s="89">
        <f t="shared" si="96"/>
        <v>0</v>
      </c>
      <c r="DJ57" s="89">
        <f t="shared" si="96"/>
        <v>0</v>
      </c>
      <c r="DK57" s="89">
        <f t="shared" si="96"/>
        <v>0</v>
      </c>
      <c r="DL57" s="89">
        <f t="shared" si="96"/>
        <v>0</v>
      </c>
      <c r="DM57" s="89">
        <f t="shared" si="96"/>
        <v>0</v>
      </c>
      <c r="DN57" s="89">
        <f t="shared" si="96"/>
        <v>0</v>
      </c>
      <c r="DO57" s="89">
        <f t="shared" si="96"/>
        <v>0</v>
      </c>
      <c r="DP57" s="89">
        <f t="shared" si="96"/>
        <v>0</v>
      </c>
      <c r="DQ57" s="89">
        <f t="shared" si="96"/>
        <v>0</v>
      </c>
      <c r="DR57" s="89">
        <f t="shared" si="96"/>
        <v>0</v>
      </c>
      <c r="DS57" s="89">
        <f t="shared" si="96"/>
        <v>0</v>
      </c>
      <c r="DT57" s="89">
        <f t="shared" si="96"/>
        <v>0</v>
      </c>
      <c r="DU57" s="89">
        <f t="shared" si="96"/>
        <v>0</v>
      </c>
      <c r="DV57" s="89">
        <f t="shared" si="96"/>
        <v>0</v>
      </c>
      <c r="DW57" s="89">
        <f t="shared" si="96"/>
        <v>0</v>
      </c>
      <c r="DX57" s="89">
        <f t="shared" si="96"/>
        <v>0</v>
      </c>
      <c r="DY57" s="89">
        <f t="shared" si="96"/>
        <v>0</v>
      </c>
      <c r="DZ57" s="89">
        <f t="shared" si="96"/>
        <v>0</v>
      </c>
      <c r="EA57" s="89">
        <f t="shared" si="96"/>
        <v>0</v>
      </c>
      <c r="EB57" s="89">
        <f t="shared" si="96"/>
        <v>0</v>
      </c>
      <c r="EC57" s="89">
        <f t="shared" si="96"/>
        <v>0</v>
      </c>
      <c r="ED57" s="89">
        <f t="shared" ref="ED57:FI57" si="97" xml:space="preserve"> ED$76</f>
        <v>0</v>
      </c>
      <c r="EE57" s="89">
        <f t="shared" si="97"/>
        <v>0</v>
      </c>
      <c r="EF57" s="89">
        <f t="shared" si="97"/>
        <v>0</v>
      </c>
      <c r="EG57" s="89">
        <f t="shared" si="97"/>
        <v>0</v>
      </c>
      <c r="EH57" s="89">
        <f t="shared" si="97"/>
        <v>0</v>
      </c>
      <c r="EI57" s="89">
        <f t="shared" si="97"/>
        <v>0</v>
      </c>
      <c r="EJ57" s="89">
        <f t="shared" si="97"/>
        <v>0</v>
      </c>
      <c r="EK57" s="89">
        <f t="shared" si="97"/>
        <v>0</v>
      </c>
      <c r="EL57" s="89">
        <f t="shared" si="97"/>
        <v>0</v>
      </c>
      <c r="EM57" s="89">
        <f t="shared" si="97"/>
        <v>0</v>
      </c>
      <c r="EN57" s="89">
        <f t="shared" si="97"/>
        <v>0</v>
      </c>
      <c r="EO57" s="89">
        <f t="shared" si="97"/>
        <v>0</v>
      </c>
      <c r="EP57" s="89">
        <f t="shared" si="97"/>
        <v>0</v>
      </c>
      <c r="EQ57" s="89">
        <f t="shared" si="97"/>
        <v>0</v>
      </c>
      <c r="ER57" s="89">
        <f t="shared" si="97"/>
        <v>0</v>
      </c>
      <c r="ES57" s="89">
        <f t="shared" si="97"/>
        <v>0</v>
      </c>
      <c r="ET57" s="89">
        <f t="shared" si="97"/>
        <v>0</v>
      </c>
      <c r="EU57" s="89">
        <f t="shared" si="97"/>
        <v>0</v>
      </c>
      <c r="EV57" s="89">
        <f t="shared" si="97"/>
        <v>0</v>
      </c>
      <c r="EW57" s="89">
        <f t="shared" si="97"/>
        <v>0</v>
      </c>
      <c r="EX57" s="89">
        <f t="shared" si="97"/>
        <v>0</v>
      </c>
      <c r="EY57" s="89">
        <f t="shared" si="97"/>
        <v>0</v>
      </c>
      <c r="EZ57" s="89">
        <f t="shared" si="97"/>
        <v>0</v>
      </c>
      <c r="FA57" s="89">
        <f t="shared" si="97"/>
        <v>0</v>
      </c>
      <c r="FB57" s="89">
        <f t="shared" si="97"/>
        <v>0</v>
      </c>
      <c r="FC57" s="89">
        <f t="shared" si="97"/>
        <v>0</v>
      </c>
      <c r="FD57" s="89">
        <f t="shared" si="97"/>
        <v>0</v>
      </c>
      <c r="FE57" s="89">
        <f t="shared" si="97"/>
        <v>0</v>
      </c>
      <c r="FF57" s="89">
        <f t="shared" si="97"/>
        <v>0</v>
      </c>
      <c r="FG57" s="89">
        <f t="shared" si="97"/>
        <v>0</v>
      </c>
      <c r="FH57" s="89">
        <f t="shared" si="97"/>
        <v>0</v>
      </c>
      <c r="FI57" s="89">
        <f t="shared" si="97"/>
        <v>0</v>
      </c>
      <c r="FJ57" s="89">
        <f t="shared" ref="FJ57:GJ57" si="98" xml:space="preserve"> FJ$76</f>
        <v>0</v>
      </c>
      <c r="FK57" s="89">
        <f t="shared" si="98"/>
        <v>0</v>
      </c>
      <c r="FL57" s="89">
        <f t="shared" si="98"/>
        <v>0</v>
      </c>
      <c r="FM57" s="89">
        <f t="shared" si="98"/>
        <v>0</v>
      </c>
      <c r="FN57" s="89">
        <f t="shared" si="98"/>
        <v>0</v>
      </c>
      <c r="FO57" s="89">
        <f t="shared" si="98"/>
        <v>0</v>
      </c>
      <c r="FP57" s="89">
        <f t="shared" si="98"/>
        <v>0</v>
      </c>
      <c r="FQ57" s="89">
        <f t="shared" si="98"/>
        <v>0</v>
      </c>
      <c r="FR57" s="89">
        <f t="shared" si="98"/>
        <v>0</v>
      </c>
      <c r="FS57" s="89">
        <f t="shared" si="98"/>
        <v>0</v>
      </c>
      <c r="FT57" s="89">
        <f t="shared" si="98"/>
        <v>0</v>
      </c>
      <c r="FU57" s="89">
        <f t="shared" si="98"/>
        <v>0</v>
      </c>
      <c r="FV57" s="89">
        <f t="shared" si="98"/>
        <v>0</v>
      </c>
      <c r="FW57" s="89">
        <f t="shared" si="98"/>
        <v>0</v>
      </c>
      <c r="FX57" s="89">
        <f t="shared" si="98"/>
        <v>0</v>
      </c>
      <c r="FY57" s="89">
        <f t="shared" si="98"/>
        <v>0</v>
      </c>
      <c r="FZ57" s="89">
        <f t="shared" si="98"/>
        <v>0</v>
      </c>
      <c r="GA57" s="89">
        <f t="shared" si="98"/>
        <v>0</v>
      </c>
      <c r="GB57" s="89">
        <f t="shared" si="98"/>
        <v>0</v>
      </c>
      <c r="GC57" s="89">
        <f t="shared" si="98"/>
        <v>0</v>
      </c>
      <c r="GD57" s="89">
        <f t="shared" si="98"/>
        <v>0</v>
      </c>
      <c r="GE57" s="89">
        <f t="shared" si="98"/>
        <v>0</v>
      </c>
      <c r="GF57" s="89">
        <f t="shared" si="98"/>
        <v>0</v>
      </c>
      <c r="GG57" s="89">
        <f t="shared" si="98"/>
        <v>0</v>
      </c>
      <c r="GH57" s="89">
        <f t="shared" si="98"/>
        <v>0</v>
      </c>
      <c r="GI57" s="89">
        <f t="shared" si="98"/>
        <v>0</v>
      </c>
      <c r="GJ57" s="89">
        <f t="shared" si="98"/>
        <v>0</v>
      </c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</row>
    <row r="58" spans="1:437" s="90" customFormat="1" outlineLevel="1" x14ac:dyDescent="0.25">
      <c r="A58" s="86"/>
      <c r="B58" s="86"/>
      <c r="C58" s="87"/>
      <c r="D58" s="88"/>
      <c r="E58" s="89" t="str">
        <f t="shared" ref="E58:AJ58" si="99" xml:space="preserve"> E$80</f>
        <v>First operating period flag</v>
      </c>
      <c r="F58" s="89">
        <f t="shared" si="99"/>
        <v>0</v>
      </c>
      <c r="G58" s="89" t="str">
        <f t="shared" si="99"/>
        <v>flag</v>
      </c>
      <c r="H58" s="89">
        <f t="shared" si="99"/>
        <v>1</v>
      </c>
      <c r="I58" s="89">
        <f t="shared" si="99"/>
        <v>0</v>
      </c>
      <c r="J58" s="89">
        <f t="shared" si="99"/>
        <v>0</v>
      </c>
      <c r="K58" s="89">
        <f t="shared" si="99"/>
        <v>0</v>
      </c>
      <c r="L58" s="89">
        <f t="shared" si="99"/>
        <v>0</v>
      </c>
      <c r="M58" s="89">
        <f t="shared" si="99"/>
        <v>1</v>
      </c>
      <c r="N58" s="89">
        <f t="shared" si="99"/>
        <v>0</v>
      </c>
      <c r="O58" s="89">
        <f t="shared" si="99"/>
        <v>0</v>
      </c>
      <c r="P58" s="89">
        <f t="shared" si="99"/>
        <v>0</v>
      </c>
      <c r="Q58" s="89">
        <f t="shared" si="99"/>
        <v>0</v>
      </c>
      <c r="R58" s="89">
        <f t="shared" si="99"/>
        <v>0</v>
      </c>
      <c r="S58" s="89">
        <f t="shared" si="99"/>
        <v>0</v>
      </c>
      <c r="T58" s="89">
        <f t="shared" si="99"/>
        <v>0</v>
      </c>
      <c r="U58" s="89">
        <f t="shared" si="99"/>
        <v>0</v>
      </c>
      <c r="V58" s="89">
        <f t="shared" si="99"/>
        <v>0</v>
      </c>
      <c r="W58" s="89">
        <f t="shared" si="99"/>
        <v>0</v>
      </c>
      <c r="X58" s="89">
        <f t="shared" si="99"/>
        <v>0</v>
      </c>
      <c r="Y58" s="89">
        <f t="shared" si="99"/>
        <v>0</v>
      </c>
      <c r="Z58" s="89">
        <f t="shared" si="99"/>
        <v>0</v>
      </c>
      <c r="AA58" s="89">
        <f t="shared" si="99"/>
        <v>0</v>
      </c>
      <c r="AB58" s="89">
        <f t="shared" si="99"/>
        <v>0</v>
      </c>
      <c r="AC58" s="89">
        <f t="shared" si="99"/>
        <v>0</v>
      </c>
      <c r="AD58" s="89">
        <f t="shared" si="99"/>
        <v>0</v>
      </c>
      <c r="AE58" s="89">
        <f t="shared" si="99"/>
        <v>0</v>
      </c>
      <c r="AF58" s="89">
        <f t="shared" si="99"/>
        <v>0</v>
      </c>
      <c r="AG58" s="89">
        <f t="shared" si="99"/>
        <v>0</v>
      </c>
      <c r="AH58" s="89">
        <f t="shared" si="99"/>
        <v>0</v>
      </c>
      <c r="AI58" s="89">
        <f t="shared" si="99"/>
        <v>0</v>
      </c>
      <c r="AJ58" s="89">
        <f t="shared" si="99"/>
        <v>0</v>
      </c>
      <c r="AK58" s="89">
        <f t="shared" ref="AK58:BP58" si="100" xml:space="preserve"> AK$80</f>
        <v>0</v>
      </c>
      <c r="AL58" s="89">
        <f t="shared" si="100"/>
        <v>0</v>
      </c>
      <c r="AM58" s="89">
        <f t="shared" si="100"/>
        <v>0</v>
      </c>
      <c r="AN58" s="89">
        <f t="shared" si="100"/>
        <v>0</v>
      </c>
      <c r="AO58" s="89">
        <f t="shared" si="100"/>
        <v>0</v>
      </c>
      <c r="AP58" s="89">
        <f t="shared" si="100"/>
        <v>0</v>
      </c>
      <c r="AQ58" s="89">
        <f t="shared" si="100"/>
        <v>0</v>
      </c>
      <c r="AR58" s="89">
        <f t="shared" si="100"/>
        <v>0</v>
      </c>
      <c r="AS58" s="89">
        <f t="shared" si="100"/>
        <v>0</v>
      </c>
      <c r="AT58" s="89">
        <f t="shared" si="100"/>
        <v>0</v>
      </c>
      <c r="AU58" s="89">
        <f t="shared" si="100"/>
        <v>0</v>
      </c>
      <c r="AV58" s="89">
        <f t="shared" si="100"/>
        <v>0</v>
      </c>
      <c r="AW58" s="89">
        <f t="shared" si="100"/>
        <v>0</v>
      </c>
      <c r="AX58" s="89">
        <f t="shared" si="100"/>
        <v>0</v>
      </c>
      <c r="AY58" s="89">
        <f t="shared" si="100"/>
        <v>0</v>
      </c>
      <c r="AZ58" s="89">
        <f t="shared" si="100"/>
        <v>0</v>
      </c>
      <c r="BA58" s="89">
        <f t="shared" si="100"/>
        <v>0</v>
      </c>
      <c r="BB58" s="89">
        <f t="shared" si="100"/>
        <v>0</v>
      </c>
      <c r="BC58" s="89">
        <f t="shared" si="100"/>
        <v>0</v>
      </c>
      <c r="BD58" s="89">
        <f t="shared" si="100"/>
        <v>0</v>
      </c>
      <c r="BE58" s="89">
        <f t="shared" si="100"/>
        <v>0</v>
      </c>
      <c r="BF58" s="89">
        <f t="shared" si="100"/>
        <v>0</v>
      </c>
      <c r="BG58" s="89">
        <f t="shared" si="100"/>
        <v>0</v>
      </c>
      <c r="BH58" s="89">
        <f t="shared" si="100"/>
        <v>0</v>
      </c>
      <c r="BI58" s="89">
        <f t="shared" si="100"/>
        <v>0</v>
      </c>
      <c r="BJ58" s="89">
        <f t="shared" si="100"/>
        <v>0</v>
      </c>
      <c r="BK58" s="89">
        <f t="shared" si="100"/>
        <v>0</v>
      </c>
      <c r="BL58" s="89">
        <f t="shared" si="100"/>
        <v>0</v>
      </c>
      <c r="BM58" s="89">
        <f t="shared" si="100"/>
        <v>0</v>
      </c>
      <c r="BN58" s="89">
        <f t="shared" si="100"/>
        <v>0</v>
      </c>
      <c r="BO58" s="89">
        <f t="shared" si="100"/>
        <v>0</v>
      </c>
      <c r="BP58" s="89">
        <f t="shared" si="100"/>
        <v>0</v>
      </c>
      <c r="BQ58" s="89">
        <f t="shared" ref="BQ58:CV58" si="101" xml:space="preserve"> BQ$80</f>
        <v>0</v>
      </c>
      <c r="BR58" s="89">
        <f t="shared" si="101"/>
        <v>0</v>
      </c>
      <c r="BS58" s="89">
        <f t="shared" si="101"/>
        <v>0</v>
      </c>
      <c r="BT58" s="89">
        <f t="shared" si="101"/>
        <v>0</v>
      </c>
      <c r="BU58" s="89">
        <f t="shared" si="101"/>
        <v>0</v>
      </c>
      <c r="BV58" s="89">
        <f t="shared" si="101"/>
        <v>0</v>
      </c>
      <c r="BW58" s="89">
        <f t="shared" si="101"/>
        <v>0</v>
      </c>
      <c r="BX58" s="89">
        <f t="shared" si="101"/>
        <v>0</v>
      </c>
      <c r="BY58" s="89">
        <f t="shared" si="101"/>
        <v>0</v>
      </c>
      <c r="BZ58" s="89">
        <f t="shared" si="101"/>
        <v>0</v>
      </c>
      <c r="CA58" s="89">
        <f t="shared" si="101"/>
        <v>0</v>
      </c>
      <c r="CB58" s="89">
        <f t="shared" si="101"/>
        <v>0</v>
      </c>
      <c r="CC58" s="89">
        <f t="shared" si="101"/>
        <v>0</v>
      </c>
      <c r="CD58" s="89">
        <f t="shared" si="101"/>
        <v>0</v>
      </c>
      <c r="CE58" s="89">
        <f t="shared" si="101"/>
        <v>0</v>
      </c>
      <c r="CF58" s="89">
        <f t="shared" si="101"/>
        <v>0</v>
      </c>
      <c r="CG58" s="89">
        <f t="shared" si="101"/>
        <v>0</v>
      </c>
      <c r="CH58" s="89">
        <f t="shared" si="101"/>
        <v>0</v>
      </c>
      <c r="CI58" s="89">
        <f t="shared" si="101"/>
        <v>0</v>
      </c>
      <c r="CJ58" s="89">
        <f t="shared" si="101"/>
        <v>0</v>
      </c>
      <c r="CK58" s="89">
        <f t="shared" si="101"/>
        <v>0</v>
      </c>
      <c r="CL58" s="89">
        <f t="shared" si="101"/>
        <v>0</v>
      </c>
      <c r="CM58" s="89">
        <f t="shared" si="101"/>
        <v>0</v>
      </c>
      <c r="CN58" s="89">
        <f t="shared" si="101"/>
        <v>0</v>
      </c>
      <c r="CO58" s="89">
        <f t="shared" si="101"/>
        <v>0</v>
      </c>
      <c r="CP58" s="89">
        <f t="shared" si="101"/>
        <v>0</v>
      </c>
      <c r="CQ58" s="89">
        <f t="shared" si="101"/>
        <v>0</v>
      </c>
      <c r="CR58" s="89">
        <f t="shared" si="101"/>
        <v>0</v>
      </c>
      <c r="CS58" s="89">
        <f t="shared" si="101"/>
        <v>0</v>
      </c>
      <c r="CT58" s="89">
        <f t="shared" si="101"/>
        <v>0</v>
      </c>
      <c r="CU58" s="89">
        <f t="shared" si="101"/>
        <v>0</v>
      </c>
      <c r="CV58" s="89">
        <f t="shared" si="101"/>
        <v>0</v>
      </c>
      <c r="CW58" s="89">
        <f t="shared" ref="CW58:EB58" si="102" xml:space="preserve"> CW$80</f>
        <v>0</v>
      </c>
      <c r="CX58" s="89">
        <f t="shared" si="102"/>
        <v>0</v>
      </c>
      <c r="CY58" s="89">
        <f t="shared" si="102"/>
        <v>0</v>
      </c>
      <c r="CZ58" s="89">
        <f t="shared" si="102"/>
        <v>0</v>
      </c>
      <c r="DA58" s="89">
        <f t="shared" si="102"/>
        <v>0</v>
      </c>
      <c r="DB58" s="89">
        <f t="shared" si="102"/>
        <v>0</v>
      </c>
      <c r="DC58" s="89">
        <f t="shared" si="102"/>
        <v>0</v>
      </c>
      <c r="DD58" s="89">
        <f t="shared" si="102"/>
        <v>0</v>
      </c>
      <c r="DE58" s="89">
        <f t="shared" si="102"/>
        <v>0</v>
      </c>
      <c r="DF58" s="89">
        <f t="shared" si="102"/>
        <v>0</v>
      </c>
      <c r="DG58" s="89">
        <f t="shared" si="102"/>
        <v>0</v>
      </c>
      <c r="DH58" s="89">
        <f t="shared" si="102"/>
        <v>0</v>
      </c>
      <c r="DI58" s="89">
        <f t="shared" si="102"/>
        <v>0</v>
      </c>
      <c r="DJ58" s="89">
        <f t="shared" si="102"/>
        <v>0</v>
      </c>
      <c r="DK58" s="89">
        <f t="shared" si="102"/>
        <v>0</v>
      </c>
      <c r="DL58" s="89">
        <f t="shared" si="102"/>
        <v>0</v>
      </c>
      <c r="DM58" s="89">
        <f t="shared" si="102"/>
        <v>0</v>
      </c>
      <c r="DN58" s="89">
        <f t="shared" si="102"/>
        <v>0</v>
      </c>
      <c r="DO58" s="89">
        <f t="shared" si="102"/>
        <v>0</v>
      </c>
      <c r="DP58" s="89">
        <f t="shared" si="102"/>
        <v>0</v>
      </c>
      <c r="DQ58" s="89">
        <f t="shared" si="102"/>
        <v>0</v>
      </c>
      <c r="DR58" s="89">
        <f t="shared" si="102"/>
        <v>0</v>
      </c>
      <c r="DS58" s="89">
        <f t="shared" si="102"/>
        <v>0</v>
      </c>
      <c r="DT58" s="89">
        <f t="shared" si="102"/>
        <v>0</v>
      </c>
      <c r="DU58" s="89">
        <f t="shared" si="102"/>
        <v>0</v>
      </c>
      <c r="DV58" s="89">
        <f t="shared" si="102"/>
        <v>0</v>
      </c>
      <c r="DW58" s="89">
        <f t="shared" si="102"/>
        <v>0</v>
      </c>
      <c r="DX58" s="89">
        <f t="shared" si="102"/>
        <v>0</v>
      </c>
      <c r="DY58" s="89">
        <f t="shared" si="102"/>
        <v>0</v>
      </c>
      <c r="DZ58" s="89">
        <f t="shared" si="102"/>
        <v>0</v>
      </c>
      <c r="EA58" s="89">
        <f t="shared" si="102"/>
        <v>0</v>
      </c>
      <c r="EB58" s="89">
        <f t="shared" si="102"/>
        <v>0</v>
      </c>
      <c r="EC58" s="89">
        <f t="shared" ref="EC58:FH58" si="103" xml:space="preserve"> EC$80</f>
        <v>0</v>
      </c>
      <c r="ED58" s="89">
        <f t="shared" si="103"/>
        <v>0</v>
      </c>
      <c r="EE58" s="89">
        <f t="shared" si="103"/>
        <v>0</v>
      </c>
      <c r="EF58" s="89">
        <f t="shared" si="103"/>
        <v>0</v>
      </c>
      <c r="EG58" s="89">
        <f t="shared" si="103"/>
        <v>0</v>
      </c>
      <c r="EH58" s="89">
        <f t="shared" si="103"/>
        <v>0</v>
      </c>
      <c r="EI58" s="89">
        <f t="shared" si="103"/>
        <v>0</v>
      </c>
      <c r="EJ58" s="89">
        <f t="shared" si="103"/>
        <v>0</v>
      </c>
      <c r="EK58" s="89">
        <f t="shared" si="103"/>
        <v>0</v>
      </c>
      <c r="EL58" s="89">
        <f t="shared" si="103"/>
        <v>0</v>
      </c>
      <c r="EM58" s="89">
        <f t="shared" si="103"/>
        <v>0</v>
      </c>
      <c r="EN58" s="89">
        <f t="shared" si="103"/>
        <v>0</v>
      </c>
      <c r="EO58" s="89">
        <f t="shared" si="103"/>
        <v>0</v>
      </c>
      <c r="EP58" s="89">
        <f t="shared" si="103"/>
        <v>0</v>
      </c>
      <c r="EQ58" s="89">
        <f t="shared" si="103"/>
        <v>0</v>
      </c>
      <c r="ER58" s="89">
        <f t="shared" si="103"/>
        <v>0</v>
      </c>
      <c r="ES58" s="89">
        <f t="shared" si="103"/>
        <v>0</v>
      </c>
      <c r="ET58" s="89">
        <f t="shared" si="103"/>
        <v>0</v>
      </c>
      <c r="EU58" s="89">
        <f t="shared" si="103"/>
        <v>0</v>
      </c>
      <c r="EV58" s="89">
        <f t="shared" si="103"/>
        <v>0</v>
      </c>
      <c r="EW58" s="89">
        <f t="shared" si="103"/>
        <v>0</v>
      </c>
      <c r="EX58" s="89">
        <f t="shared" si="103"/>
        <v>0</v>
      </c>
      <c r="EY58" s="89">
        <f t="shared" si="103"/>
        <v>0</v>
      </c>
      <c r="EZ58" s="89">
        <f t="shared" si="103"/>
        <v>0</v>
      </c>
      <c r="FA58" s="89">
        <f t="shared" si="103"/>
        <v>0</v>
      </c>
      <c r="FB58" s="89">
        <f t="shared" si="103"/>
        <v>0</v>
      </c>
      <c r="FC58" s="89">
        <f t="shared" si="103"/>
        <v>0</v>
      </c>
      <c r="FD58" s="89">
        <f t="shared" si="103"/>
        <v>0</v>
      </c>
      <c r="FE58" s="89">
        <f t="shared" si="103"/>
        <v>0</v>
      </c>
      <c r="FF58" s="89">
        <f t="shared" si="103"/>
        <v>0</v>
      </c>
      <c r="FG58" s="89">
        <f t="shared" si="103"/>
        <v>0</v>
      </c>
      <c r="FH58" s="89">
        <f t="shared" si="103"/>
        <v>0</v>
      </c>
      <c r="FI58" s="89">
        <f t="shared" ref="FI58:GJ58" si="104" xml:space="preserve"> FI$80</f>
        <v>0</v>
      </c>
      <c r="FJ58" s="89">
        <f t="shared" si="104"/>
        <v>0</v>
      </c>
      <c r="FK58" s="89">
        <f t="shared" si="104"/>
        <v>0</v>
      </c>
      <c r="FL58" s="89">
        <f t="shared" si="104"/>
        <v>0</v>
      </c>
      <c r="FM58" s="89">
        <f t="shared" si="104"/>
        <v>0</v>
      </c>
      <c r="FN58" s="89">
        <f t="shared" si="104"/>
        <v>0</v>
      </c>
      <c r="FO58" s="89">
        <f t="shared" si="104"/>
        <v>0</v>
      </c>
      <c r="FP58" s="89">
        <f t="shared" si="104"/>
        <v>0</v>
      </c>
      <c r="FQ58" s="89">
        <f t="shared" si="104"/>
        <v>0</v>
      </c>
      <c r="FR58" s="89">
        <f t="shared" si="104"/>
        <v>0</v>
      </c>
      <c r="FS58" s="89">
        <f t="shared" si="104"/>
        <v>0</v>
      </c>
      <c r="FT58" s="89">
        <f t="shared" si="104"/>
        <v>0</v>
      </c>
      <c r="FU58" s="89">
        <f t="shared" si="104"/>
        <v>0</v>
      </c>
      <c r="FV58" s="89">
        <f t="shared" si="104"/>
        <v>0</v>
      </c>
      <c r="FW58" s="89">
        <f t="shared" si="104"/>
        <v>0</v>
      </c>
      <c r="FX58" s="89">
        <f t="shared" si="104"/>
        <v>0</v>
      </c>
      <c r="FY58" s="89">
        <f t="shared" si="104"/>
        <v>0</v>
      </c>
      <c r="FZ58" s="89">
        <f t="shared" si="104"/>
        <v>0</v>
      </c>
      <c r="GA58" s="89">
        <f t="shared" si="104"/>
        <v>0</v>
      </c>
      <c r="GB58" s="89">
        <f t="shared" si="104"/>
        <v>0</v>
      </c>
      <c r="GC58" s="89">
        <f t="shared" si="104"/>
        <v>0</v>
      </c>
      <c r="GD58" s="89">
        <f t="shared" si="104"/>
        <v>0</v>
      </c>
      <c r="GE58" s="89">
        <f t="shared" si="104"/>
        <v>0</v>
      </c>
      <c r="GF58" s="89">
        <f t="shared" si="104"/>
        <v>0</v>
      </c>
      <c r="GG58" s="89">
        <f t="shared" si="104"/>
        <v>0</v>
      </c>
      <c r="GH58" s="89">
        <f t="shared" si="104"/>
        <v>0</v>
      </c>
      <c r="GI58" s="89">
        <f t="shared" si="104"/>
        <v>0</v>
      </c>
      <c r="GJ58" s="89">
        <f t="shared" si="104"/>
        <v>0</v>
      </c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</row>
    <row r="59" spans="1:437" s="90" customFormat="1" outlineLevel="1" x14ac:dyDescent="0.25">
      <c r="A59" s="86"/>
      <c r="B59" s="86"/>
      <c r="C59" s="87"/>
      <c r="D59" s="88"/>
      <c r="E59" s="89" t="str">
        <f t="shared" ref="E59:AJ59" si="105" xml:space="preserve"> E$101</f>
        <v>First post operating period flag</v>
      </c>
      <c r="F59" s="89">
        <f t="shared" si="105"/>
        <v>0</v>
      </c>
      <c r="G59" s="89">
        <f t="shared" si="105"/>
        <v>0</v>
      </c>
      <c r="H59" s="89">
        <f t="shared" si="105"/>
        <v>0</v>
      </c>
      <c r="I59" s="89">
        <f t="shared" si="105"/>
        <v>0</v>
      </c>
      <c r="J59" s="89">
        <f t="shared" si="105"/>
        <v>0</v>
      </c>
      <c r="K59" s="89">
        <f t="shared" si="105"/>
        <v>0</v>
      </c>
      <c r="L59" s="89">
        <f t="shared" si="105"/>
        <v>0</v>
      </c>
      <c r="M59" s="89">
        <f t="shared" si="105"/>
        <v>0</v>
      </c>
      <c r="N59" s="89">
        <f t="shared" si="105"/>
        <v>0</v>
      </c>
      <c r="O59" s="89">
        <f t="shared" si="105"/>
        <v>0</v>
      </c>
      <c r="P59" s="89">
        <f t="shared" si="105"/>
        <v>0</v>
      </c>
      <c r="Q59" s="89">
        <f t="shared" si="105"/>
        <v>0</v>
      </c>
      <c r="R59" s="89">
        <f t="shared" si="105"/>
        <v>0</v>
      </c>
      <c r="S59" s="89">
        <f t="shared" si="105"/>
        <v>0</v>
      </c>
      <c r="T59" s="89">
        <f t="shared" si="105"/>
        <v>0</v>
      </c>
      <c r="U59" s="89">
        <f t="shared" si="105"/>
        <v>0</v>
      </c>
      <c r="V59" s="89">
        <f t="shared" si="105"/>
        <v>0</v>
      </c>
      <c r="W59" s="89">
        <f t="shared" si="105"/>
        <v>0</v>
      </c>
      <c r="X59" s="89">
        <f t="shared" si="105"/>
        <v>0</v>
      </c>
      <c r="Y59" s="89">
        <f t="shared" si="105"/>
        <v>0</v>
      </c>
      <c r="Z59" s="89">
        <f t="shared" si="105"/>
        <v>0</v>
      </c>
      <c r="AA59" s="89">
        <f t="shared" si="105"/>
        <v>0</v>
      </c>
      <c r="AB59" s="89">
        <f t="shared" si="105"/>
        <v>0</v>
      </c>
      <c r="AC59" s="89">
        <f t="shared" si="105"/>
        <v>0</v>
      </c>
      <c r="AD59" s="89">
        <f t="shared" si="105"/>
        <v>0</v>
      </c>
      <c r="AE59" s="89">
        <f t="shared" si="105"/>
        <v>0</v>
      </c>
      <c r="AF59" s="89">
        <f t="shared" si="105"/>
        <v>0</v>
      </c>
      <c r="AG59" s="89">
        <f t="shared" si="105"/>
        <v>0</v>
      </c>
      <c r="AH59" s="89">
        <f t="shared" si="105"/>
        <v>0</v>
      </c>
      <c r="AI59" s="89">
        <f t="shared" si="105"/>
        <v>0</v>
      </c>
      <c r="AJ59" s="89">
        <f t="shared" si="105"/>
        <v>0</v>
      </c>
      <c r="AK59" s="89">
        <f t="shared" ref="AK59:BP59" si="106" xml:space="preserve"> AK$101</f>
        <v>0</v>
      </c>
      <c r="AL59" s="89">
        <f t="shared" si="106"/>
        <v>0</v>
      </c>
      <c r="AM59" s="89">
        <f t="shared" si="106"/>
        <v>0</v>
      </c>
      <c r="AN59" s="89">
        <f t="shared" si="106"/>
        <v>0</v>
      </c>
      <c r="AO59" s="89">
        <f t="shared" si="106"/>
        <v>0</v>
      </c>
      <c r="AP59" s="89">
        <f t="shared" si="106"/>
        <v>0</v>
      </c>
      <c r="AQ59" s="89">
        <f t="shared" si="106"/>
        <v>0</v>
      </c>
      <c r="AR59" s="89">
        <f t="shared" si="106"/>
        <v>0</v>
      </c>
      <c r="AS59" s="89">
        <f t="shared" si="106"/>
        <v>0</v>
      </c>
      <c r="AT59" s="89">
        <f t="shared" si="106"/>
        <v>0</v>
      </c>
      <c r="AU59" s="89">
        <f t="shared" si="106"/>
        <v>0</v>
      </c>
      <c r="AV59" s="89">
        <f t="shared" si="106"/>
        <v>0</v>
      </c>
      <c r="AW59" s="89">
        <f t="shared" si="106"/>
        <v>0</v>
      </c>
      <c r="AX59" s="89">
        <f t="shared" si="106"/>
        <v>0</v>
      </c>
      <c r="AY59" s="89">
        <f t="shared" si="106"/>
        <v>0</v>
      </c>
      <c r="AZ59" s="89">
        <f t="shared" si="106"/>
        <v>0</v>
      </c>
      <c r="BA59" s="89">
        <f t="shared" si="106"/>
        <v>0</v>
      </c>
      <c r="BB59" s="89">
        <f t="shared" si="106"/>
        <v>0</v>
      </c>
      <c r="BC59" s="89">
        <f t="shared" si="106"/>
        <v>0</v>
      </c>
      <c r="BD59" s="89">
        <f t="shared" si="106"/>
        <v>0</v>
      </c>
      <c r="BE59" s="89">
        <f t="shared" si="106"/>
        <v>0</v>
      </c>
      <c r="BF59" s="89">
        <f t="shared" si="106"/>
        <v>0</v>
      </c>
      <c r="BG59" s="89">
        <f t="shared" si="106"/>
        <v>0</v>
      </c>
      <c r="BH59" s="89">
        <f t="shared" si="106"/>
        <v>0</v>
      </c>
      <c r="BI59" s="89">
        <f t="shared" si="106"/>
        <v>0</v>
      </c>
      <c r="BJ59" s="89">
        <f t="shared" si="106"/>
        <v>0</v>
      </c>
      <c r="BK59" s="89">
        <f t="shared" si="106"/>
        <v>0</v>
      </c>
      <c r="BL59" s="89">
        <f t="shared" si="106"/>
        <v>0</v>
      </c>
      <c r="BM59" s="89">
        <f t="shared" si="106"/>
        <v>0</v>
      </c>
      <c r="BN59" s="89">
        <f t="shared" si="106"/>
        <v>0</v>
      </c>
      <c r="BO59" s="89">
        <f t="shared" si="106"/>
        <v>0</v>
      </c>
      <c r="BP59" s="89">
        <f t="shared" si="106"/>
        <v>0</v>
      </c>
      <c r="BQ59" s="89">
        <f t="shared" ref="BQ59:CV59" si="107" xml:space="preserve"> BQ$101</f>
        <v>0</v>
      </c>
      <c r="BR59" s="89">
        <f t="shared" si="107"/>
        <v>0</v>
      </c>
      <c r="BS59" s="89">
        <f t="shared" si="107"/>
        <v>0</v>
      </c>
      <c r="BT59" s="89">
        <f t="shared" si="107"/>
        <v>0</v>
      </c>
      <c r="BU59" s="89">
        <f t="shared" si="107"/>
        <v>0</v>
      </c>
      <c r="BV59" s="89">
        <f t="shared" si="107"/>
        <v>0</v>
      </c>
      <c r="BW59" s="89">
        <f t="shared" si="107"/>
        <v>0</v>
      </c>
      <c r="BX59" s="89">
        <f t="shared" si="107"/>
        <v>0</v>
      </c>
      <c r="BY59" s="89">
        <f t="shared" si="107"/>
        <v>0</v>
      </c>
      <c r="BZ59" s="89">
        <f t="shared" si="107"/>
        <v>0</v>
      </c>
      <c r="CA59" s="89">
        <f t="shared" si="107"/>
        <v>0</v>
      </c>
      <c r="CB59" s="89">
        <f t="shared" si="107"/>
        <v>0</v>
      </c>
      <c r="CC59" s="89">
        <f t="shared" si="107"/>
        <v>0</v>
      </c>
      <c r="CD59" s="89">
        <f t="shared" si="107"/>
        <v>0</v>
      </c>
      <c r="CE59" s="89">
        <f t="shared" si="107"/>
        <v>0</v>
      </c>
      <c r="CF59" s="89">
        <f t="shared" si="107"/>
        <v>0</v>
      </c>
      <c r="CG59" s="89">
        <f t="shared" si="107"/>
        <v>0</v>
      </c>
      <c r="CH59" s="89">
        <f t="shared" si="107"/>
        <v>0</v>
      </c>
      <c r="CI59" s="89">
        <f t="shared" si="107"/>
        <v>0</v>
      </c>
      <c r="CJ59" s="89">
        <f t="shared" si="107"/>
        <v>0</v>
      </c>
      <c r="CK59" s="89">
        <f t="shared" si="107"/>
        <v>0</v>
      </c>
      <c r="CL59" s="89">
        <f t="shared" si="107"/>
        <v>0</v>
      </c>
      <c r="CM59" s="89">
        <f t="shared" si="107"/>
        <v>0</v>
      </c>
      <c r="CN59" s="89">
        <f t="shared" si="107"/>
        <v>0</v>
      </c>
      <c r="CO59" s="89">
        <f t="shared" si="107"/>
        <v>0</v>
      </c>
      <c r="CP59" s="89">
        <f t="shared" si="107"/>
        <v>0</v>
      </c>
      <c r="CQ59" s="89">
        <f t="shared" si="107"/>
        <v>0</v>
      </c>
      <c r="CR59" s="89">
        <f t="shared" si="107"/>
        <v>0</v>
      </c>
      <c r="CS59" s="89">
        <f t="shared" si="107"/>
        <v>0</v>
      </c>
      <c r="CT59" s="89">
        <f t="shared" si="107"/>
        <v>0</v>
      </c>
      <c r="CU59" s="89">
        <f t="shared" si="107"/>
        <v>0</v>
      </c>
      <c r="CV59" s="89">
        <f t="shared" si="107"/>
        <v>0</v>
      </c>
      <c r="CW59" s="89">
        <f t="shared" ref="CW59:EB59" si="108" xml:space="preserve"> CW$101</f>
        <v>0</v>
      </c>
      <c r="CX59" s="89">
        <f t="shared" si="108"/>
        <v>0</v>
      </c>
      <c r="CY59" s="89">
        <f t="shared" si="108"/>
        <v>0</v>
      </c>
      <c r="CZ59" s="89">
        <f t="shared" si="108"/>
        <v>0</v>
      </c>
      <c r="DA59" s="89">
        <f t="shared" si="108"/>
        <v>0</v>
      </c>
      <c r="DB59" s="89">
        <f t="shared" si="108"/>
        <v>0</v>
      </c>
      <c r="DC59" s="89">
        <f t="shared" si="108"/>
        <v>0</v>
      </c>
      <c r="DD59" s="89">
        <f t="shared" si="108"/>
        <v>0</v>
      </c>
      <c r="DE59" s="89">
        <f t="shared" si="108"/>
        <v>0</v>
      </c>
      <c r="DF59" s="89">
        <f t="shared" si="108"/>
        <v>0</v>
      </c>
      <c r="DG59" s="89">
        <f t="shared" si="108"/>
        <v>0</v>
      </c>
      <c r="DH59" s="89">
        <f t="shared" si="108"/>
        <v>0</v>
      </c>
      <c r="DI59" s="89">
        <f t="shared" si="108"/>
        <v>0</v>
      </c>
      <c r="DJ59" s="89">
        <f t="shared" si="108"/>
        <v>0</v>
      </c>
      <c r="DK59" s="89">
        <f t="shared" si="108"/>
        <v>0</v>
      </c>
      <c r="DL59" s="89">
        <f t="shared" si="108"/>
        <v>0</v>
      </c>
      <c r="DM59" s="89">
        <f t="shared" si="108"/>
        <v>0</v>
      </c>
      <c r="DN59" s="89">
        <f t="shared" si="108"/>
        <v>0</v>
      </c>
      <c r="DO59" s="89">
        <f t="shared" si="108"/>
        <v>0</v>
      </c>
      <c r="DP59" s="89">
        <f t="shared" si="108"/>
        <v>0</v>
      </c>
      <c r="DQ59" s="89">
        <f t="shared" si="108"/>
        <v>0</v>
      </c>
      <c r="DR59" s="89">
        <f t="shared" si="108"/>
        <v>0</v>
      </c>
      <c r="DS59" s="89">
        <f t="shared" si="108"/>
        <v>0</v>
      </c>
      <c r="DT59" s="89">
        <f t="shared" si="108"/>
        <v>0</v>
      </c>
      <c r="DU59" s="89">
        <f t="shared" si="108"/>
        <v>0</v>
      </c>
      <c r="DV59" s="89">
        <f t="shared" si="108"/>
        <v>0</v>
      </c>
      <c r="DW59" s="89">
        <f t="shared" si="108"/>
        <v>0</v>
      </c>
      <c r="DX59" s="89">
        <f t="shared" si="108"/>
        <v>0</v>
      </c>
      <c r="DY59" s="89">
        <f t="shared" si="108"/>
        <v>0</v>
      </c>
      <c r="DZ59" s="89">
        <f t="shared" si="108"/>
        <v>0</v>
      </c>
      <c r="EA59" s="89">
        <f t="shared" si="108"/>
        <v>0</v>
      </c>
      <c r="EB59" s="89">
        <f t="shared" si="108"/>
        <v>0</v>
      </c>
      <c r="EC59" s="89">
        <f t="shared" ref="EC59:FH59" si="109" xml:space="preserve"> EC$101</f>
        <v>1</v>
      </c>
      <c r="ED59" s="89">
        <f t="shared" si="109"/>
        <v>0</v>
      </c>
      <c r="EE59" s="89">
        <f t="shared" si="109"/>
        <v>0</v>
      </c>
      <c r="EF59" s="89">
        <f t="shared" si="109"/>
        <v>0</v>
      </c>
      <c r="EG59" s="89">
        <f t="shared" si="109"/>
        <v>0</v>
      </c>
      <c r="EH59" s="89">
        <f t="shared" si="109"/>
        <v>0</v>
      </c>
      <c r="EI59" s="89">
        <f t="shared" si="109"/>
        <v>0</v>
      </c>
      <c r="EJ59" s="89">
        <f t="shared" si="109"/>
        <v>0</v>
      </c>
      <c r="EK59" s="89">
        <f t="shared" si="109"/>
        <v>0</v>
      </c>
      <c r="EL59" s="89">
        <f t="shared" si="109"/>
        <v>0</v>
      </c>
      <c r="EM59" s="89">
        <f t="shared" si="109"/>
        <v>0</v>
      </c>
      <c r="EN59" s="89">
        <f t="shared" si="109"/>
        <v>0</v>
      </c>
      <c r="EO59" s="89">
        <f t="shared" si="109"/>
        <v>0</v>
      </c>
      <c r="EP59" s="89">
        <f t="shared" si="109"/>
        <v>0</v>
      </c>
      <c r="EQ59" s="89">
        <f t="shared" si="109"/>
        <v>0</v>
      </c>
      <c r="ER59" s="89">
        <f t="shared" si="109"/>
        <v>0</v>
      </c>
      <c r="ES59" s="89">
        <f t="shared" si="109"/>
        <v>0</v>
      </c>
      <c r="ET59" s="89">
        <f t="shared" si="109"/>
        <v>0</v>
      </c>
      <c r="EU59" s="89">
        <f t="shared" si="109"/>
        <v>0</v>
      </c>
      <c r="EV59" s="89">
        <f t="shared" si="109"/>
        <v>0</v>
      </c>
      <c r="EW59" s="89">
        <f t="shared" si="109"/>
        <v>0</v>
      </c>
      <c r="EX59" s="89">
        <f t="shared" si="109"/>
        <v>0</v>
      </c>
      <c r="EY59" s="89">
        <f t="shared" si="109"/>
        <v>0</v>
      </c>
      <c r="EZ59" s="89">
        <f t="shared" si="109"/>
        <v>0</v>
      </c>
      <c r="FA59" s="89">
        <f t="shared" si="109"/>
        <v>0</v>
      </c>
      <c r="FB59" s="89">
        <f t="shared" si="109"/>
        <v>0</v>
      </c>
      <c r="FC59" s="89">
        <f t="shared" si="109"/>
        <v>0</v>
      </c>
      <c r="FD59" s="89">
        <f t="shared" si="109"/>
        <v>0</v>
      </c>
      <c r="FE59" s="89">
        <f t="shared" si="109"/>
        <v>0</v>
      </c>
      <c r="FF59" s="89">
        <f t="shared" si="109"/>
        <v>0</v>
      </c>
      <c r="FG59" s="89">
        <f t="shared" si="109"/>
        <v>0</v>
      </c>
      <c r="FH59" s="89">
        <f t="shared" si="109"/>
        <v>0</v>
      </c>
      <c r="FI59" s="89">
        <f t="shared" ref="FI59:GJ59" si="110" xml:space="preserve"> FI$101</f>
        <v>0</v>
      </c>
      <c r="FJ59" s="89">
        <f t="shared" si="110"/>
        <v>0</v>
      </c>
      <c r="FK59" s="89">
        <f t="shared" si="110"/>
        <v>0</v>
      </c>
      <c r="FL59" s="89">
        <f t="shared" si="110"/>
        <v>0</v>
      </c>
      <c r="FM59" s="89">
        <f t="shared" si="110"/>
        <v>0</v>
      </c>
      <c r="FN59" s="89">
        <f t="shared" si="110"/>
        <v>0</v>
      </c>
      <c r="FO59" s="89">
        <f t="shared" si="110"/>
        <v>0</v>
      </c>
      <c r="FP59" s="89">
        <f t="shared" si="110"/>
        <v>0</v>
      </c>
      <c r="FQ59" s="89">
        <f t="shared" si="110"/>
        <v>0</v>
      </c>
      <c r="FR59" s="89">
        <f t="shared" si="110"/>
        <v>0</v>
      </c>
      <c r="FS59" s="89">
        <f t="shared" si="110"/>
        <v>0</v>
      </c>
      <c r="FT59" s="89">
        <f t="shared" si="110"/>
        <v>0</v>
      </c>
      <c r="FU59" s="89">
        <f t="shared" si="110"/>
        <v>0</v>
      </c>
      <c r="FV59" s="89">
        <f t="shared" si="110"/>
        <v>0</v>
      </c>
      <c r="FW59" s="89">
        <f t="shared" si="110"/>
        <v>0</v>
      </c>
      <c r="FX59" s="89">
        <f t="shared" si="110"/>
        <v>0</v>
      </c>
      <c r="FY59" s="89">
        <f t="shared" si="110"/>
        <v>0</v>
      </c>
      <c r="FZ59" s="89">
        <f t="shared" si="110"/>
        <v>0</v>
      </c>
      <c r="GA59" s="89">
        <f t="shared" si="110"/>
        <v>0</v>
      </c>
      <c r="GB59" s="89">
        <f t="shared" si="110"/>
        <v>0</v>
      </c>
      <c r="GC59" s="89">
        <f t="shared" si="110"/>
        <v>0</v>
      </c>
      <c r="GD59" s="89">
        <f t="shared" si="110"/>
        <v>0</v>
      </c>
      <c r="GE59" s="89">
        <f t="shared" si="110"/>
        <v>0</v>
      </c>
      <c r="GF59" s="89">
        <f t="shared" si="110"/>
        <v>0</v>
      </c>
      <c r="GG59" s="89">
        <f t="shared" si="110"/>
        <v>0</v>
      </c>
      <c r="GH59" s="89">
        <f t="shared" si="110"/>
        <v>0</v>
      </c>
      <c r="GI59" s="89">
        <f t="shared" si="110"/>
        <v>0</v>
      </c>
      <c r="GJ59" s="89">
        <f t="shared" si="110"/>
        <v>0</v>
      </c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</row>
    <row r="60" spans="1:437" s="35" customFormat="1" outlineLevel="1" x14ac:dyDescent="0.25">
      <c r="A60" s="37"/>
      <c r="B60" s="37"/>
      <c r="C60" s="34"/>
      <c r="D60" s="36"/>
      <c r="E60" s="36" t="s">
        <v>28</v>
      </c>
      <c r="F60" s="36"/>
      <c r="G60" s="36" t="s">
        <v>14</v>
      </c>
      <c r="H60" s="36"/>
      <c r="J60" s="36">
        <f t="shared" ref="J60:AO60" si="111" xml:space="preserve"> I60 + MAX(J56:J59)</f>
        <v>1</v>
      </c>
      <c r="K60" s="36">
        <f t="shared" si="111"/>
        <v>1</v>
      </c>
      <c r="L60" s="36">
        <f t="shared" si="111"/>
        <v>2</v>
      </c>
      <c r="M60" s="36">
        <f t="shared" si="111"/>
        <v>3</v>
      </c>
      <c r="N60" s="36">
        <f t="shared" si="111"/>
        <v>3</v>
      </c>
      <c r="O60" s="36">
        <f t="shared" si="111"/>
        <v>3</v>
      </c>
      <c r="P60" s="36">
        <f t="shared" si="111"/>
        <v>3</v>
      </c>
      <c r="Q60" s="36">
        <f t="shared" si="111"/>
        <v>3</v>
      </c>
      <c r="R60" s="36">
        <f t="shared" si="111"/>
        <v>3</v>
      </c>
      <c r="S60" s="36">
        <f t="shared" si="111"/>
        <v>3</v>
      </c>
      <c r="T60" s="36">
        <f t="shared" si="111"/>
        <v>3</v>
      </c>
      <c r="U60" s="36">
        <f t="shared" si="111"/>
        <v>3</v>
      </c>
      <c r="V60" s="36">
        <f t="shared" si="111"/>
        <v>3</v>
      </c>
      <c r="W60" s="36">
        <f t="shared" si="111"/>
        <v>3</v>
      </c>
      <c r="X60" s="36">
        <f t="shared" si="111"/>
        <v>3</v>
      </c>
      <c r="Y60" s="36">
        <f t="shared" si="111"/>
        <v>3</v>
      </c>
      <c r="Z60" s="36">
        <f t="shared" si="111"/>
        <v>3</v>
      </c>
      <c r="AA60" s="36">
        <f t="shared" si="111"/>
        <v>3</v>
      </c>
      <c r="AB60" s="36">
        <f t="shared" si="111"/>
        <v>3</v>
      </c>
      <c r="AC60" s="36">
        <f t="shared" si="111"/>
        <v>3</v>
      </c>
      <c r="AD60" s="36">
        <f t="shared" si="111"/>
        <v>3</v>
      </c>
      <c r="AE60" s="36">
        <f t="shared" si="111"/>
        <v>3</v>
      </c>
      <c r="AF60" s="36">
        <f t="shared" si="111"/>
        <v>3</v>
      </c>
      <c r="AG60" s="36">
        <f t="shared" si="111"/>
        <v>3</v>
      </c>
      <c r="AH60" s="36">
        <f t="shared" si="111"/>
        <v>3</v>
      </c>
      <c r="AI60" s="36">
        <f t="shared" si="111"/>
        <v>3</v>
      </c>
      <c r="AJ60" s="36">
        <f t="shared" si="111"/>
        <v>3</v>
      </c>
      <c r="AK60" s="36">
        <f t="shared" si="111"/>
        <v>3</v>
      </c>
      <c r="AL60" s="36">
        <f t="shared" si="111"/>
        <v>3</v>
      </c>
      <c r="AM60" s="36">
        <f t="shared" si="111"/>
        <v>3</v>
      </c>
      <c r="AN60" s="36">
        <f t="shared" si="111"/>
        <v>3</v>
      </c>
      <c r="AO60" s="36">
        <f t="shared" si="111"/>
        <v>3</v>
      </c>
      <c r="AP60" s="36">
        <f t="shared" ref="AP60:BU60" si="112" xml:space="preserve"> AO60 + MAX(AP56:AP59)</f>
        <v>3</v>
      </c>
      <c r="AQ60" s="36">
        <f t="shared" si="112"/>
        <v>3</v>
      </c>
      <c r="AR60" s="36">
        <f t="shared" si="112"/>
        <v>3</v>
      </c>
      <c r="AS60" s="36">
        <f t="shared" si="112"/>
        <v>3</v>
      </c>
      <c r="AT60" s="36">
        <f t="shared" si="112"/>
        <v>3</v>
      </c>
      <c r="AU60" s="36">
        <f t="shared" si="112"/>
        <v>3</v>
      </c>
      <c r="AV60" s="36">
        <f t="shared" si="112"/>
        <v>3</v>
      </c>
      <c r="AW60" s="36">
        <f t="shared" si="112"/>
        <v>3</v>
      </c>
      <c r="AX60" s="36">
        <f t="shared" si="112"/>
        <v>3</v>
      </c>
      <c r="AY60" s="36">
        <f t="shared" si="112"/>
        <v>3</v>
      </c>
      <c r="AZ60" s="36">
        <f t="shared" si="112"/>
        <v>3</v>
      </c>
      <c r="BA60" s="36">
        <f t="shared" si="112"/>
        <v>3</v>
      </c>
      <c r="BB60" s="36">
        <f t="shared" si="112"/>
        <v>3</v>
      </c>
      <c r="BC60" s="36">
        <f t="shared" si="112"/>
        <v>3</v>
      </c>
      <c r="BD60" s="36">
        <f t="shared" si="112"/>
        <v>3</v>
      </c>
      <c r="BE60" s="36">
        <f t="shared" si="112"/>
        <v>3</v>
      </c>
      <c r="BF60" s="36">
        <f t="shared" si="112"/>
        <v>3</v>
      </c>
      <c r="BG60" s="36">
        <f t="shared" si="112"/>
        <v>3</v>
      </c>
      <c r="BH60" s="36">
        <f t="shared" si="112"/>
        <v>3</v>
      </c>
      <c r="BI60" s="36">
        <f t="shared" si="112"/>
        <v>3</v>
      </c>
      <c r="BJ60" s="36">
        <f t="shared" si="112"/>
        <v>3</v>
      </c>
      <c r="BK60" s="36">
        <f t="shared" si="112"/>
        <v>3</v>
      </c>
      <c r="BL60" s="36">
        <f t="shared" si="112"/>
        <v>3</v>
      </c>
      <c r="BM60" s="36">
        <f t="shared" si="112"/>
        <v>3</v>
      </c>
      <c r="BN60" s="36">
        <f t="shared" si="112"/>
        <v>3</v>
      </c>
      <c r="BO60" s="36">
        <f t="shared" si="112"/>
        <v>3</v>
      </c>
      <c r="BP60" s="36">
        <f t="shared" si="112"/>
        <v>3</v>
      </c>
      <c r="BQ60" s="36">
        <f t="shared" si="112"/>
        <v>3</v>
      </c>
      <c r="BR60" s="36">
        <f t="shared" si="112"/>
        <v>3</v>
      </c>
      <c r="BS60" s="36">
        <f t="shared" si="112"/>
        <v>3</v>
      </c>
      <c r="BT60" s="36">
        <f t="shared" si="112"/>
        <v>3</v>
      </c>
      <c r="BU60" s="36">
        <f t="shared" si="112"/>
        <v>3</v>
      </c>
      <c r="BV60" s="36">
        <f t="shared" ref="BV60:DA60" si="113" xml:space="preserve"> BU60 + MAX(BV56:BV59)</f>
        <v>3</v>
      </c>
      <c r="BW60" s="36">
        <f t="shared" si="113"/>
        <v>3</v>
      </c>
      <c r="BX60" s="36">
        <f t="shared" si="113"/>
        <v>3</v>
      </c>
      <c r="BY60" s="36">
        <f t="shared" si="113"/>
        <v>3</v>
      </c>
      <c r="BZ60" s="36">
        <f t="shared" si="113"/>
        <v>3</v>
      </c>
      <c r="CA60" s="36">
        <f t="shared" si="113"/>
        <v>3</v>
      </c>
      <c r="CB60" s="36">
        <f t="shared" si="113"/>
        <v>3</v>
      </c>
      <c r="CC60" s="36">
        <f t="shared" si="113"/>
        <v>3</v>
      </c>
      <c r="CD60" s="36">
        <f t="shared" si="113"/>
        <v>3</v>
      </c>
      <c r="CE60" s="36">
        <f t="shared" si="113"/>
        <v>3</v>
      </c>
      <c r="CF60" s="36">
        <f t="shared" si="113"/>
        <v>3</v>
      </c>
      <c r="CG60" s="36">
        <f t="shared" si="113"/>
        <v>3</v>
      </c>
      <c r="CH60" s="36">
        <f t="shared" si="113"/>
        <v>3</v>
      </c>
      <c r="CI60" s="36">
        <f t="shared" si="113"/>
        <v>3</v>
      </c>
      <c r="CJ60" s="36">
        <f t="shared" si="113"/>
        <v>3</v>
      </c>
      <c r="CK60" s="36">
        <f t="shared" si="113"/>
        <v>3</v>
      </c>
      <c r="CL60" s="36">
        <f t="shared" si="113"/>
        <v>3</v>
      </c>
      <c r="CM60" s="36">
        <f t="shared" si="113"/>
        <v>3</v>
      </c>
      <c r="CN60" s="36">
        <f t="shared" si="113"/>
        <v>3</v>
      </c>
      <c r="CO60" s="36">
        <f t="shared" si="113"/>
        <v>3</v>
      </c>
      <c r="CP60" s="36">
        <f t="shared" si="113"/>
        <v>3</v>
      </c>
      <c r="CQ60" s="36">
        <f t="shared" si="113"/>
        <v>3</v>
      </c>
      <c r="CR60" s="36">
        <f t="shared" si="113"/>
        <v>3</v>
      </c>
      <c r="CS60" s="36">
        <f t="shared" si="113"/>
        <v>3</v>
      </c>
      <c r="CT60" s="36">
        <f t="shared" si="113"/>
        <v>3</v>
      </c>
      <c r="CU60" s="36">
        <f t="shared" si="113"/>
        <v>3</v>
      </c>
      <c r="CV60" s="36">
        <f t="shared" si="113"/>
        <v>3</v>
      </c>
      <c r="CW60" s="36">
        <f t="shared" si="113"/>
        <v>3</v>
      </c>
      <c r="CX60" s="36">
        <f t="shared" si="113"/>
        <v>3</v>
      </c>
      <c r="CY60" s="36">
        <f t="shared" si="113"/>
        <v>3</v>
      </c>
      <c r="CZ60" s="36">
        <f t="shared" si="113"/>
        <v>3</v>
      </c>
      <c r="DA60" s="36">
        <f t="shared" si="113"/>
        <v>3</v>
      </c>
      <c r="DB60" s="36">
        <f t="shared" ref="DB60:EG60" si="114" xml:space="preserve"> DA60 + MAX(DB56:DB59)</f>
        <v>3</v>
      </c>
      <c r="DC60" s="36">
        <f t="shared" si="114"/>
        <v>3</v>
      </c>
      <c r="DD60" s="36">
        <f t="shared" si="114"/>
        <v>3</v>
      </c>
      <c r="DE60" s="36">
        <f t="shared" si="114"/>
        <v>3</v>
      </c>
      <c r="DF60" s="36">
        <f t="shared" si="114"/>
        <v>3</v>
      </c>
      <c r="DG60" s="36">
        <f t="shared" si="114"/>
        <v>3</v>
      </c>
      <c r="DH60" s="36">
        <f t="shared" si="114"/>
        <v>3</v>
      </c>
      <c r="DI60" s="36">
        <f t="shared" si="114"/>
        <v>3</v>
      </c>
      <c r="DJ60" s="36">
        <f t="shared" si="114"/>
        <v>3</v>
      </c>
      <c r="DK60" s="36">
        <f t="shared" si="114"/>
        <v>3</v>
      </c>
      <c r="DL60" s="36">
        <f t="shared" si="114"/>
        <v>3</v>
      </c>
      <c r="DM60" s="36">
        <f t="shared" si="114"/>
        <v>3</v>
      </c>
      <c r="DN60" s="36">
        <f t="shared" si="114"/>
        <v>3</v>
      </c>
      <c r="DO60" s="36">
        <f t="shared" si="114"/>
        <v>3</v>
      </c>
      <c r="DP60" s="36">
        <f t="shared" si="114"/>
        <v>3</v>
      </c>
      <c r="DQ60" s="36">
        <f t="shared" si="114"/>
        <v>3</v>
      </c>
      <c r="DR60" s="36">
        <f t="shared" si="114"/>
        <v>3</v>
      </c>
      <c r="DS60" s="36">
        <f t="shared" si="114"/>
        <v>3</v>
      </c>
      <c r="DT60" s="36">
        <f t="shared" si="114"/>
        <v>3</v>
      </c>
      <c r="DU60" s="36">
        <f t="shared" si="114"/>
        <v>3</v>
      </c>
      <c r="DV60" s="36">
        <f t="shared" si="114"/>
        <v>3</v>
      </c>
      <c r="DW60" s="36">
        <f t="shared" si="114"/>
        <v>3</v>
      </c>
      <c r="DX60" s="36">
        <f t="shared" si="114"/>
        <v>3</v>
      </c>
      <c r="DY60" s="36">
        <f t="shared" si="114"/>
        <v>3</v>
      </c>
      <c r="DZ60" s="36">
        <f t="shared" si="114"/>
        <v>3</v>
      </c>
      <c r="EA60" s="36">
        <f t="shared" si="114"/>
        <v>3</v>
      </c>
      <c r="EB60" s="36">
        <f t="shared" si="114"/>
        <v>3</v>
      </c>
      <c r="EC60" s="36">
        <f t="shared" si="114"/>
        <v>4</v>
      </c>
      <c r="ED60" s="36">
        <f t="shared" si="114"/>
        <v>4</v>
      </c>
      <c r="EE60" s="36">
        <f t="shared" si="114"/>
        <v>4</v>
      </c>
      <c r="EF60" s="36">
        <f t="shared" si="114"/>
        <v>4</v>
      </c>
      <c r="EG60" s="36">
        <f t="shared" si="114"/>
        <v>4</v>
      </c>
      <c r="EH60" s="36">
        <f t="shared" ref="EH60:FM60" si="115" xml:space="preserve"> EG60 + MAX(EH56:EH59)</f>
        <v>4</v>
      </c>
      <c r="EI60" s="36">
        <f t="shared" si="115"/>
        <v>4</v>
      </c>
      <c r="EJ60" s="36">
        <f t="shared" si="115"/>
        <v>4</v>
      </c>
      <c r="EK60" s="36">
        <f t="shared" si="115"/>
        <v>4</v>
      </c>
      <c r="EL60" s="36">
        <f t="shared" si="115"/>
        <v>4</v>
      </c>
      <c r="EM60" s="36">
        <f t="shared" si="115"/>
        <v>4</v>
      </c>
      <c r="EN60" s="36">
        <f t="shared" si="115"/>
        <v>4</v>
      </c>
      <c r="EO60" s="36">
        <f t="shared" si="115"/>
        <v>4</v>
      </c>
      <c r="EP60" s="36">
        <f t="shared" si="115"/>
        <v>4</v>
      </c>
      <c r="EQ60" s="36">
        <f t="shared" si="115"/>
        <v>4</v>
      </c>
      <c r="ER60" s="36">
        <f t="shared" si="115"/>
        <v>4</v>
      </c>
      <c r="ES60" s="36">
        <f t="shared" si="115"/>
        <v>4</v>
      </c>
      <c r="ET60" s="36">
        <f t="shared" si="115"/>
        <v>4</v>
      </c>
      <c r="EU60" s="36">
        <f t="shared" si="115"/>
        <v>4</v>
      </c>
      <c r="EV60" s="36">
        <f t="shared" si="115"/>
        <v>4</v>
      </c>
      <c r="EW60" s="36">
        <f t="shared" si="115"/>
        <v>4</v>
      </c>
      <c r="EX60" s="36">
        <f t="shared" si="115"/>
        <v>4</v>
      </c>
      <c r="EY60" s="36">
        <f t="shared" si="115"/>
        <v>4</v>
      </c>
      <c r="EZ60" s="36">
        <f t="shared" si="115"/>
        <v>4</v>
      </c>
      <c r="FA60" s="36">
        <f t="shared" si="115"/>
        <v>4</v>
      </c>
      <c r="FB60" s="36">
        <f t="shared" si="115"/>
        <v>4</v>
      </c>
      <c r="FC60" s="36">
        <f t="shared" si="115"/>
        <v>4</v>
      </c>
      <c r="FD60" s="36">
        <f t="shared" si="115"/>
        <v>4</v>
      </c>
      <c r="FE60" s="36">
        <f t="shared" si="115"/>
        <v>4</v>
      </c>
      <c r="FF60" s="36">
        <f t="shared" si="115"/>
        <v>4</v>
      </c>
      <c r="FG60" s="36">
        <f t="shared" si="115"/>
        <v>4</v>
      </c>
      <c r="FH60" s="36">
        <f t="shared" si="115"/>
        <v>4</v>
      </c>
      <c r="FI60" s="36">
        <f t="shared" si="115"/>
        <v>4</v>
      </c>
      <c r="FJ60" s="36">
        <f t="shared" si="115"/>
        <v>4</v>
      </c>
      <c r="FK60" s="36">
        <f t="shared" si="115"/>
        <v>4</v>
      </c>
      <c r="FL60" s="36">
        <f t="shared" si="115"/>
        <v>4</v>
      </c>
      <c r="FM60" s="36">
        <f t="shared" si="115"/>
        <v>4</v>
      </c>
      <c r="FN60" s="36">
        <f t="shared" ref="FN60:GJ60" si="116" xml:space="preserve"> FM60 + MAX(FN56:FN59)</f>
        <v>4</v>
      </c>
      <c r="FO60" s="36">
        <f t="shared" si="116"/>
        <v>4</v>
      </c>
      <c r="FP60" s="36">
        <f t="shared" si="116"/>
        <v>4</v>
      </c>
      <c r="FQ60" s="36">
        <f t="shared" si="116"/>
        <v>4</v>
      </c>
      <c r="FR60" s="36">
        <f t="shared" si="116"/>
        <v>4</v>
      </c>
      <c r="FS60" s="36">
        <f t="shared" si="116"/>
        <v>4</v>
      </c>
      <c r="FT60" s="36">
        <f t="shared" si="116"/>
        <v>4</v>
      </c>
      <c r="FU60" s="36">
        <f t="shared" si="116"/>
        <v>4</v>
      </c>
      <c r="FV60" s="36">
        <f t="shared" si="116"/>
        <v>4</v>
      </c>
      <c r="FW60" s="36">
        <f t="shared" si="116"/>
        <v>4</v>
      </c>
      <c r="FX60" s="36">
        <f t="shared" si="116"/>
        <v>4</v>
      </c>
      <c r="FY60" s="36">
        <f t="shared" si="116"/>
        <v>4</v>
      </c>
      <c r="FZ60" s="36">
        <f t="shared" si="116"/>
        <v>4</v>
      </c>
      <c r="GA60" s="36">
        <f t="shared" si="116"/>
        <v>4</v>
      </c>
      <c r="GB60" s="36">
        <f t="shared" si="116"/>
        <v>4</v>
      </c>
      <c r="GC60" s="36">
        <f t="shared" si="116"/>
        <v>4</v>
      </c>
      <c r="GD60" s="36">
        <f t="shared" si="116"/>
        <v>4</v>
      </c>
      <c r="GE60" s="36">
        <f t="shared" si="116"/>
        <v>4</v>
      </c>
      <c r="GF60" s="36">
        <f t="shared" si="116"/>
        <v>4</v>
      </c>
      <c r="GG60" s="36">
        <f t="shared" si="116"/>
        <v>4</v>
      </c>
      <c r="GH60" s="36">
        <f t="shared" si="116"/>
        <v>4</v>
      </c>
      <c r="GI60" s="36">
        <f t="shared" si="116"/>
        <v>4</v>
      </c>
      <c r="GJ60" s="36">
        <f t="shared" si="116"/>
        <v>4</v>
      </c>
      <c r="GK60" s="257"/>
      <c r="GL60" s="257"/>
      <c r="GM60" s="257"/>
      <c r="GN60" s="257"/>
      <c r="GO60" s="257"/>
      <c r="GP60" s="257"/>
      <c r="GQ60" s="257"/>
      <c r="GR60" s="257"/>
      <c r="GS60" s="257"/>
      <c r="GT60" s="257"/>
      <c r="GU60" s="257"/>
      <c r="GV60" s="257"/>
      <c r="GW60" s="257"/>
      <c r="GX60" s="257"/>
      <c r="GY60" s="257"/>
      <c r="GZ60" s="257"/>
      <c r="HA60" s="257"/>
      <c r="HB60" s="257"/>
      <c r="HC60" s="257"/>
      <c r="HD60" s="257"/>
      <c r="HE60" s="257"/>
      <c r="HF60" s="257"/>
      <c r="HG60" s="257"/>
      <c r="HH60" s="257"/>
      <c r="HI60" s="257"/>
      <c r="HJ60" s="257"/>
      <c r="HK60" s="257"/>
      <c r="HL60" s="257"/>
      <c r="HM60" s="257"/>
      <c r="HN60" s="257"/>
      <c r="HO60" s="257"/>
      <c r="HP60" s="257"/>
      <c r="HQ60" s="257"/>
      <c r="HR60" s="257"/>
      <c r="HS60" s="257"/>
      <c r="HT60" s="257"/>
      <c r="HU60" s="257"/>
      <c r="HV60" s="257"/>
      <c r="HW60" s="257"/>
      <c r="HX60" s="257"/>
      <c r="HY60" s="257"/>
      <c r="HZ60" s="257"/>
      <c r="IA60" s="257"/>
      <c r="IB60" s="257"/>
      <c r="IC60" s="257"/>
      <c r="ID60" s="257"/>
      <c r="IE60" s="257"/>
      <c r="IF60" s="257"/>
      <c r="IG60" s="257"/>
      <c r="IH60" s="257"/>
      <c r="II60" s="257"/>
      <c r="IJ60" s="257"/>
      <c r="IK60" s="257"/>
      <c r="IL60" s="257"/>
      <c r="IM60" s="257"/>
      <c r="IN60" s="257"/>
      <c r="IO60" s="257"/>
      <c r="IP60" s="257"/>
      <c r="IQ60" s="257"/>
      <c r="IR60" s="257"/>
      <c r="IS60" s="257"/>
      <c r="IT60" s="257"/>
      <c r="IU60" s="257"/>
      <c r="IV60" s="257"/>
      <c r="IW60" s="257"/>
      <c r="IX60" s="257"/>
      <c r="IY60" s="257"/>
      <c r="IZ60" s="257"/>
      <c r="JA60" s="257"/>
      <c r="JB60" s="257"/>
      <c r="JC60" s="257"/>
      <c r="JD60" s="257"/>
      <c r="JE60" s="257"/>
      <c r="JF60" s="257"/>
      <c r="JG60" s="257"/>
      <c r="JH60" s="257"/>
      <c r="JI60" s="257"/>
      <c r="JJ60" s="257"/>
      <c r="JK60" s="257"/>
      <c r="JL60" s="257"/>
      <c r="JM60" s="257"/>
      <c r="JN60" s="257"/>
      <c r="JO60" s="257"/>
      <c r="JP60" s="257"/>
      <c r="JQ60" s="257"/>
      <c r="JR60" s="257"/>
      <c r="JS60" s="257"/>
      <c r="JT60" s="257"/>
      <c r="JU60" s="257"/>
      <c r="JV60" s="257"/>
      <c r="JW60" s="257"/>
      <c r="JX60" s="257"/>
      <c r="JY60" s="257"/>
      <c r="JZ60" s="257"/>
      <c r="KA60" s="257"/>
      <c r="KB60" s="257"/>
      <c r="KC60" s="257"/>
      <c r="KD60" s="257"/>
      <c r="KE60" s="257"/>
      <c r="KF60" s="257"/>
      <c r="KG60" s="257"/>
      <c r="KH60" s="257"/>
      <c r="KI60" s="257"/>
      <c r="KJ60" s="257"/>
      <c r="KK60" s="257"/>
      <c r="KL60" s="257"/>
      <c r="KM60" s="257"/>
      <c r="KN60" s="257"/>
      <c r="KO60" s="257"/>
      <c r="KP60" s="257"/>
      <c r="KQ60" s="257"/>
      <c r="KR60" s="257"/>
      <c r="KS60" s="257"/>
      <c r="KT60" s="257"/>
      <c r="KU60" s="257"/>
      <c r="KV60" s="257"/>
      <c r="KW60" s="257"/>
      <c r="KX60" s="257"/>
      <c r="KY60" s="257"/>
      <c r="KZ60" s="257"/>
      <c r="LA60" s="257"/>
      <c r="LB60" s="257"/>
      <c r="LC60" s="257"/>
      <c r="LD60" s="257"/>
      <c r="LE60" s="257"/>
      <c r="LF60" s="257"/>
      <c r="LG60" s="257"/>
      <c r="LH60" s="257"/>
      <c r="LI60" s="257"/>
      <c r="LJ60" s="257"/>
      <c r="LK60" s="257"/>
      <c r="LL60" s="257"/>
      <c r="LM60" s="257"/>
      <c r="LN60" s="257"/>
      <c r="LO60" s="257"/>
      <c r="LP60" s="257"/>
      <c r="LQ60" s="257"/>
      <c r="LR60" s="257"/>
      <c r="LS60" s="257"/>
      <c r="LT60" s="257"/>
      <c r="LU60" s="257"/>
      <c r="LV60" s="257"/>
      <c r="LW60" s="257"/>
      <c r="LX60" s="257"/>
      <c r="LY60" s="257"/>
      <c r="LZ60" s="257"/>
      <c r="MA60" s="257"/>
      <c r="MB60" s="257"/>
      <c r="MC60" s="257"/>
      <c r="MD60" s="257"/>
      <c r="ME60" s="257"/>
      <c r="MF60" s="257"/>
      <c r="MG60" s="257"/>
      <c r="MH60" s="257"/>
      <c r="MI60" s="257"/>
      <c r="MJ60" s="257"/>
      <c r="MK60" s="257"/>
      <c r="ML60" s="257"/>
      <c r="MM60" s="257"/>
      <c r="MN60" s="257"/>
      <c r="MO60" s="257"/>
      <c r="MP60" s="257"/>
      <c r="MQ60" s="257"/>
      <c r="MR60" s="257"/>
      <c r="MS60" s="257"/>
      <c r="MT60" s="257"/>
      <c r="MU60" s="257"/>
      <c r="MV60" s="257"/>
      <c r="MW60" s="257"/>
      <c r="MX60" s="257"/>
      <c r="MY60" s="257"/>
      <c r="MZ60" s="257"/>
      <c r="NA60" s="257"/>
      <c r="NB60" s="257"/>
      <c r="NC60" s="257"/>
      <c r="ND60" s="257"/>
      <c r="NE60" s="257"/>
      <c r="NF60" s="257"/>
      <c r="NG60" s="257"/>
      <c r="NH60" s="257"/>
      <c r="NI60" s="257"/>
      <c r="NJ60" s="257"/>
      <c r="NK60" s="257"/>
      <c r="NL60" s="257"/>
      <c r="NM60" s="257"/>
      <c r="NN60" s="257"/>
      <c r="NO60" s="257"/>
      <c r="NP60" s="257"/>
      <c r="NQ60" s="257"/>
      <c r="NR60" s="257"/>
      <c r="NS60" s="257"/>
      <c r="NT60" s="257"/>
      <c r="NU60" s="257"/>
      <c r="NV60" s="257"/>
      <c r="NW60" s="257"/>
      <c r="NX60" s="257"/>
      <c r="NY60" s="257"/>
      <c r="NZ60" s="257"/>
      <c r="OA60" s="257"/>
      <c r="OB60" s="257"/>
      <c r="OC60" s="257"/>
      <c r="OD60" s="257"/>
      <c r="OE60" s="257"/>
      <c r="OF60" s="257"/>
      <c r="OG60" s="257"/>
      <c r="OH60" s="257"/>
      <c r="OI60" s="257"/>
      <c r="OJ60" s="257"/>
      <c r="OK60" s="257"/>
      <c r="OL60" s="257"/>
      <c r="OM60" s="257"/>
      <c r="ON60" s="257"/>
      <c r="OO60" s="257"/>
      <c r="OP60" s="257"/>
      <c r="OQ60" s="257"/>
      <c r="OR60" s="257"/>
      <c r="OS60" s="257"/>
      <c r="OT60" s="257"/>
      <c r="OU60" s="257"/>
      <c r="OV60" s="257"/>
      <c r="OW60" s="257"/>
      <c r="OX60" s="257"/>
      <c r="OY60" s="257"/>
      <c r="OZ60" s="257"/>
      <c r="PA60" s="257"/>
      <c r="PB60" s="257"/>
      <c r="PC60" s="257"/>
      <c r="PD60" s="257"/>
      <c r="PE60" s="257"/>
      <c r="PF60" s="257"/>
      <c r="PG60" s="257"/>
      <c r="PH60" s="257"/>
      <c r="PI60" s="257"/>
      <c r="PJ60" s="257"/>
      <c r="PK60" s="257"/>
      <c r="PL60" s="257"/>
      <c r="PM60" s="257"/>
      <c r="PN60" s="257"/>
      <c r="PO60" s="257"/>
      <c r="PP60" s="257"/>
      <c r="PQ60" s="257"/>
      <c r="PR60" s="257"/>
      <c r="PS60" s="257"/>
      <c r="PT60" s="257"/>
      <c r="PU60" s="257"/>
    </row>
    <row r="61" spans="1:437" s="52" customFormat="1" outlineLevel="1" x14ac:dyDescent="0.25">
      <c r="A61" s="15"/>
      <c r="B61" s="15"/>
      <c r="C61" s="21"/>
      <c r="D61" s="6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</row>
    <row r="62" spans="1:437" outlineLevel="1" x14ac:dyDescent="0.25">
      <c r="E62" s="248" t="str">
        <f xml:space="preserve"> InpC!E$96</f>
        <v>Pre-forecast period</v>
      </c>
      <c r="F62" s="248" t="str">
        <f xml:space="preserve"> InpC!F$96</f>
        <v>Pre-fcst</v>
      </c>
      <c r="G62" s="248" t="str">
        <f xml:space="preserve"> InpC!G$96</f>
        <v>label</v>
      </c>
    </row>
    <row r="63" spans="1:437" s="52" customFormat="1" outlineLevel="1" x14ac:dyDescent="0.25">
      <c r="A63" s="15"/>
      <c r="B63" s="15"/>
      <c r="C63" s="21"/>
      <c r="D63" s="60"/>
      <c r="E63" s="101" t="str">
        <f xml:space="preserve"> InpC!E$97</f>
        <v>Financial Close</v>
      </c>
      <c r="F63" s="101" t="str">
        <f xml:space="preserve"> InpC!F$97</f>
        <v>Fin Close</v>
      </c>
      <c r="G63" s="101" t="str">
        <f xml:space="preserve"> InpC!G$97</f>
        <v>label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</row>
    <row r="64" spans="1:437" s="52" customFormat="1" outlineLevel="1" x14ac:dyDescent="0.25">
      <c r="A64" s="15"/>
      <c r="B64" s="15"/>
      <c r="C64" s="21"/>
      <c r="D64" s="60"/>
      <c r="E64" s="101" t="str">
        <f xml:space="preserve"> InpC!E$98</f>
        <v>Operations</v>
      </c>
      <c r="F64" s="101" t="str">
        <f xml:space="preserve"> InpC!F$98</f>
        <v>Operations</v>
      </c>
      <c r="G64" s="101" t="str">
        <f xml:space="preserve"> InpC!G$98</f>
        <v>label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</row>
    <row r="65" spans="1:437" s="52" customFormat="1" outlineLevel="1" x14ac:dyDescent="0.25">
      <c r="A65" s="15"/>
      <c r="B65" s="15"/>
      <c r="C65" s="21"/>
      <c r="D65" s="60"/>
      <c r="E65" s="101" t="str">
        <f xml:space="preserve"> InpC!E$99</f>
        <v>Post ops</v>
      </c>
      <c r="F65" s="101" t="str">
        <f xml:space="preserve"> InpC!F$99</f>
        <v>Post ops</v>
      </c>
      <c r="G65" s="101" t="str">
        <f xml:space="preserve"> InpC!G$99</f>
        <v>label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</row>
    <row r="66" spans="1:437" s="95" customFormat="1" outlineLevel="1" x14ac:dyDescent="0.25">
      <c r="A66" s="91"/>
      <c r="B66" s="91"/>
      <c r="C66" s="92"/>
      <c r="D66" s="94"/>
      <c r="E66" s="93" t="str">
        <f t="shared" ref="E66:AJ66" si="117" xml:space="preserve"> E$60</f>
        <v>Timeline label counter</v>
      </c>
      <c r="F66" s="93">
        <f t="shared" si="117"/>
        <v>0</v>
      </c>
      <c r="G66" s="93" t="str">
        <f t="shared" si="117"/>
        <v>counter</v>
      </c>
      <c r="H66" s="93">
        <f t="shared" si="117"/>
        <v>0</v>
      </c>
      <c r="I66" s="93">
        <f t="shared" si="117"/>
        <v>0</v>
      </c>
      <c r="J66" s="93">
        <f t="shared" si="117"/>
        <v>1</v>
      </c>
      <c r="K66" s="93">
        <f t="shared" si="117"/>
        <v>1</v>
      </c>
      <c r="L66" s="93">
        <f t="shared" si="117"/>
        <v>2</v>
      </c>
      <c r="M66" s="93">
        <f t="shared" si="117"/>
        <v>3</v>
      </c>
      <c r="N66" s="93">
        <f t="shared" si="117"/>
        <v>3</v>
      </c>
      <c r="O66" s="93">
        <f t="shared" si="117"/>
        <v>3</v>
      </c>
      <c r="P66" s="93">
        <f t="shared" si="117"/>
        <v>3</v>
      </c>
      <c r="Q66" s="93">
        <f t="shared" si="117"/>
        <v>3</v>
      </c>
      <c r="R66" s="93">
        <f t="shared" si="117"/>
        <v>3</v>
      </c>
      <c r="S66" s="93">
        <f t="shared" si="117"/>
        <v>3</v>
      </c>
      <c r="T66" s="93">
        <f t="shared" si="117"/>
        <v>3</v>
      </c>
      <c r="U66" s="93">
        <f t="shared" si="117"/>
        <v>3</v>
      </c>
      <c r="V66" s="93">
        <f t="shared" si="117"/>
        <v>3</v>
      </c>
      <c r="W66" s="93">
        <f t="shared" si="117"/>
        <v>3</v>
      </c>
      <c r="X66" s="93">
        <f t="shared" si="117"/>
        <v>3</v>
      </c>
      <c r="Y66" s="93">
        <f t="shared" si="117"/>
        <v>3</v>
      </c>
      <c r="Z66" s="93">
        <f t="shared" si="117"/>
        <v>3</v>
      </c>
      <c r="AA66" s="93">
        <f t="shared" si="117"/>
        <v>3</v>
      </c>
      <c r="AB66" s="93">
        <f t="shared" si="117"/>
        <v>3</v>
      </c>
      <c r="AC66" s="93">
        <f t="shared" si="117"/>
        <v>3</v>
      </c>
      <c r="AD66" s="93">
        <f t="shared" si="117"/>
        <v>3</v>
      </c>
      <c r="AE66" s="93">
        <f t="shared" si="117"/>
        <v>3</v>
      </c>
      <c r="AF66" s="93">
        <f t="shared" si="117"/>
        <v>3</v>
      </c>
      <c r="AG66" s="93">
        <f t="shared" si="117"/>
        <v>3</v>
      </c>
      <c r="AH66" s="93">
        <f t="shared" si="117"/>
        <v>3</v>
      </c>
      <c r="AI66" s="93">
        <f t="shared" si="117"/>
        <v>3</v>
      </c>
      <c r="AJ66" s="93">
        <f t="shared" si="117"/>
        <v>3</v>
      </c>
      <c r="AK66" s="93">
        <f t="shared" ref="AK66:BP66" si="118" xml:space="preserve"> AK$60</f>
        <v>3</v>
      </c>
      <c r="AL66" s="93">
        <f t="shared" si="118"/>
        <v>3</v>
      </c>
      <c r="AM66" s="93">
        <f t="shared" si="118"/>
        <v>3</v>
      </c>
      <c r="AN66" s="93">
        <f t="shared" si="118"/>
        <v>3</v>
      </c>
      <c r="AO66" s="93">
        <f t="shared" si="118"/>
        <v>3</v>
      </c>
      <c r="AP66" s="93">
        <f t="shared" si="118"/>
        <v>3</v>
      </c>
      <c r="AQ66" s="93">
        <f t="shared" si="118"/>
        <v>3</v>
      </c>
      <c r="AR66" s="93">
        <f t="shared" si="118"/>
        <v>3</v>
      </c>
      <c r="AS66" s="93">
        <f t="shared" si="118"/>
        <v>3</v>
      </c>
      <c r="AT66" s="93">
        <f t="shared" si="118"/>
        <v>3</v>
      </c>
      <c r="AU66" s="93">
        <f t="shared" si="118"/>
        <v>3</v>
      </c>
      <c r="AV66" s="93">
        <f t="shared" si="118"/>
        <v>3</v>
      </c>
      <c r="AW66" s="93">
        <f t="shared" si="118"/>
        <v>3</v>
      </c>
      <c r="AX66" s="93">
        <f t="shared" si="118"/>
        <v>3</v>
      </c>
      <c r="AY66" s="93">
        <f t="shared" si="118"/>
        <v>3</v>
      </c>
      <c r="AZ66" s="93">
        <f t="shared" si="118"/>
        <v>3</v>
      </c>
      <c r="BA66" s="93">
        <f t="shared" si="118"/>
        <v>3</v>
      </c>
      <c r="BB66" s="93">
        <f t="shared" si="118"/>
        <v>3</v>
      </c>
      <c r="BC66" s="93">
        <f t="shared" si="118"/>
        <v>3</v>
      </c>
      <c r="BD66" s="93">
        <f t="shared" si="118"/>
        <v>3</v>
      </c>
      <c r="BE66" s="93">
        <f t="shared" si="118"/>
        <v>3</v>
      </c>
      <c r="BF66" s="93">
        <f t="shared" si="118"/>
        <v>3</v>
      </c>
      <c r="BG66" s="93">
        <f t="shared" si="118"/>
        <v>3</v>
      </c>
      <c r="BH66" s="93">
        <f t="shared" si="118"/>
        <v>3</v>
      </c>
      <c r="BI66" s="93">
        <f t="shared" si="118"/>
        <v>3</v>
      </c>
      <c r="BJ66" s="93">
        <f t="shared" si="118"/>
        <v>3</v>
      </c>
      <c r="BK66" s="93">
        <f t="shared" si="118"/>
        <v>3</v>
      </c>
      <c r="BL66" s="93">
        <f t="shared" si="118"/>
        <v>3</v>
      </c>
      <c r="BM66" s="93">
        <f t="shared" si="118"/>
        <v>3</v>
      </c>
      <c r="BN66" s="93">
        <f t="shared" si="118"/>
        <v>3</v>
      </c>
      <c r="BO66" s="93">
        <f t="shared" si="118"/>
        <v>3</v>
      </c>
      <c r="BP66" s="93">
        <f t="shared" si="118"/>
        <v>3</v>
      </c>
      <c r="BQ66" s="93">
        <f t="shared" ref="BQ66:CV66" si="119" xml:space="preserve"> BQ$60</f>
        <v>3</v>
      </c>
      <c r="BR66" s="93">
        <f t="shared" si="119"/>
        <v>3</v>
      </c>
      <c r="BS66" s="93">
        <f t="shared" si="119"/>
        <v>3</v>
      </c>
      <c r="BT66" s="93">
        <f t="shared" si="119"/>
        <v>3</v>
      </c>
      <c r="BU66" s="93">
        <f t="shared" si="119"/>
        <v>3</v>
      </c>
      <c r="BV66" s="93">
        <f t="shared" si="119"/>
        <v>3</v>
      </c>
      <c r="BW66" s="93">
        <f t="shared" si="119"/>
        <v>3</v>
      </c>
      <c r="BX66" s="93">
        <f t="shared" si="119"/>
        <v>3</v>
      </c>
      <c r="BY66" s="93">
        <f t="shared" si="119"/>
        <v>3</v>
      </c>
      <c r="BZ66" s="93">
        <f t="shared" si="119"/>
        <v>3</v>
      </c>
      <c r="CA66" s="93">
        <f t="shared" si="119"/>
        <v>3</v>
      </c>
      <c r="CB66" s="93">
        <f t="shared" si="119"/>
        <v>3</v>
      </c>
      <c r="CC66" s="93">
        <f t="shared" si="119"/>
        <v>3</v>
      </c>
      <c r="CD66" s="93">
        <f t="shared" si="119"/>
        <v>3</v>
      </c>
      <c r="CE66" s="93">
        <f t="shared" si="119"/>
        <v>3</v>
      </c>
      <c r="CF66" s="93">
        <f t="shared" si="119"/>
        <v>3</v>
      </c>
      <c r="CG66" s="93">
        <f t="shared" si="119"/>
        <v>3</v>
      </c>
      <c r="CH66" s="93">
        <f t="shared" si="119"/>
        <v>3</v>
      </c>
      <c r="CI66" s="93">
        <f t="shared" si="119"/>
        <v>3</v>
      </c>
      <c r="CJ66" s="93">
        <f t="shared" si="119"/>
        <v>3</v>
      </c>
      <c r="CK66" s="93">
        <f t="shared" si="119"/>
        <v>3</v>
      </c>
      <c r="CL66" s="93">
        <f t="shared" si="119"/>
        <v>3</v>
      </c>
      <c r="CM66" s="93">
        <f t="shared" si="119"/>
        <v>3</v>
      </c>
      <c r="CN66" s="93">
        <f t="shared" si="119"/>
        <v>3</v>
      </c>
      <c r="CO66" s="93">
        <f t="shared" si="119"/>
        <v>3</v>
      </c>
      <c r="CP66" s="93">
        <f t="shared" si="119"/>
        <v>3</v>
      </c>
      <c r="CQ66" s="93">
        <f t="shared" si="119"/>
        <v>3</v>
      </c>
      <c r="CR66" s="93">
        <f t="shared" si="119"/>
        <v>3</v>
      </c>
      <c r="CS66" s="93">
        <f t="shared" si="119"/>
        <v>3</v>
      </c>
      <c r="CT66" s="93">
        <f t="shared" si="119"/>
        <v>3</v>
      </c>
      <c r="CU66" s="93">
        <f t="shared" si="119"/>
        <v>3</v>
      </c>
      <c r="CV66" s="93">
        <f t="shared" si="119"/>
        <v>3</v>
      </c>
      <c r="CW66" s="93">
        <f t="shared" ref="CW66:EB66" si="120" xml:space="preserve"> CW$60</f>
        <v>3</v>
      </c>
      <c r="CX66" s="93">
        <f t="shared" si="120"/>
        <v>3</v>
      </c>
      <c r="CY66" s="93">
        <f t="shared" si="120"/>
        <v>3</v>
      </c>
      <c r="CZ66" s="93">
        <f t="shared" si="120"/>
        <v>3</v>
      </c>
      <c r="DA66" s="93">
        <f t="shared" si="120"/>
        <v>3</v>
      </c>
      <c r="DB66" s="93">
        <f t="shared" si="120"/>
        <v>3</v>
      </c>
      <c r="DC66" s="93">
        <f t="shared" si="120"/>
        <v>3</v>
      </c>
      <c r="DD66" s="93">
        <f t="shared" si="120"/>
        <v>3</v>
      </c>
      <c r="DE66" s="93">
        <f t="shared" si="120"/>
        <v>3</v>
      </c>
      <c r="DF66" s="93">
        <f t="shared" si="120"/>
        <v>3</v>
      </c>
      <c r="DG66" s="93">
        <f t="shared" si="120"/>
        <v>3</v>
      </c>
      <c r="DH66" s="93">
        <f t="shared" si="120"/>
        <v>3</v>
      </c>
      <c r="DI66" s="93">
        <f t="shared" si="120"/>
        <v>3</v>
      </c>
      <c r="DJ66" s="93">
        <f t="shared" si="120"/>
        <v>3</v>
      </c>
      <c r="DK66" s="93">
        <f t="shared" si="120"/>
        <v>3</v>
      </c>
      <c r="DL66" s="93">
        <f t="shared" si="120"/>
        <v>3</v>
      </c>
      <c r="DM66" s="93">
        <f t="shared" si="120"/>
        <v>3</v>
      </c>
      <c r="DN66" s="93">
        <f t="shared" si="120"/>
        <v>3</v>
      </c>
      <c r="DO66" s="93">
        <f t="shared" si="120"/>
        <v>3</v>
      </c>
      <c r="DP66" s="93">
        <f t="shared" si="120"/>
        <v>3</v>
      </c>
      <c r="DQ66" s="93">
        <f t="shared" si="120"/>
        <v>3</v>
      </c>
      <c r="DR66" s="93">
        <f t="shared" si="120"/>
        <v>3</v>
      </c>
      <c r="DS66" s="93">
        <f t="shared" si="120"/>
        <v>3</v>
      </c>
      <c r="DT66" s="93">
        <f t="shared" si="120"/>
        <v>3</v>
      </c>
      <c r="DU66" s="93">
        <f t="shared" si="120"/>
        <v>3</v>
      </c>
      <c r="DV66" s="93">
        <f t="shared" si="120"/>
        <v>3</v>
      </c>
      <c r="DW66" s="93">
        <f t="shared" si="120"/>
        <v>3</v>
      </c>
      <c r="DX66" s="93">
        <f t="shared" si="120"/>
        <v>3</v>
      </c>
      <c r="DY66" s="93">
        <f t="shared" si="120"/>
        <v>3</v>
      </c>
      <c r="DZ66" s="93">
        <f t="shared" si="120"/>
        <v>3</v>
      </c>
      <c r="EA66" s="93">
        <f t="shared" si="120"/>
        <v>3</v>
      </c>
      <c r="EB66" s="93">
        <f t="shared" si="120"/>
        <v>3</v>
      </c>
      <c r="EC66" s="93">
        <f t="shared" ref="EC66:FH66" si="121" xml:space="preserve"> EC$60</f>
        <v>4</v>
      </c>
      <c r="ED66" s="93">
        <f t="shared" si="121"/>
        <v>4</v>
      </c>
      <c r="EE66" s="93">
        <f t="shared" si="121"/>
        <v>4</v>
      </c>
      <c r="EF66" s="93">
        <f t="shared" si="121"/>
        <v>4</v>
      </c>
      <c r="EG66" s="93">
        <f t="shared" si="121"/>
        <v>4</v>
      </c>
      <c r="EH66" s="93">
        <f t="shared" si="121"/>
        <v>4</v>
      </c>
      <c r="EI66" s="93">
        <f t="shared" si="121"/>
        <v>4</v>
      </c>
      <c r="EJ66" s="93">
        <f t="shared" si="121"/>
        <v>4</v>
      </c>
      <c r="EK66" s="93">
        <f t="shared" si="121"/>
        <v>4</v>
      </c>
      <c r="EL66" s="93">
        <f t="shared" si="121"/>
        <v>4</v>
      </c>
      <c r="EM66" s="93">
        <f t="shared" si="121"/>
        <v>4</v>
      </c>
      <c r="EN66" s="93">
        <f t="shared" si="121"/>
        <v>4</v>
      </c>
      <c r="EO66" s="93">
        <f t="shared" si="121"/>
        <v>4</v>
      </c>
      <c r="EP66" s="93">
        <f t="shared" si="121"/>
        <v>4</v>
      </c>
      <c r="EQ66" s="93">
        <f t="shared" si="121"/>
        <v>4</v>
      </c>
      <c r="ER66" s="93">
        <f t="shared" si="121"/>
        <v>4</v>
      </c>
      <c r="ES66" s="93">
        <f t="shared" si="121"/>
        <v>4</v>
      </c>
      <c r="ET66" s="93">
        <f t="shared" si="121"/>
        <v>4</v>
      </c>
      <c r="EU66" s="93">
        <f t="shared" si="121"/>
        <v>4</v>
      </c>
      <c r="EV66" s="93">
        <f t="shared" si="121"/>
        <v>4</v>
      </c>
      <c r="EW66" s="93">
        <f t="shared" si="121"/>
        <v>4</v>
      </c>
      <c r="EX66" s="93">
        <f t="shared" si="121"/>
        <v>4</v>
      </c>
      <c r="EY66" s="93">
        <f t="shared" si="121"/>
        <v>4</v>
      </c>
      <c r="EZ66" s="93">
        <f t="shared" si="121"/>
        <v>4</v>
      </c>
      <c r="FA66" s="93">
        <f t="shared" si="121"/>
        <v>4</v>
      </c>
      <c r="FB66" s="93">
        <f t="shared" si="121"/>
        <v>4</v>
      </c>
      <c r="FC66" s="93">
        <f t="shared" si="121"/>
        <v>4</v>
      </c>
      <c r="FD66" s="93">
        <f t="shared" si="121"/>
        <v>4</v>
      </c>
      <c r="FE66" s="93">
        <f t="shared" si="121"/>
        <v>4</v>
      </c>
      <c r="FF66" s="93">
        <f t="shared" si="121"/>
        <v>4</v>
      </c>
      <c r="FG66" s="93">
        <f t="shared" si="121"/>
        <v>4</v>
      </c>
      <c r="FH66" s="93">
        <f t="shared" si="121"/>
        <v>4</v>
      </c>
      <c r="FI66" s="93">
        <f t="shared" ref="FI66:GJ66" si="122" xml:space="preserve"> FI$60</f>
        <v>4</v>
      </c>
      <c r="FJ66" s="93">
        <f t="shared" si="122"/>
        <v>4</v>
      </c>
      <c r="FK66" s="93">
        <f t="shared" si="122"/>
        <v>4</v>
      </c>
      <c r="FL66" s="93">
        <f t="shared" si="122"/>
        <v>4</v>
      </c>
      <c r="FM66" s="93">
        <f t="shared" si="122"/>
        <v>4</v>
      </c>
      <c r="FN66" s="93">
        <f t="shared" si="122"/>
        <v>4</v>
      </c>
      <c r="FO66" s="93">
        <f t="shared" si="122"/>
        <v>4</v>
      </c>
      <c r="FP66" s="93">
        <f t="shared" si="122"/>
        <v>4</v>
      </c>
      <c r="FQ66" s="93">
        <f t="shared" si="122"/>
        <v>4</v>
      </c>
      <c r="FR66" s="93">
        <f t="shared" si="122"/>
        <v>4</v>
      </c>
      <c r="FS66" s="93">
        <f t="shared" si="122"/>
        <v>4</v>
      </c>
      <c r="FT66" s="93">
        <f t="shared" si="122"/>
        <v>4</v>
      </c>
      <c r="FU66" s="93">
        <f t="shared" si="122"/>
        <v>4</v>
      </c>
      <c r="FV66" s="93">
        <f t="shared" si="122"/>
        <v>4</v>
      </c>
      <c r="FW66" s="93">
        <f t="shared" si="122"/>
        <v>4</v>
      </c>
      <c r="FX66" s="93">
        <f t="shared" si="122"/>
        <v>4</v>
      </c>
      <c r="FY66" s="93">
        <f t="shared" si="122"/>
        <v>4</v>
      </c>
      <c r="FZ66" s="93">
        <f t="shared" si="122"/>
        <v>4</v>
      </c>
      <c r="GA66" s="93">
        <f t="shared" si="122"/>
        <v>4</v>
      </c>
      <c r="GB66" s="93">
        <f t="shared" si="122"/>
        <v>4</v>
      </c>
      <c r="GC66" s="93">
        <f t="shared" si="122"/>
        <v>4</v>
      </c>
      <c r="GD66" s="93">
        <f t="shared" si="122"/>
        <v>4</v>
      </c>
      <c r="GE66" s="93">
        <f t="shared" si="122"/>
        <v>4</v>
      </c>
      <c r="GF66" s="93">
        <f t="shared" si="122"/>
        <v>4</v>
      </c>
      <c r="GG66" s="93">
        <f t="shared" si="122"/>
        <v>4</v>
      </c>
      <c r="GH66" s="93">
        <f t="shared" si="122"/>
        <v>4</v>
      </c>
      <c r="GI66" s="93">
        <f t="shared" si="122"/>
        <v>4</v>
      </c>
      <c r="GJ66" s="93">
        <f t="shared" si="122"/>
        <v>4</v>
      </c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</row>
    <row r="67" spans="1:437" s="98" customFormat="1" outlineLevel="1" x14ac:dyDescent="0.25">
      <c r="A67" s="96"/>
      <c r="B67" s="96"/>
      <c r="C67" s="97"/>
      <c r="D67" s="80"/>
      <c r="E67" s="99" t="s">
        <v>27</v>
      </c>
      <c r="F67" s="99"/>
      <c r="G67" s="99" t="s">
        <v>26</v>
      </c>
      <c r="H67" s="122"/>
      <c r="I67" s="122"/>
      <c r="J67" s="122" t="str">
        <f t="shared" ref="J67:AO67" si="123">INDEX($F62:$F65, J66)</f>
        <v>Pre-fcst</v>
      </c>
      <c r="K67" s="122" t="str">
        <f t="shared" si="123"/>
        <v>Pre-fcst</v>
      </c>
      <c r="L67" s="122" t="str">
        <f t="shared" si="123"/>
        <v>Fin Close</v>
      </c>
      <c r="M67" s="122" t="str">
        <f t="shared" si="123"/>
        <v>Operations</v>
      </c>
      <c r="N67" s="122" t="str">
        <f t="shared" si="123"/>
        <v>Operations</v>
      </c>
      <c r="O67" s="122" t="str">
        <f t="shared" si="123"/>
        <v>Operations</v>
      </c>
      <c r="P67" s="122" t="str">
        <f t="shared" si="123"/>
        <v>Operations</v>
      </c>
      <c r="Q67" s="122" t="str">
        <f t="shared" si="123"/>
        <v>Operations</v>
      </c>
      <c r="R67" s="122" t="str">
        <f t="shared" si="123"/>
        <v>Operations</v>
      </c>
      <c r="S67" s="122" t="str">
        <f t="shared" si="123"/>
        <v>Operations</v>
      </c>
      <c r="T67" s="122" t="str">
        <f t="shared" si="123"/>
        <v>Operations</v>
      </c>
      <c r="U67" s="122" t="str">
        <f t="shared" si="123"/>
        <v>Operations</v>
      </c>
      <c r="V67" s="122" t="str">
        <f t="shared" si="123"/>
        <v>Operations</v>
      </c>
      <c r="W67" s="122" t="str">
        <f t="shared" si="123"/>
        <v>Operations</v>
      </c>
      <c r="X67" s="122" t="str">
        <f t="shared" si="123"/>
        <v>Operations</v>
      </c>
      <c r="Y67" s="122" t="str">
        <f t="shared" si="123"/>
        <v>Operations</v>
      </c>
      <c r="Z67" s="122" t="str">
        <f t="shared" si="123"/>
        <v>Operations</v>
      </c>
      <c r="AA67" s="122" t="str">
        <f t="shared" si="123"/>
        <v>Operations</v>
      </c>
      <c r="AB67" s="122" t="str">
        <f t="shared" si="123"/>
        <v>Operations</v>
      </c>
      <c r="AC67" s="122" t="str">
        <f t="shared" si="123"/>
        <v>Operations</v>
      </c>
      <c r="AD67" s="122" t="str">
        <f t="shared" si="123"/>
        <v>Operations</v>
      </c>
      <c r="AE67" s="122" t="str">
        <f t="shared" si="123"/>
        <v>Operations</v>
      </c>
      <c r="AF67" s="122" t="str">
        <f t="shared" si="123"/>
        <v>Operations</v>
      </c>
      <c r="AG67" s="122" t="str">
        <f t="shared" si="123"/>
        <v>Operations</v>
      </c>
      <c r="AH67" s="122" t="str">
        <f t="shared" si="123"/>
        <v>Operations</v>
      </c>
      <c r="AI67" s="122" t="str">
        <f t="shared" si="123"/>
        <v>Operations</v>
      </c>
      <c r="AJ67" s="122" t="str">
        <f t="shared" si="123"/>
        <v>Operations</v>
      </c>
      <c r="AK67" s="122" t="str">
        <f t="shared" si="123"/>
        <v>Operations</v>
      </c>
      <c r="AL67" s="122" t="str">
        <f t="shared" si="123"/>
        <v>Operations</v>
      </c>
      <c r="AM67" s="122" t="str">
        <f t="shared" si="123"/>
        <v>Operations</v>
      </c>
      <c r="AN67" s="122" t="str">
        <f t="shared" si="123"/>
        <v>Operations</v>
      </c>
      <c r="AO67" s="122" t="str">
        <f t="shared" si="123"/>
        <v>Operations</v>
      </c>
      <c r="AP67" s="122" t="str">
        <f t="shared" ref="AP67:BU67" si="124">INDEX($F62:$F65, AP66)</f>
        <v>Operations</v>
      </c>
      <c r="AQ67" s="122" t="str">
        <f t="shared" si="124"/>
        <v>Operations</v>
      </c>
      <c r="AR67" s="122" t="str">
        <f t="shared" si="124"/>
        <v>Operations</v>
      </c>
      <c r="AS67" s="122" t="str">
        <f t="shared" si="124"/>
        <v>Operations</v>
      </c>
      <c r="AT67" s="122" t="str">
        <f t="shared" si="124"/>
        <v>Operations</v>
      </c>
      <c r="AU67" s="122" t="str">
        <f t="shared" si="124"/>
        <v>Operations</v>
      </c>
      <c r="AV67" s="122" t="str">
        <f t="shared" si="124"/>
        <v>Operations</v>
      </c>
      <c r="AW67" s="122" t="str">
        <f t="shared" si="124"/>
        <v>Operations</v>
      </c>
      <c r="AX67" s="122" t="str">
        <f t="shared" si="124"/>
        <v>Operations</v>
      </c>
      <c r="AY67" s="122" t="str">
        <f t="shared" si="124"/>
        <v>Operations</v>
      </c>
      <c r="AZ67" s="122" t="str">
        <f t="shared" si="124"/>
        <v>Operations</v>
      </c>
      <c r="BA67" s="122" t="str">
        <f t="shared" si="124"/>
        <v>Operations</v>
      </c>
      <c r="BB67" s="122" t="str">
        <f t="shared" si="124"/>
        <v>Operations</v>
      </c>
      <c r="BC67" s="122" t="str">
        <f t="shared" si="124"/>
        <v>Operations</v>
      </c>
      <c r="BD67" s="122" t="str">
        <f t="shared" si="124"/>
        <v>Operations</v>
      </c>
      <c r="BE67" s="122" t="str">
        <f t="shared" si="124"/>
        <v>Operations</v>
      </c>
      <c r="BF67" s="122" t="str">
        <f t="shared" si="124"/>
        <v>Operations</v>
      </c>
      <c r="BG67" s="122" t="str">
        <f t="shared" si="124"/>
        <v>Operations</v>
      </c>
      <c r="BH67" s="122" t="str">
        <f t="shared" si="124"/>
        <v>Operations</v>
      </c>
      <c r="BI67" s="122" t="str">
        <f t="shared" si="124"/>
        <v>Operations</v>
      </c>
      <c r="BJ67" s="122" t="str">
        <f t="shared" si="124"/>
        <v>Operations</v>
      </c>
      <c r="BK67" s="122" t="str">
        <f t="shared" si="124"/>
        <v>Operations</v>
      </c>
      <c r="BL67" s="122" t="str">
        <f t="shared" si="124"/>
        <v>Operations</v>
      </c>
      <c r="BM67" s="122" t="str">
        <f t="shared" si="124"/>
        <v>Operations</v>
      </c>
      <c r="BN67" s="122" t="str">
        <f t="shared" si="124"/>
        <v>Operations</v>
      </c>
      <c r="BO67" s="122" t="str">
        <f t="shared" si="124"/>
        <v>Operations</v>
      </c>
      <c r="BP67" s="122" t="str">
        <f t="shared" si="124"/>
        <v>Operations</v>
      </c>
      <c r="BQ67" s="122" t="str">
        <f t="shared" si="124"/>
        <v>Operations</v>
      </c>
      <c r="BR67" s="122" t="str">
        <f t="shared" si="124"/>
        <v>Operations</v>
      </c>
      <c r="BS67" s="122" t="str">
        <f t="shared" si="124"/>
        <v>Operations</v>
      </c>
      <c r="BT67" s="122" t="str">
        <f t="shared" si="124"/>
        <v>Operations</v>
      </c>
      <c r="BU67" s="122" t="str">
        <f t="shared" si="124"/>
        <v>Operations</v>
      </c>
      <c r="BV67" s="122" t="str">
        <f t="shared" ref="BV67:DA67" si="125">INDEX($F62:$F65, BV66)</f>
        <v>Operations</v>
      </c>
      <c r="BW67" s="122" t="str">
        <f t="shared" si="125"/>
        <v>Operations</v>
      </c>
      <c r="BX67" s="122" t="str">
        <f t="shared" si="125"/>
        <v>Operations</v>
      </c>
      <c r="BY67" s="122" t="str">
        <f t="shared" si="125"/>
        <v>Operations</v>
      </c>
      <c r="BZ67" s="122" t="str">
        <f t="shared" si="125"/>
        <v>Operations</v>
      </c>
      <c r="CA67" s="122" t="str">
        <f t="shared" si="125"/>
        <v>Operations</v>
      </c>
      <c r="CB67" s="122" t="str">
        <f t="shared" si="125"/>
        <v>Operations</v>
      </c>
      <c r="CC67" s="122" t="str">
        <f t="shared" si="125"/>
        <v>Operations</v>
      </c>
      <c r="CD67" s="122" t="str">
        <f t="shared" si="125"/>
        <v>Operations</v>
      </c>
      <c r="CE67" s="122" t="str">
        <f t="shared" si="125"/>
        <v>Operations</v>
      </c>
      <c r="CF67" s="122" t="str">
        <f t="shared" si="125"/>
        <v>Operations</v>
      </c>
      <c r="CG67" s="122" t="str">
        <f t="shared" si="125"/>
        <v>Operations</v>
      </c>
      <c r="CH67" s="122" t="str">
        <f t="shared" si="125"/>
        <v>Operations</v>
      </c>
      <c r="CI67" s="122" t="str">
        <f t="shared" si="125"/>
        <v>Operations</v>
      </c>
      <c r="CJ67" s="122" t="str">
        <f t="shared" si="125"/>
        <v>Operations</v>
      </c>
      <c r="CK67" s="122" t="str">
        <f t="shared" si="125"/>
        <v>Operations</v>
      </c>
      <c r="CL67" s="122" t="str">
        <f t="shared" si="125"/>
        <v>Operations</v>
      </c>
      <c r="CM67" s="122" t="str">
        <f t="shared" si="125"/>
        <v>Operations</v>
      </c>
      <c r="CN67" s="122" t="str">
        <f t="shared" si="125"/>
        <v>Operations</v>
      </c>
      <c r="CO67" s="122" t="str">
        <f t="shared" si="125"/>
        <v>Operations</v>
      </c>
      <c r="CP67" s="122" t="str">
        <f t="shared" si="125"/>
        <v>Operations</v>
      </c>
      <c r="CQ67" s="122" t="str">
        <f t="shared" si="125"/>
        <v>Operations</v>
      </c>
      <c r="CR67" s="122" t="str">
        <f t="shared" si="125"/>
        <v>Operations</v>
      </c>
      <c r="CS67" s="122" t="str">
        <f t="shared" si="125"/>
        <v>Operations</v>
      </c>
      <c r="CT67" s="122" t="str">
        <f t="shared" si="125"/>
        <v>Operations</v>
      </c>
      <c r="CU67" s="122" t="str">
        <f t="shared" si="125"/>
        <v>Operations</v>
      </c>
      <c r="CV67" s="122" t="str">
        <f t="shared" si="125"/>
        <v>Operations</v>
      </c>
      <c r="CW67" s="122" t="str">
        <f t="shared" si="125"/>
        <v>Operations</v>
      </c>
      <c r="CX67" s="122" t="str">
        <f t="shared" si="125"/>
        <v>Operations</v>
      </c>
      <c r="CY67" s="122" t="str">
        <f t="shared" si="125"/>
        <v>Operations</v>
      </c>
      <c r="CZ67" s="122" t="str">
        <f t="shared" si="125"/>
        <v>Operations</v>
      </c>
      <c r="DA67" s="122" t="str">
        <f t="shared" si="125"/>
        <v>Operations</v>
      </c>
      <c r="DB67" s="122" t="str">
        <f t="shared" ref="DB67:EG67" si="126">INDEX($F62:$F65, DB66)</f>
        <v>Operations</v>
      </c>
      <c r="DC67" s="122" t="str">
        <f t="shared" si="126"/>
        <v>Operations</v>
      </c>
      <c r="DD67" s="122" t="str">
        <f t="shared" si="126"/>
        <v>Operations</v>
      </c>
      <c r="DE67" s="122" t="str">
        <f t="shared" si="126"/>
        <v>Operations</v>
      </c>
      <c r="DF67" s="122" t="str">
        <f t="shared" si="126"/>
        <v>Operations</v>
      </c>
      <c r="DG67" s="122" t="str">
        <f t="shared" si="126"/>
        <v>Operations</v>
      </c>
      <c r="DH67" s="122" t="str">
        <f t="shared" si="126"/>
        <v>Operations</v>
      </c>
      <c r="DI67" s="122" t="str">
        <f t="shared" si="126"/>
        <v>Operations</v>
      </c>
      <c r="DJ67" s="122" t="str">
        <f t="shared" si="126"/>
        <v>Operations</v>
      </c>
      <c r="DK67" s="122" t="str">
        <f t="shared" si="126"/>
        <v>Operations</v>
      </c>
      <c r="DL67" s="122" t="str">
        <f t="shared" si="126"/>
        <v>Operations</v>
      </c>
      <c r="DM67" s="122" t="str">
        <f t="shared" si="126"/>
        <v>Operations</v>
      </c>
      <c r="DN67" s="122" t="str">
        <f t="shared" si="126"/>
        <v>Operations</v>
      </c>
      <c r="DO67" s="122" t="str">
        <f t="shared" si="126"/>
        <v>Operations</v>
      </c>
      <c r="DP67" s="122" t="str">
        <f t="shared" si="126"/>
        <v>Operations</v>
      </c>
      <c r="DQ67" s="122" t="str">
        <f t="shared" si="126"/>
        <v>Operations</v>
      </c>
      <c r="DR67" s="122" t="str">
        <f t="shared" si="126"/>
        <v>Operations</v>
      </c>
      <c r="DS67" s="122" t="str">
        <f t="shared" si="126"/>
        <v>Operations</v>
      </c>
      <c r="DT67" s="122" t="str">
        <f t="shared" si="126"/>
        <v>Operations</v>
      </c>
      <c r="DU67" s="122" t="str">
        <f t="shared" si="126"/>
        <v>Operations</v>
      </c>
      <c r="DV67" s="122" t="str">
        <f t="shared" si="126"/>
        <v>Operations</v>
      </c>
      <c r="DW67" s="122" t="str">
        <f t="shared" si="126"/>
        <v>Operations</v>
      </c>
      <c r="DX67" s="122" t="str">
        <f t="shared" si="126"/>
        <v>Operations</v>
      </c>
      <c r="DY67" s="122" t="str">
        <f t="shared" si="126"/>
        <v>Operations</v>
      </c>
      <c r="DZ67" s="122" t="str">
        <f t="shared" si="126"/>
        <v>Operations</v>
      </c>
      <c r="EA67" s="122" t="str">
        <f t="shared" si="126"/>
        <v>Operations</v>
      </c>
      <c r="EB67" s="122" t="str">
        <f t="shared" si="126"/>
        <v>Operations</v>
      </c>
      <c r="EC67" s="122" t="str">
        <f t="shared" si="126"/>
        <v>Post ops</v>
      </c>
      <c r="ED67" s="122" t="str">
        <f t="shared" si="126"/>
        <v>Post ops</v>
      </c>
      <c r="EE67" s="122" t="str">
        <f t="shared" si="126"/>
        <v>Post ops</v>
      </c>
      <c r="EF67" s="122" t="str">
        <f t="shared" si="126"/>
        <v>Post ops</v>
      </c>
      <c r="EG67" s="122" t="str">
        <f t="shared" si="126"/>
        <v>Post ops</v>
      </c>
      <c r="EH67" s="122" t="str">
        <f t="shared" ref="EH67:FM67" si="127">INDEX($F62:$F65, EH66)</f>
        <v>Post ops</v>
      </c>
      <c r="EI67" s="122" t="str">
        <f t="shared" si="127"/>
        <v>Post ops</v>
      </c>
      <c r="EJ67" s="122" t="str">
        <f t="shared" si="127"/>
        <v>Post ops</v>
      </c>
      <c r="EK67" s="122" t="str">
        <f t="shared" si="127"/>
        <v>Post ops</v>
      </c>
      <c r="EL67" s="122" t="str">
        <f t="shared" si="127"/>
        <v>Post ops</v>
      </c>
      <c r="EM67" s="122" t="str">
        <f t="shared" si="127"/>
        <v>Post ops</v>
      </c>
      <c r="EN67" s="122" t="str">
        <f t="shared" si="127"/>
        <v>Post ops</v>
      </c>
      <c r="EO67" s="122" t="str">
        <f t="shared" si="127"/>
        <v>Post ops</v>
      </c>
      <c r="EP67" s="122" t="str">
        <f t="shared" si="127"/>
        <v>Post ops</v>
      </c>
      <c r="EQ67" s="122" t="str">
        <f t="shared" si="127"/>
        <v>Post ops</v>
      </c>
      <c r="ER67" s="122" t="str">
        <f t="shared" si="127"/>
        <v>Post ops</v>
      </c>
      <c r="ES67" s="122" t="str">
        <f t="shared" si="127"/>
        <v>Post ops</v>
      </c>
      <c r="ET67" s="122" t="str">
        <f t="shared" si="127"/>
        <v>Post ops</v>
      </c>
      <c r="EU67" s="122" t="str">
        <f t="shared" si="127"/>
        <v>Post ops</v>
      </c>
      <c r="EV67" s="122" t="str">
        <f t="shared" si="127"/>
        <v>Post ops</v>
      </c>
      <c r="EW67" s="122" t="str">
        <f t="shared" si="127"/>
        <v>Post ops</v>
      </c>
      <c r="EX67" s="122" t="str">
        <f t="shared" si="127"/>
        <v>Post ops</v>
      </c>
      <c r="EY67" s="122" t="str">
        <f t="shared" si="127"/>
        <v>Post ops</v>
      </c>
      <c r="EZ67" s="122" t="str">
        <f t="shared" si="127"/>
        <v>Post ops</v>
      </c>
      <c r="FA67" s="122" t="str">
        <f t="shared" si="127"/>
        <v>Post ops</v>
      </c>
      <c r="FB67" s="122" t="str">
        <f t="shared" si="127"/>
        <v>Post ops</v>
      </c>
      <c r="FC67" s="122" t="str">
        <f t="shared" si="127"/>
        <v>Post ops</v>
      </c>
      <c r="FD67" s="122" t="str">
        <f t="shared" si="127"/>
        <v>Post ops</v>
      </c>
      <c r="FE67" s="122" t="str">
        <f t="shared" si="127"/>
        <v>Post ops</v>
      </c>
      <c r="FF67" s="122" t="str">
        <f t="shared" si="127"/>
        <v>Post ops</v>
      </c>
      <c r="FG67" s="122" t="str">
        <f t="shared" si="127"/>
        <v>Post ops</v>
      </c>
      <c r="FH67" s="122" t="str">
        <f t="shared" si="127"/>
        <v>Post ops</v>
      </c>
      <c r="FI67" s="122" t="str">
        <f t="shared" si="127"/>
        <v>Post ops</v>
      </c>
      <c r="FJ67" s="122" t="str">
        <f t="shared" si="127"/>
        <v>Post ops</v>
      </c>
      <c r="FK67" s="122" t="str">
        <f t="shared" si="127"/>
        <v>Post ops</v>
      </c>
      <c r="FL67" s="122" t="str">
        <f t="shared" si="127"/>
        <v>Post ops</v>
      </c>
      <c r="FM67" s="122" t="str">
        <f t="shared" si="127"/>
        <v>Post ops</v>
      </c>
      <c r="FN67" s="122" t="str">
        <f t="shared" ref="FN67:GJ67" si="128">INDEX($F62:$F65, FN66)</f>
        <v>Post ops</v>
      </c>
      <c r="FO67" s="122" t="str">
        <f t="shared" si="128"/>
        <v>Post ops</v>
      </c>
      <c r="FP67" s="122" t="str">
        <f t="shared" si="128"/>
        <v>Post ops</v>
      </c>
      <c r="FQ67" s="122" t="str">
        <f t="shared" si="128"/>
        <v>Post ops</v>
      </c>
      <c r="FR67" s="122" t="str">
        <f t="shared" si="128"/>
        <v>Post ops</v>
      </c>
      <c r="FS67" s="122" t="str">
        <f t="shared" si="128"/>
        <v>Post ops</v>
      </c>
      <c r="FT67" s="122" t="str">
        <f t="shared" si="128"/>
        <v>Post ops</v>
      </c>
      <c r="FU67" s="122" t="str">
        <f t="shared" si="128"/>
        <v>Post ops</v>
      </c>
      <c r="FV67" s="122" t="str">
        <f t="shared" si="128"/>
        <v>Post ops</v>
      </c>
      <c r="FW67" s="122" t="str">
        <f t="shared" si="128"/>
        <v>Post ops</v>
      </c>
      <c r="FX67" s="122" t="str">
        <f t="shared" si="128"/>
        <v>Post ops</v>
      </c>
      <c r="FY67" s="122" t="str">
        <f t="shared" si="128"/>
        <v>Post ops</v>
      </c>
      <c r="FZ67" s="122" t="str">
        <f t="shared" si="128"/>
        <v>Post ops</v>
      </c>
      <c r="GA67" s="122" t="str">
        <f t="shared" si="128"/>
        <v>Post ops</v>
      </c>
      <c r="GB67" s="122" t="str">
        <f t="shared" si="128"/>
        <v>Post ops</v>
      </c>
      <c r="GC67" s="122" t="str">
        <f t="shared" si="128"/>
        <v>Post ops</v>
      </c>
      <c r="GD67" s="122" t="str">
        <f t="shared" si="128"/>
        <v>Post ops</v>
      </c>
      <c r="GE67" s="122" t="str">
        <f t="shared" si="128"/>
        <v>Post ops</v>
      </c>
      <c r="GF67" s="122" t="str">
        <f t="shared" si="128"/>
        <v>Post ops</v>
      </c>
      <c r="GG67" s="122" t="str">
        <f t="shared" si="128"/>
        <v>Post ops</v>
      </c>
      <c r="GH67" s="122" t="str">
        <f t="shared" si="128"/>
        <v>Post ops</v>
      </c>
      <c r="GI67" s="122" t="str">
        <f t="shared" si="128"/>
        <v>Post ops</v>
      </c>
      <c r="GJ67" s="122" t="str">
        <f t="shared" si="128"/>
        <v>Post ops</v>
      </c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</row>
    <row r="68" spans="1:437" s="52" customFormat="1" outlineLevel="1" x14ac:dyDescent="0.25">
      <c r="A68" s="15"/>
      <c r="B68" s="15"/>
      <c r="C68" s="21"/>
      <c r="D68" s="6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</row>
    <row r="69" spans="1:437" outlineLevel="1" x14ac:dyDescent="0.25"/>
    <row r="70" spans="1:437" s="57" customFormat="1" x14ac:dyDescent="0.25">
      <c r="A70" s="75"/>
      <c r="B70" s="15"/>
      <c r="C70" s="76"/>
      <c r="D70" s="65"/>
      <c r="E70" s="13"/>
      <c r="F70" s="13"/>
      <c r="G70" s="13"/>
      <c r="H70" s="13"/>
      <c r="I70" s="13"/>
      <c r="J70" s="27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</row>
    <row r="71" spans="1:437" s="57" customFormat="1" x14ac:dyDescent="0.25">
      <c r="A71" s="75" t="s">
        <v>2</v>
      </c>
      <c r="B71" s="15"/>
      <c r="C71" s="76"/>
      <c r="D71" s="65"/>
      <c r="E71" s="13"/>
      <c r="F71" s="13"/>
      <c r="G71" s="13"/>
      <c r="H71" s="13"/>
      <c r="I71" s="13"/>
      <c r="J71" s="27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</row>
    <row r="72" spans="1:437" s="57" customFormat="1" outlineLevel="1" x14ac:dyDescent="0.25">
      <c r="A72" s="75"/>
      <c r="B72" s="15"/>
      <c r="C72" s="76"/>
      <c r="D72" s="65"/>
      <c r="E72" s="13"/>
      <c r="F72" s="13"/>
      <c r="G72" s="13"/>
      <c r="H72" s="13"/>
      <c r="I72" s="13"/>
      <c r="J72" s="27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</row>
    <row r="73" spans="1:437" s="57" customFormat="1" outlineLevel="1" x14ac:dyDescent="0.25">
      <c r="A73" s="75"/>
      <c r="B73" s="15" t="s">
        <v>42</v>
      </c>
      <c r="C73" s="76"/>
      <c r="D73" s="65"/>
      <c r="E73" s="13"/>
      <c r="F73" s="13"/>
      <c r="G73" s="13"/>
      <c r="H73" s="13"/>
      <c r="I73" s="13"/>
      <c r="J73" s="27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</row>
    <row r="74" spans="1:437" s="55" customFormat="1" outlineLevel="1" x14ac:dyDescent="0.25">
      <c r="A74" s="70"/>
      <c r="B74" s="15"/>
      <c r="C74" s="73"/>
      <c r="D74" s="74"/>
      <c r="E74" s="14" t="str">
        <f xml:space="preserve"> InpC!E$19</f>
        <v>Acquisition date</v>
      </c>
      <c r="F74" s="14">
        <f xml:space="preserve"> InpC!F$19</f>
        <v>44286</v>
      </c>
      <c r="G74" s="14" t="str">
        <f xml:space="preserve"> InpC!G$19</f>
        <v>date</v>
      </c>
      <c r="H74" s="50"/>
      <c r="I74" s="79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</row>
    <row r="75" spans="1:437" s="58" customFormat="1" outlineLevel="1" x14ac:dyDescent="0.25">
      <c r="A75" s="75"/>
      <c r="B75" s="15"/>
      <c r="C75" s="76"/>
      <c r="D75" s="65"/>
      <c r="E75" s="11" t="str">
        <f t="shared" ref="E75:BP75" si="129" xml:space="preserve"> E$25</f>
        <v>Model period ending</v>
      </c>
      <c r="F75" s="11">
        <f t="shared" si="129"/>
        <v>0</v>
      </c>
      <c r="G75" s="11" t="str">
        <f t="shared" si="129"/>
        <v>date</v>
      </c>
      <c r="H75" s="11">
        <f t="shared" si="129"/>
        <v>0</v>
      </c>
      <c r="I75" s="183">
        <f t="shared" si="129"/>
        <v>0</v>
      </c>
      <c r="J75" s="11">
        <f t="shared" si="129"/>
        <v>44104</v>
      </c>
      <c r="K75" s="11">
        <f t="shared" si="129"/>
        <v>44196</v>
      </c>
      <c r="L75" s="11">
        <f t="shared" si="129"/>
        <v>44286</v>
      </c>
      <c r="M75" s="11">
        <f t="shared" si="129"/>
        <v>44377</v>
      </c>
      <c r="N75" s="11">
        <f t="shared" si="129"/>
        <v>44469</v>
      </c>
      <c r="O75" s="11">
        <f t="shared" si="129"/>
        <v>44561</v>
      </c>
      <c r="P75" s="11">
        <f t="shared" si="129"/>
        <v>44651</v>
      </c>
      <c r="Q75" s="11">
        <f t="shared" si="129"/>
        <v>44742</v>
      </c>
      <c r="R75" s="11">
        <f t="shared" si="129"/>
        <v>44834</v>
      </c>
      <c r="S75" s="11">
        <f t="shared" si="129"/>
        <v>44926</v>
      </c>
      <c r="T75" s="11">
        <f t="shared" si="129"/>
        <v>45016</v>
      </c>
      <c r="U75" s="11">
        <f t="shared" si="129"/>
        <v>45107</v>
      </c>
      <c r="V75" s="11">
        <f t="shared" si="129"/>
        <v>45199</v>
      </c>
      <c r="W75" s="11">
        <f t="shared" si="129"/>
        <v>45291</v>
      </c>
      <c r="X75" s="11">
        <f t="shared" si="129"/>
        <v>45382</v>
      </c>
      <c r="Y75" s="11">
        <f t="shared" si="129"/>
        <v>45473</v>
      </c>
      <c r="Z75" s="11">
        <f t="shared" si="129"/>
        <v>45565</v>
      </c>
      <c r="AA75" s="11">
        <f t="shared" si="129"/>
        <v>45657</v>
      </c>
      <c r="AB75" s="11">
        <f t="shared" si="129"/>
        <v>45747</v>
      </c>
      <c r="AC75" s="11">
        <f t="shared" si="129"/>
        <v>45838</v>
      </c>
      <c r="AD75" s="11">
        <f t="shared" si="129"/>
        <v>45930</v>
      </c>
      <c r="AE75" s="11">
        <f t="shared" si="129"/>
        <v>46022</v>
      </c>
      <c r="AF75" s="11">
        <f t="shared" si="129"/>
        <v>46112</v>
      </c>
      <c r="AG75" s="11">
        <f t="shared" si="129"/>
        <v>46203</v>
      </c>
      <c r="AH75" s="11">
        <f t="shared" si="129"/>
        <v>46295</v>
      </c>
      <c r="AI75" s="11">
        <f t="shared" si="129"/>
        <v>46387</v>
      </c>
      <c r="AJ75" s="11">
        <f t="shared" si="129"/>
        <v>46477</v>
      </c>
      <c r="AK75" s="11">
        <f t="shared" si="129"/>
        <v>46568</v>
      </c>
      <c r="AL75" s="11">
        <f t="shared" si="129"/>
        <v>46660</v>
      </c>
      <c r="AM75" s="11">
        <f t="shared" si="129"/>
        <v>46752</v>
      </c>
      <c r="AN75" s="11">
        <f t="shared" si="129"/>
        <v>46843</v>
      </c>
      <c r="AO75" s="11">
        <f t="shared" si="129"/>
        <v>46934</v>
      </c>
      <c r="AP75" s="11">
        <f t="shared" si="129"/>
        <v>47026</v>
      </c>
      <c r="AQ75" s="11">
        <f t="shared" si="129"/>
        <v>47118</v>
      </c>
      <c r="AR75" s="11">
        <f t="shared" si="129"/>
        <v>47208</v>
      </c>
      <c r="AS75" s="11">
        <f t="shared" si="129"/>
        <v>47299</v>
      </c>
      <c r="AT75" s="11">
        <f t="shared" si="129"/>
        <v>47391</v>
      </c>
      <c r="AU75" s="11">
        <f t="shared" si="129"/>
        <v>47483</v>
      </c>
      <c r="AV75" s="11">
        <f t="shared" si="129"/>
        <v>47573</v>
      </c>
      <c r="AW75" s="11">
        <f t="shared" si="129"/>
        <v>47664</v>
      </c>
      <c r="AX75" s="11">
        <f t="shared" si="129"/>
        <v>47756</v>
      </c>
      <c r="AY75" s="11">
        <f t="shared" si="129"/>
        <v>47848</v>
      </c>
      <c r="AZ75" s="11">
        <f t="shared" si="129"/>
        <v>47938</v>
      </c>
      <c r="BA75" s="11">
        <f t="shared" si="129"/>
        <v>48029</v>
      </c>
      <c r="BB75" s="11">
        <f t="shared" si="129"/>
        <v>48121</v>
      </c>
      <c r="BC75" s="11">
        <f t="shared" si="129"/>
        <v>48213</v>
      </c>
      <c r="BD75" s="11">
        <f t="shared" si="129"/>
        <v>48304</v>
      </c>
      <c r="BE75" s="11">
        <f t="shared" si="129"/>
        <v>48395</v>
      </c>
      <c r="BF75" s="11">
        <f t="shared" si="129"/>
        <v>48487</v>
      </c>
      <c r="BG75" s="11">
        <f t="shared" si="129"/>
        <v>48579</v>
      </c>
      <c r="BH75" s="11">
        <f t="shared" si="129"/>
        <v>48669</v>
      </c>
      <c r="BI75" s="11">
        <f t="shared" si="129"/>
        <v>48760</v>
      </c>
      <c r="BJ75" s="11">
        <f t="shared" si="129"/>
        <v>48852</v>
      </c>
      <c r="BK75" s="11">
        <f t="shared" si="129"/>
        <v>48944</v>
      </c>
      <c r="BL75" s="11">
        <f t="shared" si="129"/>
        <v>49034</v>
      </c>
      <c r="BM75" s="11">
        <f t="shared" si="129"/>
        <v>49125</v>
      </c>
      <c r="BN75" s="11">
        <f t="shared" si="129"/>
        <v>49217</v>
      </c>
      <c r="BO75" s="11">
        <f t="shared" si="129"/>
        <v>49309</v>
      </c>
      <c r="BP75" s="11">
        <f t="shared" si="129"/>
        <v>49399</v>
      </c>
      <c r="BQ75" s="11">
        <f t="shared" ref="BQ75:EB75" si="130" xml:space="preserve"> BQ$25</f>
        <v>49490</v>
      </c>
      <c r="BR75" s="11">
        <f t="shared" si="130"/>
        <v>49582</v>
      </c>
      <c r="BS75" s="11">
        <f t="shared" si="130"/>
        <v>49674</v>
      </c>
      <c r="BT75" s="11">
        <f t="shared" si="130"/>
        <v>49765</v>
      </c>
      <c r="BU75" s="11">
        <f t="shared" si="130"/>
        <v>49856</v>
      </c>
      <c r="BV75" s="11">
        <f t="shared" si="130"/>
        <v>49948</v>
      </c>
      <c r="BW75" s="11">
        <f t="shared" si="130"/>
        <v>50040</v>
      </c>
      <c r="BX75" s="11">
        <f t="shared" si="130"/>
        <v>50130</v>
      </c>
      <c r="BY75" s="11">
        <f t="shared" si="130"/>
        <v>50221</v>
      </c>
      <c r="BZ75" s="11">
        <f t="shared" si="130"/>
        <v>50313</v>
      </c>
      <c r="CA75" s="11">
        <f t="shared" si="130"/>
        <v>50405</v>
      </c>
      <c r="CB75" s="11">
        <f t="shared" si="130"/>
        <v>50495</v>
      </c>
      <c r="CC75" s="11">
        <f t="shared" si="130"/>
        <v>50586</v>
      </c>
      <c r="CD75" s="11">
        <f t="shared" si="130"/>
        <v>50678</v>
      </c>
      <c r="CE75" s="11">
        <f t="shared" si="130"/>
        <v>50770</v>
      </c>
      <c r="CF75" s="11">
        <f t="shared" si="130"/>
        <v>50860</v>
      </c>
      <c r="CG75" s="11">
        <f t="shared" si="130"/>
        <v>50951</v>
      </c>
      <c r="CH75" s="11">
        <f t="shared" si="130"/>
        <v>51043</v>
      </c>
      <c r="CI75" s="11">
        <f t="shared" si="130"/>
        <v>51135</v>
      </c>
      <c r="CJ75" s="11">
        <f t="shared" si="130"/>
        <v>51226</v>
      </c>
      <c r="CK75" s="11">
        <f t="shared" si="130"/>
        <v>51317</v>
      </c>
      <c r="CL75" s="11">
        <f t="shared" si="130"/>
        <v>51409</v>
      </c>
      <c r="CM75" s="11">
        <f t="shared" si="130"/>
        <v>51501</v>
      </c>
      <c r="CN75" s="11">
        <f t="shared" si="130"/>
        <v>51591</v>
      </c>
      <c r="CO75" s="11">
        <f t="shared" si="130"/>
        <v>51682</v>
      </c>
      <c r="CP75" s="11">
        <f t="shared" si="130"/>
        <v>51774</v>
      </c>
      <c r="CQ75" s="11">
        <f t="shared" si="130"/>
        <v>51866</v>
      </c>
      <c r="CR75" s="11">
        <f t="shared" si="130"/>
        <v>51956</v>
      </c>
      <c r="CS75" s="11">
        <f t="shared" si="130"/>
        <v>52047</v>
      </c>
      <c r="CT75" s="11">
        <f t="shared" si="130"/>
        <v>52139</v>
      </c>
      <c r="CU75" s="11">
        <f t="shared" si="130"/>
        <v>52231</v>
      </c>
      <c r="CV75" s="11">
        <f t="shared" si="130"/>
        <v>52321</v>
      </c>
      <c r="CW75" s="11">
        <f t="shared" si="130"/>
        <v>52412</v>
      </c>
      <c r="CX75" s="11">
        <f t="shared" si="130"/>
        <v>52504</v>
      </c>
      <c r="CY75" s="11">
        <f t="shared" si="130"/>
        <v>52596</v>
      </c>
      <c r="CZ75" s="11">
        <f t="shared" si="130"/>
        <v>52687</v>
      </c>
      <c r="DA75" s="11">
        <f t="shared" si="130"/>
        <v>52778</v>
      </c>
      <c r="DB75" s="11">
        <f t="shared" si="130"/>
        <v>52870</v>
      </c>
      <c r="DC75" s="11">
        <f t="shared" si="130"/>
        <v>52962</v>
      </c>
      <c r="DD75" s="11">
        <f t="shared" si="130"/>
        <v>53052</v>
      </c>
      <c r="DE75" s="11">
        <f t="shared" si="130"/>
        <v>53143</v>
      </c>
      <c r="DF75" s="11">
        <f t="shared" si="130"/>
        <v>53235</v>
      </c>
      <c r="DG75" s="11">
        <f t="shared" si="130"/>
        <v>53327</v>
      </c>
      <c r="DH75" s="11">
        <f t="shared" si="130"/>
        <v>53417</v>
      </c>
      <c r="DI75" s="11">
        <f t="shared" si="130"/>
        <v>53508</v>
      </c>
      <c r="DJ75" s="11">
        <f t="shared" si="130"/>
        <v>53600</v>
      </c>
      <c r="DK75" s="11">
        <f t="shared" si="130"/>
        <v>53692</v>
      </c>
      <c r="DL75" s="11">
        <f t="shared" si="130"/>
        <v>53782</v>
      </c>
      <c r="DM75" s="11">
        <f t="shared" si="130"/>
        <v>53873</v>
      </c>
      <c r="DN75" s="11">
        <f t="shared" si="130"/>
        <v>53965</v>
      </c>
      <c r="DO75" s="11">
        <f t="shared" si="130"/>
        <v>54057</v>
      </c>
      <c r="DP75" s="11">
        <f t="shared" si="130"/>
        <v>54148</v>
      </c>
      <c r="DQ75" s="11">
        <f t="shared" si="130"/>
        <v>54239</v>
      </c>
      <c r="DR75" s="11">
        <f t="shared" si="130"/>
        <v>54331</v>
      </c>
      <c r="DS75" s="11">
        <f t="shared" si="130"/>
        <v>54423</v>
      </c>
      <c r="DT75" s="11">
        <f t="shared" si="130"/>
        <v>54513</v>
      </c>
      <c r="DU75" s="11">
        <f t="shared" si="130"/>
        <v>54604</v>
      </c>
      <c r="DV75" s="11">
        <f t="shared" si="130"/>
        <v>54696</v>
      </c>
      <c r="DW75" s="11">
        <f t="shared" si="130"/>
        <v>54788</v>
      </c>
      <c r="DX75" s="11">
        <f t="shared" si="130"/>
        <v>54878</v>
      </c>
      <c r="DY75" s="11">
        <f t="shared" si="130"/>
        <v>54969</v>
      </c>
      <c r="DZ75" s="11">
        <f t="shared" si="130"/>
        <v>55061</v>
      </c>
      <c r="EA75" s="11">
        <f t="shared" si="130"/>
        <v>55153</v>
      </c>
      <c r="EB75" s="11">
        <f t="shared" si="130"/>
        <v>55243</v>
      </c>
      <c r="EC75" s="11">
        <f t="shared" ref="EC75:FH75" si="131" xml:space="preserve"> EC$25</f>
        <v>55334</v>
      </c>
      <c r="ED75" s="11">
        <f t="shared" si="131"/>
        <v>55426</v>
      </c>
      <c r="EE75" s="11">
        <f t="shared" si="131"/>
        <v>55518</v>
      </c>
      <c r="EF75" s="11">
        <f t="shared" si="131"/>
        <v>55609</v>
      </c>
      <c r="EG75" s="11">
        <f t="shared" si="131"/>
        <v>55700</v>
      </c>
      <c r="EH75" s="11">
        <f t="shared" si="131"/>
        <v>55792</v>
      </c>
      <c r="EI75" s="11">
        <f t="shared" si="131"/>
        <v>55884</v>
      </c>
      <c r="EJ75" s="11">
        <f t="shared" si="131"/>
        <v>55974</v>
      </c>
      <c r="EK75" s="11">
        <f t="shared" si="131"/>
        <v>56065</v>
      </c>
      <c r="EL75" s="11">
        <f t="shared" si="131"/>
        <v>56157</v>
      </c>
      <c r="EM75" s="11">
        <f t="shared" si="131"/>
        <v>56249</v>
      </c>
      <c r="EN75" s="11">
        <f t="shared" si="131"/>
        <v>56339</v>
      </c>
      <c r="EO75" s="11">
        <f t="shared" si="131"/>
        <v>56430</v>
      </c>
      <c r="EP75" s="11">
        <f t="shared" si="131"/>
        <v>56522</v>
      </c>
      <c r="EQ75" s="11">
        <f t="shared" si="131"/>
        <v>56614</v>
      </c>
      <c r="ER75" s="11">
        <f t="shared" si="131"/>
        <v>56704</v>
      </c>
      <c r="ES75" s="11">
        <f t="shared" si="131"/>
        <v>56795</v>
      </c>
      <c r="ET75" s="11">
        <f t="shared" si="131"/>
        <v>56887</v>
      </c>
      <c r="EU75" s="11">
        <f t="shared" si="131"/>
        <v>56979</v>
      </c>
      <c r="EV75" s="11">
        <f t="shared" si="131"/>
        <v>57070</v>
      </c>
      <c r="EW75" s="11">
        <f t="shared" si="131"/>
        <v>57161</v>
      </c>
      <c r="EX75" s="11">
        <f t="shared" si="131"/>
        <v>57253</v>
      </c>
      <c r="EY75" s="11">
        <f t="shared" si="131"/>
        <v>57345</v>
      </c>
      <c r="EZ75" s="11">
        <f t="shared" si="131"/>
        <v>57435</v>
      </c>
      <c r="FA75" s="11">
        <f t="shared" si="131"/>
        <v>57526</v>
      </c>
      <c r="FB75" s="11">
        <f t="shared" si="131"/>
        <v>57618</v>
      </c>
      <c r="FC75" s="11">
        <f t="shared" si="131"/>
        <v>57710</v>
      </c>
      <c r="FD75" s="11">
        <f t="shared" si="131"/>
        <v>57800</v>
      </c>
      <c r="FE75" s="11">
        <f t="shared" si="131"/>
        <v>57891</v>
      </c>
      <c r="FF75" s="11">
        <f t="shared" si="131"/>
        <v>57983</v>
      </c>
      <c r="FG75" s="11">
        <f t="shared" si="131"/>
        <v>58075</v>
      </c>
      <c r="FH75" s="11">
        <f t="shared" si="131"/>
        <v>58165</v>
      </c>
      <c r="FI75" s="11">
        <f t="shared" ref="FI75:GJ75" si="132" xml:space="preserve"> FI$25</f>
        <v>58256</v>
      </c>
      <c r="FJ75" s="11">
        <f t="shared" si="132"/>
        <v>58348</v>
      </c>
      <c r="FK75" s="11">
        <f t="shared" si="132"/>
        <v>58440</v>
      </c>
      <c r="FL75" s="11">
        <f t="shared" si="132"/>
        <v>58531</v>
      </c>
      <c r="FM75" s="11">
        <f t="shared" si="132"/>
        <v>58622</v>
      </c>
      <c r="FN75" s="11">
        <f t="shared" si="132"/>
        <v>58714</v>
      </c>
      <c r="FO75" s="11">
        <f t="shared" si="132"/>
        <v>58806</v>
      </c>
      <c r="FP75" s="11">
        <f t="shared" si="132"/>
        <v>58896</v>
      </c>
      <c r="FQ75" s="11">
        <f t="shared" si="132"/>
        <v>58987</v>
      </c>
      <c r="FR75" s="11">
        <f t="shared" si="132"/>
        <v>59079</v>
      </c>
      <c r="FS75" s="11">
        <f t="shared" si="132"/>
        <v>59171</v>
      </c>
      <c r="FT75" s="11">
        <f t="shared" si="132"/>
        <v>59261</v>
      </c>
      <c r="FU75" s="11">
        <f t="shared" si="132"/>
        <v>59352</v>
      </c>
      <c r="FV75" s="11">
        <f t="shared" si="132"/>
        <v>59444</v>
      </c>
      <c r="FW75" s="11">
        <f t="shared" si="132"/>
        <v>59536</v>
      </c>
      <c r="FX75" s="11">
        <f t="shared" si="132"/>
        <v>59626</v>
      </c>
      <c r="FY75" s="11">
        <f t="shared" si="132"/>
        <v>59717</v>
      </c>
      <c r="FZ75" s="11">
        <f t="shared" si="132"/>
        <v>59809</v>
      </c>
      <c r="GA75" s="11">
        <f t="shared" si="132"/>
        <v>59901</v>
      </c>
      <c r="GB75" s="11">
        <f t="shared" si="132"/>
        <v>59992</v>
      </c>
      <c r="GC75" s="11">
        <f t="shared" si="132"/>
        <v>60083</v>
      </c>
      <c r="GD75" s="11">
        <f t="shared" si="132"/>
        <v>60175</v>
      </c>
      <c r="GE75" s="11">
        <f t="shared" si="132"/>
        <v>60267</v>
      </c>
      <c r="GF75" s="11">
        <f t="shared" si="132"/>
        <v>60357</v>
      </c>
      <c r="GG75" s="11">
        <f t="shared" si="132"/>
        <v>60448</v>
      </c>
      <c r="GH75" s="11">
        <f t="shared" si="132"/>
        <v>60540</v>
      </c>
      <c r="GI75" s="11">
        <f t="shared" si="132"/>
        <v>60632</v>
      </c>
      <c r="GJ75" s="11">
        <f t="shared" si="132"/>
        <v>60722</v>
      </c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</row>
    <row r="76" spans="1:437" s="304" customFormat="1" outlineLevel="1" x14ac:dyDescent="0.25">
      <c r="A76" s="302"/>
      <c r="B76" s="302"/>
      <c r="C76" s="303"/>
      <c r="E76" s="300" t="s">
        <v>42</v>
      </c>
      <c r="F76" s="300"/>
      <c r="G76" s="300" t="s">
        <v>5</v>
      </c>
      <c r="H76" s="300">
        <f xml:space="preserve"> SUM(J76:GJ76)</f>
        <v>1</v>
      </c>
      <c r="I76" s="305"/>
      <c r="J76" s="300">
        <f xml:space="preserve"> IF(AND(I75 &lt; $F74, J75 &gt;= $F74), 1, 0)</f>
        <v>0</v>
      </c>
      <c r="K76" s="300">
        <f t="shared" ref="K76:BV76" si="133" xml:space="preserve"> IF(AND(J75 &lt; $F74, K75 &gt;= $F74), 1, 0)</f>
        <v>0</v>
      </c>
      <c r="L76" s="300">
        <f t="shared" si="133"/>
        <v>1</v>
      </c>
      <c r="M76" s="300">
        <f t="shared" si="133"/>
        <v>0</v>
      </c>
      <c r="N76" s="300">
        <f t="shared" si="133"/>
        <v>0</v>
      </c>
      <c r="O76" s="300">
        <f t="shared" si="133"/>
        <v>0</v>
      </c>
      <c r="P76" s="300">
        <f t="shared" si="133"/>
        <v>0</v>
      </c>
      <c r="Q76" s="300">
        <f t="shared" si="133"/>
        <v>0</v>
      </c>
      <c r="R76" s="300">
        <f t="shared" si="133"/>
        <v>0</v>
      </c>
      <c r="S76" s="300">
        <f t="shared" si="133"/>
        <v>0</v>
      </c>
      <c r="T76" s="300">
        <f t="shared" si="133"/>
        <v>0</v>
      </c>
      <c r="U76" s="300">
        <f t="shared" si="133"/>
        <v>0</v>
      </c>
      <c r="V76" s="300">
        <f t="shared" si="133"/>
        <v>0</v>
      </c>
      <c r="W76" s="300">
        <f t="shared" si="133"/>
        <v>0</v>
      </c>
      <c r="X76" s="300">
        <f t="shared" si="133"/>
        <v>0</v>
      </c>
      <c r="Y76" s="300">
        <f t="shared" si="133"/>
        <v>0</v>
      </c>
      <c r="Z76" s="300">
        <f t="shared" si="133"/>
        <v>0</v>
      </c>
      <c r="AA76" s="300">
        <f t="shared" si="133"/>
        <v>0</v>
      </c>
      <c r="AB76" s="300">
        <f t="shared" si="133"/>
        <v>0</v>
      </c>
      <c r="AC76" s="300">
        <f t="shared" si="133"/>
        <v>0</v>
      </c>
      <c r="AD76" s="300">
        <f t="shared" si="133"/>
        <v>0</v>
      </c>
      <c r="AE76" s="300">
        <f t="shared" si="133"/>
        <v>0</v>
      </c>
      <c r="AF76" s="300">
        <f t="shared" si="133"/>
        <v>0</v>
      </c>
      <c r="AG76" s="300">
        <f t="shared" si="133"/>
        <v>0</v>
      </c>
      <c r="AH76" s="300">
        <f t="shared" si="133"/>
        <v>0</v>
      </c>
      <c r="AI76" s="300">
        <f t="shared" si="133"/>
        <v>0</v>
      </c>
      <c r="AJ76" s="300">
        <f t="shared" si="133"/>
        <v>0</v>
      </c>
      <c r="AK76" s="300">
        <f t="shared" si="133"/>
        <v>0</v>
      </c>
      <c r="AL76" s="300">
        <f t="shared" si="133"/>
        <v>0</v>
      </c>
      <c r="AM76" s="300">
        <f t="shared" si="133"/>
        <v>0</v>
      </c>
      <c r="AN76" s="300">
        <f t="shared" si="133"/>
        <v>0</v>
      </c>
      <c r="AO76" s="300">
        <f t="shared" si="133"/>
        <v>0</v>
      </c>
      <c r="AP76" s="300">
        <f t="shared" si="133"/>
        <v>0</v>
      </c>
      <c r="AQ76" s="300">
        <f t="shared" si="133"/>
        <v>0</v>
      </c>
      <c r="AR76" s="300">
        <f t="shared" si="133"/>
        <v>0</v>
      </c>
      <c r="AS76" s="300">
        <f t="shared" si="133"/>
        <v>0</v>
      </c>
      <c r="AT76" s="300">
        <f t="shared" si="133"/>
        <v>0</v>
      </c>
      <c r="AU76" s="300">
        <f t="shared" si="133"/>
        <v>0</v>
      </c>
      <c r="AV76" s="300">
        <f t="shared" si="133"/>
        <v>0</v>
      </c>
      <c r="AW76" s="300">
        <f t="shared" si="133"/>
        <v>0</v>
      </c>
      <c r="AX76" s="300">
        <f t="shared" si="133"/>
        <v>0</v>
      </c>
      <c r="AY76" s="300">
        <f t="shared" si="133"/>
        <v>0</v>
      </c>
      <c r="AZ76" s="300">
        <f t="shared" si="133"/>
        <v>0</v>
      </c>
      <c r="BA76" s="300">
        <f t="shared" si="133"/>
        <v>0</v>
      </c>
      <c r="BB76" s="300">
        <f t="shared" si="133"/>
        <v>0</v>
      </c>
      <c r="BC76" s="300">
        <f t="shared" si="133"/>
        <v>0</v>
      </c>
      <c r="BD76" s="300">
        <f t="shared" si="133"/>
        <v>0</v>
      </c>
      <c r="BE76" s="300">
        <f t="shared" si="133"/>
        <v>0</v>
      </c>
      <c r="BF76" s="300">
        <f t="shared" si="133"/>
        <v>0</v>
      </c>
      <c r="BG76" s="300">
        <f t="shared" si="133"/>
        <v>0</v>
      </c>
      <c r="BH76" s="300">
        <f t="shared" si="133"/>
        <v>0</v>
      </c>
      <c r="BI76" s="300">
        <f t="shared" si="133"/>
        <v>0</v>
      </c>
      <c r="BJ76" s="300">
        <f t="shared" si="133"/>
        <v>0</v>
      </c>
      <c r="BK76" s="300">
        <f t="shared" si="133"/>
        <v>0</v>
      </c>
      <c r="BL76" s="300">
        <f t="shared" si="133"/>
        <v>0</v>
      </c>
      <c r="BM76" s="300">
        <f t="shared" si="133"/>
        <v>0</v>
      </c>
      <c r="BN76" s="300">
        <f t="shared" si="133"/>
        <v>0</v>
      </c>
      <c r="BO76" s="300">
        <f t="shared" si="133"/>
        <v>0</v>
      </c>
      <c r="BP76" s="300">
        <f t="shared" si="133"/>
        <v>0</v>
      </c>
      <c r="BQ76" s="300">
        <f t="shared" si="133"/>
        <v>0</v>
      </c>
      <c r="BR76" s="300">
        <f t="shared" si="133"/>
        <v>0</v>
      </c>
      <c r="BS76" s="300">
        <f t="shared" si="133"/>
        <v>0</v>
      </c>
      <c r="BT76" s="300">
        <f t="shared" si="133"/>
        <v>0</v>
      </c>
      <c r="BU76" s="300">
        <f t="shared" si="133"/>
        <v>0</v>
      </c>
      <c r="BV76" s="300">
        <f t="shared" si="133"/>
        <v>0</v>
      </c>
      <c r="BW76" s="300">
        <f t="shared" ref="BW76:EH76" si="134" xml:space="preserve"> IF(AND(BV75 &lt; $F74, BW75 &gt;= $F74), 1, 0)</f>
        <v>0</v>
      </c>
      <c r="BX76" s="300">
        <f t="shared" si="134"/>
        <v>0</v>
      </c>
      <c r="BY76" s="300">
        <f t="shared" si="134"/>
        <v>0</v>
      </c>
      <c r="BZ76" s="300">
        <f t="shared" si="134"/>
        <v>0</v>
      </c>
      <c r="CA76" s="300">
        <f t="shared" si="134"/>
        <v>0</v>
      </c>
      <c r="CB76" s="300">
        <f t="shared" si="134"/>
        <v>0</v>
      </c>
      <c r="CC76" s="300">
        <f t="shared" si="134"/>
        <v>0</v>
      </c>
      <c r="CD76" s="300">
        <f t="shared" si="134"/>
        <v>0</v>
      </c>
      <c r="CE76" s="300">
        <f t="shared" si="134"/>
        <v>0</v>
      </c>
      <c r="CF76" s="300">
        <f t="shared" si="134"/>
        <v>0</v>
      </c>
      <c r="CG76" s="300">
        <f t="shared" si="134"/>
        <v>0</v>
      </c>
      <c r="CH76" s="300">
        <f t="shared" si="134"/>
        <v>0</v>
      </c>
      <c r="CI76" s="300">
        <f t="shared" si="134"/>
        <v>0</v>
      </c>
      <c r="CJ76" s="300">
        <f t="shared" si="134"/>
        <v>0</v>
      </c>
      <c r="CK76" s="300">
        <f t="shared" si="134"/>
        <v>0</v>
      </c>
      <c r="CL76" s="300">
        <f t="shared" si="134"/>
        <v>0</v>
      </c>
      <c r="CM76" s="300">
        <f t="shared" si="134"/>
        <v>0</v>
      </c>
      <c r="CN76" s="300">
        <f t="shared" si="134"/>
        <v>0</v>
      </c>
      <c r="CO76" s="300">
        <f t="shared" si="134"/>
        <v>0</v>
      </c>
      <c r="CP76" s="300">
        <f t="shared" si="134"/>
        <v>0</v>
      </c>
      <c r="CQ76" s="300">
        <f t="shared" si="134"/>
        <v>0</v>
      </c>
      <c r="CR76" s="300">
        <f t="shared" si="134"/>
        <v>0</v>
      </c>
      <c r="CS76" s="300">
        <f t="shared" si="134"/>
        <v>0</v>
      </c>
      <c r="CT76" s="300">
        <f t="shared" si="134"/>
        <v>0</v>
      </c>
      <c r="CU76" s="300">
        <f t="shared" si="134"/>
        <v>0</v>
      </c>
      <c r="CV76" s="300">
        <f t="shared" si="134"/>
        <v>0</v>
      </c>
      <c r="CW76" s="300">
        <f t="shared" si="134"/>
        <v>0</v>
      </c>
      <c r="CX76" s="300">
        <f t="shared" si="134"/>
        <v>0</v>
      </c>
      <c r="CY76" s="300">
        <f t="shared" si="134"/>
        <v>0</v>
      </c>
      <c r="CZ76" s="300">
        <f t="shared" si="134"/>
        <v>0</v>
      </c>
      <c r="DA76" s="300">
        <f t="shared" si="134"/>
        <v>0</v>
      </c>
      <c r="DB76" s="300">
        <f t="shared" si="134"/>
        <v>0</v>
      </c>
      <c r="DC76" s="300">
        <f t="shared" si="134"/>
        <v>0</v>
      </c>
      <c r="DD76" s="300">
        <f t="shared" si="134"/>
        <v>0</v>
      </c>
      <c r="DE76" s="300">
        <f t="shared" si="134"/>
        <v>0</v>
      </c>
      <c r="DF76" s="300">
        <f t="shared" si="134"/>
        <v>0</v>
      </c>
      <c r="DG76" s="300">
        <f t="shared" si="134"/>
        <v>0</v>
      </c>
      <c r="DH76" s="300">
        <f t="shared" si="134"/>
        <v>0</v>
      </c>
      <c r="DI76" s="300">
        <f t="shared" si="134"/>
        <v>0</v>
      </c>
      <c r="DJ76" s="300">
        <f t="shared" si="134"/>
        <v>0</v>
      </c>
      <c r="DK76" s="300">
        <f t="shared" si="134"/>
        <v>0</v>
      </c>
      <c r="DL76" s="300">
        <f t="shared" si="134"/>
        <v>0</v>
      </c>
      <c r="DM76" s="300">
        <f t="shared" si="134"/>
        <v>0</v>
      </c>
      <c r="DN76" s="300">
        <f t="shared" si="134"/>
        <v>0</v>
      </c>
      <c r="DO76" s="300">
        <f t="shared" si="134"/>
        <v>0</v>
      </c>
      <c r="DP76" s="300">
        <f t="shared" si="134"/>
        <v>0</v>
      </c>
      <c r="DQ76" s="300">
        <f t="shared" si="134"/>
        <v>0</v>
      </c>
      <c r="DR76" s="300">
        <f t="shared" si="134"/>
        <v>0</v>
      </c>
      <c r="DS76" s="300">
        <f t="shared" si="134"/>
        <v>0</v>
      </c>
      <c r="DT76" s="300">
        <f t="shared" si="134"/>
        <v>0</v>
      </c>
      <c r="DU76" s="300">
        <f t="shared" si="134"/>
        <v>0</v>
      </c>
      <c r="DV76" s="300">
        <f t="shared" si="134"/>
        <v>0</v>
      </c>
      <c r="DW76" s="300">
        <f t="shared" si="134"/>
        <v>0</v>
      </c>
      <c r="DX76" s="300">
        <f t="shared" si="134"/>
        <v>0</v>
      </c>
      <c r="DY76" s="300">
        <f t="shared" si="134"/>
        <v>0</v>
      </c>
      <c r="DZ76" s="300">
        <f t="shared" si="134"/>
        <v>0</v>
      </c>
      <c r="EA76" s="300">
        <f t="shared" si="134"/>
        <v>0</v>
      </c>
      <c r="EB76" s="300">
        <f t="shared" si="134"/>
        <v>0</v>
      </c>
      <c r="EC76" s="300">
        <f t="shared" si="134"/>
        <v>0</v>
      </c>
      <c r="ED76" s="300">
        <f t="shared" si="134"/>
        <v>0</v>
      </c>
      <c r="EE76" s="300">
        <f t="shared" si="134"/>
        <v>0</v>
      </c>
      <c r="EF76" s="300">
        <f t="shared" si="134"/>
        <v>0</v>
      </c>
      <c r="EG76" s="300">
        <f t="shared" si="134"/>
        <v>0</v>
      </c>
      <c r="EH76" s="300">
        <f t="shared" si="134"/>
        <v>0</v>
      </c>
      <c r="EI76" s="300">
        <f t="shared" ref="EI76:GG76" si="135" xml:space="preserve"> IF(AND(EH75 &lt; $F74, EI75 &gt;= $F74), 1, 0)</f>
        <v>0</v>
      </c>
      <c r="EJ76" s="300">
        <f t="shared" si="135"/>
        <v>0</v>
      </c>
      <c r="EK76" s="300">
        <f t="shared" si="135"/>
        <v>0</v>
      </c>
      <c r="EL76" s="300">
        <f t="shared" si="135"/>
        <v>0</v>
      </c>
      <c r="EM76" s="300">
        <f t="shared" si="135"/>
        <v>0</v>
      </c>
      <c r="EN76" s="300">
        <f t="shared" si="135"/>
        <v>0</v>
      </c>
      <c r="EO76" s="300">
        <f t="shared" si="135"/>
        <v>0</v>
      </c>
      <c r="EP76" s="300">
        <f t="shared" si="135"/>
        <v>0</v>
      </c>
      <c r="EQ76" s="300">
        <f t="shared" si="135"/>
        <v>0</v>
      </c>
      <c r="ER76" s="300">
        <f t="shared" si="135"/>
        <v>0</v>
      </c>
      <c r="ES76" s="300">
        <f t="shared" si="135"/>
        <v>0</v>
      </c>
      <c r="ET76" s="300">
        <f t="shared" si="135"/>
        <v>0</v>
      </c>
      <c r="EU76" s="300">
        <f t="shared" si="135"/>
        <v>0</v>
      </c>
      <c r="EV76" s="300">
        <f t="shared" si="135"/>
        <v>0</v>
      </c>
      <c r="EW76" s="300">
        <f t="shared" si="135"/>
        <v>0</v>
      </c>
      <c r="EX76" s="300">
        <f t="shared" si="135"/>
        <v>0</v>
      </c>
      <c r="EY76" s="300">
        <f t="shared" si="135"/>
        <v>0</v>
      </c>
      <c r="EZ76" s="300">
        <f t="shared" si="135"/>
        <v>0</v>
      </c>
      <c r="FA76" s="300">
        <f t="shared" si="135"/>
        <v>0</v>
      </c>
      <c r="FB76" s="300">
        <f t="shared" si="135"/>
        <v>0</v>
      </c>
      <c r="FC76" s="300">
        <f t="shared" si="135"/>
        <v>0</v>
      </c>
      <c r="FD76" s="300">
        <f t="shared" si="135"/>
        <v>0</v>
      </c>
      <c r="FE76" s="300">
        <f t="shared" si="135"/>
        <v>0</v>
      </c>
      <c r="FF76" s="300">
        <f t="shared" si="135"/>
        <v>0</v>
      </c>
      <c r="FG76" s="300">
        <f t="shared" si="135"/>
        <v>0</v>
      </c>
      <c r="FH76" s="300">
        <f t="shared" si="135"/>
        <v>0</v>
      </c>
      <c r="FI76" s="300">
        <f t="shared" si="135"/>
        <v>0</v>
      </c>
      <c r="FJ76" s="300">
        <f t="shared" si="135"/>
        <v>0</v>
      </c>
      <c r="FK76" s="300">
        <f t="shared" si="135"/>
        <v>0</v>
      </c>
      <c r="FL76" s="300">
        <f t="shared" si="135"/>
        <v>0</v>
      </c>
      <c r="FM76" s="300">
        <f t="shared" si="135"/>
        <v>0</v>
      </c>
      <c r="FN76" s="300">
        <f t="shared" si="135"/>
        <v>0</v>
      </c>
      <c r="FO76" s="300">
        <f t="shared" si="135"/>
        <v>0</v>
      </c>
      <c r="FP76" s="300">
        <f t="shared" si="135"/>
        <v>0</v>
      </c>
      <c r="FQ76" s="300">
        <f t="shared" si="135"/>
        <v>0</v>
      </c>
      <c r="FR76" s="300">
        <f t="shared" si="135"/>
        <v>0</v>
      </c>
      <c r="FS76" s="300">
        <f t="shared" si="135"/>
        <v>0</v>
      </c>
      <c r="FT76" s="300">
        <f t="shared" si="135"/>
        <v>0</v>
      </c>
      <c r="FU76" s="300">
        <f t="shared" si="135"/>
        <v>0</v>
      </c>
      <c r="FV76" s="300">
        <f t="shared" si="135"/>
        <v>0</v>
      </c>
      <c r="FW76" s="300">
        <f t="shared" si="135"/>
        <v>0</v>
      </c>
      <c r="FX76" s="300">
        <f t="shared" si="135"/>
        <v>0</v>
      </c>
      <c r="FY76" s="300">
        <f t="shared" si="135"/>
        <v>0</v>
      </c>
      <c r="FZ76" s="300">
        <f t="shared" si="135"/>
        <v>0</v>
      </c>
      <c r="GA76" s="300">
        <f t="shared" si="135"/>
        <v>0</v>
      </c>
      <c r="GB76" s="300">
        <f t="shared" si="135"/>
        <v>0</v>
      </c>
      <c r="GC76" s="300">
        <f t="shared" si="135"/>
        <v>0</v>
      </c>
      <c r="GD76" s="300">
        <f t="shared" si="135"/>
        <v>0</v>
      </c>
      <c r="GE76" s="300">
        <f t="shared" si="135"/>
        <v>0</v>
      </c>
      <c r="GF76" s="300">
        <f t="shared" si="135"/>
        <v>0</v>
      </c>
      <c r="GG76" s="300">
        <f t="shared" si="135"/>
        <v>0</v>
      </c>
      <c r="GH76" s="300">
        <f t="shared" ref="GH76:GJ76" si="136" xml:space="preserve"> IF(AND(GG75 &lt; $F74, GH75 &gt;= $F74), 1, 0)</f>
        <v>0</v>
      </c>
      <c r="GI76" s="300">
        <f t="shared" si="136"/>
        <v>0</v>
      </c>
      <c r="GJ76" s="300">
        <f t="shared" si="136"/>
        <v>0</v>
      </c>
      <c r="GK76" s="250"/>
      <c r="GL76" s="250"/>
      <c r="GM76" s="250"/>
      <c r="GN76" s="250"/>
      <c r="GO76" s="250"/>
      <c r="GP76" s="250"/>
      <c r="GQ76" s="250"/>
      <c r="GR76" s="250"/>
      <c r="GS76" s="250"/>
      <c r="GT76" s="250"/>
      <c r="GU76" s="250"/>
      <c r="GV76" s="250"/>
      <c r="GW76" s="250"/>
      <c r="GX76" s="250"/>
      <c r="GY76" s="250"/>
      <c r="GZ76" s="250"/>
      <c r="HA76" s="250"/>
      <c r="HB76" s="250"/>
      <c r="HC76" s="250"/>
      <c r="HD76" s="250"/>
      <c r="HE76" s="250"/>
      <c r="HF76" s="250"/>
      <c r="HG76" s="250"/>
      <c r="HH76" s="250"/>
      <c r="HI76" s="250"/>
      <c r="HJ76" s="250"/>
      <c r="HK76" s="250"/>
      <c r="HL76" s="250"/>
      <c r="HM76" s="250"/>
      <c r="HN76" s="250"/>
      <c r="HO76" s="250"/>
      <c r="HP76" s="250"/>
      <c r="HQ76" s="250"/>
      <c r="HR76" s="250"/>
      <c r="HS76" s="250"/>
      <c r="HT76" s="250"/>
      <c r="HU76" s="250"/>
      <c r="HV76" s="250"/>
      <c r="HW76" s="250"/>
      <c r="HX76" s="250"/>
      <c r="HY76" s="250"/>
      <c r="HZ76" s="250"/>
      <c r="IA76" s="250"/>
      <c r="IB76" s="250"/>
      <c r="IC76" s="250"/>
      <c r="ID76" s="250"/>
      <c r="IE76" s="250"/>
      <c r="IF76" s="250"/>
      <c r="IG76" s="250"/>
      <c r="IH76" s="250"/>
      <c r="II76" s="250"/>
      <c r="IJ76" s="250"/>
      <c r="IK76" s="250"/>
      <c r="IL76" s="250"/>
      <c r="IM76" s="250"/>
      <c r="IN76" s="250"/>
      <c r="IO76" s="250"/>
      <c r="IP76" s="250"/>
      <c r="IQ76" s="250"/>
      <c r="IR76" s="250"/>
      <c r="IS76" s="250"/>
      <c r="IT76" s="250"/>
      <c r="IU76" s="250"/>
      <c r="IV76" s="250"/>
      <c r="IW76" s="250"/>
      <c r="IX76" s="250"/>
      <c r="IY76" s="250"/>
      <c r="IZ76" s="250"/>
      <c r="JA76" s="250"/>
      <c r="JB76" s="250"/>
      <c r="JC76" s="250"/>
      <c r="JD76" s="250"/>
      <c r="JE76" s="250"/>
      <c r="JF76" s="250"/>
      <c r="JG76" s="250"/>
      <c r="JH76" s="250"/>
      <c r="JI76" s="250"/>
      <c r="JJ76" s="250"/>
      <c r="JK76" s="250"/>
      <c r="JL76" s="250"/>
      <c r="JM76" s="250"/>
      <c r="JN76" s="250"/>
      <c r="JO76" s="250"/>
      <c r="JP76" s="250"/>
      <c r="JQ76" s="250"/>
      <c r="JR76" s="250"/>
      <c r="JS76" s="250"/>
      <c r="JT76" s="250"/>
      <c r="JU76" s="250"/>
      <c r="JV76" s="250"/>
      <c r="JW76" s="250"/>
      <c r="JX76" s="250"/>
      <c r="JY76" s="250"/>
      <c r="JZ76" s="250"/>
      <c r="KA76" s="250"/>
      <c r="KB76" s="250"/>
      <c r="KC76" s="250"/>
      <c r="KD76" s="250"/>
      <c r="KE76" s="250"/>
      <c r="KF76" s="250"/>
      <c r="KG76" s="250"/>
      <c r="KH76" s="250"/>
      <c r="KI76" s="250"/>
      <c r="KJ76" s="250"/>
      <c r="KK76" s="250"/>
      <c r="KL76" s="250"/>
      <c r="KM76" s="250"/>
      <c r="KN76" s="250"/>
      <c r="KO76" s="250"/>
      <c r="KP76" s="250"/>
      <c r="KQ76" s="250"/>
      <c r="KR76" s="250"/>
      <c r="KS76" s="250"/>
      <c r="KT76" s="250"/>
      <c r="KU76" s="250"/>
      <c r="KV76" s="250"/>
      <c r="KW76" s="250"/>
      <c r="KX76" s="250"/>
      <c r="KY76" s="250"/>
      <c r="KZ76" s="250"/>
      <c r="LA76" s="250"/>
      <c r="LB76" s="250"/>
      <c r="LC76" s="250"/>
      <c r="LD76" s="250"/>
      <c r="LE76" s="250"/>
      <c r="LF76" s="250"/>
      <c r="LG76" s="250"/>
      <c r="LH76" s="250"/>
      <c r="LI76" s="250"/>
      <c r="LJ76" s="250"/>
      <c r="LK76" s="250"/>
      <c r="LL76" s="250"/>
      <c r="LM76" s="250"/>
      <c r="LN76" s="250"/>
      <c r="LO76" s="250"/>
      <c r="LP76" s="250"/>
      <c r="LQ76" s="250"/>
      <c r="LR76" s="250"/>
      <c r="LS76" s="250"/>
      <c r="LT76" s="250"/>
      <c r="LU76" s="250"/>
      <c r="LV76" s="250"/>
      <c r="LW76" s="250"/>
      <c r="LX76" s="250"/>
      <c r="LY76" s="250"/>
      <c r="LZ76" s="250"/>
      <c r="MA76" s="250"/>
      <c r="MB76" s="250"/>
      <c r="MC76" s="250"/>
      <c r="MD76" s="250"/>
      <c r="ME76" s="250"/>
      <c r="MF76" s="250"/>
      <c r="MG76" s="250"/>
      <c r="MH76" s="250"/>
      <c r="MI76" s="250"/>
      <c r="MJ76" s="250"/>
      <c r="MK76" s="250"/>
      <c r="ML76" s="250"/>
      <c r="MM76" s="250"/>
      <c r="MN76" s="250"/>
      <c r="MO76" s="250"/>
      <c r="MP76" s="250"/>
      <c r="MQ76" s="250"/>
      <c r="MR76" s="250"/>
      <c r="MS76" s="250"/>
      <c r="MT76" s="250"/>
      <c r="MU76" s="250"/>
      <c r="MV76" s="250"/>
      <c r="MW76" s="250"/>
      <c r="MX76" s="250"/>
      <c r="MY76" s="250"/>
      <c r="MZ76" s="250"/>
      <c r="NA76" s="250"/>
      <c r="NB76" s="250"/>
      <c r="NC76" s="250"/>
      <c r="ND76" s="250"/>
      <c r="NE76" s="250"/>
      <c r="NF76" s="250"/>
      <c r="NG76" s="250"/>
      <c r="NH76" s="250"/>
      <c r="NI76" s="250"/>
      <c r="NJ76" s="250"/>
      <c r="NK76" s="250"/>
      <c r="NL76" s="250"/>
      <c r="NM76" s="250"/>
      <c r="NN76" s="250"/>
      <c r="NO76" s="250"/>
      <c r="NP76" s="250"/>
      <c r="NQ76" s="250"/>
      <c r="NR76" s="250"/>
      <c r="NS76" s="250"/>
      <c r="NT76" s="250"/>
      <c r="NU76" s="250"/>
      <c r="NV76" s="250"/>
      <c r="NW76" s="250"/>
      <c r="NX76" s="250"/>
      <c r="NY76" s="250"/>
      <c r="NZ76" s="250"/>
      <c r="OA76" s="250"/>
      <c r="OB76" s="250"/>
      <c r="OC76" s="250"/>
      <c r="OD76" s="250"/>
      <c r="OE76" s="250"/>
      <c r="OF76" s="250"/>
      <c r="OG76" s="250"/>
      <c r="OH76" s="250"/>
      <c r="OI76" s="250"/>
      <c r="OJ76" s="250"/>
      <c r="OK76" s="250"/>
      <c r="OL76" s="250"/>
      <c r="OM76" s="250"/>
      <c r="ON76" s="250"/>
      <c r="OO76" s="250"/>
      <c r="OP76" s="250"/>
      <c r="OQ76" s="250"/>
      <c r="OR76" s="250"/>
      <c r="OS76" s="250"/>
      <c r="OT76" s="250"/>
      <c r="OU76" s="250"/>
      <c r="OV76" s="250"/>
      <c r="OW76" s="250"/>
      <c r="OX76" s="250"/>
      <c r="OY76" s="250"/>
      <c r="OZ76" s="250"/>
      <c r="PA76" s="250"/>
      <c r="PB76" s="250"/>
      <c r="PC76" s="250"/>
      <c r="PD76" s="250"/>
      <c r="PE76" s="250"/>
      <c r="PF76" s="250"/>
      <c r="PG76" s="250"/>
      <c r="PH76" s="250"/>
      <c r="PI76" s="250"/>
      <c r="PJ76" s="250"/>
      <c r="PK76" s="250"/>
      <c r="PL76" s="250"/>
      <c r="PM76" s="250"/>
      <c r="PN76" s="250"/>
      <c r="PO76" s="250"/>
      <c r="PP76" s="250"/>
      <c r="PQ76" s="250"/>
      <c r="PR76" s="250"/>
      <c r="PS76" s="250"/>
      <c r="PT76" s="250"/>
      <c r="PU76" s="250"/>
    </row>
    <row r="77" spans="1:437" s="52" customFormat="1" outlineLevel="1" x14ac:dyDescent="0.25">
      <c r="A77" s="15"/>
      <c r="B77" s="15"/>
      <c r="C77" s="21"/>
      <c r="D77" s="60"/>
      <c r="E77" s="6"/>
      <c r="F77" s="6"/>
      <c r="G77" s="6"/>
      <c r="H77" s="6"/>
      <c r="I77" s="10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</row>
    <row r="78" spans="1:437" s="52" customFormat="1" outlineLevel="1" x14ac:dyDescent="0.25">
      <c r="A78" s="67"/>
      <c r="B78" s="66" t="s">
        <v>44</v>
      </c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7"/>
      <c r="DL78" s="67"/>
      <c r="DM78" s="67"/>
      <c r="DN78" s="67"/>
      <c r="DO78" s="67"/>
      <c r="DP78" s="67"/>
      <c r="DQ78" s="67"/>
      <c r="DR78" s="67"/>
      <c r="DS78" s="67"/>
      <c r="DT78" s="67"/>
      <c r="DU78" s="67"/>
      <c r="DV78" s="67"/>
      <c r="DW78" s="67"/>
      <c r="DX78" s="67"/>
      <c r="DY78" s="67"/>
      <c r="DZ78" s="67"/>
      <c r="EA78" s="67"/>
      <c r="EB78" s="67"/>
      <c r="EC78" s="67"/>
      <c r="ED78" s="67"/>
      <c r="EE78" s="67"/>
      <c r="EF78" s="67"/>
      <c r="EG78" s="67"/>
      <c r="EH78" s="67"/>
      <c r="EI78" s="67"/>
      <c r="EJ78" s="67"/>
      <c r="EK78" s="67"/>
      <c r="EL78" s="67"/>
      <c r="EM78" s="67"/>
      <c r="EN78" s="67"/>
      <c r="EO78" s="67"/>
      <c r="EP78" s="67"/>
      <c r="EQ78" s="67"/>
      <c r="ER78" s="67"/>
      <c r="ES78" s="67"/>
      <c r="ET78" s="67"/>
      <c r="EU78" s="67"/>
      <c r="EV78" s="67"/>
      <c r="EW78" s="67"/>
      <c r="EX78" s="67"/>
      <c r="EY78" s="67"/>
      <c r="EZ78" s="67"/>
      <c r="FA78" s="67"/>
      <c r="FB78" s="67"/>
      <c r="FC78" s="67"/>
      <c r="FD78" s="67"/>
      <c r="FE78" s="67"/>
      <c r="FF78" s="67"/>
      <c r="FG78" s="67"/>
      <c r="FH78" s="67"/>
      <c r="FI78" s="67"/>
      <c r="FJ78" s="67"/>
      <c r="FK78" s="67"/>
      <c r="FL78" s="67"/>
      <c r="FM78" s="67"/>
      <c r="FN78" s="67"/>
      <c r="FO78" s="67"/>
      <c r="FP78" s="67"/>
      <c r="FQ78" s="67"/>
      <c r="FR78" s="67"/>
      <c r="FS78" s="67"/>
      <c r="FT78" s="67"/>
      <c r="FU78" s="67"/>
      <c r="FV78" s="67"/>
      <c r="FW78" s="67"/>
      <c r="FX78" s="67"/>
      <c r="FY78" s="67"/>
      <c r="FZ78" s="67"/>
      <c r="GA78" s="67"/>
      <c r="GB78" s="67"/>
      <c r="GC78" s="67"/>
      <c r="GD78" s="67"/>
      <c r="GE78" s="67"/>
      <c r="GF78" s="67"/>
      <c r="GG78" s="67"/>
      <c r="GH78" s="67"/>
      <c r="GI78" s="67"/>
      <c r="GJ78" s="67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</row>
    <row r="79" spans="1:437" s="52" customFormat="1" outlineLevel="1" x14ac:dyDescent="0.25">
      <c r="A79" s="15"/>
      <c r="B79" s="15"/>
      <c r="C79" s="21"/>
      <c r="D79" s="60"/>
      <c r="E79" s="205" t="str">
        <f t="shared" ref="E79:AJ79" si="137" xml:space="preserve"> E$76</f>
        <v>Financial close date flag</v>
      </c>
      <c r="F79" s="205">
        <f t="shared" si="137"/>
        <v>0</v>
      </c>
      <c r="G79" s="205" t="str">
        <f t="shared" si="137"/>
        <v>flag</v>
      </c>
      <c r="H79" s="205">
        <f t="shared" si="137"/>
        <v>1</v>
      </c>
      <c r="I79" s="205">
        <f t="shared" si="137"/>
        <v>0</v>
      </c>
      <c r="J79" s="205">
        <f t="shared" si="137"/>
        <v>0</v>
      </c>
      <c r="K79" s="205">
        <f t="shared" si="137"/>
        <v>0</v>
      </c>
      <c r="L79" s="205">
        <f t="shared" si="137"/>
        <v>1</v>
      </c>
      <c r="M79" s="205">
        <f t="shared" si="137"/>
        <v>0</v>
      </c>
      <c r="N79" s="205">
        <f t="shared" si="137"/>
        <v>0</v>
      </c>
      <c r="O79" s="205">
        <f t="shared" si="137"/>
        <v>0</v>
      </c>
      <c r="P79" s="205">
        <f t="shared" si="137"/>
        <v>0</v>
      </c>
      <c r="Q79" s="205">
        <f t="shared" si="137"/>
        <v>0</v>
      </c>
      <c r="R79" s="205">
        <f t="shared" si="137"/>
        <v>0</v>
      </c>
      <c r="S79" s="205">
        <f t="shared" si="137"/>
        <v>0</v>
      </c>
      <c r="T79" s="205">
        <f t="shared" si="137"/>
        <v>0</v>
      </c>
      <c r="U79" s="205">
        <f t="shared" si="137"/>
        <v>0</v>
      </c>
      <c r="V79" s="205">
        <f t="shared" si="137"/>
        <v>0</v>
      </c>
      <c r="W79" s="205">
        <f t="shared" si="137"/>
        <v>0</v>
      </c>
      <c r="X79" s="205">
        <f t="shared" si="137"/>
        <v>0</v>
      </c>
      <c r="Y79" s="205">
        <f t="shared" si="137"/>
        <v>0</v>
      </c>
      <c r="Z79" s="205">
        <f t="shared" si="137"/>
        <v>0</v>
      </c>
      <c r="AA79" s="205">
        <f t="shared" si="137"/>
        <v>0</v>
      </c>
      <c r="AB79" s="205">
        <f t="shared" si="137"/>
        <v>0</v>
      </c>
      <c r="AC79" s="205">
        <f t="shared" si="137"/>
        <v>0</v>
      </c>
      <c r="AD79" s="205">
        <f t="shared" si="137"/>
        <v>0</v>
      </c>
      <c r="AE79" s="205">
        <f t="shared" si="137"/>
        <v>0</v>
      </c>
      <c r="AF79" s="205">
        <f t="shared" si="137"/>
        <v>0</v>
      </c>
      <c r="AG79" s="205">
        <f t="shared" si="137"/>
        <v>0</v>
      </c>
      <c r="AH79" s="205">
        <f t="shared" si="137"/>
        <v>0</v>
      </c>
      <c r="AI79" s="205">
        <f t="shared" si="137"/>
        <v>0</v>
      </c>
      <c r="AJ79" s="205">
        <f t="shared" si="137"/>
        <v>0</v>
      </c>
      <c r="AK79" s="205">
        <f t="shared" ref="AK79:BP79" si="138" xml:space="preserve"> AK$76</f>
        <v>0</v>
      </c>
      <c r="AL79" s="205">
        <f t="shared" si="138"/>
        <v>0</v>
      </c>
      <c r="AM79" s="205">
        <f t="shared" si="138"/>
        <v>0</v>
      </c>
      <c r="AN79" s="205">
        <f t="shared" si="138"/>
        <v>0</v>
      </c>
      <c r="AO79" s="205">
        <f t="shared" si="138"/>
        <v>0</v>
      </c>
      <c r="AP79" s="205">
        <f t="shared" si="138"/>
        <v>0</v>
      </c>
      <c r="AQ79" s="205">
        <f t="shared" si="138"/>
        <v>0</v>
      </c>
      <c r="AR79" s="205">
        <f t="shared" si="138"/>
        <v>0</v>
      </c>
      <c r="AS79" s="205">
        <f t="shared" si="138"/>
        <v>0</v>
      </c>
      <c r="AT79" s="205">
        <f t="shared" si="138"/>
        <v>0</v>
      </c>
      <c r="AU79" s="205">
        <f t="shared" si="138"/>
        <v>0</v>
      </c>
      <c r="AV79" s="205">
        <f t="shared" si="138"/>
        <v>0</v>
      </c>
      <c r="AW79" s="205">
        <f t="shared" si="138"/>
        <v>0</v>
      </c>
      <c r="AX79" s="205">
        <f t="shared" si="138"/>
        <v>0</v>
      </c>
      <c r="AY79" s="205">
        <f t="shared" si="138"/>
        <v>0</v>
      </c>
      <c r="AZ79" s="205">
        <f t="shared" si="138"/>
        <v>0</v>
      </c>
      <c r="BA79" s="205">
        <f t="shared" si="138"/>
        <v>0</v>
      </c>
      <c r="BB79" s="205">
        <f t="shared" si="138"/>
        <v>0</v>
      </c>
      <c r="BC79" s="205">
        <f t="shared" si="138"/>
        <v>0</v>
      </c>
      <c r="BD79" s="205">
        <f t="shared" si="138"/>
        <v>0</v>
      </c>
      <c r="BE79" s="205">
        <f t="shared" si="138"/>
        <v>0</v>
      </c>
      <c r="BF79" s="205">
        <f t="shared" si="138"/>
        <v>0</v>
      </c>
      <c r="BG79" s="205">
        <f t="shared" si="138"/>
        <v>0</v>
      </c>
      <c r="BH79" s="205">
        <f t="shared" si="138"/>
        <v>0</v>
      </c>
      <c r="BI79" s="205">
        <f t="shared" si="138"/>
        <v>0</v>
      </c>
      <c r="BJ79" s="205">
        <f t="shared" si="138"/>
        <v>0</v>
      </c>
      <c r="BK79" s="205">
        <f t="shared" si="138"/>
        <v>0</v>
      </c>
      <c r="BL79" s="205">
        <f t="shared" si="138"/>
        <v>0</v>
      </c>
      <c r="BM79" s="205">
        <f t="shared" si="138"/>
        <v>0</v>
      </c>
      <c r="BN79" s="205">
        <f t="shared" si="138"/>
        <v>0</v>
      </c>
      <c r="BO79" s="205">
        <f t="shared" si="138"/>
        <v>0</v>
      </c>
      <c r="BP79" s="205">
        <f t="shared" si="138"/>
        <v>0</v>
      </c>
      <c r="BQ79" s="205">
        <f t="shared" ref="BQ79:CV79" si="139" xml:space="preserve"> BQ$76</f>
        <v>0</v>
      </c>
      <c r="BR79" s="205">
        <f t="shared" si="139"/>
        <v>0</v>
      </c>
      <c r="BS79" s="205">
        <f t="shared" si="139"/>
        <v>0</v>
      </c>
      <c r="BT79" s="205">
        <f t="shared" si="139"/>
        <v>0</v>
      </c>
      <c r="BU79" s="205">
        <f t="shared" si="139"/>
        <v>0</v>
      </c>
      <c r="BV79" s="205">
        <f t="shared" si="139"/>
        <v>0</v>
      </c>
      <c r="BW79" s="205">
        <f t="shared" si="139"/>
        <v>0</v>
      </c>
      <c r="BX79" s="205">
        <f t="shared" si="139"/>
        <v>0</v>
      </c>
      <c r="BY79" s="205">
        <f t="shared" si="139"/>
        <v>0</v>
      </c>
      <c r="BZ79" s="205">
        <f t="shared" si="139"/>
        <v>0</v>
      </c>
      <c r="CA79" s="205">
        <f t="shared" si="139"/>
        <v>0</v>
      </c>
      <c r="CB79" s="205">
        <f t="shared" si="139"/>
        <v>0</v>
      </c>
      <c r="CC79" s="205">
        <f t="shared" si="139"/>
        <v>0</v>
      </c>
      <c r="CD79" s="205">
        <f t="shared" si="139"/>
        <v>0</v>
      </c>
      <c r="CE79" s="205">
        <f t="shared" si="139"/>
        <v>0</v>
      </c>
      <c r="CF79" s="205">
        <f t="shared" si="139"/>
        <v>0</v>
      </c>
      <c r="CG79" s="205">
        <f t="shared" si="139"/>
        <v>0</v>
      </c>
      <c r="CH79" s="205">
        <f t="shared" si="139"/>
        <v>0</v>
      </c>
      <c r="CI79" s="205">
        <f t="shared" si="139"/>
        <v>0</v>
      </c>
      <c r="CJ79" s="205">
        <f t="shared" si="139"/>
        <v>0</v>
      </c>
      <c r="CK79" s="205">
        <f t="shared" si="139"/>
        <v>0</v>
      </c>
      <c r="CL79" s="205">
        <f t="shared" si="139"/>
        <v>0</v>
      </c>
      <c r="CM79" s="205">
        <f t="shared" si="139"/>
        <v>0</v>
      </c>
      <c r="CN79" s="205">
        <f t="shared" si="139"/>
        <v>0</v>
      </c>
      <c r="CO79" s="205">
        <f t="shared" si="139"/>
        <v>0</v>
      </c>
      <c r="CP79" s="205">
        <f t="shared" si="139"/>
        <v>0</v>
      </c>
      <c r="CQ79" s="205">
        <f t="shared" si="139"/>
        <v>0</v>
      </c>
      <c r="CR79" s="205">
        <f t="shared" si="139"/>
        <v>0</v>
      </c>
      <c r="CS79" s="205">
        <f t="shared" si="139"/>
        <v>0</v>
      </c>
      <c r="CT79" s="205">
        <f t="shared" si="139"/>
        <v>0</v>
      </c>
      <c r="CU79" s="205">
        <f t="shared" si="139"/>
        <v>0</v>
      </c>
      <c r="CV79" s="205">
        <f t="shared" si="139"/>
        <v>0</v>
      </c>
      <c r="CW79" s="205">
        <f t="shared" ref="CW79:EB79" si="140" xml:space="preserve"> CW$76</f>
        <v>0</v>
      </c>
      <c r="CX79" s="205">
        <f t="shared" si="140"/>
        <v>0</v>
      </c>
      <c r="CY79" s="205">
        <f t="shared" si="140"/>
        <v>0</v>
      </c>
      <c r="CZ79" s="205">
        <f t="shared" si="140"/>
        <v>0</v>
      </c>
      <c r="DA79" s="205">
        <f t="shared" si="140"/>
        <v>0</v>
      </c>
      <c r="DB79" s="205">
        <f t="shared" si="140"/>
        <v>0</v>
      </c>
      <c r="DC79" s="205">
        <f t="shared" si="140"/>
        <v>0</v>
      </c>
      <c r="DD79" s="205">
        <f t="shared" si="140"/>
        <v>0</v>
      </c>
      <c r="DE79" s="205">
        <f t="shared" si="140"/>
        <v>0</v>
      </c>
      <c r="DF79" s="205">
        <f t="shared" si="140"/>
        <v>0</v>
      </c>
      <c r="DG79" s="205">
        <f t="shared" si="140"/>
        <v>0</v>
      </c>
      <c r="DH79" s="205">
        <f t="shared" si="140"/>
        <v>0</v>
      </c>
      <c r="DI79" s="205">
        <f t="shared" si="140"/>
        <v>0</v>
      </c>
      <c r="DJ79" s="205">
        <f t="shared" si="140"/>
        <v>0</v>
      </c>
      <c r="DK79" s="205">
        <f t="shared" si="140"/>
        <v>0</v>
      </c>
      <c r="DL79" s="205">
        <f t="shared" si="140"/>
        <v>0</v>
      </c>
      <c r="DM79" s="205">
        <f t="shared" si="140"/>
        <v>0</v>
      </c>
      <c r="DN79" s="205">
        <f t="shared" si="140"/>
        <v>0</v>
      </c>
      <c r="DO79" s="205">
        <f t="shared" si="140"/>
        <v>0</v>
      </c>
      <c r="DP79" s="205">
        <f t="shared" si="140"/>
        <v>0</v>
      </c>
      <c r="DQ79" s="205">
        <f t="shared" si="140"/>
        <v>0</v>
      </c>
      <c r="DR79" s="205">
        <f t="shared" si="140"/>
        <v>0</v>
      </c>
      <c r="DS79" s="205">
        <f t="shared" si="140"/>
        <v>0</v>
      </c>
      <c r="DT79" s="205">
        <f t="shared" si="140"/>
        <v>0</v>
      </c>
      <c r="DU79" s="205">
        <f t="shared" si="140"/>
        <v>0</v>
      </c>
      <c r="DV79" s="205">
        <f t="shared" si="140"/>
        <v>0</v>
      </c>
      <c r="DW79" s="205">
        <f t="shared" si="140"/>
        <v>0</v>
      </c>
      <c r="DX79" s="205">
        <f t="shared" si="140"/>
        <v>0</v>
      </c>
      <c r="DY79" s="205">
        <f t="shared" si="140"/>
        <v>0</v>
      </c>
      <c r="DZ79" s="205">
        <f t="shared" si="140"/>
        <v>0</v>
      </c>
      <c r="EA79" s="205">
        <f t="shared" si="140"/>
        <v>0</v>
      </c>
      <c r="EB79" s="205">
        <f t="shared" si="140"/>
        <v>0</v>
      </c>
      <c r="EC79" s="205">
        <f t="shared" ref="EC79:FH79" si="141" xml:space="preserve"> EC$76</f>
        <v>0</v>
      </c>
      <c r="ED79" s="205">
        <f t="shared" si="141"/>
        <v>0</v>
      </c>
      <c r="EE79" s="205">
        <f t="shared" si="141"/>
        <v>0</v>
      </c>
      <c r="EF79" s="205">
        <f t="shared" si="141"/>
        <v>0</v>
      </c>
      <c r="EG79" s="205">
        <f t="shared" si="141"/>
        <v>0</v>
      </c>
      <c r="EH79" s="205">
        <f t="shared" si="141"/>
        <v>0</v>
      </c>
      <c r="EI79" s="205">
        <f t="shared" si="141"/>
        <v>0</v>
      </c>
      <c r="EJ79" s="205">
        <f t="shared" si="141"/>
        <v>0</v>
      </c>
      <c r="EK79" s="205">
        <f t="shared" si="141"/>
        <v>0</v>
      </c>
      <c r="EL79" s="205">
        <f t="shared" si="141"/>
        <v>0</v>
      </c>
      <c r="EM79" s="205">
        <f t="shared" si="141"/>
        <v>0</v>
      </c>
      <c r="EN79" s="205">
        <f t="shared" si="141"/>
        <v>0</v>
      </c>
      <c r="EO79" s="205">
        <f t="shared" si="141"/>
        <v>0</v>
      </c>
      <c r="EP79" s="205">
        <f t="shared" si="141"/>
        <v>0</v>
      </c>
      <c r="EQ79" s="205">
        <f t="shared" si="141"/>
        <v>0</v>
      </c>
      <c r="ER79" s="205">
        <f t="shared" si="141"/>
        <v>0</v>
      </c>
      <c r="ES79" s="205">
        <f t="shared" si="141"/>
        <v>0</v>
      </c>
      <c r="ET79" s="205">
        <f t="shared" si="141"/>
        <v>0</v>
      </c>
      <c r="EU79" s="205">
        <f t="shared" si="141"/>
        <v>0</v>
      </c>
      <c r="EV79" s="205">
        <f t="shared" si="141"/>
        <v>0</v>
      </c>
      <c r="EW79" s="205">
        <f t="shared" si="141"/>
        <v>0</v>
      </c>
      <c r="EX79" s="205">
        <f t="shared" si="141"/>
        <v>0</v>
      </c>
      <c r="EY79" s="205">
        <f t="shared" si="141"/>
        <v>0</v>
      </c>
      <c r="EZ79" s="205">
        <f t="shared" si="141"/>
        <v>0</v>
      </c>
      <c r="FA79" s="205">
        <f t="shared" si="141"/>
        <v>0</v>
      </c>
      <c r="FB79" s="205">
        <f t="shared" si="141"/>
        <v>0</v>
      </c>
      <c r="FC79" s="205">
        <f t="shared" si="141"/>
        <v>0</v>
      </c>
      <c r="FD79" s="205">
        <f t="shared" si="141"/>
        <v>0</v>
      </c>
      <c r="FE79" s="205">
        <f t="shared" si="141"/>
        <v>0</v>
      </c>
      <c r="FF79" s="205">
        <f t="shared" si="141"/>
        <v>0</v>
      </c>
      <c r="FG79" s="205">
        <f t="shared" si="141"/>
        <v>0</v>
      </c>
      <c r="FH79" s="205">
        <f t="shared" si="141"/>
        <v>0</v>
      </c>
      <c r="FI79" s="205">
        <f t="shared" ref="FI79:GJ79" si="142" xml:space="preserve"> FI$76</f>
        <v>0</v>
      </c>
      <c r="FJ79" s="205">
        <f t="shared" si="142"/>
        <v>0</v>
      </c>
      <c r="FK79" s="205">
        <f t="shared" si="142"/>
        <v>0</v>
      </c>
      <c r="FL79" s="205">
        <f t="shared" si="142"/>
        <v>0</v>
      </c>
      <c r="FM79" s="205">
        <f t="shared" si="142"/>
        <v>0</v>
      </c>
      <c r="FN79" s="205">
        <f t="shared" si="142"/>
        <v>0</v>
      </c>
      <c r="FO79" s="205">
        <f t="shared" si="142"/>
        <v>0</v>
      </c>
      <c r="FP79" s="205">
        <f t="shared" si="142"/>
        <v>0</v>
      </c>
      <c r="FQ79" s="205">
        <f t="shared" si="142"/>
        <v>0</v>
      </c>
      <c r="FR79" s="205">
        <f t="shared" si="142"/>
        <v>0</v>
      </c>
      <c r="FS79" s="205">
        <f t="shared" si="142"/>
        <v>0</v>
      </c>
      <c r="FT79" s="205">
        <f t="shared" si="142"/>
        <v>0</v>
      </c>
      <c r="FU79" s="205">
        <f t="shared" si="142"/>
        <v>0</v>
      </c>
      <c r="FV79" s="205">
        <f t="shared" si="142"/>
        <v>0</v>
      </c>
      <c r="FW79" s="205">
        <f t="shared" si="142"/>
        <v>0</v>
      </c>
      <c r="FX79" s="205">
        <f t="shared" si="142"/>
        <v>0</v>
      </c>
      <c r="FY79" s="205">
        <f t="shared" si="142"/>
        <v>0</v>
      </c>
      <c r="FZ79" s="205">
        <f t="shared" si="142"/>
        <v>0</v>
      </c>
      <c r="GA79" s="205">
        <f t="shared" si="142"/>
        <v>0</v>
      </c>
      <c r="GB79" s="205">
        <f t="shared" si="142"/>
        <v>0</v>
      </c>
      <c r="GC79" s="205">
        <f t="shared" si="142"/>
        <v>0</v>
      </c>
      <c r="GD79" s="205">
        <f t="shared" si="142"/>
        <v>0</v>
      </c>
      <c r="GE79" s="205">
        <f t="shared" si="142"/>
        <v>0</v>
      </c>
      <c r="GF79" s="205">
        <f t="shared" si="142"/>
        <v>0</v>
      </c>
      <c r="GG79" s="205">
        <f t="shared" si="142"/>
        <v>0</v>
      </c>
      <c r="GH79" s="205">
        <f t="shared" si="142"/>
        <v>0</v>
      </c>
      <c r="GI79" s="205">
        <f t="shared" si="142"/>
        <v>0</v>
      </c>
      <c r="GJ79" s="205">
        <f t="shared" si="142"/>
        <v>0</v>
      </c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</row>
    <row r="80" spans="1:437" s="40" customFormat="1" outlineLevel="1" x14ac:dyDescent="0.25">
      <c r="A80" s="68"/>
      <c r="B80" s="68"/>
      <c r="C80" s="38"/>
      <c r="E80" s="36" t="s">
        <v>44</v>
      </c>
      <c r="F80" s="36"/>
      <c r="G80" s="36" t="s">
        <v>5</v>
      </c>
      <c r="H80" s="36">
        <f xml:space="preserve"> SUM(J80:GJ80)</f>
        <v>1</v>
      </c>
      <c r="I80" s="35"/>
      <c r="J80" s="6">
        <f t="shared" ref="J80:AO80" si="143" xml:space="preserve"> I79</f>
        <v>0</v>
      </c>
      <c r="K80" s="6">
        <f t="shared" si="143"/>
        <v>0</v>
      </c>
      <c r="L80" s="6">
        <f t="shared" si="143"/>
        <v>0</v>
      </c>
      <c r="M80" s="6">
        <f t="shared" si="143"/>
        <v>1</v>
      </c>
      <c r="N80" s="6">
        <f t="shared" si="143"/>
        <v>0</v>
      </c>
      <c r="O80" s="6">
        <f t="shared" si="143"/>
        <v>0</v>
      </c>
      <c r="P80" s="6">
        <f t="shared" si="143"/>
        <v>0</v>
      </c>
      <c r="Q80" s="6">
        <f t="shared" si="143"/>
        <v>0</v>
      </c>
      <c r="R80" s="6">
        <f t="shared" si="143"/>
        <v>0</v>
      </c>
      <c r="S80" s="6">
        <f t="shared" si="143"/>
        <v>0</v>
      </c>
      <c r="T80" s="6">
        <f t="shared" si="143"/>
        <v>0</v>
      </c>
      <c r="U80" s="6">
        <f t="shared" si="143"/>
        <v>0</v>
      </c>
      <c r="V80" s="6">
        <f t="shared" si="143"/>
        <v>0</v>
      </c>
      <c r="W80" s="6">
        <f t="shared" si="143"/>
        <v>0</v>
      </c>
      <c r="X80" s="6">
        <f t="shared" si="143"/>
        <v>0</v>
      </c>
      <c r="Y80" s="6">
        <f t="shared" si="143"/>
        <v>0</v>
      </c>
      <c r="Z80" s="6">
        <f t="shared" si="143"/>
        <v>0</v>
      </c>
      <c r="AA80" s="6">
        <f t="shared" si="143"/>
        <v>0</v>
      </c>
      <c r="AB80" s="6">
        <f t="shared" si="143"/>
        <v>0</v>
      </c>
      <c r="AC80" s="6">
        <f t="shared" si="143"/>
        <v>0</v>
      </c>
      <c r="AD80" s="6">
        <f t="shared" si="143"/>
        <v>0</v>
      </c>
      <c r="AE80" s="6">
        <f t="shared" si="143"/>
        <v>0</v>
      </c>
      <c r="AF80" s="6">
        <f t="shared" si="143"/>
        <v>0</v>
      </c>
      <c r="AG80" s="6">
        <f t="shared" si="143"/>
        <v>0</v>
      </c>
      <c r="AH80" s="6">
        <f t="shared" si="143"/>
        <v>0</v>
      </c>
      <c r="AI80" s="6">
        <f t="shared" si="143"/>
        <v>0</v>
      </c>
      <c r="AJ80" s="6">
        <f t="shared" si="143"/>
        <v>0</v>
      </c>
      <c r="AK80" s="6">
        <f t="shared" si="143"/>
        <v>0</v>
      </c>
      <c r="AL80" s="6">
        <f t="shared" si="143"/>
        <v>0</v>
      </c>
      <c r="AM80" s="6">
        <f t="shared" si="143"/>
        <v>0</v>
      </c>
      <c r="AN80" s="6">
        <f t="shared" si="143"/>
        <v>0</v>
      </c>
      <c r="AO80" s="6">
        <f t="shared" si="143"/>
        <v>0</v>
      </c>
      <c r="AP80" s="6">
        <f t="shared" ref="AP80:BU80" si="144" xml:space="preserve"> AO79</f>
        <v>0</v>
      </c>
      <c r="AQ80" s="6">
        <f t="shared" si="144"/>
        <v>0</v>
      </c>
      <c r="AR80" s="6">
        <f t="shared" si="144"/>
        <v>0</v>
      </c>
      <c r="AS80" s="6">
        <f t="shared" si="144"/>
        <v>0</v>
      </c>
      <c r="AT80" s="6">
        <f t="shared" si="144"/>
        <v>0</v>
      </c>
      <c r="AU80" s="6">
        <f t="shared" si="144"/>
        <v>0</v>
      </c>
      <c r="AV80" s="6">
        <f t="shared" si="144"/>
        <v>0</v>
      </c>
      <c r="AW80" s="6">
        <f t="shared" si="144"/>
        <v>0</v>
      </c>
      <c r="AX80" s="6">
        <f t="shared" si="144"/>
        <v>0</v>
      </c>
      <c r="AY80" s="6">
        <f t="shared" si="144"/>
        <v>0</v>
      </c>
      <c r="AZ80" s="6">
        <f t="shared" si="144"/>
        <v>0</v>
      </c>
      <c r="BA80" s="6">
        <f t="shared" si="144"/>
        <v>0</v>
      </c>
      <c r="BB80" s="6">
        <f t="shared" si="144"/>
        <v>0</v>
      </c>
      <c r="BC80" s="6">
        <f t="shared" si="144"/>
        <v>0</v>
      </c>
      <c r="BD80" s="6">
        <f t="shared" si="144"/>
        <v>0</v>
      </c>
      <c r="BE80" s="6">
        <f t="shared" si="144"/>
        <v>0</v>
      </c>
      <c r="BF80" s="6">
        <f t="shared" si="144"/>
        <v>0</v>
      </c>
      <c r="BG80" s="6">
        <f t="shared" si="144"/>
        <v>0</v>
      </c>
      <c r="BH80" s="6">
        <f t="shared" si="144"/>
        <v>0</v>
      </c>
      <c r="BI80" s="6">
        <f t="shared" si="144"/>
        <v>0</v>
      </c>
      <c r="BJ80" s="6">
        <f t="shared" si="144"/>
        <v>0</v>
      </c>
      <c r="BK80" s="6">
        <f t="shared" si="144"/>
        <v>0</v>
      </c>
      <c r="BL80" s="6">
        <f t="shared" si="144"/>
        <v>0</v>
      </c>
      <c r="BM80" s="6">
        <f t="shared" si="144"/>
        <v>0</v>
      </c>
      <c r="BN80" s="6">
        <f t="shared" si="144"/>
        <v>0</v>
      </c>
      <c r="BO80" s="6">
        <f t="shared" si="144"/>
        <v>0</v>
      </c>
      <c r="BP80" s="6">
        <f t="shared" si="144"/>
        <v>0</v>
      </c>
      <c r="BQ80" s="6">
        <f t="shared" si="144"/>
        <v>0</v>
      </c>
      <c r="BR80" s="6">
        <f t="shared" si="144"/>
        <v>0</v>
      </c>
      <c r="BS80" s="6">
        <f t="shared" si="144"/>
        <v>0</v>
      </c>
      <c r="BT80" s="6">
        <f t="shared" si="144"/>
        <v>0</v>
      </c>
      <c r="BU80" s="6">
        <f t="shared" si="144"/>
        <v>0</v>
      </c>
      <c r="BV80" s="6">
        <f t="shared" ref="BV80:DA80" si="145" xml:space="preserve"> BU79</f>
        <v>0</v>
      </c>
      <c r="BW80" s="6">
        <f t="shared" si="145"/>
        <v>0</v>
      </c>
      <c r="BX80" s="6">
        <f t="shared" si="145"/>
        <v>0</v>
      </c>
      <c r="BY80" s="6">
        <f t="shared" si="145"/>
        <v>0</v>
      </c>
      <c r="BZ80" s="6">
        <f t="shared" si="145"/>
        <v>0</v>
      </c>
      <c r="CA80" s="6">
        <f t="shared" si="145"/>
        <v>0</v>
      </c>
      <c r="CB80" s="6">
        <f t="shared" si="145"/>
        <v>0</v>
      </c>
      <c r="CC80" s="6">
        <f t="shared" si="145"/>
        <v>0</v>
      </c>
      <c r="CD80" s="6">
        <f t="shared" si="145"/>
        <v>0</v>
      </c>
      <c r="CE80" s="6">
        <f t="shared" si="145"/>
        <v>0</v>
      </c>
      <c r="CF80" s="6">
        <f t="shared" si="145"/>
        <v>0</v>
      </c>
      <c r="CG80" s="6">
        <f t="shared" si="145"/>
        <v>0</v>
      </c>
      <c r="CH80" s="6">
        <f t="shared" si="145"/>
        <v>0</v>
      </c>
      <c r="CI80" s="6">
        <f t="shared" si="145"/>
        <v>0</v>
      </c>
      <c r="CJ80" s="6">
        <f t="shared" si="145"/>
        <v>0</v>
      </c>
      <c r="CK80" s="6">
        <f t="shared" si="145"/>
        <v>0</v>
      </c>
      <c r="CL80" s="6">
        <f t="shared" si="145"/>
        <v>0</v>
      </c>
      <c r="CM80" s="6">
        <f t="shared" si="145"/>
        <v>0</v>
      </c>
      <c r="CN80" s="6">
        <f t="shared" si="145"/>
        <v>0</v>
      </c>
      <c r="CO80" s="6">
        <f t="shared" si="145"/>
        <v>0</v>
      </c>
      <c r="CP80" s="6">
        <f t="shared" si="145"/>
        <v>0</v>
      </c>
      <c r="CQ80" s="6">
        <f t="shared" si="145"/>
        <v>0</v>
      </c>
      <c r="CR80" s="6">
        <f t="shared" si="145"/>
        <v>0</v>
      </c>
      <c r="CS80" s="6">
        <f t="shared" si="145"/>
        <v>0</v>
      </c>
      <c r="CT80" s="6">
        <f t="shared" si="145"/>
        <v>0</v>
      </c>
      <c r="CU80" s="6">
        <f t="shared" si="145"/>
        <v>0</v>
      </c>
      <c r="CV80" s="6">
        <f t="shared" si="145"/>
        <v>0</v>
      </c>
      <c r="CW80" s="6">
        <f t="shared" si="145"/>
        <v>0</v>
      </c>
      <c r="CX80" s="6">
        <f t="shared" si="145"/>
        <v>0</v>
      </c>
      <c r="CY80" s="6">
        <f t="shared" si="145"/>
        <v>0</v>
      </c>
      <c r="CZ80" s="6">
        <f t="shared" si="145"/>
        <v>0</v>
      </c>
      <c r="DA80" s="6">
        <f t="shared" si="145"/>
        <v>0</v>
      </c>
      <c r="DB80" s="6">
        <f t="shared" ref="DB80:EG80" si="146" xml:space="preserve"> DA79</f>
        <v>0</v>
      </c>
      <c r="DC80" s="6">
        <f t="shared" si="146"/>
        <v>0</v>
      </c>
      <c r="DD80" s="6">
        <f t="shared" si="146"/>
        <v>0</v>
      </c>
      <c r="DE80" s="6">
        <f t="shared" si="146"/>
        <v>0</v>
      </c>
      <c r="DF80" s="6">
        <f t="shared" si="146"/>
        <v>0</v>
      </c>
      <c r="DG80" s="6">
        <f t="shared" si="146"/>
        <v>0</v>
      </c>
      <c r="DH80" s="6">
        <f t="shared" si="146"/>
        <v>0</v>
      </c>
      <c r="DI80" s="6">
        <f t="shared" si="146"/>
        <v>0</v>
      </c>
      <c r="DJ80" s="6">
        <f t="shared" si="146"/>
        <v>0</v>
      </c>
      <c r="DK80" s="6">
        <f t="shared" si="146"/>
        <v>0</v>
      </c>
      <c r="DL80" s="6">
        <f t="shared" si="146"/>
        <v>0</v>
      </c>
      <c r="DM80" s="6">
        <f t="shared" si="146"/>
        <v>0</v>
      </c>
      <c r="DN80" s="6">
        <f t="shared" si="146"/>
        <v>0</v>
      </c>
      <c r="DO80" s="6">
        <f t="shared" si="146"/>
        <v>0</v>
      </c>
      <c r="DP80" s="6">
        <f t="shared" si="146"/>
        <v>0</v>
      </c>
      <c r="DQ80" s="6">
        <f t="shared" si="146"/>
        <v>0</v>
      </c>
      <c r="DR80" s="6">
        <f t="shared" si="146"/>
        <v>0</v>
      </c>
      <c r="DS80" s="6">
        <f t="shared" si="146"/>
        <v>0</v>
      </c>
      <c r="DT80" s="6">
        <f t="shared" si="146"/>
        <v>0</v>
      </c>
      <c r="DU80" s="6">
        <f t="shared" si="146"/>
        <v>0</v>
      </c>
      <c r="DV80" s="6">
        <f t="shared" si="146"/>
        <v>0</v>
      </c>
      <c r="DW80" s="6">
        <f t="shared" si="146"/>
        <v>0</v>
      </c>
      <c r="DX80" s="6">
        <f t="shared" si="146"/>
        <v>0</v>
      </c>
      <c r="DY80" s="6">
        <f t="shared" si="146"/>
        <v>0</v>
      </c>
      <c r="DZ80" s="6">
        <f t="shared" si="146"/>
        <v>0</v>
      </c>
      <c r="EA80" s="6">
        <f t="shared" si="146"/>
        <v>0</v>
      </c>
      <c r="EB80" s="6">
        <f t="shared" si="146"/>
        <v>0</v>
      </c>
      <c r="EC80" s="6">
        <f t="shared" si="146"/>
        <v>0</v>
      </c>
      <c r="ED80" s="6">
        <f t="shared" si="146"/>
        <v>0</v>
      </c>
      <c r="EE80" s="6">
        <f t="shared" si="146"/>
        <v>0</v>
      </c>
      <c r="EF80" s="6">
        <f t="shared" si="146"/>
        <v>0</v>
      </c>
      <c r="EG80" s="6">
        <f t="shared" si="146"/>
        <v>0</v>
      </c>
      <c r="EH80" s="6">
        <f t="shared" ref="EH80:FM80" si="147" xml:space="preserve"> EG79</f>
        <v>0</v>
      </c>
      <c r="EI80" s="6">
        <f t="shared" si="147"/>
        <v>0</v>
      </c>
      <c r="EJ80" s="6">
        <f t="shared" si="147"/>
        <v>0</v>
      </c>
      <c r="EK80" s="6">
        <f t="shared" si="147"/>
        <v>0</v>
      </c>
      <c r="EL80" s="6">
        <f t="shared" si="147"/>
        <v>0</v>
      </c>
      <c r="EM80" s="6">
        <f t="shared" si="147"/>
        <v>0</v>
      </c>
      <c r="EN80" s="6">
        <f t="shared" si="147"/>
        <v>0</v>
      </c>
      <c r="EO80" s="6">
        <f t="shared" si="147"/>
        <v>0</v>
      </c>
      <c r="EP80" s="6">
        <f t="shared" si="147"/>
        <v>0</v>
      </c>
      <c r="EQ80" s="6">
        <f t="shared" si="147"/>
        <v>0</v>
      </c>
      <c r="ER80" s="6">
        <f t="shared" si="147"/>
        <v>0</v>
      </c>
      <c r="ES80" s="6">
        <f t="shared" si="147"/>
        <v>0</v>
      </c>
      <c r="ET80" s="6">
        <f t="shared" si="147"/>
        <v>0</v>
      </c>
      <c r="EU80" s="6">
        <f t="shared" si="147"/>
        <v>0</v>
      </c>
      <c r="EV80" s="6">
        <f t="shared" si="147"/>
        <v>0</v>
      </c>
      <c r="EW80" s="6">
        <f t="shared" si="147"/>
        <v>0</v>
      </c>
      <c r="EX80" s="6">
        <f t="shared" si="147"/>
        <v>0</v>
      </c>
      <c r="EY80" s="6">
        <f t="shared" si="147"/>
        <v>0</v>
      </c>
      <c r="EZ80" s="6">
        <f t="shared" si="147"/>
        <v>0</v>
      </c>
      <c r="FA80" s="6">
        <f t="shared" si="147"/>
        <v>0</v>
      </c>
      <c r="FB80" s="6">
        <f t="shared" si="147"/>
        <v>0</v>
      </c>
      <c r="FC80" s="6">
        <f t="shared" si="147"/>
        <v>0</v>
      </c>
      <c r="FD80" s="6">
        <f t="shared" si="147"/>
        <v>0</v>
      </c>
      <c r="FE80" s="6">
        <f t="shared" si="147"/>
        <v>0</v>
      </c>
      <c r="FF80" s="6">
        <f t="shared" si="147"/>
        <v>0</v>
      </c>
      <c r="FG80" s="6">
        <f t="shared" si="147"/>
        <v>0</v>
      </c>
      <c r="FH80" s="6">
        <f t="shared" si="147"/>
        <v>0</v>
      </c>
      <c r="FI80" s="6">
        <f t="shared" si="147"/>
        <v>0</v>
      </c>
      <c r="FJ80" s="6">
        <f t="shared" si="147"/>
        <v>0</v>
      </c>
      <c r="FK80" s="6">
        <f t="shared" si="147"/>
        <v>0</v>
      </c>
      <c r="FL80" s="6">
        <f t="shared" si="147"/>
        <v>0</v>
      </c>
      <c r="FM80" s="6">
        <f t="shared" si="147"/>
        <v>0</v>
      </c>
      <c r="FN80" s="6">
        <f t="shared" ref="FN80:GJ80" si="148" xml:space="preserve"> FM79</f>
        <v>0</v>
      </c>
      <c r="FO80" s="6">
        <f t="shared" si="148"/>
        <v>0</v>
      </c>
      <c r="FP80" s="6">
        <f t="shared" si="148"/>
        <v>0</v>
      </c>
      <c r="FQ80" s="6">
        <f t="shared" si="148"/>
        <v>0</v>
      </c>
      <c r="FR80" s="6">
        <f t="shared" si="148"/>
        <v>0</v>
      </c>
      <c r="FS80" s="6">
        <f t="shared" si="148"/>
        <v>0</v>
      </c>
      <c r="FT80" s="6">
        <f t="shared" si="148"/>
        <v>0</v>
      </c>
      <c r="FU80" s="6">
        <f t="shared" si="148"/>
        <v>0</v>
      </c>
      <c r="FV80" s="6">
        <f t="shared" si="148"/>
        <v>0</v>
      </c>
      <c r="FW80" s="6">
        <f t="shared" si="148"/>
        <v>0</v>
      </c>
      <c r="FX80" s="6">
        <f t="shared" si="148"/>
        <v>0</v>
      </c>
      <c r="FY80" s="6">
        <f t="shared" si="148"/>
        <v>0</v>
      </c>
      <c r="FZ80" s="6">
        <f t="shared" si="148"/>
        <v>0</v>
      </c>
      <c r="GA80" s="6">
        <f t="shared" si="148"/>
        <v>0</v>
      </c>
      <c r="GB80" s="6">
        <f t="shared" si="148"/>
        <v>0</v>
      </c>
      <c r="GC80" s="6">
        <f t="shared" si="148"/>
        <v>0</v>
      </c>
      <c r="GD80" s="6">
        <f t="shared" si="148"/>
        <v>0</v>
      </c>
      <c r="GE80" s="6">
        <f t="shared" si="148"/>
        <v>0</v>
      </c>
      <c r="GF80" s="6">
        <f t="shared" si="148"/>
        <v>0</v>
      </c>
      <c r="GG80" s="6">
        <f t="shared" si="148"/>
        <v>0</v>
      </c>
      <c r="GH80" s="6">
        <f t="shared" si="148"/>
        <v>0</v>
      </c>
      <c r="GI80" s="6">
        <f t="shared" si="148"/>
        <v>0</v>
      </c>
      <c r="GJ80" s="6">
        <f t="shared" si="148"/>
        <v>0</v>
      </c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</row>
    <row r="81" spans="1:437" s="52" customFormat="1" outlineLevel="1" x14ac:dyDescent="0.25">
      <c r="A81" s="15"/>
      <c r="B81" s="15"/>
      <c r="C81" s="21"/>
      <c r="D81" s="60"/>
      <c r="E81" s="6"/>
      <c r="F81" s="6"/>
      <c r="G81" s="6"/>
      <c r="H81" s="6"/>
      <c r="I81" s="10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</row>
    <row r="82" spans="1:437" s="52" customFormat="1" outlineLevel="1" x14ac:dyDescent="0.25">
      <c r="A82" s="15"/>
      <c r="B82" s="15" t="s">
        <v>45</v>
      </c>
      <c r="C82" s="21"/>
      <c r="D82" s="60"/>
      <c r="E82" s="6"/>
      <c r="F82" s="6"/>
      <c r="G82" s="6"/>
      <c r="H82" s="6"/>
      <c r="I82" s="10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</row>
    <row r="83" spans="1:437" s="55" customFormat="1" outlineLevel="1" x14ac:dyDescent="0.25">
      <c r="A83" s="70"/>
      <c r="B83" s="15"/>
      <c r="C83" s="73"/>
      <c r="D83" s="74"/>
      <c r="E83" s="14" t="str">
        <f xml:space="preserve"> InpC!E$19</f>
        <v>Acquisition date</v>
      </c>
      <c r="F83" s="14">
        <f xml:space="preserve"> InpC!F$19</f>
        <v>44286</v>
      </c>
      <c r="G83" s="14" t="str">
        <f xml:space="preserve"> InpC!G$19</f>
        <v>date</v>
      </c>
      <c r="H83" s="50"/>
      <c r="I83" s="79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0"/>
      <c r="FE83" s="50"/>
      <c r="FF83" s="50"/>
      <c r="FG83" s="50"/>
      <c r="FH83" s="50"/>
      <c r="FI83" s="50"/>
      <c r="FJ83" s="50"/>
      <c r="FK83" s="50"/>
      <c r="FL83" s="50"/>
      <c r="FM83" s="50"/>
      <c r="FN83" s="50"/>
      <c r="FO83" s="50"/>
      <c r="FP83" s="50"/>
      <c r="FQ83" s="50"/>
      <c r="FR83" s="50"/>
      <c r="FS83" s="50"/>
      <c r="FT83" s="50"/>
      <c r="FU83" s="50"/>
      <c r="FV83" s="50"/>
      <c r="FW83" s="50"/>
      <c r="FX83" s="50"/>
      <c r="FY83" s="50"/>
      <c r="FZ83" s="50"/>
      <c r="GA83" s="50"/>
      <c r="GB83" s="50"/>
      <c r="GC83" s="50"/>
      <c r="GD83" s="50"/>
      <c r="GE83" s="50"/>
      <c r="GF83" s="50"/>
      <c r="GG83" s="50"/>
      <c r="GH83" s="50"/>
      <c r="GI83" s="50"/>
      <c r="GJ83" s="50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</row>
    <row r="84" spans="1:437" s="110" customFormat="1" outlineLevel="1" x14ac:dyDescent="0.25">
      <c r="A84" s="108"/>
      <c r="B84" s="108"/>
      <c r="C84" s="109"/>
      <c r="E84" s="110" t="str">
        <f xml:space="preserve"> InpC!E$21</f>
        <v>Length of PPA</v>
      </c>
      <c r="F84" s="110">
        <f xml:space="preserve"> InpC!F$21</f>
        <v>30</v>
      </c>
      <c r="G84" s="110" t="str">
        <f xml:space="preserve"> InpC!G$21</f>
        <v>years</v>
      </c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</row>
    <row r="85" spans="1:437" s="198" customFormat="1" outlineLevel="1" x14ac:dyDescent="0.25">
      <c r="A85" s="129"/>
      <c r="B85" s="129"/>
      <c r="C85" s="130"/>
      <c r="D85" s="131"/>
      <c r="E85" s="517" t="str">
        <f xml:space="preserve"> InpC!E$23</f>
        <v>Contract extension</v>
      </c>
      <c r="F85" s="517">
        <f xml:space="preserve"> InpC!F$23</f>
        <v>0</v>
      </c>
      <c r="G85" s="517" t="str">
        <f xml:space="preserve"> InpC!G$23</f>
        <v>years</v>
      </c>
      <c r="H85" s="197"/>
      <c r="I85" s="197"/>
      <c r="J85" s="197"/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R85" s="197"/>
      <c r="AS85" s="197"/>
      <c r="AT85" s="197"/>
      <c r="AU85" s="197"/>
      <c r="AV85" s="197"/>
      <c r="AW85" s="197"/>
      <c r="AX85" s="197"/>
      <c r="AY85" s="197"/>
      <c r="AZ85" s="197"/>
      <c r="BA85" s="197"/>
      <c r="BB85" s="197"/>
      <c r="BC85" s="197"/>
      <c r="BD85" s="197"/>
      <c r="BE85" s="197"/>
      <c r="BF85" s="197"/>
      <c r="BG85" s="197"/>
      <c r="BH85" s="197"/>
      <c r="BI85" s="197"/>
      <c r="BJ85" s="197"/>
      <c r="BK85" s="197"/>
      <c r="BL85" s="197"/>
      <c r="BM85" s="197"/>
      <c r="BN85" s="197"/>
      <c r="BO85" s="197"/>
      <c r="BP85" s="197"/>
      <c r="BQ85" s="197"/>
      <c r="BR85" s="197"/>
      <c r="BS85" s="197"/>
      <c r="BT85" s="197"/>
      <c r="BU85" s="197"/>
      <c r="BV85" s="197"/>
      <c r="BW85" s="197"/>
      <c r="BX85" s="197"/>
      <c r="BY85" s="197"/>
      <c r="BZ85" s="197"/>
      <c r="CA85" s="197"/>
      <c r="CB85" s="197"/>
      <c r="CC85" s="197"/>
      <c r="CD85" s="197"/>
      <c r="CE85" s="197"/>
      <c r="CF85" s="197"/>
      <c r="CG85" s="197"/>
      <c r="CH85" s="197"/>
      <c r="CI85" s="197"/>
      <c r="CJ85" s="197"/>
      <c r="CK85" s="197"/>
      <c r="CL85" s="197"/>
      <c r="CM85" s="197"/>
      <c r="CN85" s="197"/>
      <c r="CO85" s="197"/>
      <c r="CP85" s="197"/>
      <c r="CQ85" s="197"/>
      <c r="CR85" s="197"/>
      <c r="CS85" s="197"/>
      <c r="CT85" s="197"/>
      <c r="CU85" s="197"/>
      <c r="CV85" s="197"/>
      <c r="CW85" s="197"/>
      <c r="CX85" s="197"/>
      <c r="CY85" s="197"/>
      <c r="CZ85" s="197"/>
      <c r="DA85" s="197"/>
      <c r="DB85" s="197"/>
      <c r="DC85" s="197"/>
      <c r="DD85" s="197"/>
      <c r="DE85" s="197"/>
      <c r="DF85" s="197"/>
      <c r="DG85" s="197"/>
      <c r="DH85" s="197"/>
      <c r="DI85" s="197"/>
      <c r="DJ85" s="197"/>
      <c r="DK85" s="197"/>
      <c r="DL85" s="197"/>
      <c r="DM85" s="197"/>
      <c r="DN85" s="197"/>
      <c r="DO85" s="197"/>
      <c r="DP85" s="197"/>
      <c r="DQ85" s="197"/>
      <c r="DR85" s="197"/>
      <c r="DS85" s="197"/>
      <c r="DT85" s="197"/>
      <c r="DU85" s="197"/>
      <c r="DV85" s="197"/>
      <c r="DW85" s="197"/>
      <c r="DX85" s="197"/>
      <c r="DY85" s="197"/>
      <c r="DZ85" s="197"/>
      <c r="EA85" s="197"/>
      <c r="EB85" s="197"/>
      <c r="EC85" s="197"/>
      <c r="ED85" s="197"/>
      <c r="EE85" s="197"/>
      <c r="EF85" s="197"/>
      <c r="EG85" s="197"/>
      <c r="EH85" s="197"/>
      <c r="EI85" s="197"/>
      <c r="EJ85" s="197"/>
      <c r="EK85" s="197"/>
      <c r="EL85" s="197"/>
      <c r="EM85" s="197"/>
      <c r="EN85" s="197"/>
      <c r="EO85" s="197"/>
      <c r="EP85" s="197"/>
      <c r="EQ85" s="197"/>
      <c r="ER85" s="197"/>
      <c r="ES85" s="197"/>
      <c r="ET85" s="197"/>
      <c r="EU85" s="197"/>
      <c r="EV85" s="197"/>
      <c r="EW85" s="197"/>
      <c r="EX85" s="197"/>
      <c r="EY85" s="197"/>
      <c r="EZ85" s="197"/>
      <c r="FA85" s="197"/>
      <c r="FB85" s="197"/>
      <c r="FC85" s="197"/>
      <c r="FD85" s="197"/>
      <c r="FE85" s="197"/>
      <c r="FF85" s="197"/>
      <c r="FG85" s="197"/>
      <c r="FH85" s="197"/>
      <c r="FI85" s="197"/>
      <c r="FJ85" s="197"/>
      <c r="FK85" s="197"/>
      <c r="FL85" s="197"/>
      <c r="FM85" s="197"/>
      <c r="FN85" s="197"/>
      <c r="FO85" s="197"/>
      <c r="FP85" s="197"/>
      <c r="FQ85" s="197"/>
      <c r="FR85" s="197"/>
      <c r="FS85" s="197"/>
      <c r="FT85" s="197"/>
      <c r="FU85" s="197"/>
      <c r="FV85" s="197"/>
      <c r="FW85" s="197"/>
      <c r="FX85" s="197"/>
      <c r="FY85" s="197"/>
      <c r="FZ85" s="197"/>
      <c r="GA85" s="197"/>
      <c r="GB85" s="197"/>
      <c r="GC85" s="197"/>
      <c r="GD85" s="197"/>
      <c r="GE85" s="197"/>
      <c r="GF85" s="197"/>
      <c r="GG85" s="197"/>
      <c r="GH85" s="197"/>
      <c r="GI85" s="197"/>
      <c r="GJ85" s="197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</row>
    <row r="86" spans="1:437" s="110" customFormat="1" outlineLevel="1" x14ac:dyDescent="0.25">
      <c r="A86" s="108"/>
      <c r="B86" s="108"/>
      <c r="C86" s="109"/>
      <c r="E86" s="110" t="str">
        <f xml:space="preserve"> InpC!E$86</f>
        <v>Months in year</v>
      </c>
      <c r="F86" s="110">
        <f xml:space="preserve"> InpC!F$86</f>
        <v>12</v>
      </c>
      <c r="G86" s="110" t="str">
        <f xml:space="preserve"> InpC!G$86</f>
        <v>months</v>
      </c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</row>
    <row r="87" spans="1:437" s="107" customFormat="1" outlineLevel="1" x14ac:dyDescent="0.25">
      <c r="A87" s="105"/>
      <c r="B87" s="105"/>
      <c r="C87" s="106"/>
      <c r="E87" s="26" t="s">
        <v>134</v>
      </c>
      <c r="F87" s="26">
        <f xml:space="preserve"> EOMONTH(F83, ((F84 + F85) * F86))</f>
        <v>55243</v>
      </c>
      <c r="G87" s="26" t="s">
        <v>6</v>
      </c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</row>
    <row r="88" spans="1:437" s="52" customFormat="1" outlineLevel="1" x14ac:dyDescent="0.25">
      <c r="A88" s="15"/>
      <c r="B88" s="15"/>
      <c r="C88" s="21"/>
      <c r="D88" s="60"/>
      <c r="E88" s="6"/>
      <c r="F88" s="6"/>
      <c r="G88" s="6"/>
      <c r="H88" s="6"/>
      <c r="I88" s="10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</row>
    <row r="89" spans="1:437" s="113" customFormat="1" outlineLevel="1" x14ac:dyDescent="0.25">
      <c r="A89" s="111"/>
      <c r="B89" s="111"/>
      <c r="C89" s="112"/>
      <c r="E89" s="114" t="str">
        <f xml:space="preserve"> E$87</f>
        <v>End of operating period</v>
      </c>
      <c r="F89" s="114">
        <f xml:space="preserve"> F$87</f>
        <v>55243</v>
      </c>
      <c r="G89" s="114" t="str">
        <f xml:space="preserve"> G$87</f>
        <v>date</v>
      </c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  <c r="AH89" s="114"/>
      <c r="AI89" s="114"/>
      <c r="AJ89" s="114"/>
      <c r="AK89" s="114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114"/>
      <c r="BQ89" s="114"/>
      <c r="BR89" s="114"/>
      <c r="BS89" s="114"/>
      <c r="BT89" s="114"/>
      <c r="BU89" s="114"/>
      <c r="BV89" s="114"/>
      <c r="BW89" s="114"/>
      <c r="BX89" s="114"/>
      <c r="BY89" s="114"/>
      <c r="BZ89" s="114"/>
      <c r="CA89" s="114"/>
      <c r="CB89" s="114"/>
      <c r="CC89" s="114"/>
      <c r="CD89" s="114"/>
      <c r="CE89" s="114"/>
      <c r="CF89" s="114"/>
      <c r="CG89" s="114"/>
      <c r="CH89" s="114"/>
      <c r="CI89" s="114"/>
      <c r="CJ89" s="114"/>
      <c r="CK89" s="114"/>
      <c r="CL89" s="114"/>
      <c r="CM89" s="114"/>
      <c r="CN89" s="114"/>
      <c r="CO89" s="114"/>
      <c r="CP89" s="114"/>
      <c r="CQ89" s="114"/>
      <c r="CR89" s="114"/>
      <c r="CS89" s="114"/>
      <c r="CT89" s="114"/>
      <c r="CU89" s="114"/>
      <c r="CV89" s="114"/>
      <c r="CW89" s="114"/>
      <c r="CX89" s="114"/>
      <c r="CY89" s="114"/>
      <c r="CZ89" s="114"/>
      <c r="DA89" s="114"/>
      <c r="DB89" s="114"/>
      <c r="DC89" s="114"/>
      <c r="DD89" s="114"/>
      <c r="DE89" s="114"/>
      <c r="DF89" s="114"/>
      <c r="DG89" s="114"/>
      <c r="DH89" s="114"/>
      <c r="DI89" s="114"/>
      <c r="DJ89" s="114"/>
      <c r="DK89" s="114"/>
      <c r="DL89" s="114"/>
      <c r="DM89" s="114"/>
      <c r="DN89" s="114"/>
      <c r="DO89" s="114"/>
      <c r="DP89" s="114"/>
      <c r="DQ89" s="114"/>
      <c r="DR89" s="114"/>
      <c r="DS89" s="114"/>
      <c r="DT89" s="114"/>
      <c r="DU89" s="114"/>
      <c r="DV89" s="114"/>
      <c r="DW89" s="114"/>
      <c r="DX89" s="114"/>
      <c r="DY89" s="114"/>
      <c r="DZ89" s="114"/>
      <c r="EA89" s="114"/>
      <c r="EB89" s="114"/>
      <c r="EC89" s="114"/>
      <c r="ED89" s="114"/>
      <c r="EE89" s="114"/>
      <c r="EF89" s="114"/>
      <c r="EG89" s="114"/>
      <c r="EH89" s="114"/>
      <c r="EI89" s="114"/>
      <c r="EJ89" s="114"/>
      <c r="EK89" s="114"/>
      <c r="EL89" s="114"/>
      <c r="EM89" s="114"/>
      <c r="EN89" s="114"/>
      <c r="EO89" s="114"/>
      <c r="EP89" s="114"/>
      <c r="EQ89" s="114"/>
      <c r="ER89" s="114"/>
      <c r="ES89" s="114"/>
      <c r="ET89" s="114"/>
      <c r="EU89" s="114"/>
      <c r="EV89" s="114"/>
      <c r="EW89" s="114"/>
      <c r="EX89" s="114"/>
      <c r="EY89" s="114"/>
      <c r="EZ89" s="114"/>
      <c r="FA89" s="114"/>
      <c r="FB89" s="114"/>
      <c r="FC89" s="114"/>
      <c r="FD89" s="114"/>
      <c r="FE89" s="114"/>
      <c r="FF89" s="114"/>
      <c r="FG89" s="114"/>
      <c r="FH89" s="114"/>
      <c r="FI89" s="114"/>
      <c r="FJ89" s="114"/>
      <c r="FK89" s="114"/>
      <c r="FL89" s="114"/>
      <c r="FM89" s="114"/>
      <c r="FN89" s="114"/>
      <c r="FO89" s="114"/>
      <c r="FP89" s="114"/>
      <c r="FQ89" s="114"/>
      <c r="FR89" s="114"/>
      <c r="FS89" s="114"/>
      <c r="FT89" s="114"/>
      <c r="FU89" s="114"/>
      <c r="FV89" s="114"/>
      <c r="FW89" s="114"/>
      <c r="FX89" s="114"/>
      <c r="FY89" s="114"/>
      <c r="FZ89" s="114"/>
      <c r="GA89" s="114"/>
      <c r="GB89" s="114"/>
      <c r="GC89" s="114"/>
      <c r="GD89" s="114"/>
      <c r="GE89" s="114"/>
      <c r="GF89" s="114"/>
      <c r="GG89" s="114"/>
      <c r="GH89" s="114"/>
      <c r="GI89" s="114"/>
      <c r="GJ89" s="114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</row>
    <row r="90" spans="1:437" s="58" customFormat="1" outlineLevel="1" x14ac:dyDescent="0.25">
      <c r="A90" s="75"/>
      <c r="B90" s="15"/>
      <c r="C90" s="76"/>
      <c r="D90" s="65"/>
      <c r="E90" s="11" t="str">
        <f t="shared" ref="E90:BP90" si="149" xml:space="preserve"> E$25</f>
        <v>Model period ending</v>
      </c>
      <c r="F90" s="11">
        <f t="shared" si="149"/>
        <v>0</v>
      </c>
      <c r="G90" s="11" t="str">
        <f t="shared" si="149"/>
        <v>date</v>
      </c>
      <c r="H90" s="11">
        <f t="shared" si="149"/>
        <v>0</v>
      </c>
      <c r="I90" s="183">
        <f t="shared" si="149"/>
        <v>0</v>
      </c>
      <c r="J90" s="11">
        <f t="shared" si="149"/>
        <v>44104</v>
      </c>
      <c r="K90" s="11">
        <f t="shared" si="149"/>
        <v>44196</v>
      </c>
      <c r="L90" s="11">
        <f t="shared" si="149"/>
        <v>44286</v>
      </c>
      <c r="M90" s="11">
        <f t="shared" si="149"/>
        <v>44377</v>
      </c>
      <c r="N90" s="11">
        <f t="shared" si="149"/>
        <v>44469</v>
      </c>
      <c r="O90" s="11">
        <f t="shared" si="149"/>
        <v>44561</v>
      </c>
      <c r="P90" s="11">
        <f t="shared" si="149"/>
        <v>44651</v>
      </c>
      <c r="Q90" s="11">
        <f t="shared" si="149"/>
        <v>44742</v>
      </c>
      <c r="R90" s="11">
        <f t="shared" si="149"/>
        <v>44834</v>
      </c>
      <c r="S90" s="11">
        <f t="shared" si="149"/>
        <v>44926</v>
      </c>
      <c r="T90" s="11">
        <f t="shared" si="149"/>
        <v>45016</v>
      </c>
      <c r="U90" s="11">
        <f t="shared" si="149"/>
        <v>45107</v>
      </c>
      <c r="V90" s="11">
        <f t="shared" si="149"/>
        <v>45199</v>
      </c>
      <c r="W90" s="11">
        <f t="shared" si="149"/>
        <v>45291</v>
      </c>
      <c r="X90" s="11">
        <f t="shared" si="149"/>
        <v>45382</v>
      </c>
      <c r="Y90" s="11">
        <f t="shared" si="149"/>
        <v>45473</v>
      </c>
      <c r="Z90" s="11">
        <f t="shared" si="149"/>
        <v>45565</v>
      </c>
      <c r="AA90" s="11">
        <f t="shared" si="149"/>
        <v>45657</v>
      </c>
      <c r="AB90" s="11">
        <f t="shared" si="149"/>
        <v>45747</v>
      </c>
      <c r="AC90" s="11">
        <f t="shared" si="149"/>
        <v>45838</v>
      </c>
      <c r="AD90" s="11">
        <f t="shared" si="149"/>
        <v>45930</v>
      </c>
      <c r="AE90" s="11">
        <f t="shared" si="149"/>
        <v>46022</v>
      </c>
      <c r="AF90" s="11">
        <f t="shared" si="149"/>
        <v>46112</v>
      </c>
      <c r="AG90" s="11">
        <f t="shared" si="149"/>
        <v>46203</v>
      </c>
      <c r="AH90" s="11">
        <f t="shared" si="149"/>
        <v>46295</v>
      </c>
      <c r="AI90" s="11">
        <f t="shared" si="149"/>
        <v>46387</v>
      </c>
      <c r="AJ90" s="11">
        <f t="shared" si="149"/>
        <v>46477</v>
      </c>
      <c r="AK90" s="11">
        <f t="shared" si="149"/>
        <v>46568</v>
      </c>
      <c r="AL90" s="11">
        <f t="shared" si="149"/>
        <v>46660</v>
      </c>
      <c r="AM90" s="11">
        <f t="shared" si="149"/>
        <v>46752</v>
      </c>
      <c r="AN90" s="11">
        <f t="shared" si="149"/>
        <v>46843</v>
      </c>
      <c r="AO90" s="11">
        <f t="shared" si="149"/>
        <v>46934</v>
      </c>
      <c r="AP90" s="11">
        <f t="shared" si="149"/>
        <v>47026</v>
      </c>
      <c r="AQ90" s="11">
        <f t="shared" si="149"/>
        <v>47118</v>
      </c>
      <c r="AR90" s="11">
        <f t="shared" si="149"/>
        <v>47208</v>
      </c>
      <c r="AS90" s="11">
        <f t="shared" si="149"/>
        <v>47299</v>
      </c>
      <c r="AT90" s="11">
        <f t="shared" si="149"/>
        <v>47391</v>
      </c>
      <c r="AU90" s="11">
        <f t="shared" si="149"/>
        <v>47483</v>
      </c>
      <c r="AV90" s="11">
        <f t="shared" si="149"/>
        <v>47573</v>
      </c>
      <c r="AW90" s="11">
        <f t="shared" si="149"/>
        <v>47664</v>
      </c>
      <c r="AX90" s="11">
        <f t="shared" si="149"/>
        <v>47756</v>
      </c>
      <c r="AY90" s="11">
        <f t="shared" si="149"/>
        <v>47848</v>
      </c>
      <c r="AZ90" s="11">
        <f t="shared" si="149"/>
        <v>47938</v>
      </c>
      <c r="BA90" s="11">
        <f t="shared" si="149"/>
        <v>48029</v>
      </c>
      <c r="BB90" s="11">
        <f t="shared" si="149"/>
        <v>48121</v>
      </c>
      <c r="BC90" s="11">
        <f t="shared" si="149"/>
        <v>48213</v>
      </c>
      <c r="BD90" s="11">
        <f t="shared" si="149"/>
        <v>48304</v>
      </c>
      <c r="BE90" s="11">
        <f t="shared" si="149"/>
        <v>48395</v>
      </c>
      <c r="BF90" s="11">
        <f t="shared" si="149"/>
        <v>48487</v>
      </c>
      <c r="BG90" s="11">
        <f t="shared" si="149"/>
        <v>48579</v>
      </c>
      <c r="BH90" s="11">
        <f t="shared" si="149"/>
        <v>48669</v>
      </c>
      <c r="BI90" s="11">
        <f t="shared" si="149"/>
        <v>48760</v>
      </c>
      <c r="BJ90" s="11">
        <f t="shared" si="149"/>
        <v>48852</v>
      </c>
      <c r="BK90" s="11">
        <f t="shared" si="149"/>
        <v>48944</v>
      </c>
      <c r="BL90" s="11">
        <f t="shared" si="149"/>
        <v>49034</v>
      </c>
      <c r="BM90" s="11">
        <f t="shared" si="149"/>
        <v>49125</v>
      </c>
      <c r="BN90" s="11">
        <f t="shared" si="149"/>
        <v>49217</v>
      </c>
      <c r="BO90" s="11">
        <f t="shared" si="149"/>
        <v>49309</v>
      </c>
      <c r="BP90" s="11">
        <f t="shared" si="149"/>
        <v>49399</v>
      </c>
      <c r="BQ90" s="11">
        <f t="shared" ref="BQ90:EB90" si="150" xml:space="preserve"> BQ$25</f>
        <v>49490</v>
      </c>
      <c r="BR90" s="11">
        <f t="shared" si="150"/>
        <v>49582</v>
      </c>
      <c r="BS90" s="11">
        <f t="shared" si="150"/>
        <v>49674</v>
      </c>
      <c r="BT90" s="11">
        <f t="shared" si="150"/>
        <v>49765</v>
      </c>
      <c r="BU90" s="11">
        <f t="shared" si="150"/>
        <v>49856</v>
      </c>
      <c r="BV90" s="11">
        <f t="shared" si="150"/>
        <v>49948</v>
      </c>
      <c r="BW90" s="11">
        <f t="shared" si="150"/>
        <v>50040</v>
      </c>
      <c r="BX90" s="11">
        <f t="shared" si="150"/>
        <v>50130</v>
      </c>
      <c r="BY90" s="11">
        <f t="shared" si="150"/>
        <v>50221</v>
      </c>
      <c r="BZ90" s="11">
        <f t="shared" si="150"/>
        <v>50313</v>
      </c>
      <c r="CA90" s="11">
        <f t="shared" si="150"/>
        <v>50405</v>
      </c>
      <c r="CB90" s="11">
        <f t="shared" si="150"/>
        <v>50495</v>
      </c>
      <c r="CC90" s="11">
        <f t="shared" si="150"/>
        <v>50586</v>
      </c>
      <c r="CD90" s="11">
        <f t="shared" si="150"/>
        <v>50678</v>
      </c>
      <c r="CE90" s="11">
        <f t="shared" si="150"/>
        <v>50770</v>
      </c>
      <c r="CF90" s="11">
        <f t="shared" si="150"/>
        <v>50860</v>
      </c>
      <c r="CG90" s="11">
        <f t="shared" si="150"/>
        <v>50951</v>
      </c>
      <c r="CH90" s="11">
        <f t="shared" si="150"/>
        <v>51043</v>
      </c>
      <c r="CI90" s="11">
        <f t="shared" si="150"/>
        <v>51135</v>
      </c>
      <c r="CJ90" s="11">
        <f t="shared" si="150"/>
        <v>51226</v>
      </c>
      <c r="CK90" s="11">
        <f t="shared" si="150"/>
        <v>51317</v>
      </c>
      <c r="CL90" s="11">
        <f t="shared" si="150"/>
        <v>51409</v>
      </c>
      <c r="CM90" s="11">
        <f t="shared" si="150"/>
        <v>51501</v>
      </c>
      <c r="CN90" s="11">
        <f t="shared" si="150"/>
        <v>51591</v>
      </c>
      <c r="CO90" s="11">
        <f t="shared" si="150"/>
        <v>51682</v>
      </c>
      <c r="CP90" s="11">
        <f t="shared" si="150"/>
        <v>51774</v>
      </c>
      <c r="CQ90" s="11">
        <f t="shared" si="150"/>
        <v>51866</v>
      </c>
      <c r="CR90" s="11">
        <f t="shared" si="150"/>
        <v>51956</v>
      </c>
      <c r="CS90" s="11">
        <f t="shared" si="150"/>
        <v>52047</v>
      </c>
      <c r="CT90" s="11">
        <f t="shared" si="150"/>
        <v>52139</v>
      </c>
      <c r="CU90" s="11">
        <f t="shared" si="150"/>
        <v>52231</v>
      </c>
      <c r="CV90" s="11">
        <f t="shared" si="150"/>
        <v>52321</v>
      </c>
      <c r="CW90" s="11">
        <f t="shared" si="150"/>
        <v>52412</v>
      </c>
      <c r="CX90" s="11">
        <f t="shared" si="150"/>
        <v>52504</v>
      </c>
      <c r="CY90" s="11">
        <f t="shared" si="150"/>
        <v>52596</v>
      </c>
      <c r="CZ90" s="11">
        <f t="shared" si="150"/>
        <v>52687</v>
      </c>
      <c r="DA90" s="11">
        <f t="shared" si="150"/>
        <v>52778</v>
      </c>
      <c r="DB90" s="11">
        <f t="shared" si="150"/>
        <v>52870</v>
      </c>
      <c r="DC90" s="11">
        <f t="shared" si="150"/>
        <v>52962</v>
      </c>
      <c r="DD90" s="11">
        <f t="shared" si="150"/>
        <v>53052</v>
      </c>
      <c r="DE90" s="11">
        <f t="shared" si="150"/>
        <v>53143</v>
      </c>
      <c r="DF90" s="11">
        <f t="shared" si="150"/>
        <v>53235</v>
      </c>
      <c r="DG90" s="11">
        <f t="shared" si="150"/>
        <v>53327</v>
      </c>
      <c r="DH90" s="11">
        <f t="shared" si="150"/>
        <v>53417</v>
      </c>
      <c r="DI90" s="11">
        <f t="shared" si="150"/>
        <v>53508</v>
      </c>
      <c r="DJ90" s="11">
        <f t="shared" si="150"/>
        <v>53600</v>
      </c>
      <c r="DK90" s="11">
        <f t="shared" si="150"/>
        <v>53692</v>
      </c>
      <c r="DL90" s="11">
        <f t="shared" si="150"/>
        <v>53782</v>
      </c>
      <c r="DM90" s="11">
        <f t="shared" si="150"/>
        <v>53873</v>
      </c>
      <c r="DN90" s="11">
        <f t="shared" si="150"/>
        <v>53965</v>
      </c>
      <c r="DO90" s="11">
        <f t="shared" si="150"/>
        <v>54057</v>
      </c>
      <c r="DP90" s="11">
        <f t="shared" si="150"/>
        <v>54148</v>
      </c>
      <c r="DQ90" s="11">
        <f t="shared" si="150"/>
        <v>54239</v>
      </c>
      <c r="DR90" s="11">
        <f t="shared" si="150"/>
        <v>54331</v>
      </c>
      <c r="DS90" s="11">
        <f t="shared" si="150"/>
        <v>54423</v>
      </c>
      <c r="DT90" s="11">
        <f t="shared" si="150"/>
        <v>54513</v>
      </c>
      <c r="DU90" s="11">
        <f t="shared" si="150"/>
        <v>54604</v>
      </c>
      <c r="DV90" s="11">
        <f t="shared" si="150"/>
        <v>54696</v>
      </c>
      <c r="DW90" s="11">
        <f t="shared" si="150"/>
        <v>54788</v>
      </c>
      <c r="DX90" s="11">
        <f t="shared" si="150"/>
        <v>54878</v>
      </c>
      <c r="DY90" s="11">
        <f t="shared" si="150"/>
        <v>54969</v>
      </c>
      <c r="DZ90" s="11">
        <f t="shared" si="150"/>
        <v>55061</v>
      </c>
      <c r="EA90" s="11">
        <f t="shared" si="150"/>
        <v>55153</v>
      </c>
      <c r="EB90" s="11">
        <f t="shared" si="150"/>
        <v>55243</v>
      </c>
      <c r="EC90" s="11">
        <f t="shared" ref="EC90:FH90" si="151" xml:space="preserve"> EC$25</f>
        <v>55334</v>
      </c>
      <c r="ED90" s="11">
        <f t="shared" si="151"/>
        <v>55426</v>
      </c>
      <c r="EE90" s="11">
        <f t="shared" si="151"/>
        <v>55518</v>
      </c>
      <c r="EF90" s="11">
        <f t="shared" si="151"/>
        <v>55609</v>
      </c>
      <c r="EG90" s="11">
        <f t="shared" si="151"/>
        <v>55700</v>
      </c>
      <c r="EH90" s="11">
        <f t="shared" si="151"/>
        <v>55792</v>
      </c>
      <c r="EI90" s="11">
        <f t="shared" si="151"/>
        <v>55884</v>
      </c>
      <c r="EJ90" s="11">
        <f t="shared" si="151"/>
        <v>55974</v>
      </c>
      <c r="EK90" s="11">
        <f t="shared" si="151"/>
        <v>56065</v>
      </c>
      <c r="EL90" s="11">
        <f t="shared" si="151"/>
        <v>56157</v>
      </c>
      <c r="EM90" s="11">
        <f t="shared" si="151"/>
        <v>56249</v>
      </c>
      <c r="EN90" s="11">
        <f t="shared" si="151"/>
        <v>56339</v>
      </c>
      <c r="EO90" s="11">
        <f t="shared" si="151"/>
        <v>56430</v>
      </c>
      <c r="EP90" s="11">
        <f t="shared" si="151"/>
        <v>56522</v>
      </c>
      <c r="EQ90" s="11">
        <f t="shared" si="151"/>
        <v>56614</v>
      </c>
      <c r="ER90" s="11">
        <f t="shared" si="151"/>
        <v>56704</v>
      </c>
      <c r="ES90" s="11">
        <f t="shared" si="151"/>
        <v>56795</v>
      </c>
      <c r="ET90" s="11">
        <f t="shared" si="151"/>
        <v>56887</v>
      </c>
      <c r="EU90" s="11">
        <f t="shared" si="151"/>
        <v>56979</v>
      </c>
      <c r="EV90" s="11">
        <f t="shared" si="151"/>
        <v>57070</v>
      </c>
      <c r="EW90" s="11">
        <f t="shared" si="151"/>
        <v>57161</v>
      </c>
      <c r="EX90" s="11">
        <f t="shared" si="151"/>
        <v>57253</v>
      </c>
      <c r="EY90" s="11">
        <f t="shared" si="151"/>
        <v>57345</v>
      </c>
      <c r="EZ90" s="11">
        <f t="shared" si="151"/>
        <v>57435</v>
      </c>
      <c r="FA90" s="11">
        <f t="shared" si="151"/>
        <v>57526</v>
      </c>
      <c r="FB90" s="11">
        <f t="shared" si="151"/>
        <v>57618</v>
      </c>
      <c r="FC90" s="11">
        <f t="shared" si="151"/>
        <v>57710</v>
      </c>
      <c r="FD90" s="11">
        <f t="shared" si="151"/>
        <v>57800</v>
      </c>
      <c r="FE90" s="11">
        <f t="shared" si="151"/>
        <v>57891</v>
      </c>
      <c r="FF90" s="11">
        <f t="shared" si="151"/>
        <v>57983</v>
      </c>
      <c r="FG90" s="11">
        <f t="shared" si="151"/>
        <v>58075</v>
      </c>
      <c r="FH90" s="11">
        <f t="shared" si="151"/>
        <v>58165</v>
      </c>
      <c r="FI90" s="11">
        <f t="shared" ref="FI90:GJ90" si="152" xml:space="preserve"> FI$25</f>
        <v>58256</v>
      </c>
      <c r="FJ90" s="11">
        <f t="shared" si="152"/>
        <v>58348</v>
      </c>
      <c r="FK90" s="11">
        <f t="shared" si="152"/>
        <v>58440</v>
      </c>
      <c r="FL90" s="11">
        <f t="shared" si="152"/>
        <v>58531</v>
      </c>
      <c r="FM90" s="11">
        <f t="shared" si="152"/>
        <v>58622</v>
      </c>
      <c r="FN90" s="11">
        <f t="shared" si="152"/>
        <v>58714</v>
      </c>
      <c r="FO90" s="11">
        <f t="shared" si="152"/>
        <v>58806</v>
      </c>
      <c r="FP90" s="11">
        <f t="shared" si="152"/>
        <v>58896</v>
      </c>
      <c r="FQ90" s="11">
        <f t="shared" si="152"/>
        <v>58987</v>
      </c>
      <c r="FR90" s="11">
        <f t="shared" si="152"/>
        <v>59079</v>
      </c>
      <c r="FS90" s="11">
        <f t="shared" si="152"/>
        <v>59171</v>
      </c>
      <c r="FT90" s="11">
        <f t="shared" si="152"/>
        <v>59261</v>
      </c>
      <c r="FU90" s="11">
        <f t="shared" si="152"/>
        <v>59352</v>
      </c>
      <c r="FV90" s="11">
        <f t="shared" si="152"/>
        <v>59444</v>
      </c>
      <c r="FW90" s="11">
        <f t="shared" si="152"/>
        <v>59536</v>
      </c>
      <c r="FX90" s="11">
        <f t="shared" si="152"/>
        <v>59626</v>
      </c>
      <c r="FY90" s="11">
        <f t="shared" si="152"/>
        <v>59717</v>
      </c>
      <c r="FZ90" s="11">
        <f t="shared" si="152"/>
        <v>59809</v>
      </c>
      <c r="GA90" s="11">
        <f t="shared" si="152"/>
        <v>59901</v>
      </c>
      <c r="GB90" s="11">
        <f t="shared" si="152"/>
        <v>59992</v>
      </c>
      <c r="GC90" s="11">
        <f t="shared" si="152"/>
        <v>60083</v>
      </c>
      <c r="GD90" s="11">
        <f t="shared" si="152"/>
        <v>60175</v>
      </c>
      <c r="GE90" s="11">
        <f t="shared" si="152"/>
        <v>60267</v>
      </c>
      <c r="GF90" s="11">
        <f t="shared" si="152"/>
        <v>60357</v>
      </c>
      <c r="GG90" s="11">
        <f t="shared" si="152"/>
        <v>60448</v>
      </c>
      <c r="GH90" s="11">
        <f t="shared" si="152"/>
        <v>60540</v>
      </c>
      <c r="GI90" s="11">
        <f t="shared" si="152"/>
        <v>60632</v>
      </c>
      <c r="GJ90" s="11">
        <f t="shared" si="152"/>
        <v>60722</v>
      </c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</row>
    <row r="91" spans="1:437" s="304" customFormat="1" outlineLevel="1" x14ac:dyDescent="0.25">
      <c r="A91" s="302"/>
      <c r="B91" s="302"/>
      <c r="C91" s="303"/>
      <c r="E91" s="300" t="s">
        <v>135</v>
      </c>
      <c r="F91" s="300"/>
      <c r="G91" s="300" t="s">
        <v>5</v>
      </c>
      <c r="H91" s="300">
        <f xml:space="preserve"> SUM(J91:GJ91)</f>
        <v>1</v>
      </c>
      <c r="I91" s="305"/>
      <c r="J91" s="249">
        <f t="shared" ref="J91:AO91" si="153" xml:space="preserve"> IF(J90 = $F89, 1, 0)</f>
        <v>0</v>
      </c>
      <c r="K91" s="249">
        <f t="shared" si="153"/>
        <v>0</v>
      </c>
      <c r="L91" s="249">
        <f t="shared" si="153"/>
        <v>0</v>
      </c>
      <c r="M91" s="249">
        <f t="shared" si="153"/>
        <v>0</v>
      </c>
      <c r="N91" s="249">
        <f t="shared" si="153"/>
        <v>0</v>
      </c>
      <c r="O91" s="249">
        <f t="shared" si="153"/>
        <v>0</v>
      </c>
      <c r="P91" s="249">
        <f t="shared" si="153"/>
        <v>0</v>
      </c>
      <c r="Q91" s="249">
        <f t="shared" si="153"/>
        <v>0</v>
      </c>
      <c r="R91" s="249">
        <f t="shared" si="153"/>
        <v>0</v>
      </c>
      <c r="S91" s="249">
        <f t="shared" si="153"/>
        <v>0</v>
      </c>
      <c r="T91" s="249">
        <f t="shared" si="153"/>
        <v>0</v>
      </c>
      <c r="U91" s="249">
        <f t="shared" si="153"/>
        <v>0</v>
      </c>
      <c r="V91" s="249">
        <f t="shared" si="153"/>
        <v>0</v>
      </c>
      <c r="W91" s="249">
        <f t="shared" si="153"/>
        <v>0</v>
      </c>
      <c r="X91" s="249">
        <f t="shared" si="153"/>
        <v>0</v>
      </c>
      <c r="Y91" s="249">
        <f t="shared" si="153"/>
        <v>0</v>
      </c>
      <c r="Z91" s="249">
        <f t="shared" si="153"/>
        <v>0</v>
      </c>
      <c r="AA91" s="249">
        <f t="shared" si="153"/>
        <v>0</v>
      </c>
      <c r="AB91" s="249">
        <f t="shared" si="153"/>
        <v>0</v>
      </c>
      <c r="AC91" s="249">
        <f t="shared" si="153"/>
        <v>0</v>
      </c>
      <c r="AD91" s="249">
        <f t="shared" si="153"/>
        <v>0</v>
      </c>
      <c r="AE91" s="249">
        <f t="shared" si="153"/>
        <v>0</v>
      </c>
      <c r="AF91" s="249">
        <f t="shared" si="153"/>
        <v>0</v>
      </c>
      <c r="AG91" s="249">
        <f t="shared" si="153"/>
        <v>0</v>
      </c>
      <c r="AH91" s="249">
        <f t="shared" si="153"/>
        <v>0</v>
      </c>
      <c r="AI91" s="249">
        <f t="shared" si="153"/>
        <v>0</v>
      </c>
      <c r="AJ91" s="249">
        <f t="shared" si="153"/>
        <v>0</v>
      </c>
      <c r="AK91" s="249">
        <f t="shared" si="153"/>
        <v>0</v>
      </c>
      <c r="AL91" s="249">
        <f t="shared" si="153"/>
        <v>0</v>
      </c>
      <c r="AM91" s="249">
        <f t="shared" si="153"/>
        <v>0</v>
      </c>
      <c r="AN91" s="249">
        <f t="shared" si="153"/>
        <v>0</v>
      </c>
      <c r="AO91" s="249">
        <f t="shared" si="153"/>
        <v>0</v>
      </c>
      <c r="AP91" s="249">
        <f t="shared" ref="AP91:BU91" si="154" xml:space="preserve"> IF(AP90 = $F89, 1, 0)</f>
        <v>0</v>
      </c>
      <c r="AQ91" s="249">
        <f t="shared" si="154"/>
        <v>0</v>
      </c>
      <c r="AR91" s="249">
        <f t="shared" si="154"/>
        <v>0</v>
      </c>
      <c r="AS91" s="249">
        <f t="shared" si="154"/>
        <v>0</v>
      </c>
      <c r="AT91" s="249">
        <f t="shared" si="154"/>
        <v>0</v>
      </c>
      <c r="AU91" s="249">
        <f t="shared" si="154"/>
        <v>0</v>
      </c>
      <c r="AV91" s="249">
        <f t="shared" si="154"/>
        <v>0</v>
      </c>
      <c r="AW91" s="249">
        <f t="shared" si="154"/>
        <v>0</v>
      </c>
      <c r="AX91" s="249">
        <f t="shared" si="154"/>
        <v>0</v>
      </c>
      <c r="AY91" s="249">
        <f t="shared" si="154"/>
        <v>0</v>
      </c>
      <c r="AZ91" s="249">
        <f t="shared" si="154"/>
        <v>0</v>
      </c>
      <c r="BA91" s="249">
        <f t="shared" si="154"/>
        <v>0</v>
      </c>
      <c r="BB91" s="249">
        <f t="shared" si="154"/>
        <v>0</v>
      </c>
      <c r="BC91" s="249">
        <f t="shared" si="154"/>
        <v>0</v>
      </c>
      <c r="BD91" s="249">
        <f t="shared" si="154"/>
        <v>0</v>
      </c>
      <c r="BE91" s="249">
        <f t="shared" si="154"/>
        <v>0</v>
      </c>
      <c r="BF91" s="249">
        <f t="shared" si="154"/>
        <v>0</v>
      </c>
      <c r="BG91" s="249">
        <f t="shared" si="154"/>
        <v>0</v>
      </c>
      <c r="BH91" s="249">
        <f t="shared" si="154"/>
        <v>0</v>
      </c>
      <c r="BI91" s="249">
        <f t="shared" si="154"/>
        <v>0</v>
      </c>
      <c r="BJ91" s="249">
        <f t="shared" si="154"/>
        <v>0</v>
      </c>
      <c r="BK91" s="249">
        <f t="shared" si="154"/>
        <v>0</v>
      </c>
      <c r="BL91" s="249">
        <f t="shared" si="154"/>
        <v>0</v>
      </c>
      <c r="BM91" s="249">
        <f t="shared" si="154"/>
        <v>0</v>
      </c>
      <c r="BN91" s="249">
        <f t="shared" si="154"/>
        <v>0</v>
      </c>
      <c r="BO91" s="249">
        <f t="shared" si="154"/>
        <v>0</v>
      </c>
      <c r="BP91" s="249">
        <f t="shared" si="154"/>
        <v>0</v>
      </c>
      <c r="BQ91" s="249">
        <f t="shared" si="154"/>
        <v>0</v>
      </c>
      <c r="BR91" s="249">
        <f t="shared" si="154"/>
        <v>0</v>
      </c>
      <c r="BS91" s="249">
        <f t="shared" si="154"/>
        <v>0</v>
      </c>
      <c r="BT91" s="249">
        <f t="shared" si="154"/>
        <v>0</v>
      </c>
      <c r="BU91" s="249">
        <f t="shared" si="154"/>
        <v>0</v>
      </c>
      <c r="BV91" s="249">
        <f t="shared" ref="BV91:DA91" si="155" xml:space="preserve"> IF(BV90 = $F89, 1, 0)</f>
        <v>0</v>
      </c>
      <c r="BW91" s="249">
        <f t="shared" si="155"/>
        <v>0</v>
      </c>
      <c r="BX91" s="249">
        <f t="shared" si="155"/>
        <v>0</v>
      </c>
      <c r="BY91" s="249">
        <f t="shared" si="155"/>
        <v>0</v>
      </c>
      <c r="BZ91" s="249">
        <f t="shared" si="155"/>
        <v>0</v>
      </c>
      <c r="CA91" s="249">
        <f t="shared" si="155"/>
        <v>0</v>
      </c>
      <c r="CB91" s="249">
        <f t="shared" si="155"/>
        <v>0</v>
      </c>
      <c r="CC91" s="249">
        <f t="shared" si="155"/>
        <v>0</v>
      </c>
      <c r="CD91" s="249">
        <f t="shared" si="155"/>
        <v>0</v>
      </c>
      <c r="CE91" s="249">
        <f t="shared" si="155"/>
        <v>0</v>
      </c>
      <c r="CF91" s="249">
        <f t="shared" si="155"/>
        <v>0</v>
      </c>
      <c r="CG91" s="249">
        <f t="shared" si="155"/>
        <v>0</v>
      </c>
      <c r="CH91" s="249">
        <f t="shared" si="155"/>
        <v>0</v>
      </c>
      <c r="CI91" s="249">
        <f t="shared" si="155"/>
        <v>0</v>
      </c>
      <c r="CJ91" s="249">
        <f t="shared" si="155"/>
        <v>0</v>
      </c>
      <c r="CK91" s="249">
        <f t="shared" si="155"/>
        <v>0</v>
      </c>
      <c r="CL91" s="249">
        <f t="shared" si="155"/>
        <v>0</v>
      </c>
      <c r="CM91" s="249">
        <f t="shared" si="155"/>
        <v>0</v>
      </c>
      <c r="CN91" s="249">
        <f t="shared" si="155"/>
        <v>0</v>
      </c>
      <c r="CO91" s="249">
        <f t="shared" si="155"/>
        <v>0</v>
      </c>
      <c r="CP91" s="249">
        <f t="shared" si="155"/>
        <v>0</v>
      </c>
      <c r="CQ91" s="249">
        <f t="shared" si="155"/>
        <v>0</v>
      </c>
      <c r="CR91" s="249">
        <f t="shared" si="155"/>
        <v>0</v>
      </c>
      <c r="CS91" s="249">
        <f t="shared" si="155"/>
        <v>0</v>
      </c>
      <c r="CT91" s="249">
        <f t="shared" si="155"/>
        <v>0</v>
      </c>
      <c r="CU91" s="249">
        <f t="shared" si="155"/>
        <v>0</v>
      </c>
      <c r="CV91" s="249">
        <f t="shared" si="155"/>
        <v>0</v>
      </c>
      <c r="CW91" s="249">
        <f t="shared" si="155"/>
        <v>0</v>
      </c>
      <c r="CX91" s="249">
        <f t="shared" si="155"/>
        <v>0</v>
      </c>
      <c r="CY91" s="249">
        <f t="shared" si="155"/>
        <v>0</v>
      </c>
      <c r="CZ91" s="249">
        <f t="shared" si="155"/>
        <v>0</v>
      </c>
      <c r="DA91" s="249">
        <f t="shared" si="155"/>
        <v>0</v>
      </c>
      <c r="DB91" s="249">
        <f t="shared" ref="DB91:EG91" si="156" xml:space="preserve"> IF(DB90 = $F89, 1, 0)</f>
        <v>0</v>
      </c>
      <c r="DC91" s="249">
        <f t="shared" si="156"/>
        <v>0</v>
      </c>
      <c r="DD91" s="249">
        <f t="shared" si="156"/>
        <v>0</v>
      </c>
      <c r="DE91" s="249">
        <f t="shared" si="156"/>
        <v>0</v>
      </c>
      <c r="DF91" s="249">
        <f t="shared" si="156"/>
        <v>0</v>
      </c>
      <c r="DG91" s="249">
        <f t="shared" si="156"/>
        <v>0</v>
      </c>
      <c r="DH91" s="249">
        <f t="shared" si="156"/>
        <v>0</v>
      </c>
      <c r="DI91" s="249">
        <f t="shared" si="156"/>
        <v>0</v>
      </c>
      <c r="DJ91" s="249">
        <f t="shared" si="156"/>
        <v>0</v>
      </c>
      <c r="DK91" s="249">
        <f t="shared" si="156"/>
        <v>0</v>
      </c>
      <c r="DL91" s="249">
        <f t="shared" si="156"/>
        <v>0</v>
      </c>
      <c r="DM91" s="249">
        <f t="shared" si="156"/>
        <v>0</v>
      </c>
      <c r="DN91" s="249">
        <f t="shared" si="156"/>
        <v>0</v>
      </c>
      <c r="DO91" s="249">
        <f t="shared" si="156"/>
        <v>0</v>
      </c>
      <c r="DP91" s="249">
        <f t="shared" si="156"/>
        <v>0</v>
      </c>
      <c r="DQ91" s="249">
        <f t="shared" si="156"/>
        <v>0</v>
      </c>
      <c r="DR91" s="249">
        <f t="shared" si="156"/>
        <v>0</v>
      </c>
      <c r="DS91" s="249">
        <f t="shared" si="156"/>
        <v>0</v>
      </c>
      <c r="DT91" s="249">
        <f t="shared" si="156"/>
        <v>0</v>
      </c>
      <c r="DU91" s="249">
        <f t="shared" si="156"/>
        <v>0</v>
      </c>
      <c r="DV91" s="249">
        <f t="shared" si="156"/>
        <v>0</v>
      </c>
      <c r="DW91" s="249">
        <f t="shared" si="156"/>
        <v>0</v>
      </c>
      <c r="DX91" s="249">
        <f t="shared" si="156"/>
        <v>0</v>
      </c>
      <c r="DY91" s="249">
        <f t="shared" si="156"/>
        <v>0</v>
      </c>
      <c r="DZ91" s="249">
        <f t="shared" si="156"/>
        <v>0</v>
      </c>
      <c r="EA91" s="249">
        <f t="shared" si="156"/>
        <v>0</v>
      </c>
      <c r="EB91" s="249">
        <f t="shared" si="156"/>
        <v>1</v>
      </c>
      <c r="EC91" s="249">
        <f t="shared" si="156"/>
        <v>0</v>
      </c>
      <c r="ED91" s="249">
        <f t="shared" si="156"/>
        <v>0</v>
      </c>
      <c r="EE91" s="249">
        <f t="shared" si="156"/>
        <v>0</v>
      </c>
      <c r="EF91" s="249">
        <f t="shared" si="156"/>
        <v>0</v>
      </c>
      <c r="EG91" s="249">
        <f t="shared" si="156"/>
        <v>0</v>
      </c>
      <c r="EH91" s="249">
        <f t="shared" ref="EH91:FM91" si="157" xml:space="preserve"> IF(EH90 = $F89, 1, 0)</f>
        <v>0</v>
      </c>
      <c r="EI91" s="249">
        <f t="shared" si="157"/>
        <v>0</v>
      </c>
      <c r="EJ91" s="249">
        <f t="shared" si="157"/>
        <v>0</v>
      </c>
      <c r="EK91" s="249">
        <f t="shared" si="157"/>
        <v>0</v>
      </c>
      <c r="EL91" s="249">
        <f t="shared" si="157"/>
        <v>0</v>
      </c>
      <c r="EM91" s="249">
        <f t="shared" si="157"/>
        <v>0</v>
      </c>
      <c r="EN91" s="249">
        <f t="shared" si="157"/>
        <v>0</v>
      </c>
      <c r="EO91" s="249">
        <f t="shared" si="157"/>
        <v>0</v>
      </c>
      <c r="EP91" s="249">
        <f t="shared" si="157"/>
        <v>0</v>
      </c>
      <c r="EQ91" s="249">
        <f t="shared" si="157"/>
        <v>0</v>
      </c>
      <c r="ER91" s="249">
        <f t="shared" si="157"/>
        <v>0</v>
      </c>
      <c r="ES91" s="249">
        <f t="shared" si="157"/>
        <v>0</v>
      </c>
      <c r="ET91" s="249">
        <f t="shared" si="157"/>
        <v>0</v>
      </c>
      <c r="EU91" s="249">
        <f t="shared" si="157"/>
        <v>0</v>
      </c>
      <c r="EV91" s="249">
        <f t="shared" si="157"/>
        <v>0</v>
      </c>
      <c r="EW91" s="249">
        <f t="shared" si="157"/>
        <v>0</v>
      </c>
      <c r="EX91" s="249">
        <f t="shared" si="157"/>
        <v>0</v>
      </c>
      <c r="EY91" s="249">
        <f t="shared" si="157"/>
        <v>0</v>
      </c>
      <c r="EZ91" s="249">
        <f t="shared" si="157"/>
        <v>0</v>
      </c>
      <c r="FA91" s="249">
        <f t="shared" si="157"/>
        <v>0</v>
      </c>
      <c r="FB91" s="249">
        <f t="shared" si="157"/>
        <v>0</v>
      </c>
      <c r="FC91" s="249">
        <f t="shared" si="157"/>
        <v>0</v>
      </c>
      <c r="FD91" s="249">
        <f t="shared" si="157"/>
        <v>0</v>
      </c>
      <c r="FE91" s="249">
        <f t="shared" si="157"/>
        <v>0</v>
      </c>
      <c r="FF91" s="249">
        <f t="shared" si="157"/>
        <v>0</v>
      </c>
      <c r="FG91" s="249">
        <f t="shared" si="157"/>
        <v>0</v>
      </c>
      <c r="FH91" s="249">
        <f t="shared" si="157"/>
        <v>0</v>
      </c>
      <c r="FI91" s="249">
        <f t="shared" si="157"/>
        <v>0</v>
      </c>
      <c r="FJ91" s="249">
        <f t="shared" si="157"/>
        <v>0</v>
      </c>
      <c r="FK91" s="249">
        <f t="shared" si="157"/>
        <v>0</v>
      </c>
      <c r="FL91" s="249">
        <f t="shared" si="157"/>
        <v>0</v>
      </c>
      <c r="FM91" s="249">
        <f t="shared" si="157"/>
        <v>0</v>
      </c>
      <c r="FN91" s="249">
        <f t="shared" ref="FN91:GJ91" si="158" xml:space="preserve"> IF(FN90 = $F89, 1, 0)</f>
        <v>0</v>
      </c>
      <c r="FO91" s="249">
        <f t="shared" si="158"/>
        <v>0</v>
      </c>
      <c r="FP91" s="249">
        <f t="shared" si="158"/>
        <v>0</v>
      </c>
      <c r="FQ91" s="249">
        <f t="shared" si="158"/>
        <v>0</v>
      </c>
      <c r="FR91" s="249">
        <f t="shared" si="158"/>
        <v>0</v>
      </c>
      <c r="FS91" s="249">
        <f t="shared" si="158"/>
        <v>0</v>
      </c>
      <c r="FT91" s="249">
        <f t="shared" si="158"/>
        <v>0</v>
      </c>
      <c r="FU91" s="249">
        <f t="shared" si="158"/>
        <v>0</v>
      </c>
      <c r="FV91" s="249">
        <f t="shared" si="158"/>
        <v>0</v>
      </c>
      <c r="FW91" s="249">
        <f t="shared" si="158"/>
        <v>0</v>
      </c>
      <c r="FX91" s="249">
        <f t="shared" si="158"/>
        <v>0</v>
      </c>
      <c r="FY91" s="249">
        <f t="shared" si="158"/>
        <v>0</v>
      </c>
      <c r="FZ91" s="249">
        <f t="shared" si="158"/>
        <v>0</v>
      </c>
      <c r="GA91" s="249">
        <f t="shared" si="158"/>
        <v>0</v>
      </c>
      <c r="GB91" s="249">
        <f t="shared" si="158"/>
        <v>0</v>
      </c>
      <c r="GC91" s="249">
        <f t="shared" si="158"/>
        <v>0</v>
      </c>
      <c r="GD91" s="249">
        <f t="shared" si="158"/>
        <v>0</v>
      </c>
      <c r="GE91" s="249">
        <f t="shared" si="158"/>
        <v>0</v>
      </c>
      <c r="GF91" s="249">
        <f t="shared" si="158"/>
        <v>0</v>
      </c>
      <c r="GG91" s="249">
        <f t="shared" si="158"/>
        <v>0</v>
      </c>
      <c r="GH91" s="249">
        <f t="shared" si="158"/>
        <v>0</v>
      </c>
      <c r="GI91" s="249">
        <f t="shared" si="158"/>
        <v>0</v>
      </c>
      <c r="GJ91" s="249">
        <f t="shared" si="158"/>
        <v>0</v>
      </c>
      <c r="GK91" s="250"/>
      <c r="GL91" s="250"/>
      <c r="GM91" s="250"/>
      <c r="GN91" s="250"/>
      <c r="GO91" s="250"/>
      <c r="GP91" s="250"/>
      <c r="GQ91" s="250"/>
      <c r="GR91" s="250"/>
      <c r="GS91" s="250"/>
      <c r="GT91" s="250"/>
      <c r="GU91" s="250"/>
      <c r="GV91" s="250"/>
      <c r="GW91" s="250"/>
      <c r="GX91" s="250"/>
      <c r="GY91" s="250"/>
      <c r="GZ91" s="250"/>
      <c r="HA91" s="250"/>
      <c r="HB91" s="250"/>
      <c r="HC91" s="250"/>
      <c r="HD91" s="250"/>
      <c r="HE91" s="250"/>
      <c r="HF91" s="250"/>
      <c r="HG91" s="250"/>
      <c r="HH91" s="250"/>
      <c r="HI91" s="250"/>
      <c r="HJ91" s="250"/>
      <c r="HK91" s="250"/>
      <c r="HL91" s="250"/>
      <c r="HM91" s="250"/>
      <c r="HN91" s="250"/>
      <c r="HO91" s="250"/>
      <c r="HP91" s="250"/>
      <c r="HQ91" s="250"/>
      <c r="HR91" s="250"/>
      <c r="HS91" s="250"/>
      <c r="HT91" s="250"/>
      <c r="HU91" s="250"/>
      <c r="HV91" s="250"/>
      <c r="HW91" s="250"/>
      <c r="HX91" s="250"/>
      <c r="HY91" s="250"/>
      <c r="HZ91" s="250"/>
      <c r="IA91" s="250"/>
      <c r="IB91" s="250"/>
      <c r="IC91" s="250"/>
      <c r="ID91" s="250"/>
      <c r="IE91" s="250"/>
      <c r="IF91" s="250"/>
      <c r="IG91" s="250"/>
      <c r="IH91" s="250"/>
      <c r="II91" s="250"/>
      <c r="IJ91" s="250"/>
      <c r="IK91" s="250"/>
      <c r="IL91" s="250"/>
      <c r="IM91" s="250"/>
      <c r="IN91" s="250"/>
      <c r="IO91" s="250"/>
      <c r="IP91" s="250"/>
      <c r="IQ91" s="250"/>
      <c r="IR91" s="250"/>
      <c r="IS91" s="250"/>
      <c r="IT91" s="250"/>
      <c r="IU91" s="250"/>
      <c r="IV91" s="250"/>
      <c r="IW91" s="250"/>
      <c r="IX91" s="250"/>
      <c r="IY91" s="250"/>
      <c r="IZ91" s="250"/>
      <c r="JA91" s="250"/>
      <c r="JB91" s="250"/>
      <c r="JC91" s="250"/>
      <c r="JD91" s="250"/>
      <c r="JE91" s="250"/>
      <c r="JF91" s="250"/>
      <c r="JG91" s="250"/>
      <c r="JH91" s="250"/>
      <c r="JI91" s="250"/>
      <c r="JJ91" s="250"/>
      <c r="JK91" s="250"/>
      <c r="JL91" s="250"/>
      <c r="JM91" s="250"/>
      <c r="JN91" s="250"/>
      <c r="JO91" s="250"/>
      <c r="JP91" s="250"/>
      <c r="JQ91" s="250"/>
      <c r="JR91" s="250"/>
      <c r="JS91" s="250"/>
      <c r="JT91" s="250"/>
      <c r="JU91" s="250"/>
      <c r="JV91" s="250"/>
      <c r="JW91" s="250"/>
      <c r="JX91" s="250"/>
      <c r="JY91" s="250"/>
      <c r="JZ91" s="250"/>
      <c r="KA91" s="250"/>
      <c r="KB91" s="250"/>
      <c r="KC91" s="250"/>
      <c r="KD91" s="250"/>
      <c r="KE91" s="250"/>
      <c r="KF91" s="250"/>
      <c r="KG91" s="250"/>
      <c r="KH91" s="250"/>
      <c r="KI91" s="250"/>
      <c r="KJ91" s="250"/>
      <c r="KK91" s="250"/>
      <c r="KL91" s="250"/>
      <c r="KM91" s="250"/>
      <c r="KN91" s="250"/>
      <c r="KO91" s="250"/>
      <c r="KP91" s="250"/>
      <c r="KQ91" s="250"/>
      <c r="KR91" s="250"/>
      <c r="KS91" s="250"/>
      <c r="KT91" s="250"/>
      <c r="KU91" s="250"/>
      <c r="KV91" s="250"/>
      <c r="KW91" s="250"/>
      <c r="KX91" s="250"/>
      <c r="KY91" s="250"/>
      <c r="KZ91" s="250"/>
      <c r="LA91" s="250"/>
      <c r="LB91" s="250"/>
      <c r="LC91" s="250"/>
      <c r="LD91" s="250"/>
      <c r="LE91" s="250"/>
      <c r="LF91" s="250"/>
      <c r="LG91" s="250"/>
      <c r="LH91" s="250"/>
      <c r="LI91" s="250"/>
      <c r="LJ91" s="250"/>
      <c r="LK91" s="250"/>
      <c r="LL91" s="250"/>
      <c r="LM91" s="250"/>
      <c r="LN91" s="250"/>
      <c r="LO91" s="250"/>
      <c r="LP91" s="250"/>
      <c r="LQ91" s="250"/>
      <c r="LR91" s="250"/>
      <c r="LS91" s="250"/>
      <c r="LT91" s="250"/>
      <c r="LU91" s="250"/>
      <c r="LV91" s="250"/>
      <c r="LW91" s="250"/>
      <c r="LX91" s="250"/>
      <c r="LY91" s="250"/>
      <c r="LZ91" s="250"/>
      <c r="MA91" s="250"/>
      <c r="MB91" s="250"/>
      <c r="MC91" s="250"/>
      <c r="MD91" s="250"/>
      <c r="ME91" s="250"/>
      <c r="MF91" s="250"/>
      <c r="MG91" s="250"/>
      <c r="MH91" s="250"/>
      <c r="MI91" s="250"/>
      <c r="MJ91" s="250"/>
      <c r="MK91" s="250"/>
      <c r="ML91" s="250"/>
      <c r="MM91" s="250"/>
      <c r="MN91" s="250"/>
      <c r="MO91" s="250"/>
      <c r="MP91" s="250"/>
      <c r="MQ91" s="250"/>
      <c r="MR91" s="250"/>
      <c r="MS91" s="250"/>
      <c r="MT91" s="250"/>
      <c r="MU91" s="250"/>
      <c r="MV91" s="250"/>
      <c r="MW91" s="250"/>
      <c r="MX91" s="250"/>
      <c r="MY91" s="250"/>
      <c r="MZ91" s="250"/>
      <c r="NA91" s="250"/>
      <c r="NB91" s="250"/>
      <c r="NC91" s="250"/>
      <c r="ND91" s="250"/>
      <c r="NE91" s="250"/>
      <c r="NF91" s="250"/>
      <c r="NG91" s="250"/>
      <c r="NH91" s="250"/>
      <c r="NI91" s="250"/>
      <c r="NJ91" s="250"/>
      <c r="NK91" s="250"/>
      <c r="NL91" s="250"/>
      <c r="NM91" s="250"/>
      <c r="NN91" s="250"/>
      <c r="NO91" s="250"/>
      <c r="NP91" s="250"/>
      <c r="NQ91" s="250"/>
      <c r="NR91" s="250"/>
      <c r="NS91" s="250"/>
      <c r="NT91" s="250"/>
      <c r="NU91" s="250"/>
      <c r="NV91" s="250"/>
      <c r="NW91" s="250"/>
      <c r="NX91" s="250"/>
      <c r="NY91" s="250"/>
      <c r="NZ91" s="250"/>
      <c r="OA91" s="250"/>
      <c r="OB91" s="250"/>
      <c r="OC91" s="250"/>
      <c r="OD91" s="250"/>
      <c r="OE91" s="250"/>
      <c r="OF91" s="250"/>
      <c r="OG91" s="250"/>
      <c r="OH91" s="250"/>
      <c r="OI91" s="250"/>
      <c r="OJ91" s="250"/>
      <c r="OK91" s="250"/>
      <c r="OL91" s="250"/>
      <c r="OM91" s="250"/>
      <c r="ON91" s="250"/>
      <c r="OO91" s="250"/>
      <c r="OP91" s="250"/>
      <c r="OQ91" s="250"/>
      <c r="OR91" s="250"/>
      <c r="OS91" s="250"/>
      <c r="OT91" s="250"/>
      <c r="OU91" s="250"/>
      <c r="OV91" s="250"/>
      <c r="OW91" s="250"/>
      <c r="OX91" s="250"/>
      <c r="OY91" s="250"/>
      <c r="OZ91" s="250"/>
      <c r="PA91" s="250"/>
      <c r="PB91" s="250"/>
      <c r="PC91" s="250"/>
      <c r="PD91" s="250"/>
      <c r="PE91" s="250"/>
      <c r="PF91" s="250"/>
      <c r="PG91" s="250"/>
      <c r="PH91" s="250"/>
      <c r="PI91" s="250"/>
      <c r="PJ91" s="250"/>
      <c r="PK91" s="250"/>
      <c r="PL91" s="250"/>
      <c r="PM91" s="250"/>
      <c r="PN91" s="250"/>
      <c r="PO91" s="250"/>
      <c r="PP91" s="250"/>
      <c r="PQ91" s="250"/>
      <c r="PR91" s="250"/>
      <c r="PS91" s="250"/>
      <c r="PT91" s="250"/>
      <c r="PU91" s="250"/>
    </row>
    <row r="92" spans="1:437" s="52" customFormat="1" outlineLevel="1" x14ac:dyDescent="0.25">
      <c r="A92" s="15"/>
      <c r="B92" s="15"/>
      <c r="C92" s="21"/>
      <c r="D92" s="60"/>
      <c r="E92" s="6"/>
      <c r="F92" s="6"/>
      <c r="G92" s="6"/>
      <c r="H92" s="6"/>
      <c r="I92" s="10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</row>
    <row r="93" spans="1:437" s="52" customFormat="1" outlineLevel="1" x14ac:dyDescent="0.25">
      <c r="A93" s="15"/>
      <c r="B93" s="15" t="s">
        <v>123</v>
      </c>
      <c r="C93" s="21"/>
      <c r="D93" s="60"/>
      <c r="E93" s="6"/>
      <c r="F93" s="6"/>
      <c r="G93" s="6"/>
      <c r="H93" s="6"/>
      <c r="I93" s="10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</row>
    <row r="94" spans="1:437" s="55" customFormat="1" outlineLevel="1" x14ac:dyDescent="0.25">
      <c r="A94" s="70"/>
      <c r="B94" s="15"/>
      <c r="C94" s="73"/>
      <c r="D94" s="74"/>
      <c r="E94" s="14" t="str">
        <f xml:space="preserve"> InpC!E$19</f>
        <v>Acquisition date</v>
      </c>
      <c r="F94" s="14">
        <f xml:space="preserve"> InpC!F$19</f>
        <v>44286</v>
      </c>
      <c r="G94" s="14" t="str">
        <f xml:space="preserve"> InpC!G$19</f>
        <v>date</v>
      </c>
      <c r="H94" s="50"/>
      <c r="I94" s="79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50"/>
      <c r="FT94" s="50"/>
      <c r="FU94" s="50"/>
      <c r="FV94" s="50"/>
      <c r="FW94" s="50"/>
      <c r="FX94" s="50"/>
      <c r="FY94" s="50"/>
      <c r="FZ94" s="50"/>
      <c r="GA94" s="50"/>
      <c r="GB94" s="50"/>
      <c r="GC94" s="50"/>
      <c r="GD94" s="50"/>
      <c r="GE94" s="50"/>
      <c r="GF94" s="50"/>
      <c r="GG94" s="50"/>
      <c r="GH94" s="50"/>
      <c r="GI94" s="50"/>
      <c r="GJ94" s="50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</row>
    <row r="95" spans="1:437" s="52" customFormat="1" outlineLevel="1" x14ac:dyDescent="0.25">
      <c r="A95" s="15"/>
      <c r="B95" s="15"/>
      <c r="C95" s="21"/>
      <c r="D95" s="60"/>
      <c r="E95" s="251" t="str">
        <f xml:space="preserve"> E$87</f>
        <v>End of operating period</v>
      </c>
      <c r="F95" s="251">
        <f xml:space="preserve"> F$87</f>
        <v>55243</v>
      </c>
      <c r="G95" s="251" t="str">
        <f xml:space="preserve"> G$87</f>
        <v>date</v>
      </c>
      <c r="H95" s="6"/>
      <c r="I95" s="10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</row>
    <row r="96" spans="1:437" s="58" customFormat="1" outlineLevel="1" x14ac:dyDescent="0.25">
      <c r="A96" s="75"/>
      <c r="B96" s="15"/>
      <c r="C96" s="76"/>
      <c r="D96" s="65"/>
      <c r="E96" s="11" t="str">
        <f t="shared" ref="E96:BP96" si="159" xml:space="preserve"> E$25</f>
        <v>Model period ending</v>
      </c>
      <c r="F96" s="11">
        <f t="shared" si="159"/>
        <v>0</v>
      </c>
      <c r="G96" s="11" t="str">
        <f t="shared" si="159"/>
        <v>date</v>
      </c>
      <c r="H96" s="11">
        <f t="shared" si="159"/>
        <v>0</v>
      </c>
      <c r="I96" s="183">
        <f t="shared" si="159"/>
        <v>0</v>
      </c>
      <c r="J96" s="11">
        <f t="shared" si="159"/>
        <v>44104</v>
      </c>
      <c r="K96" s="11">
        <f t="shared" si="159"/>
        <v>44196</v>
      </c>
      <c r="L96" s="11">
        <f t="shared" si="159"/>
        <v>44286</v>
      </c>
      <c r="M96" s="11">
        <f t="shared" si="159"/>
        <v>44377</v>
      </c>
      <c r="N96" s="11">
        <f t="shared" si="159"/>
        <v>44469</v>
      </c>
      <c r="O96" s="11">
        <f t="shared" si="159"/>
        <v>44561</v>
      </c>
      <c r="P96" s="11">
        <f t="shared" si="159"/>
        <v>44651</v>
      </c>
      <c r="Q96" s="11">
        <f t="shared" si="159"/>
        <v>44742</v>
      </c>
      <c r="R96" s="11">
        <f t="shared" si="159"/>
        <v>44834</v>
      </c>
      <c r="S96" s="11">
        <f t="shared" si="159"/>
        <v>44926</v>
      </c>
      <c r="T96" s="11">
        <f t="shared" si="159"/>
        <v>45016</v>
      </c>
      <c r="U96" s="11">
        <f t="shared" si="159"/>
        <v>45107</v>
      </c>
      <c r="V96" s="11">
        <f t="shared" si="159"/>
        <v>45199</v>
      </c>
      <c r="W96" s="11">
        <f t="shared" si="159"/>
        <v>45291</v>
      </c>
      <c r="X96" s="11">
        <f t="shared" si="159"/>
        <v>45382</v>
      </c>
      <c r="Y96" s="11">
        <f t="shared" si="159"/>
        <v>45473</v>
      </c>
      <c r="Z96" s="11">
        <f t="shared" si="159"/>
        <v>45565</v>
      </c>
      <c r="AA96" s="11">
        <f t="shared" si="159"/>
        <v>45657</v>
      </c>
      <c r="AB96" s="11">
        <f t="shared" si="159"/>
        <v>45747</v>
      </c>
      <c r="AC96" s="11">
        <f t="shared" si="159"/>
        <v>45838</v>
      </c>
      <c r="AD96" s="11">
        <f t="shared" si="159"/>
        <v>45930</v>
      </c>
      <c r="AE96" s="11">
        <f t="shared" si="159"/>
        <v>46022</v>
      </c>
      <c r="AF96" s="11">
        <f t="shared" si="159"/>
        <v>46112</v>
      </c>
      <c r="AG96" s="11">
        <f t="shared" si="159"/>
        <v>46203</v>
      </c>
      <c r="AH96" s="11">
        <f t="shared" si="159"/>
        <v>46295</v>
      </c>
      <c r="AI96" s="11">
        <f t="shared" si="159"/>
        <v>46387</v>
      </c>
      <c r="AJ96" s="11">
        <f t="shared" si="159"/>
        <v>46477</v>
      </c>
      <c r="AK96" s="11">
        <f t="shared" si="159"/>
        <v>46568</v>
      </c>
      <c r="AL96" s="11">
        <f t="shared" si="159"/>
        <v>46660</v>
      </c>
      <c r="AM96" s="11">
        <f t="shared" si="159"/>
        <v>46752</v>
      </c>
      <c r="AN96" s="11">
        <f t="shared" si="159"/>
        <v>46843</v>
      </c>
      <c r="AO96" s="11">
        <f t="shared" si="159"/>
        <v>46934</v>
      </c>
      <c r="AP96" s="11">
        <f t="shared" si="159"/>
        <v>47026</v>
      </c>
      <c r="AQ96" s="11">
        <f t="shared" si="159"/>
        <v>47118</v>
      </c>
      <c r="AR96" s="11">
        <f t="shared" si="159"/>
        <v>47208</v>
      </c>
      <c r="AS96" s="11">
        <f t="shared" si="159"/>
        <v>47299</v>
      </c>
      <c r="AT96" s="11">
        <f t="shared" si="159"/>
        <v>47391</v>
      </c>
      <c r="AU96" s="11">
        <f t="shared" si="159"/>
        <v>47483</v>
      </c>
      <c r="AV96" s="11">
        <f t="shared" si="159"/>
        <v>47573</v>
      </c>
      <c r="AW96" s="11">
        <f t="shared" si="159"/>
        <v>47664</v>
      </c>
      <c r="AX96" s="11">
        <f t="shared" si="159"/>
        <v>47756</v>
      </c>
      <c r="AY96" s="11">
        <f t="shared" si="159"/>
        <v>47848</v>
      </c>
      <c r="AZ96" s="11">
        <f t="shared" si="159"/>
        <v>47938</v>
      </c>
      <c r="BA96" s="11">
        <f t="shared" si="159"/>
        <v>48029</v>
      </c>
      <c r="BB96" s="11">
        <f t="shared" si="159"/>
        <v>48121</v>
      </c>
      <c r="BC96" s="11">
        <f t="shared" si="159"/>
        <v>48213</v>
      </c>
      <c r="BD96" s="11">
        <f t="shared" si="159"/>
        <v>48304</v>
      </c>
      <c r="BE96" s="11">
        <f t="shared" si="159"/>
        <v>48395</v>
      </c>
      <c r="BF96" s="11">
        <f t="shared" si="159"/>
        <v>48487</v>
      </c>
      <c r="BG96" s="11">
        <f t="shared" si="159"/>
        <v>48579</v>
      </c>
      <c r="BH96" s="11">
        <f t="shared" si="159"/>
        <v>48669</v>
      </c>
      <c r="BI96" s="11">
        <f t="shared" si="159"/>
        <v>48760</v>
      </c>
      <c r="BJ96" s="11">
        <f t="shared" si="159"/>
        <v>48852</v>
      </c>
      <c r="BK96" s="11">
        <f t="shared" si="159"/>
        <v>48944</v>
      </c>
      <c r="BL96" s="11">
        <f t="shared" si="159"/>
        <v>49034</v>
      </c>
      <c r="BM96" s="11">
        <f t="shared" si="159"/>
        <v>49125</v>
      </c>
      <c r="BN96" s="11">
        <f t="shared" si="159"/>
        <v>49217</v>
      </c>
      <c r="BO96" s="11">
        <f t="shared" si="159"/>
        <v>49309</v>
      </c>
      <c r="BP96" s="11">
        <f t="shared" si="159"/>
        <v>49399</v>
      </c>
      <c r="BQ96" s="11">
        <f t="shared" ref="BQ96:EB96" si="160" xml:space="preserve"> BQ$25</f>
        <v>49490</v>
      </c>
      <c r="BR96" s="11">
        <f t="shared" si="160"/>
        <v>49582</v>
      </c>
      <c r="BS96" s="11">
        <f t="shared" si="160"/>
        <v>49674</v>
      </c>
      <c r="BT96" s="11">
        <f t="shared" si="160"/>
        <v>49765</v>
      </c>
      <c r="BU96" s="11">
        <f t="shared" si="160"/>
        <v>49856</v>
      </c>
      <c r="BV96" s="11">
        <f t="shared" si="160"/>
        <v>49948</v>
      </c>
      <c r="BW96" s="11">
        <f t="shared" si="160"/>
        <v>50040</v>
      </c>
      <c r="BX96" s="11">
        <f t="shared" si="160"/>
        <v>50130</v>
      </c>
      <c r="BY96" s="11">
        <f t="shared" si="160"/>
        <v>50221</v>
      </c>
      <c r="BZ96" s="11">
        <f t="shared" si="160"/>
        <v>50313</v>
      </c>
      <c r="CA96" s="11">
        <f t="shared" si="160"/>
        <v>50405</v>
      </c>
      <c r="CB96" s="11">
        <f t="shared" si="160"/>
        <v>50495</v>
      </c>
      <c r="CC96" s="11">
        <f t="shared" si="160"/>
        <v>50586</v>
      </c>
      <c r="CD96" s="11">
        <f t="shared" si="160"/>
        <v>50678</v>
      </c>
      <c r="CE96" s="11">
        <f t="shared" si="160"/>
        <v>50770</v>
      </c>
      <c r="CF96" s="11">
        <f t="shared" si="160"/>
        <v>50860</v>
      </c>
      <c r="CG96" s="11">
        <f t="shared" si="160"/>
        <v>50951</v>
      </c>
      <c r="CH96" s="11">
        <f t="shared" si="160"/>
        <v>51043</v>
      </c>
      <c r="CI96" s="11">
        <f t="shared" si="160"/>
        <v>51135</v>
      </c>
      <c r="CJ96" s="11">
        <f t="shared" si="160"/>
        <v>51226</v>
      </c>
      <c r="CK96" s="11">
        <f t="shared" si="160"/>
        <v>51317</v>
      </c>
      <c r="CL96" s="11">
        <f t="shared" si="160"/>
        <v>51409</v>
      </c>
      <c r="CM96" s="11">
        <f t="shared" si="160"/>
        <v>51501</v>
      </c>
      <c r="CN96" s="11">
        <f t="shared" si="160"/>
        <v>51591</v>
      </c>
      <c r="CO96" s="11">
        <f t="shared" si="160"/>
        <v>51682</v>
      </c>
      <c r="CP96" s="11">
        <f t="shared" si="160"/>
        <v>51774</v>
      </c>
      <c r="CQ96" s="11">
        <f t="shared" si="160"/>
        <v>51866</v>
      </c>
      <c r="CR96" s="11">
        <f t="shared" si="160"/>
        <v>51956</v>
      </c>
      <c r="CS96" s="11">
        <f t="shared" si="160"/>
        <v>52047</v>
      </c>
      <c r="CT96" s="11">
        <f t="shared" si="160"/>
        <v>52139</v>
      </c>
      <c r="CU96" s="11">
        <f t="shared" si="160"/>
        <v>52231</v>
      </c>
      <c r="CV96" s="11">
        <f t="shared" si="160"/>
        <v>52321</v>
      </c>
      <c r="CW96" s="11">
        <f t="shared" si="160"/>
        <v>52412</v>
      </c>
      <c r="CX96" s="11">
        <f t="shared" si="160"/>
        <v>52504</v>
      </c>
      <c r="CY96" s="11">
        <f t="shared" si="160"/>
        <v>52596</v>
      </c>
      <c r="CZ96" s="11">
        <f t="shared" si="160"/>
        <v>52687</v>
      </c>
      <c r="DA96" s="11">
        <f t="shared" si="160"/>
        <v>52778</v>
      </c>
      <c r="DB96" s="11">
        <f t="shared" si="160"/>
        <v>52870</v>
      </c>
      <c r="DC96" s="11">
        <f t="shared" si="160"/>
        <v>52962</v>
      </c>
      <c r="DD96" s="11">
        <f t="shared" si="160"/>
        <v>53052</v>
      </c>
      <c r="DE96" s="11">
        <f t="shared" si="160"/>
        <v>53143</v>
      </c>
      <c r="DF96" s="11">
        <f t="shared" si="160"/>
        <v>53235</v>
      </c>
      <c r="DG96" s="11">
        <f t="shared" si="160"/>
        <v>53327</v>
      </c>
      <c r="DH96" s="11">
        <f t="shared" si="160"/>
        <v>53417</v>
      </c>
      <c r="DI96" s="11">
        <f t="shared" si="160"/>
        <v>53508</v>
      </c>
      <c r="DJ96" s="11">
        <f t="shared" si="160"/>
        <v>53600</v>
      </c>
      <c r="DK96" s="11">
        <f t="shared" si="160"/>
        <v>53692</v>
      </c>
      <c r="DL96" s="11">
        <f t="shared" si="160"/>
        <v>53782</v>
      </c>
      <c r="DM96" s="11">
        <f t="shared" si="160"/>
        <v>53873</v>
      </c>
      <c r="DN96" s="11">
        <f t="shared" si="160"/>
        <v>53965</v>
      </c>
      <c r="DO96" s="11">
        <f t="shared" si="160"/>
        <v>54057</v>
      </c>
      <c r="DP96" s="11">
        <f t="shared" si="160"/>
        <v>54148</v>
      </c>
      <c r="DQ96" s="11">
        <f t="shared" si="160"/>
        <v>54239</v>
      </c>
      <c r="DR96" s="11">
        <f t="shared" si="160"/>
        <v>54331</v>
      </c>
      <c r="DS96" s="11">
        <f t="shared" si="160"/>
        <v>54423</v>
      </c>
      <c r="DT96" s="11">
        <f t="shared" si="160"/>
        <v>54513</v>
      </c>
      <c r="DU96" s="11">
        <f t="shared" si="160"/>
        <v>54604</v>
      </c>
      <c r="DV96" s="11">
        <f t="shared" si="160"/>
        <v>54696</v>
      </c>
      <c r="DW96" s="11">
        <f t="shared" si="160"/>
        <v>54788</v>
      </c>
      <c r="DX96" s="11">
        <f t="shared" si="160"/>
        <v>54878</v>
      </c>
      <c r="DY96" s="11">
        <f t="shared" si="160"/>
        <v>54969</v>
      </c>
      <c r="DZ96" s="11">
        <f t="shared" si="160"/>
        <v>55061</v>
      </c>
      <c r="EA96" s="11">
        <f t="shared" si="160"/>
        <v>55153</v>
      </c>
      <c r="EB96" s="11">
        <f t="shared" si="160"/>
        <v>55243</v>
      </c>
      <c r="EC96" s="11">
        <f t="shared" ref="EC96:GJ96" si="161" xml:space="preserve"> EC$25</f>
        <v>55334</v>
      </c>
      <c r="ED96" s="11">
        <f t="shared" si="161"/>
        <v>55426</v>
      </c>
      <c r="EE96" s="11">
        <f t="shared" si="161"/>
        <v>55518</v>
      </c>
      <c r="EF96" s="11">
        <f t="shared" si="161"/>
        <v>55609</v>
      </c>
      <c r="EG96" s="11">
        <f t="shared" si="161"/>
        <v>55700</v>
      </c>
      <c r="EH96" s="11">
        <f t="shared" si="161"/>
        <v>55792</v>
      </c>
      <c r="EI96" s="11">
        <f t="shared" si="161"/>
        <v>55884</v>
      </c>
      <c r="EJ96" s="11">
        <f t="shared" si="161"/>
        <v>55974</v>
      </c>
      <c r="EK96" s="11">
        <f t="shared" si="161"/>
        <v>56065</v>
      </c>
      <c r="EL96" s="11">
        <f t="shared" si="161"/>
        <v>56157</v>
      </c>
      <c r="EM96" s="11">
        <f t="shared" si="161"/>
        <v>56249</v>
      </c>
      <c r="EN96" s="11">
        <f t="shared" si="161"/>
        <v>56339</v>
      </c>
      <c r="EO96" s="11">
        <f t="shared" si="161"/>
        <v>56430</v>
      </c>
      <c r="EP96" s="11">
        <f t="shared" si="161"/>
        <v>56522</v>
      </c>
      <c r="EQ96" s="11">
        <f t="shared" si="161"/>
        <v>56614</v>
      </c>
      <c r="ER96" s="11">
        <f t="shared" si="161"/>
        <v>56704</v>
      </c>
      <c r="ES96" s="11">
        <f t="shared" si="161"/>
        <v>56795</v>
      </c>
      <c r="ET96" s="11">
        <f t="shared" si="161"/>
        <v>56887</v>
      </c>
      <c r="EU96" s="11">
        <f t="shared" si="161"/>
        <v>56979</v>
      </c>
      <c r="EV96" s="11">
        <f t="shared" si="161"/>
        <v>57070</v>
      </c>
      <c r="EW96" s="11">
        <f t="shared" si="161"/>
        <v>57161</v>
      </c>
      <c r="EX96" s="11">
        <f t="shared" si="161"/>
        <v>57253</v>
      </c>
      <c r="EY96" s="11">
        <f t="shared" si="161"/>
        <v>57345</v>
      </c>
      <c r="EZ96" s="11">
        <f t="shared" si="161"/>
        <v>57435</v>
      </c>
      <c r="FA96" s="11">
        <f t="shared" si="161"/>
        <v>57526</v>
      </c>
      <c r="FB96" s="11">
        <f t="shared" si="161"/>
        <v>57618</v>
      </c>
      <c r="FC96" s="11">
        <f t="shared" si="161"/>
        <v>57710</v>
      </c>
      <c r="FD96" s="11">
        <f t="shared" si="161"/>
        <v>57800</v>
      </c>
      <c r="FE96" s="11">
        <f t="shared" si="161"/>
        <v>57891</v>
      </c>
      <c r="FF96" s="11">
        <f t="shared" si="161"/>
        <v>57983</v>
      </c>
      <c r="FG96" s="11">
        <f t="shared" si="161"/>
        <v>58075</v>
      </c>
      <c r="FH96" s="11">
        <f t="shared" si="161"/>
        <v>58165</v>
      </c>
      <c r="FI96" s="11">
        <f t="shared" si="161"/>
        <v>58256</v>
      </c>
      <c r="FJ96" s="11">
        <f t="shared" si="161"/>
        <v>58348</v>
      </c>
      <c r="FK96" s="11">
        <f t="shared" si="161"/>
        <v>58440</v>
      </c>
      <c r="FL96" s="11">
        <f t="shared" si="161"/>
        <v>58531</v>
      </c>
      <c r="FM96" s="11">
        <f t="shared" si="161"/>
        <v>58622</v>
      </c>
      <c r="FN96" s="11">
        <f t="shared" si="161"/>
        <v>58714</v>
      </c>
      <c r="FO96" s="11">
        <f t="shared" si="161"/>
        <v>58806</v>
      </c>
      <c r="FP96" s="11">
        <f t="shared" si="161"/>
        <v>58896</v>
      </c>
      <c r="FQ96" s="11">
        <f t="shared" si="161"/>
        <v>58987</v>
      </c>
      <c r="FR96" s="11">
        <f t="shared" si="161"/>
        <v>59079</v>
      </c>
      <c r="FS96" s="11">
        <f t="shared" si="161"/>
        <v>59171</v>
      </c>
      <c r="FT96" s="11">
        <f t="shared" si="161"/>
        <v>59261</v>
      </c>
      <c r="FU96" s="11">
        <f t="shared" si="161"/>
        <v>59352</v>
      </c>
      <c r="FV96" s="11">
        <f t="shared" si="161"/>
        <v>59444</v>
      </c>
      <c r="FW96" s="11">
        <f t="shared" si="161"/>
        <v>59536</v>
      </c>
      <c r="FX96" s="11">
        <f t="shared" si="161"/>
        <v>59626</v>
      </c>
      <c r="FY96" s="11">
        <f t="shared" si="161"/>
        <v>59717</v>
      </c>
      <c r="FZ96" s="11">
        <f t="shared" si="161"/>
        <v>59809</v>
      </c>
      <c r="GA96" s="11">
        <f t="shared" si="161"/>
        <v>59901</v>
      </c>
      <c r="GB96" s="11">
        <f t="shared" si="161"/>
        <v>59992</v>
      </c>
      <c r="GC96" s="11">
        <f t="shared" si="161"/>
        <v>60083</v>
      </c>
      <c r="GD96" s="11">
        <f t="shared" si="161"/>
        <v>60175</v>
      </c>
      <c r="GE96" s="11">
        <f t="shared" si="161"/>
        <v>60267</v>
      </c>
      <c r="GF96" s="11">
        <f t="shared" si="161"/>
        <v>60357</v>
      </c>
      <c r="GG96" s="11">
        <f t="shared" si="161"/>
        <v>60448</v>
      </c>
      <c r="GH96" s="11">
        <f t="shared" si="161"/>
        <v>60540</v>
      </c>
      <c r="GI96" s="11">
        <f t="shared" si="161"/>
        <v>60632</v>
      </c>
      <c r="GJ96" s="11">
        <f t="shared" si="161"/>
        <v>60722</v>
      </c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</row>
    <row r="97" spans="1:437" s="304" customFormat="1" outlineLevel="1" x14ac:dyDescent="0.25">
      <c r="A97" s="302"/>
      <c r="B97" s="302"/>
      <c r="C97" s="303"/>
      <c r="E97" s="305" t="s">
        <v>123</v>
      </c>
      <c r="F97" s="535"/>
      <c r="G97" s="300" t="s">
        <v>5</v>
      </c>
      <c r="H97" s="300">
        <f xml:space="preserve"> SUM(J97:GJ97)</f>
        <v>120</v>
      </c>
      <c r="I97" s="305"/>
      <c r="J97" s="305">
        <f t="shared" ref="J97:AO97" si="162" xml:space="preserve"> IF( AND(J96 &gt; $F94, J96 &lt;= $F95), 1, 0)</f>
        <v>0</v>
      </c>
      <c r="K97" s="305">
        <f t="shared" si="162"/>
        <v>0</v>
      </c>
      <c r="L97" s="305">
        <f t="shared" si="162"/>
        <v>0</v>
      </c>
      <c r="M97" s="305">
        <f t="shared" si="162"/>
        <v>1</v>
      </c>
      <c r="N97" s="305">
        <f t="shared" si="162"/>
        <v>1</v>
      </c>
      <c r="O97" s="305">
        <f t="shared" si="162"/>
        <v>1</v>
      </c>
      <c r="P97" s="305">
        <f t="shared" si="162"/>
        <v>1</v>
      </c>
      <c r="Q97" s="305">
        <f t="shared" si="162"/>
        <v>1</v>
      </c>
      <c r="R97" s="305">
        <f t="shared" si="162"/>
        <v>1</v>
      </c>
      <c r="S97" s="305">
        <f t="shared" si="162"/>
        <v>1</v>
      </c>
      <c r="T97" s="305">
        <f t="shared" si="162"/>
        <v>1</v>
      </c>
      <c r="U97" s="305">
        <f t="shared" si="162"/>
        <v>1</v>
      </c>
      <c r="V97" s="305">
        <f t="shared" si="162"/>
        <v>1</v>
      </c>
      <c r="W97" s="305">
        <f t="shared" si="162"/>
        <v>1</v>
      </c>
      <c r="X97" s="305">
        <f t="shared" si="162"/>
        <v>1</v>
      </c>
      <c r="Y97" s="305">
        <f t="shared" si="162"/>
        <v>1</v>
      </c>
      <c r="Z97" s="305">
        <f t="shared" si="162"/>
        <v>1</v>
      </c>
      <c r="AA97" s="305">
        <f t="shared" si="162"/>
        <v>1</v>
      </c>
      <c r="AB97" s="305">
        <f t="shared" si="162"/>
        <v>1</v>
      </c>
      <c r="AC97" s="305">
        <f t="shared" si="162"/>
        <v>1</v>
      </c>
      <c r="AD97" s="305">
        <f t="shared" si="162"/>
        <v>1</v>
      </c>
      <c r="AE97" s="305">
        <f t="shared" si="162"/>
        <v>1</v>
      </c>
      <c r="AF97" s="305">
        <f t="shared" si="162"/>
        <v>1</v>
      </c>
      <c r="AG97" s="305">
        <f t="shared" si="162"/>
        <v>1</v>
      </c>
      <c r="AH97" s="305">
        <f t="shared" si="162"/>
        <v>1</v>
      </c>
      <c r="AI97" s="305">
        <f t="shared" si="162"/>
        <v>1</v>
      </c>
      <c r="AJ97" s="305">
        <f t="shared" si="162"/>
        <v>1</v>
      </c>
      <c r="AK97" s="305">
        <f t="shared" si="162"/>
        <v>1</v>
      </c>
      <c r="AL97" s="305">
        <f t="shared" si="162"/>
        <v>1</v>
      </c>
      <c r="AM97" s="305">
        <f t="shared" si="162"/>
        <v>1</v>
      </c>
      <c r="AN97" s="305">
        <f t="shared" si="162"/>
        <v>1</v>
      </c>
      <c r="AO97" s="305">
        <f t="shared" si="162"/>
        <v>1</v>
      </c>
      <c r="AP97" s="305">
        <f t="shared" ref="AP97:BU97" si="163" xml:space="preserve"> IF( AND(AP96 &gt; $F94, AP96 &lt;= $F95), 1, 0)</f>
        <v>1</v>
      </c>
      <c r="AQ97" s="305">
        <f t="shared" si="163"/>
        <v>1</v>
      </c>
      <c r="AR97" s="305">
        <f t="shared" si="163"/>
        <v>1</v>
      </c>
      <c r="AS97" s="305">
        <f t="shared" si="163"/>
        <v>1</v>
      </c>
      <c r="AT97" s="305">
        <f t="shared" si="163"/>
        <v>1</v>
      </c>
      <c r="AU97" s="305">
        <f t="shared" si="163"/>
        <v>1</v>
      </c>
      <c r="AV97" s="305">
        <f t="shared" si="163"/>
        <v>1</v>
      </c>
      <c r="AW97" s="305">
        <f t="shared" si="163"/>
        <v>1</v>
      </c>
      <c r="AX97" s="305">
        <f t="shared" si="163"/>
        <v>1</v>
      </c>
      <c r="AY97" s="305">
        <f t="shared" si="163"/>
        <v>1</v>
      </c>
      <c r="AZ97" s="305">
        <f t="shared" si="163"/>
        <v>1</v>
      </c>
      <c r="BA97" s="305">
        <f t="shared" si="163"/>
        <v>1</v>
      </c>
      <c r="BB97" s="305">
        <f t="shared" si="163"/>
        <v>1</v>
      </c>
      <c r="BC97" s="305">
        <f t="shared" si="163"/>
        <v>1</v>
      </c>
      <c r="BD97" s="305">
        <f t="shared" si="163"/>
        <v>1</v>
      </c>
      <c r="BE97" s="305">
        <f t="shared" si="163"/>
        <v>1</v>
      </c>
      <c r="BF97" s="305">
        <f t="shared" si="163"/>
        <v>1</v>
      </c>
      <c r="BG97" s="305">
        <f t="shared" si="163"/>
        <v>1</v>
      </c>
      <c r="BH97" s="305">
        <f t="shared" si="163"/>
        <v>1</v>
      </c>
      <c r="BI97" s="305">
        <f t="shared" si="163"/>
        <v>1</v>
      </c>
      <c r="BJ97" s="305">
        <f t="shared" si="163"/>
        <v>1</v>
      </c>
      <c r="BK97" s="305">
        <f t="shared" si="163"/>
        <v>1</v>
      </c>
      <c r="BL97" s="305">
        <f t="shared" si="163"/>
        <v>1</v>
      </c>
      <c r="BM97" s="305">
        <f t="shared" si="163"/>
        <v>1</v>
      </c>
      <c r="BN97" s="305">
        <f t="shared" si="163"/>
        <v>1</v>
      </c>
      <c r="BO97" s="305">
        <f t="shared" si="163"/>
        <v>1</v>
      </c>
      <c r="BP97" s="305">
        <f t="shared" si="163"/>
        <v>1</v>
      </c>
      <c r="BQ97" s="305">
        <f t="shared" si="163"/>
        <v>1</v>
      </c>
      <c r="BR97" s="305">
        <f t="shared" si="163"/>
        <v>1</v>
      </c>
      <c r="BS97" s="305">
        <f t="shared" si="163"/>
        <v>1</v>
      </c>
      <c r="BT97" s="305">
        <f t="shared" si="163"/>
        <v>1</v>
      </c>
      <c r="BU97" s="305">
        <f t="shared" si="163"/>
        <v>1</v>
      </c>
      <c r="BV97" s="305">
        <f t="shared" ref="BV97:DA97" si="164" xml:space="preserve"> IF( AND(BV96 &gt; $F94, BV96 &lt;= $F95), 1, 0)</f>
        <v>1</v>
      </c>
      <c r="BW97" s="305">
        <f t="shared" si="164"/>
        <v>1</v>
      </c>
      <c r="BX97" s="305">
        <f t="shared" si="164"/>
        <v>1</v>
      </c>
      <c r="BY97" s="305">
        <f t="shared" si="164"/>
        <v>1</v>
      </c>
      <c r="BZ97" s="305">
        <f t="shared" si="164"/>
        <v>1</v>
      </c>
      <c r="CA97" s="305">
        <f t="shared" si="164"/>
        <v>1</v>
      </c>
      <c r="CB97" s="305">
        <f t="shared" si="164"/>
        <v>1</v>
      </c>
      <c r="CC97" s="305">
        <f t="shared" si="164"/>
        <v>1</v>
      </c>
      <c r="CD97" s="305">
        <f t="shared" si="164"/>
        <v>1</v>
      </c>
      <c r="CE97" s="305">
        <f t="shared" si="164"/>
        <v>1</v>
      </c>
      <c r="CF97" s="305">
        <f t="shared" si="164"/>
        <v>1</v>
      </c>
      <c r="CG97" s="305">
        <f t="shared" si="164"/>
        <v>1</v>
      </c>
      <c r="CH97" s="305">
        <f t="shared" si="164"/>
        <v>1</v>
      </c>
      <c r="CI97" s="305">
        <f t="shared" si="164"/>
        <v>1</v>
      </c>
      <c r="CJ97" s="305">
        <f t="shared" si="164"/>
        <v>1</v>
      </c>
      <c r="CK97" s="305">
        <f t="shared" si="164"/>
        <v>1</v>
      </c>
      <c r="CL97" s="305">
        <f t="shared" si="164"/>
        <v>1</v>
      </c>
      <c r="CM97" s="305">
        <f t="shared" si="164"/>
        <v>1</v>
      </c>
      <c r="CN97" s="305">
        <f t="shared" si="164"/>
        <v>1</v>
      </c>
      <c r="CO97" s="305">
        <f t="shared" si="164"/>
        <v>1</v>
      </c>
      <c r="CP97" s="305">
        <f t="shared" si="164"/>
        <v>1</v>
      </c>
      <c r="CQ97" s="305">
        <f t="shared" si="164"/>
        <v>1</v>
      </c>
      <c r="CR97" s="305">
        <f t="shared" si="164"/>
        <v>1</v>
      </c>
      <c r="CS97" s="305">
        <f t="shared" si="164"/>
        <v>1</v>
      </c>
      <c r="CT97" s="305">
        <f t="shared" si="164"/>
        <v>1</v>
      </c>
      <c r="CU97" s="305">
        <f t="shared" si="164"/>
        <v>1</v>
      </c>
      <c r="CV97" s="305">
        <f t="shared" si="164"/>
        <v>1</v>
      </c>
      <c r="CW97" s="305">
        <f t="shared" si="164"/>
        <v>1</v>
      </c>
      <c r="CX97" s="305">
        <f t="shared" si="164"/>
        <v>1</v>
      </c>
      <c r="CY97" s="305">
        <f t="shared" si="164"/>
        <v>1</v>
      </c>
      <c r="CZ97" s="305">
        <f t="shared" si="164"/>
        <v>1</v>
      </c>
      <c r="DA97" s="305">
        <f t="shared" si="164"/>
        <v>1</v>
      </c>
      <c r="DB97" s="305">
        <f t="shared" ref="DB97:EG97" si="165" xml:space="preserve"> IF( AND(DB96 &gt; $F94, DB96 &lt;= $F95), 1, 0)</f>
        <v>1</v>
      </c>
      <c r="DC97" s="305">
        <f t="shared" si="165"/>
        <v>1</v>
      </c>
      <c r="DD97" s="305">
        <f t="shared" si="165"/>
        <v>1</v>
      </c>
      <c r="DE97" s="305">
        <f t="shared" si="165"/>
        <v>1</v>
      </c>
      <c r="DF97" s="305">
        <f t="shared" si="165"/>
        <v>1</v>
      </c>
      <c r="DG97" s="305">
        <f t="shared" si="165"/>
        <v>1</v>
      </c>
      <c r="DH97" s="305">
        <f t="shared" si="165"/>
        <v>1</v>
      </c>
      <c r="DI97" s="305">
        <f t="shared" si="165"/>
        <v>1</v>
      </c>
      <c r="DJ97" s="305">
        <f t="shared" si="165"/>
        <v>1</v>
      </c>
      <c r="DK97" s="305">
        <f t="shared" si="165"/>
        <v>1</v>
      </c>
      <c r="DL97" s="305">
        <f t="shared" si="165"/>
        <v>1</v>
      </c>
      <c r="DM97" s="305">
        <f t="shared" si="165"/>
        <v>1</v>
      </c>
      <c r="DN97" s="305">
        <f t="shared" si="165"/>
        <v>1</v>
      </c>
      <c r="DO97" s="305">
        <f t="shared" si="165"/>
        <v>1</v>
      </c>
      <c r="DP97" s="305">
        <f t="shared" si="165"/>
        <v>1</v>
      </c>
      <c r="DQ97" s="305">
        <f t="shared" si="165"/>
        <v>1</v>
      </c>
      <c r="DR97" s="305">
        <f t="shared" si="165"/>
        <v>1</v>
      </c>
      <c r="DS97" s="305">
        <f t="shared" si="165"/>
        <v>1</v>
      </c>
      <c r="DT97" s="305">
        <f t="shared" si="165"/>
        <v>1</v>
      </c>
      <c r="DU97" s="305">
        <f t="shared" si="165"/>
        <v>1</v>
      </c>
      <c r="DV97" s="305">
        <f t="shared" si="165"/>
        <v>1</v>
      </c>
      <c r="DW97" s="305">
        <f t="shared" si="165"/>
        <v>1</v>
      </c>
      <c r="DX97" s="305">
        <f t="shared" si="165"/>
        <v>1</v>
      </c>
      <c r="DY97" s="305">
        <f t="shared" si="165"/>
        <v>1</v>
      </c>
      <c r="DZ97" s="305">
        <f t="shared" si="165"/>
        <v>1</v>
      </c>
      <c r="EA97" s="305">
        <f t="shared" si="165"/>
        <v>1</v>
      </c>
      <c r="EB97" s="305">
        <f t="shared" si="165"/>
        <v>1</v>
      </c>
      <c r="EC97" s="305">
        <f t="shared" si="165"/>
        <v>0</v>
      </c>
      <c r="ED97" s="305">
        <f t="shared" si="165"/>
        <v>0</v>
      </c>
      <c r="EE97" s="305">
        <f t="shared" si="165"/>
        <v>0</v>
      </c>
      <c r="EF97" s="305">
        <f t="shared" si="165"/>
        <v>0</v>
      </c>
      <c r="EG97" s="305">
        <f t="shared" si="165"/>
        <v>0</v>
      </c>
      <c r="EH97" s="305">
        <f t="shared" ref="EH97:FM97" si="166" xml:space="preserve"> IF( AND(EH96 &gt; $F94, EH96 &lt;= $F95), 1, 0)</f>
        <v>0</v>
      </c>
      <c r="EI97" s="305">
        <f t="shared" si="166"/>
        <v>0</v>
      </c>
      <c r="EJ97" s="305">
        <f t="shared" si="166"/>
        <v>0</v>
      </c>
      <c r="EK97" s="305">
        <f t="shared" si="166"/>
        <v>0</v>
      </c>
      <c r="EL97" s="305">
        <f t="shared" si="166"/>
        <v>0</v>
      </c>
      <c r="EM97" s="305">
        <f t="shared" si="166"/>
        <v>0</v>
      </c>
      <c r="EN97" s="305">
        <f t="shared" si="166"/>
        <v>0</v>
      </c>
      <c r="EO97" s="305">
        <f t="shared" si="166"/>
        <v>0</v>
      </c>
      <c r="EP97" s="305">
        <f t="shared" si="166"/>
        <v>0</v>
      </c>
      <c r="EQ97" s="305">
        <f t="shared" si="166"/>
        <v>0</v>
      </c>
      <c r="ER97" s="305">
        <f t="shared" si="166"/>
        <v>0</v>
      </c>
      <c r="ES97" s="305">
        <f t="shared" si="166"/>
        <v>0</v>
      </c>
      <c r="ET97" s="305">
        <f t="shared" si="166"/>
        <v>0</v>
      </c>
      <c r="EU97" s="305">
        <f t="shared" si="166"/>
        <v>0</v>
      </c>
      <c r="EV97" s="305">
        <f t="shared" si="166"/>
        <v>0</v>
      </c>
      <c r="EW97" s="305">
        <f t="shared" si="166"/>
        <v>0</v>
      </c>
      <c r="EX97" s="305">
        <f t="shared" si="166"/>
        <v>0</v>
      </c>
      <c r="EY97" s="305">
        <f t="shared" si="166"/>
        <v>0</v>
      </c>
      <c r="EZ97" s="305">
        <f t="shared" si="166"/>
        <v>0</v>
      </c>
      <c r="FA97" s="305">
        <f t="shared" si="166"/>
        <v>0</v>
      </c>
      <c r="FB97" s="305">
        <f t="shared" si="166"/>
        <v>0</v>
      </c>
      <c r="FC97" s="305">
        <f t="shared" si="166"/>
        <v>0</v>
      </c>
      <c r="FD97" s="305">
        <f t="shared" si="166"/>
        <v>0</v>
      </c>
      <c r="FE97" s="305">
        <f t="shared" si="166"/>
        <v>0</v>
      </c>
      <c r="FF97" s="305">
        <f t="shared" si="166"/>
        <v>0</v>
      </c>
      <c r="FG97" s="305">
        <f t="shared" si="166"/>
        <v>0</v>
      </c>
      <c r="FH97" s="305">
        <f t="shared" si="166"/>
        <v>0</v>
      </c>
      <c r="FI97" s="305">
        <f t="shared" si="166"/>
        <v>0</v>
      </c>
      <c r="FJ97" s="305">
        <f t="shared" si="166"/>
        <v>0</v>
      </c>
      <c r="FK97" s="305">
        <f t="shared" si="166"/>
        <v>0</v>
      </c>
      <c r="FL97" s="305">
        <f t="shared" si="166"/>
        <v>0</v>
      </c>
      <c r="FM97" s="305">
        <f t="shared" si="166"/>
        <v>0</v>
      </c>
      <c r="FN97" s="305">
        <f t="shared" ref="FN97:GJ97" si="167" xml:space="preserve"> IF( AND(FN96 &gt; $F94, FN96 &lt;= $F95), 1, 0)</f>
        <v>0</v>
      </c>
      <c r="FO97" s="305">
        <f t="shared" si="167"/>
        <v>0</v>
      </c>
      <c r="FP97" s="305">
        <f t="shared" si="167"/>
        <v>0</v>
      </c>
      <c r="FQ97" s="305">
        <f t="shared" si="167"/>
        <v>0</v>
      </c>
      <c r="FR97" s="305">
        <f t="shared" si="167"/>
        <v>0</v>
      </c>
      <c r="FS97" s="305">
        <f t="shared" si="167"/>
        <v>0</v>
      </c>
      <c r="FT97" s="305">
        <f t="shared" si="167"/>
        <v>0</v>
      </c>
      <c r="FU97" s="305">
        <f t="shared" si="167"/>
        <v>0</v>
      </c>
      <c r="FV97" s="305">
        <f t="shared" si="167"/>
        <v>0</v>
      </c>
      <c r="FW97" s="305">
        <f t="shared" si="167"/>
        <v>0</v>
      </c>
      <c r="FX97" s="305">
        <f t="shared" si="167"/>
        <v>0</v>
      </c>
      <c r="FY97" s="305">
        <f t="shared" si="167"/>
        <v>0</v>
      </c>
      <c r="FZ97" s="305">
        <f t="shared" si="167"/>
        <v>0</v>
      </c>
      <c r="GA97" s="305">
        <f t="shared" si="167"/>
        <v>0</v>
      </c>
      <c r="GB97" s="305">
        <f t="shared" si="167"/>
        <v>0</v>
      </c>
      <c r="GC97" s="305">
        <f t="shared" si="167"/>
        <v>0</v>
      </c>
      <c r="GD97" s="305">
        <f t="shared" si="167"/>
        <v>0</v>
      </c>
      <c r="GE97" s="305">
        <f t="shared" si="167"/>
        <v>0</v>
      </c>
      <c r="GF97" s="305">
        <f t="shared" si="167"/>
        <v>0</v>
      </c>
      <c r="GG97" s="305">
        <f t="shared" si="167"/>
        <v>0</v>
      </c>
      <c r="GH97" s="305">
        <f t="shared" si="167"/>
        <v>0</v>
      </c>
      <c r="GI97" s="305">
        <f t="shared" si="167"/>
        <v>0</v>
      </c>
      <c r="GJ97" s="305">
        <f t="shared" si="167"/>
        <v>0</v>
      </c>
      <c r="GK97" s="250"/>
      <c r="GL97" s="250"/>
      <c r="GM97" s="250"/>
      <c r="GN97" s="250"/>
      <c r="GO97" s="250"/>
      <c r="GP97" s="250"/>
      <c r="GQ97" s="250"/>
      <c r="GR97" s="250"/>
      <c r="GS97" s="250"/>
      <c r="GT97" s="250"/>
      <c r="GU97" s="250"/>
      <c r="GV97" s="250"/>
      <c r="GW97" s="250"/>
      <c r="GX97" s="250"/>
      <c r="GY97" s="250"/>
      <c r="GZ97" s="250"/>
      <c r="HA97" s="250"/>
      <c r="HB97" s="250"/>
      <c r="HC97" s="250"/>
      <c r="HD97" s="250"/>
      <c r="HE97" s="250"/>
      <c r="HF97" s="250"/>
      <c r="HG97" s="250"/>
      <c r="HH97" s="250"/>
      <c r="HI97" s="250"/>
      <c r="HJ97" s="250"/>
      <c r="HK97" s="250"/>
      <c r="HL97" s="250"/>
      <c r="HM97" s="250"/>
      <c r="HN97" s="250"/>
      <c r="HO97" s="250"/>
      <c r="HP97" s="250"/>
      <c r="HQ97" s="250"/>
      <c r="HR97" s="250"/>
      <c r="HS97" s="250"/>
      <c r="HT97" s="250"/>
      <c r="HU97" s="250"/>
      <c r="HV97" s="250"/>
      <c r="HW97" s="250"/>
      <c r="HX97" s="250"/>
      <c r="HY97" s="250"/>
      <c r="HZ97" s="250"/>
      <c r="IA97" s="250"/>
      <c r="IB97" s="250"/>
      <c r="IC97" s="250"/>
      <c r="ID97" s="250"/>
      <c r="IE97" s="250"/>
      <c r="IF97" s="250"/>
      <c r="IG97" s="250"/>
      <c r="IH97" s="250"/>
      <c r="II97" s="250"/>
      <c r="IJ97" s="250"/>
      <c r="IK97" s="250"/>
      <c r="IL97" s="250"/>
      <c r="IM97" s="250"/>
      <c r="IN97" s="250"/>
      <c r="IO97" s="250"/>
      <c r="IP97" s="250"/>
      <c r="IQ97" s="250"/>
      <c r="IR97" s="250"/>
      <c r="IS97" s="250"/>
      <c r="IT97" s="250"/>
      <c r="IU97" s="250"/>
      <c r="IV97" s="250"/>
      <c r="IW97" s="250"/>
      <c r="IX97" s="250"/>
      <c r="IY97" s="250"/>
      <c r="IZ97" s="250"/>
      <c r="JA97" s="250"/>
      <c r="JB97" s="250"/>
      <c r="JC97" s="250"/>
      <c r="JD97" s="250"/>
      <c r="JE97" s="250"/>
      <c r="JF97" s="250"/>
      <c r="JG97" s="250"/>
      <c r="JH97" s="250"/>
      <c r="JI97" s="250"/>
      <c r="JJ97" s="250"/>
      <c r="JK97" s="250"/>
      <c r="JL97" s="250"/>
      <c r="JM97" s="250"/>
      <c r="JN97" s="250"/>
      <c r="JO97" s="250"/>
      <c r="JP97" s="250"/>
      <c r="JQ97" s="250"/>
      <c r="JR97" s="250"/>
      <c r="JS97" s="250"/>
      <c r="JT97" s="250"/>
      <c r="JU97" s="250"/>
      <c r="JV97" s="250"/>
      <c r="JW97" s="250"/>
      <c r="JX97" s="250"/>
      <c r="JY97" s="250"/>
      <c r="JZ97" s="250"/>
      <c r="KA97" s="250"/>
      <c r="KB97" s="250"/>
      <c r="KC97" s="250"/>
      <c r="KD97" s="250"/>
      <c r="KE97" s="250"/>
      <c r="KF97" s="250"/>
      <c r="KG97" s="250"/>
      <c r="KH97" s="250"/>
      <c r="KI97" s="250"/>
      <c r="KJ97" s="250"/>
      <c r="KK97" s="250"/>
      <c r="KL97" s="250"/>
      <c r="KM97" s="250"/>
      <c r="KN97" s="250"/>
      <c r="KO97" s="250"/>
      <c r="KP97" s="250"/>
      <c r="KQ97" s="250"/>
      <c r="KR97" s="250"/>
      <c r="KS97" s="250"/>
      <c r="KT97" s="250"/>
      <c r="KU97" s="250"/>
      <c r="KV97" s="250"/>
      <c r="KW97" s="250"/>
      <c r="KX97" s="250"/>
      <c r="KY97" s="250"/>
      <c r="KZ97" s="250"/>
      <c r="LA97" s="250"/>
      <c r="LB97" s="250"/>
      <c r="LC97" s="250"/>
      <c r="LD97" s="250"/>
      <c r="LE97" s="250"/>
      <c r="LF97" s="250"/>
      <c r="LG97" s="250"/>
      <c r="LH97" s="250"/>
      <c r="LI97" s="250"/>
      <c r="LJ97" s="250"/>
      <c r="LK97" s="250"/>
      <c r="LL97" s="250"/>
      <c r="LM97" s="250"/>
      <c r="LN97" s="250"/>
      <c r="LO97" s="250"/>
      <c r="LP97" s="250"/>
      <c r="LQ97" s="250"/>
      <c r="LR97" s="250"/>
      <c r="LS97" s="250"/>
      <c r="LT97" s="250"/>
      <c r="LU97" s="250"/>
      <c r="LV97" s="250"/>
      <c r="LW97" s="250"/>
      <c r="LX97" s="250"/>
      <c r="LY97" s="250"/>
      <c r="LZ97" s="250"/>
      <c r="MA97" s="250"/>
      <c r="MB97" s="250"/>
      <c r="MC97" s="250"/>
      <c r="MD97" s="250"/>
      <c r="ME97" s="250"/>
      <c r="MF97" s="250"/>
      <c r="MG97" s="250"/>
      <c r="MH97" s="250"/>
      <c r="MI97" s="250"/>
      <c r="MJ97" s="250"/>
      <c r="MK97" s="250"/>
      <c r="ML97" s="250"/>
      <c r="MM97" s="250"/>
      <c r="MN97" s="250"/>
      <c r="MO97" s="250"/>
      <c r="MP97" s="250"/>
      <c r="MQ97" s="250"/>
      <c r="MR97" s="250"/>
      <c r="MS97" s="250"/>
      <c r="MT97" s="250"/>
      <c r="MU97" s="250"/>
      <c r="MV97" s="250"/>
      <c r="MW97" s="250"/>
      <c r="MX97" s="250"/>
      <c r="MY97" s="250"/>
      <c r="MZ97" s="250"/>
      <c r="NA97" s="250"/>
      <c r="NB97" s="250"/>
      <c r="NC97" s="250"/>
      <c r="ND97" s="250"/>
      <c r="NE97" s="250"/>
      <c r="NF97" s="250"/>
      <c r="NG97" s="250"/>
      <c r="NH97" s="250"/>
      <c r="NI97" s="250"/>
      <c r="NJ97" s="250"/>
      <c r="NK97" s="250"/>
      <c r="NL97" s="250"/>
      <c r="NM97" s="250"/>
      <c r="NN97" s="250"/>
      <c r="NO97" s="250"/>
      <c r="NP97" s="250"/>
      <c r="NQ97" s="250"/>
      <c r="NR97" s="250"/>
      <c r="NS97" s="250"/>
      <c r="NT97" s="250"/>
      <c r="NU97" s="250"/>
      <c r="NV97" s="250"/>
      <c r="NW97" s="250"/>
      <c r="NX97" s="250"/>
      <c r="NY97" s="250"/>
      <c r="NZ97" s="250"/>
      <c r="OA97" s="250"/>
      <c r="OB97" s="250"/>
      <c r="OC97" s="250"/>
      <c r="OD97" s="250"/>
      <c r="OE97" s="250"/>
      <c r="OF97" s="250"/>
      <c r="OG97" s="250"/>
      <c r="OH97" s="250"/>
      <c r="OI97" s="250"/>
      <c r="OJ97" s="250"/>
      <c r="OK97" s="250"/>
      <c r="OL97" s="250"/>
      <c r="OM97" s="250"/>
      <c r="ON97" s="250"/>
      <c r="OO97" s="250"/>
      <c r="OP97" s="250"/>
      <c r="OQ97" s="250"/>
      <c r="OR97" s="250"/>
      <c r="OS97" s="250"/>
      <c r="OT97" s="250"/>
      <c r="OU97" s="250"/>
      <c r="OV97" s="250"/>
      <c r="OW97" s="250"/>
      <c r="OX97" s="250"/>
      <c r="OY97" s="250"/>
      <c r="OZ97" s="250"/>
      <c r="PA97" s="250"/>
      <c r="PB97" s="250"/>
      <c r="PC97" s="250"/>
      <c r="PD97" s="250"/>
      <c r="PE97" s="250"/>
      <c r="PF97" s="250"/>
      <c r="PG97" s="250"/>
      <c r="PH97" s="250"/>
      <c r="PI97" s="250"/>
      <c r="PJ97" s="250"/>
      <c r="PK97" s="250"/>
      <c r="PL97" s="250"/>
      <c r="PM97" s="250"/>
      <c r="PN97" s="250"/>
      <c r="PO97" s="250"/>
      <c r="PP97" s="250"/>
      <c r="PQ97" s="250"/>
      <c r="PR97" s="250"/>
      <c r="PS97" s="250"/>
      <c r="PT97" s="250"/>
      <c r="PU97" s="250"/>
    </row>
    <row r="98" spans="1:437" s="52" customFormat="1" outlineLevel="1" x14ac:dyDescent="0.25">
      <c r="A98" s="15"/>
      <c r="B98" s="15"/>
      <c r="C98" s="21"/>
      <c r="D98" s="60"/>
      <c r="E98" s="6"/>
      <c r="F98" s="6"/>
      <c r="G98" s="6"/>
      <c r="H98" s="6"/>
      <c r="I98" s="10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</row>
    <row r="99" spans="1:437" s="52" customFormat="1" outlineLevel="1" x14ac:dyDescent="0.25">
      <c r="A99" s="15"/>
      <c r="B99" s="15" t="s">
        <v>132</v>
      </c>
      <c r="C99" s="21"/>
      <c r="D99" s="60"/>
      <c r="E99" s="6"/>
      <c r="F99" s="6"/>
      <c r="G99" s="6"/>
      <c r="H99" s="6"/>
      <c r="I99" s="10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</row>
    <row r="100" spans="1:437" s="52" customFormat="1" outlineLevel="1" x14ac:dyDescent="0.25">
      <c r="A100" s="15"/>
      <c r="B100" s="15"/>
      <c r="C100" s="21"/>
      <c r="D100" s="60"/>
      <c r="E100" s="172" t="str">
        <f t="shared" ref="E100:AJ100" si="168" xml:space="preserve"> E$91</f>
        <v xml:space="preserve">Last operating period flag </v>
      </c>
      <c r="F100" s="172">
        <f t="shared" si="168"/>
        <v>0</v>
      </c>
      <c r="G100" s="172" t="str">
        <f t="shared" si="168"/>
        <v>flag</v>
      </c>
      <c r="H100" s="172">
        <f t="shared" si="168"/>
        <v>1</v>
      </c>
      <c r="I100" s="172">
        <f t="shared" si="168"/>
        <v>0</v>
      </c>
      <c r="J100" s="172">
        <f t="shared" si="168"/>
        <v>0</v>
      </c>
      <c r="K100" s="172">
        <f t="shared" si="168"/>
        <v>0</v>
      </c>
      <c r="L100" s="172">
        <f t="shared" si="168"/>
        <v>0</v>
      </c>
      <c r="M100" s="172">
        <f t="shared" si="168"/>
        <v>0</v>
      </c>
      <c r="N100" s="172">
        <f t="shared" si="168"/>
        <v>0</v>
      </c>
      <c r="O100" s="172">
        <f t="shared" si="168"/>
        <v>0</v>
      </c>
      <c r="P100" s="172">
        <f t="shared" si="168"/>
        <v>0</v>
      </c>
      <c r="Q100" s="172">
        <f t="shared" si="168"/>
        <v>0</v>
      </c>
      <c r="R100" s="172">
        <f t="shared" si="168"/>
        <v>0</v>
      </c>
      <c r="S100" s="172">
        <f t="shared" si="168"/>
        <v>0</v>
      </c>
      <c r="T100" s="172">
        <f t="shared" si="168"/>
        <v>0</v>
      </c>
      <c r="U100" s="172">
        <f t="shared" si="168"/>
        <v>0</v>
      </c>
      <c r="V100" s="172">
        <f t="shared" si="168"/>
        <v>0</v>
      </c>
      <c r="W100" s="172">
        <f t="shared" si="168"/>
        <v>0</v>
      </c>
      <c r="X100" s="172">
        <f t="shared" si="168"/>
        <v>0</v>
      </c>
      <c r="Y100" s="172">
        <f t="shared" si="168"/>
        <v>0</v>
      </c>
      <c r="Z100" s="172">
        <f t="shared" si="168"/>
        <v>0</v>
      </c>
      <c r="AA100" s="172">
        <f t="shared" si="168"/>
        <v>0</v>
      </c>
      <c r="AB100" s="172">
        <f t="shared" si="168"/>
        <v>0</v>
      </c>
      <c r="AC100" s="172">
        <f t="shared" si="168"/>
        <v>0</v>
      </c>
      <c r="AD100" s="172">
        <f t="shared" si="168"/>
        <v>0</v>
      </c>
      <c r="AE100" s="172">
        <f t="shared" si="168"/>
        <v>0</v>
      </c>
      <c r="AF100" s="172">
        <f t="shared" si="168"/>
        <v>0</v>
      </c>
      <c r="AG100" s="172">
        <f t="shared" si="168"/>
        <v>0</v>
      </c>
      <c r="AH100" s="172">
        <f t="shared" si="168"/>
        <v>0</v>
      </c>
      <c r="AI100" s="172">
        <f t="shared" si="168"/>
        <v>0</v>
      </c>
      <c r="AJ100" s="172">
        <f t="shared" si="168"/>
        <v>0</v>
      </c>
      <c r="AK100" s="172">
        <f t="shared" ref="AK100:BP100" si="169" xml:space="preserve"> AK$91</f>
        <v>0</v>
      </c>
      <c r="AL100" s="172">
        <f t="shared" si="169"/>
        <v>0</v>
      </c>
      <c r="AM100" s="172">
        <f t="shared" si="169"/>
        <v>0</v>
      </c>
      <c r="AN100" s="172">
        <f t="shared" si="169"/>
        <v>0</v>
      </c>
      <c r="AO100" s="172">
        <f t="shared" si="169"/>
        <v>0</v>
      </c>
      <c r="AP100" s="172">
        <f t="shared" si="169"/>
        <v>0</v>
      </c>
      <c r="AQ100" s="172">
        <f t="shared" si="169"/>
        <v>0</v>
      </c>
      <c r="AR100" s="172">
        <f t="shared" si="169"/>
        <v>0</v>
      </c>
      <c r="AS100" s="172">
        <f t="shared" si="169"/>
        <v>0</v>
      </c>
      <c r="AT100" s="172">
        <f t="shared" si="169"/>
        <v>0</v>
      </c>
      <c r="AU100" s="172">
        <f t="shared" si="169"/>
        <v>0</v>
      </c>
      <c r="AV100" s="172">
        <f t="shared" si="169"/>
        <v>0</v>
      </c>
      <c r="AW100" s="172">
        <f t="shared" si="169"/>
        <v>0</v>
      </c>
      <c r="AX100" s="172">
        <f t="shared" si="169"/>
        <v>0</v>
      </c>
      <c r="AY100" s="172">
        <f t="shared" si="169"/>
        <v>0</v>
      </c>
      <c r="AZ100" s="172">
        <f t="shared" si="169"/>
        <v>0</v>
      </c>
      <c r="BA100" s="172">
        <f t="shared" si="169"/>
        <v>0</v>
      </c>
      <c r="BB100" s="172">
        <f t="shared" si="169"/>
        <v>0</v>
      </c>
      <c r="BC100" s="172">
        <f t="shared" si="169"/>
        <v>0</v>
      </c>
      <c r="BD100" s="172">
        <f t="shared" si="169"/>
        <v>0</v>
      </c>
      <c r="BE100" s="172">
        <f t="shared" si="169"/>
        <v>0</v>
      </c>
      <c r="BF100" s="172">
        <f t="shared" si="169"/>
        <v>0</v>
      </c>
      <c r="BG100" s="172">
        <f t="shared" si="169"/>
        <v>0</v>
      </c>
      <c r="BH100" s="172">
        <f t="shared" si="169"/>
        <v>0</v>
      </c>
      <c r="BI100" s="172">
        <f t="shared" si="169"/>
        <v>0</v>
      </c>
      <c r="BJ100" s="172">
        <f t="shared" si="169"/>
        <v>0</v>
      </c>
      <c r="BK100" s="172">
        <f t="shared" si="169"/>
        <v>0</v>
      </c>
      <c r="BL100" s="172">
        <f t="shared" si="169"/>
        <v>0</v>
      </c>
      <c r="BM100" s="172">
        <f t="shared" si="169"/>
        <v>0</v>
      </c>
      <c r="BN100" s="172">
        <f t="shared" si="169"/>
        <v>0</v>
      </c>
      <c r="BO100" s="172">
        <f t="shared" si="169"/>
        <v>0</v>
      </c>
      <c r="BP100" s="172">
        <f t="shared" si="169"/>
        <v>0</v>
      </c>
      <c r="BQ100" s="172">
        <f t="shared" ref="BQ100:CV100" si="170" xml:space="preserve"> BQ$91</f>
        <v>0</v>
      </c>
      <c r="BR100" s="172">
        <f t="shared" si="170"/>
        <v>0</v>
      </c>
      <c r="BS100" s="172">
        <f t="shared" si="170"/>
        <v>0</v>
      </c>
      <c r="BT100" s="172">
        <f t="shared" si="170"/>
        <v>0</v>
      </c>
      <c r="BU100" s="172">
        <f t="shared" si="170"/>
        <v>0</v>
      </c>
      <c r="BV100" s="172">
        <f t="shared" si="170"/>
        <v>0</v>
      </c>
      <c r="BW100" s="172">
        <f t="shared" si="170"/>
        <v>0</v>
      </c>
      <c r="BX100" s="172">
        <f t="shared" si="170"/>
        <v>0</v>
      </c>
      <c r="BY100" s="172">
        <f t="shared" si="170"/>
        <v>0</v>
      </c>
      <c r="BZ100" s="172">
        <f t="shared" si="170"/>
        <v>0</v>
      </c>
      <c r="CA100" s="172">
        <f t="shared" si="170"/>
        <v>0</v>
      </c>
      <c r="CB100" s="172">
        <f t="shared" si="170"/>
        <v>0</v>
      </c>
      <c r="CC100" s="172">
        <f t="shared" si="170"/>
        <v>0</v>
      </c>
      <c r="CD100" s="172">
        <f t="shared" si="170"/>
        <v>0</v>
      </c>
      <c r="CE100" s="172">
        <f t="shared" si="170"/>
        <v>0</v>
      </c>
      <c r="CF100" s="172">
        <f t="shared" si="170"/>
        <v>0</v>
      </c>
      <c r="CG100" s="172">
        <f t="shared" si="170"/>
        <v>0</v>
      </c>
      <c r="CH100" s="172">
        <f t="shared" si="170"/>
        <v>0</v>
      </c>
      <c r="CI100" s="172">
        <f t="shared" si="170"/>
        <v>0</v>
      </c>
      <c r="CJ100" s="172">
        <f t="shared" si="170"/>
        <v>0</v>
      </c>
      <c r="CK100" s="172">
        <f t="shared" si="170"/>
        <v>0</v>
      </c>
      <c r="CL100" s="172">
        <f t="shared" si="170"/>
        <v>0</v>
      </c>
      <c r="CM100" s="172">
        <f t="shared" si="170"/>
        <v>0</v>
      </c>
      <c r="CN100" s="172">
        <f t="shared" si="170"/>
        <v>0</v>
      </c>
      <c r="CO100" s="172">
        <f t="shared" si="170"/>
        <v>0</v>
      </c>
      <c r="CP100" s="172">
        <f t="shared" si="170"/>
        <v>0</v>
      </c>
      <c r="CQ100" s="172">
        <f t="shared" si="170"/>
        <v>0</v>
      </c>
      <c r="CR100" s="172">
        <f t="shared" si="170"/>
        <v>0</v>
      </c>
      <c r="CS100" s="172">
        <f t="shared" si="170"/>
        <v>0</v>
      </c>
      <c r="CT100" s="172">
        <f t="shared" si="170"/>
        <v>0</v>
      </c>
      <c r="CU100" s="172">
        <f t="shared" si="170"/>
        <v>0</v>
      </c>
      <c r="CV100" s="172">
        <f t="shared" si="170"/>
        <v>0</v>
      </c>
      <c r="CW100" s="172">
        <f t="shared" ref="CW100:EB100" si="171" xml:space="preserve"> CW$91</f>
        <v>0</v>
      </c>
      <c r="CX100" s="172">
        <f t="shared" si="171"/>
        <v>0</v>
      </c>
      <c r="CY100" s="172">
        <f t="shared" si="171"/>
        <v>0</v>
      </c>
      <c r="CZ100" s="172">
        <f t="shared" si="171"/>
        <v>0</v>
      </c>
      <c r="DA100" s="172">
        <f t="shared" si="171"/>
        <v>0</v>
      </c>
      <c r="DB100" s="172">
        <f t="shared" si="171"/>
        <v>0</v>
      </c>
      <c r="DC100" s="172">
        <f t="shared" si="171"/>
        <v>0</v>
      </c>
      <c r="DD100" s="172">
        <f t="shared" si="171"/>
        <v>0</v>
      </c>
      <c r="DE100" s="172">
        <f t="shared" si="171"/>
        <v>0</v>
      </c>
      <c r="DF100" s="172">
        <f t="shared" si="171"/>
        <v>0</v>
      </c>
      <c r="DG100" s="172">
        <f t="shared" si="171"/>
        <v>0</v>
      </c>
      <c r="DH100" s="172">
        <f t="shared" si="171"/>
        <v>0</v>
      </c>
      <c r="DI100" s="172">
        <f t="shared" si="171"/>
        <v>0</v>
      </c>
      <c r="DJ100" s="172">
        <f t="shared" si="171"/>
        <v>0</v>
      </c>
      <c r="DK100" s="172">
        <f t="shared" si="171"/>
        <v>0</v>
      </c>
      <c r="DL100" s="172">
        <f t="shared" si="171"/>
        <v>0</v>
      </c>
      <c r="DM100" s="172">
        <f t="shared" si="171"/>
        <v>0</v>
      </c>
      <c r="DN100" s="172">
        <f t="shared" si="171"/>
        <v>0</v>
      </c>
      <c r="DO100" s="172">
        <f t="shared" si="171"/>
        <v>0</v>
      </c>
      <c r="DP100" s="172">
        <f t="shared" si="171"/>
        <v>0</v>
      </c>
      <c r="DQ100" s="172">
        <f t="shared" si="171"/>
        <v>0</v>
      </c>
      <c r="DR100" s="172">
        <f t="shared" si="171"/>
        <v>0</v>
      </c>
      <c r="DS100" s="172">
        <f t="shared" si="171"/>
        <v>0</v>
      </c>
      <c r="DT100" s="172">
        <f t="shared" si="171"/>
        <v>0</v>
      </c>
      <c r="DU100" s="172">
        <f t="shared" si="171"/>
        <v>0</v>
      </c>
      <c r="DV100" s="172">
        <f t="shared" si="171"/>
        <v>0</v>
      </c>
      <c r="DW100" s="172">
        <f t="shared" si="171"/>
        <v>0</v>
      </c>
      <c r="DX100" s="172">
        <f t="shared" si="171"/>
        <v>0</v>
      </c>
      <c r="DY100" s="172">
        <f t="shared" si="171"/>
        <v>0</v>
      </c>
      <c r="DZ100" s="172">
        <f t="shared" si="171"/>
        <v>0</v>
      </c>
      <c r="EA100" s="172">
        <f t="shared" si="171"/>
        <v>0</v>
      </c>
      <c r="EB100" s="172">
        <f t="shared" si="171"/>
        <v>1</v>
      </c>
      <c r="EC100" s="172">
        <f t="shared" ref="EC100:FH100" si="172" xml:space="preserve"> EC$91</f>
        <v>0</v>
      </c>
      <c r="ED100" s="172">
        <f t="shared" si="172"/>
        <v>0</v>
      </c>
      <c r="EE100" s="172">
        <f t="shared" si="172"/>
        <v>0</v>
      </c>
      <c r="EF100" s="172">
        <f t="shared" si="172"/>
        <v>0</v>
      </c>
      <c r="EG100" s="172">
        <f t="shared" si="172"/>
        <v>0</v>
      </c>
      <c r="EH100" s="172">
        <f t="shared" si="172"/>
        <v>0</v>
      </c>
      <c r="EI100" s="172">
        <f t="shared" si="172"/>
        <v>0</v>
      </c>
      <c r="EJ100" s="172">
        <f t="shared" si="172"/>
        <v>0</v>
      </c>
      <c r="EK100" s="172">
        <f t="shared" si="172"/>
        <v>0</v>
      </c>
      <c r="EL100" s="172">
        <f t="shared" si="172"/>
        <v>0</v>
      </c>
      <c r="EM100" s="172">
        <f t="shared" si="172"/>
        <v>0</v>
      </c>
      <c r="EN100" s="172">
        <f t="shared" si="172"/>
        <v>0</v>
      </c>
      <c r="EO100" s="172">
        <f t="shared" si="172"/>
        <v>0</v>
      </c>
      <c r="EP100" s="172">
        <f t="shared" si="172"/>
        <v>0</v>
      </c>
      <c r="EQ100" s="172">
        <f t="shared" si="172"/>
        <v>0</v>
      </c>
      <c r="ER100" s="172">
        <f t="shared" si="172"/>
        <v>0</v>
      </c>
      <c r="ES100" s="172">
        <f t="shared" si="172"/>
        <v>0</v>
      </c>
      <c r="ET100" s="172">
        <f t="shared" si="172"/>
        <v>0</v>
      </c>
      <c r="EU100" s="172">
        <f t="shared" si="172"/>
        <v>0</v>
      </c>
      <c r="EV100" s="172">
        <f t="shared" si="172"/>
        <v>0</v>
      </c>
      <c r="EW100" s="172">
        <f t="shared" si="172"/>
        <v>0</v>
      </c>
      <c r="EX100" s="172">
        <f t="shared" si="172"/>
        <v>0</v>
      </c>
      <c r="EY100" s="172">
        <f t="shared" si="172"/>
        <v>0</v>
      </c>
      <c r="EZ100" s="172">
        <f t="shared" si="172"/>
        <v>0</v>
      </c>
      <c r="FA100" s="172">
        <f t="shared" si="172"/>
        <v>0</v>
      </c>
      <c r="FB100" s="172">
        <f t="shared" si="172"/>
        <v>0</v>
      </c>
      <c r="FC100" s="172">
        <f t="shared" si="172"/>
        <v>0</v>
      </c>
      <c r="FD100" s="172">
        <f t="shared" si="172"/>
        <v>0</v>
      </c>
      <c r="FE100" s="172">
        <f t="shared" si="172"/>
        <v>0</v>
      </c>
      <c r="FF100" s="172">
        <f t="shared" si="172"/>
        <v>0</v>
      </c>
      <c r="FG100" s="172">
        <f t="shared" si="172"/>
        <v>0</v>
      </c>
      <c r="FH100" s="172">
        <f t="shared" si="172"/>
        <v>0</v>
      </c>
      <c r="FI100" s="172">
        <f t="shared" ref="FI100:GJ100" si="173" xml:space="preserve"> FI$91</f>
        <v>0</v>
      </c>
      <c r="FJ100" s="172">
        <f t="shared" si="173"/>
        <v>0</v>
      </c>
      <c r="FK100" s="172">
        <f t="shared" si="173"/>
        <v>0</v>
      </c>
      <c r="FL100" s="172">
        <f t="shared" si="173"/>
        <v>0</v>
      </c>
      <c r="FM100" s="172">
        <f t="shared" si="173"/>
        <v>0</v>
      </c>
      <c r="FN100" s="172">
        <f t="shared" si="173"/>
        <v>0</v>
      </c>
      <c r="FO100" s="172">
        <f t="shared" si="173"/>
        <v>0</v>
      </c>
      <c r="FP100" s="172">
        <f t="shared" si="173"/>
        <v>0</v>
      </c>
      <c r="FQ100" s="172">
        <f t="shared" si="173"/>
        <v>0</v>
      </c>
      <c r="FR100" s="172">
        <f t="shared" si="173"/>
        <v>0</v>
      </c>
      <c r="FS100" s="172">
        <f t="shared" si="173"/>
        <v>0</v>
      </c>
      <c r="FT100" s="172">
        <f t="shared" si="173"/>
        <v>0</v>
      </c>
      <c r="FU100" s="172">
        <f t="shared" si="173"/>
        <v>0</v>
      </c>
      <c r="FV100" s="172">
        <f t="shared" si="173"/>
        <v>0</v>
      </c>
      <c r="FW100" s="172">
        <f t="shared" si="173"/>
        <v>0</v>
      </c>
      <c r="FX100" s="172">
        <f t="shared" si="173"/>
        <v>0</v>
      </c>
      <c r="FY100" s="172">
        <f t="shared" si="173"/>
        <v>0</v>
      </c>
      <c r="FZ100" s="172">
        <f t="shared" si="173"/>
        <v>0</v>
      </c>
      <c r="GA100" s="172">
        <f t="shared" si="173"/>
        <v>0</v>
      </c>
      <c r="GB100" s="172">
        <f t="shared" si="173"/>
        <v>0</v>
      </c>
      <c r="GC100" s="172">
        <f t="shared" si="173"/>
        <v>0</v>
      </c>
      <c r="GD100" s="172">
        <f t="shared" si="173"/>
        <v>0</v>
      </c>
      <c r="GE100" s="172">
        <f t="shared" si="173"/>
        <v>0</v>
      </c>
      <c r="GF100" s="172">
        <f t="shared" si="173"/>
        <v>0</v>
      </c>
      <c r="GG100" s="172">
        <f t="shared" si="173"/>
        <v>0</v>
      </c>
      <c r="GH100" s="172">
        <f t="shared" si="173"/>
        <v>0</v>
      </c>
      <c r="GI100" s="172">
        <f t="shared" si="173"/>
        <v>0</v>
      </c>
      <c r="GJ100" s="172">
        <f t="shared" si="173"/>
        <v>0</v>
      </c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 s="275"/>
      <c r="IW100" s="275"/>
      <c r="IX100" s="275"/>
      <c r="IY100" s="275"/>
      <c r="IZ100" s="275"/>
      <c r="JA100" s="275"/>
      <c r="JB100" s="275"/>
      <c r="JC100" s="275"/>
      <c r="JD100" s="275"/>
      <c r="JE100" s="275"/>
      <c r="JF100" s="275"/>
      <c r="JG100" s="275"/>
      <c r="JH100" s="275"/>
      <c r="JI100" s="275"/>
      <c r="JJ100" s="275"/>
      <c r="JK100" s="275"/>
      <c r="JL100" s="275"/>
      <c r="JM100" s="275"/>
      <c r="JN100" s="275"/>
      <c r="JO100" s="275"/>
      <c r="JP100" s="275"/>
      <c r="JQ100" s="275"/>
      <c r="JR100" s="275"/>
      <c r="JS100" s="275"/>
      <c r="JT100" s="275"/>
      <c r="JU100" s="275"/>
      <c r="JV100" s="275"/>
      <c r="JW100" s="275"/>
      <c r="JX100" s="275"/>
      <c r="JY100" s="275"/>
      <c r="JZ100" s="275"/>
      <c r="KA100" s="275"/>
      <c r="KB100" s="275"/>
      <c r="KC100" s="275"/>
      <c r="KD100" s="275"/>
      <c r="KE100" s="275"/>
      <c r="KF100" s="275"/>
      <c r="KG100" s="275"/>
      <c r="KH100" s="275"/>
      <c r="KI100" s="275"/>
      <c r="KJ100" s="275"/>
      <c r="KK100" s="275"/>
      <c r="KL100" s="275"/>
      <c r="KM100" s="275"/>
      <c r="KN100" s="275"/>
      <c r="KO100" s="275"/>
      <c r="KP100" s="275"/>
      <c r="KQ100" s="275"/>
      <c r="KR100" s="275"/>
      <c r="KS100" s="275"/>
      <c r="KT100" s="275"/>
      <c r="KU100" s="275"/>
      <c r="KV100" s="275"/>
      <c r="KW100" s="275"/>
      <c r="KX100" s="275"/>
      <c r="KY100" s="275"/>
      <c r="KZ100" s="275"/>
      <c r="LA100" s="275"/>
      <c r="LB100" s="275"/>
      <c r="LC100" s="275"/>
      <c r="LD100" s="275"/>
      <c r="LE100" s="275"/>
      <c r="LF100" s="275"/>
      <c r="LG100" s="275"/>
      <c r="LH100" s="275"/>
      <c r="LI100" s="275"/>
      <c r="LJ100" s="275"/>
      <c r="LK100" s="275"/>
      <c r="LL100" s="275"/>
      <c r="LM100" s="275"/>
      <c r="LN100" s="275"/>
      <c r="LO100" s="275"/>
      <c r="LP100" s="275"/>
      <c r="LQ100" s="275"/>
      <c r="LR100" s="275"/>
      <c r="LS100" s="275"/>
      <c r="LT100" s="275"/>
      <c r="LU100" s="275"/>
      <c r="LV100" s="275"/>
      <c r="LW100" s="275"/>
      <c r="LX100" s="275"/>
      <c r="LY100" s="275"/>
      <c r="LZ100" s="275"/>
      <c r="MA100" s="275"/>
      <c r="MB100" s="275"/>
      <c r="MC100" s="275"/>
      <c r="MD100" s="275"/>
      <c r="ME100" s="275"/>
      <c r="MF100" s="275"/>
      <c r="MG100" s="275"/>
      <c r="MH100" s="275"/>
      <c r="MI100" s="275"/>
      <c r="MJ100" s="275"/>
      <c r="MK100" s="275"/>
      <c r="ML100" s="275"/>
      <c r="MM100" s="275"/>
      <c r="MN100" s="275"/>
      <c r="MO100" s="275"/>
      <c r="MP100" s="275"/>
      <c r="MQ100" s="275"/>
      <c r="MR100" s="275"/>
      <c r="MS100" s="275"/>
      <c r="MT100" s="275"/>
      <c r="MU100" s="275"/>
      <c r="MV100" s="275"/>
      <c r="MW100" s="275"/>
      <c r="MX100" s="275"/>
      <c r="MY100" s="275"/>
      <c r="MZ100" s="275"/>
      <c r="NA100" s="275"/>
      <c r="NB100" s="275"/>
      <c r="NC100" s="275"/>
      <c r="ND100" s="275"/>
      <c r="NE100" s="275"/>
      <c r="NF100" s="275"/>
      <c r="NG100" s="275"/>
      <c r="NH100" s="275"/>
      <c r="NI100" s="275"/>
      <c r="NJ100" s="275"/>
      <c r="NK100" s="275"/>
      <c r="NL100" s="275"/>
      <c r="NM100" s="275"/>
      <c r="NN100" s="275"/>
      <c r="NO100" s="275"/>
      <c r="NP100" s="275"/>
      <c r="NQ100" s="275"/>
      <c r="NR100" s="275"/>
      <c r="NS100" s="275"/>
      <c r="NT100" s="275"/>
      <c r="NU100" s="275"/>
      <c r="NV100" s="275"/>
      <c r="NW100" s="275"/>
      <c r="NX100" s="275"/>
      <c r="NY100" s="275"/>
      <c r="NZ100" s="275"/>
      <c r="OA100" s="275"/>
      <c r="OB100" s="275"/>
      <c r="OC100" s="275"/>
      <c r="OD100" s="275"/>
      <c r="OE100" s="275"/>
      <c r="OF100" s="275"/>
      <c r="OG100" s="275"/>
      <c r="OH100" s="275"/>
      <c r="OI100" s="275"/>
      <c r="OJ100" s="275"/>
      <c r="OK100" s="275"/>
      <c r="OL100" s="275"/>
      <c r="OM100" s="275"/>
      <c r="ON100" s="275"/>
      <c r="OO100" s="275"/>
      <c r="OP100" s="275"/>
      <c r="OQ100" s="275"/>
      <c r="OR100" s="275"/>
      <c r="OS100" s="275"/>
      <c r="OT100" s="275"/>
      <c r="OU100" s="275"/>
      <c r="OV100" s="275"/>
      <c r="OW100" s="275"/>
      <c r="OX100" s="275"/>
      <c r="OY100" s="275"/>
      <c r="OZ100" s="275"/>
      <c r="PA100" s="275"/>
      <c r="PB100" s="275"/>
      <c r="PC100" s="275"/>
      <c r="PD100" s="275"/>
      <c r="PE100" s="275"/>
      <c r="PF100" s="275"/>
      <c r="PG100" s="275"/>
      <c r="PH100" s="275"/>
      <c r="PI100" s="275"/>
      <c r="PJ100" s="275"/>
      <c r="PK100" s="275"/>
      <c r="PL100" s="275"/>
      <c r="PM100" s="275"/>
      <c r="PN100" s="275"/>
      <c r="PO100" s="275"/>
      <c r="PP100" s="275"/>
      <c r="PQ100" s="275"/>
      <c r="PR100" s="275"/>
      <c r="PS100" s="275"/>
      <c r="PT100" s="275"/>
      <c r="PU100" s="275"/>
    </row>
    <row r="101" spans="1:437" s="52" customFormat="1" outlineLevel="1" x14ac:dyDescent="0.25">
      <c r="A101" s="15"/>
      <c r="B101" s="15"/>
      <c r="C101" s="21"/>
      <c r="D101" s="60"/>
      <c r="E101" s="43" t="s">
        <v>132</v>
      </c>
      <c r="F101" s="43"/>
      <c r="G101" s="43"/>
      <c r="H101" s="43"/>
      <c r="I101" s="43"/>
      <c r="J101" s="43">
        <f t="shared" ref="J101:AO101" si="174" xml:space="preserve"> I100</f>
        <v>0</v>
      </c>
      <c r="K101" s="43">
        <f t="shared" si="174"/>
        <v>0</v>
      </c>
      <c r="L101" s="43">
        <f t="shared" si="174"/>
        <v>0</v>
      </c>
      <c r="M101" s="43">
        <f t="shared" si="174"/>
        <v>0</v>
      </c>
      <c r="N101" s="43">
        <f t="shared" si="174"/>
        <v>0</v>
      </c>
      <c r="O101" s="43">
        <f t="shared" si="174"/>
        <v>0</v>
      </c>
      <c r="P101" s="43">
        <f t="shared" si="174"/>
        <v>0</v>
      </c>
      <c r="Q101" s="43">
        <f t="shared" si="174"/>
        <v>0</v>
      </c>
      <c r="R101" s="43">
        <f t="shared" si="174"/>
        <v>0</v>
      </c>
      <c r="S101" s="43">
        <f t="shared" si="174"/>
        <v>0</v>
      </c>
      <c r="T101" s="43">
        <f t="shared" si="174"/>
        <v>0</v>
      </c>
      <c r="U101" s="43">
        <f t="shared" si="174"/>
        <v>0</v>
      </c>
      <c r="V101" s="43">
        <f t="shared" si="174"/>
        <v>0</v>
      </c>
      <c r="W101" s="43">
        <f t="shared" si="174"/>
        <v>0</v>
      </c>
      <c r="X101" s="43">
        <f t="shared" si="174"/>
        <v>0</v>
      </c>
      <c r="Y101" s="43">
        <f t="shared" si="174"/>
        <v>0</v>
      </c>
      <c r="Z101" s="43">
        <f t="shared" si="174"/>
        <v>0</v>
      </c>
      <c r="AA101" s="43">
        <f t="shared" si="174"/>
        <v>0</v>
      </c>
      <c r="AB101" s="43">
        <f t="shared" si="174"/>
        <v>0</v>
      </c>
      <c r="AC101" s="43">
        <f t="shared" si="174"/>
        <v>0</v>
      </c>
      <c r="AD101" s="43">
        <f t="shared" si="174"/>
        <v>0</v>
      </c>
      <c r="AE101" s="43">
        <f t="shared" si="174"/>
        <v>0</v>
      </c>
      <c r="AF101" s="43">
        <f t="shared" si="174"/>
        <v>0</v>
      </c>
      <c r="AG101" s="43">
        <f t="shared" si="174"/>
        <v>0</v>
      </c>
      <c r="AH101" s="43">
        <f t="shared" si="174"/>
        <v>0</v>
      </c>
      <c r="AI101" s="43">
        <f t="shared" si="174"/>
        <v>0</v>
      </c>
      <c r="AJ101" s="43">
        <f t="shared" si="174"/>
        <v>0</v>
      </c>
      <c r="AK101" s="43">
        <f t="shared" si="174"/>
        <v>0</v>
      </c>
      <c r="AL101" s="43">
        <f t="shared" si="174"/>
        <v>0</v>
      </c>
      <c r="AM101" s="43">
        <f t="shared" si="174"/>
        <v>0</v>
      </c>
      <c r="AN101" s="43">
        <f t="shared" si="174"/>
        <v>0</v>
      </c>
      <c r="AO101" s="43">
        <f t="shared" si="174"/>
        <v>0</v>
      </c>
      <c r="AP101" s="43">
        <f t="shared" ref="AP101:BU101" si="175" xml:space="preserve"> AO100</f>
        <v>0</v>
      </c>
      <c r="AQ101" s="43">
        <f t="shared" si="175"/>
        <v>0</v>
      </c>
      <c r="AR101" s="43">
        <f t="shared" si="175"/>
        <v>0</v>
      </c>
      <c r="AS101" s="43">
        <f t="shared" si="175"/>
        <v>0</v>
      </c>
      <c r="AT101" s="43">
        <f t="shared" si="175"/>
        <v>0</v>
      </c>
      <c r="AU101" s="43">
        <f t="shared" si="175"/>
        <v>0</v>
      </c>
      <c r="AV101" s="43">
        <f t="shared" si="175"/>
        <v>0</v>
      </c>
      <c r="AW101" s="43">
        <f t="shared" si="175"/>
        <v>0</v>
      </c>
      <c r="AX101" s="43">
        <f t="shared" si="175"/>
        <v>0</v>
      </c>
      <c r="AY101" s="43">
        <f t="shared" si="175"/>
        <v>0</v>
      </c>
      <c r="AZ101" s="43">
        <f t="shared" si="175"/>
        <v>0</v>
      </c>
      <c r="BA101" s="43">
        <f t="shared" si="175"/>
        <v>0</v>
      </c>
      <c r="BB101" s="43">
        <f t="shared" si="175"/>
        <v>0</v>
      </c>
      <c r="BC101" s="43">
        <f t="shared" si="175"/>
        <v>0</v>
      </c>
      <c r="BD101" s="43">
        <f t="shared" si="175"/>
        <v>0</v>
      </c>
      <c r="BE101" s="43">
        <f t="shared" si="175"/>
        <v>0</v>
      </c>
      <c r="BF101" s="43">
        <f t="shared" si="175"/>
        <v>0</v>
      </c>
      <c r="BG101" s="43">
        <f t="shared" si="175"/>
        <v>0</v>
      </c>
      <c r="BH101" s="43">
        <f t="shared" si="175"/>
        <v>0</v>
      </c>
      <c r="BI101" s="43">
        <f t="shared" si="175"/>
        <v>0</v>
      </c>
      <c r="BJ101" s="43">
        <f t="shared" si="175"/>
        <v>0</v>
      </c>
      <c r="BK101" s="43">
        <f t="shared" si="175"/>
        <v>0</v>
      </c>
      <c r="BL101" s="43">
        <f t="shared" si="175"/>
        <v>0</v>
      </c>
      <c r="BM101" s="43">
        <f t="shared" si="175"/>
        <v>0</v>
      </c>
      <c r="BN101" s="43">
        <f t="shared" si="175"/>
        <v>0</v>
      </c>
      <c r="BO101" s="43">
        <f t="shared" si="175"/>
        <v>0</v>
      </c>
      <c r="BP101" s="43">
        <f t="shared" si="175"/>
        <v>0</v>
      </c>
      <c r="BQ101" s="43">
        <f t="shared" si="175"/>
        <v>0</v>
      </c>
      <c r="BR101" s="43">
        <f t="shared" si="175"/>
        <v>0</v>
      </c>
      <c r="BS101" s="43">
        <f t="shared" si="175"/>
        <v>0</v>
      </c>
      <c r="BT101" s="43">
        <f t="shared" si="175"/>
        <v>0</v>
      </c>
      <c r="BU101" s="43">
        <f t="shared" si="175"/>
        <v>0</v>
      </c>
      <c r="BV101" s="43">
        <f t="shared" ref="BV101:DA101" si="176" xml:space="preserve"> BU100</f>
        <v>0</v>
      </c>
      <c r="BW101" s="43">
        <f t="shared" si="176"/>
        <v>0</v>
      </c>
      <c r="BX101" s="43">
        <f t="shared" si="176"/>
        <v>0</v>
      </c>
      <c r="BY101" s="43">
        <f t="shared" si="176"/>
        <v>0</v>
      </c>
      <c r="BZ101" s="43">
        <f t="shared" si="176"/>
        <v>0</v>
      </c>
      <c r="CA101" s="43">
        <f t="shared" si="176"/>
        <v>0</v>
      </c>
      <c r="CB101" s="43">
        <f t="shared" si="176"/>
        <v>0</v>
      </c>
      <c r="CC101" s="43">
        <f t="shared" si="176"/>
        <v>0</v>
      </c>
      <c r="CD101" s="43">
        <f t="shared" si="176"/>
        <v>0</v>
      </c>
      <c r="CE101" s="43">
        <f t="shared" si="176"/>
        <v>0</v>
      </c>
      <c r="CF101" s="43">
        <f t="shared" si="176"/>
        <v>0</v>
      </c>
      <c r="CG101" s="43">
        <f t="shared" si="176"/>
        <v>0</v>
      </c>
      <c r="CH101" s="43">
        <f t="shared" si="176"/>
        <v>0</v>
      </c>
      <c r="CI101" s="43">
        <f t="shared" si="176"/>
        <v>0</v>
      </c>
      <c r="CJ101" s="43">
        <f t="shared" si="176"/>
        <v>0</v>
      </c>
      <c r="CK101" s="43">
        <f t="shared" si="176"/>
        <v>0</v>
      </c>
      <c r="CL101" s="43">
        <f t="shared" si="176"/>
        <v>0</v>
      </c>
      <c r="CM101" s="43">
        <f t="shared" si="176"/>
        <v>0</v>
      </c>
      <c r="CN101" s="43">
        <f t="shared" si="176"/>
        <v>0</v>
      </c>
      <c r="CO101" s="43">
        <f t="shared" si="176"/>
        <v>0</v>
      </c>
      <c r="CP101" s="43">
        <f t="shared" si="176"/>
        <v>0</v>
      </c>
      <c r="CQ101" s="43">
        <f t="shared" si="176"/>
        <v>0</v>
      </c>
      <c r="CR101" s="43">
        <f t="shared" si="176"/>
        <v>0</v>
      </c>
      <c r="CS101" s="43">
        <f t="shared" si="176"/>
        <v>0</v>
      </c>
      <c r="CT101" s="43">
        <f t="shared" si="176"/>
        <v>0</v>
      </c>
      <c r="CU101" s="43">
        <f t="shared" si="176"/>
        <v>0</v>
      </c>
      <c r="CV101" s="43">
        <f t="shared" si="176"/>
        <v>0</v>
      </c>
      <c r="CW101" s="43">
        <f t="shared" si="176"/>
        <v>0</v>
      </c>
      <c r="CX101" s="43">
        <f t="shared" si="176"/>
        <v>0</v>
      </c>
      <c r="CY101" s="43">
        <f t="shared" si="176"/>
        <v>0</v>
      </c>
      <c r="CZ101" s="43">
        <f t="shared" si="176"/>
        <v>0</v>
      </c>
      <c r="DA101" s="43">
        <f t="shared" si="176"/>
        <v>0</v>
      </c>
      <c r="DB101" s="43">
        <f t="shared" ref="DB101:EG101" si="177" xml:space="preserve"> DA100</f>
        <v>0</v>
      </c>
      <c r="DC101" s="43">
        <f t="shared" si="177"/>
        <v>0</v>
      </c>
      <c r="DD101" s="43">
        <f t="shared" si="177"/>
        <v>0</v>
      </c>
      <c r="DE101" s="43">
        <f t="shared" si="177"/>
        <v>0</v>
      </c>
      <c r="DF101" s="43">
        <f t="shared" si="177"/>
        <v>0</v>
      </c>
      <c r="DG101" s="43">
        <f t="shared" si="177"/>
        <v>0</v>
      </c>
      <c r="DH101" s="43">
        <f t="shared" si="177"/>
        <v>0</v>
      </c>
      <c r="DI101" s="43">
        <f t="shared" si="177"/>
        <v>0</v>
      </c>
      <c r="DJ101" s="43">
        <f t="shared" si="177"/>
        <v>0</v>
      </c>
      <c r="DK101" s="43">
        <f t="shared" si="177"/>
        <v>0</v>
      </c>
      <c r="DL101" s="43">
        <f t="shared" si="177"/>
        <v>0</v>
      </c>
      <c r="DM101" s="43">
        <f t="shared" si="177"/>
        <v>0</v>
      </c>
      <c r="DN101" s="43">
        <f t="shared" si="177"/>
        <v>0</v>
      </c>
      <c r="DO101" s="43">
        <f t="shared" si="177"/>
        <v>0</v>
      </c>
      <c r="DP101" s="43">
        <f t="shared" si="177"/>
        <v>0</v>
      </c>
      <c r="DQ101" s="43">
        <f t="shared" si="177"/>
        <v>0</v>
      </c>
      <c r="DR101" s="43">
        <f t="shared" si="177"/>
        <v>0</v>
      </c>
      <c r="DS101" s="43">
        <f t="shared" si="177"/>
        <v>0</v>
      </c>
      <c r="DT101" s="43">
        <f t="shared" si="177"/>
        <v>0</v>
      </c>
      <c r="DU101" s="43">
        <f t="shared" si="177"/>
        <v>0</v>
      </c>
      <c r="DV101" s="43">
        <f t="shared" si="177"/>
        <v>0</v>
      </c>
      <c r="DW101" s="43">
        <f t="shared" si="177"/>
        <v>0</v>
      </c>
      <c r="DX101" s="43">
        <f t="shared" si="177"/>
        <v>0</v>
      </c>
      <c r="DY101" s="43">
        <f t="shared" si="177"/>
        <v>0</v>
      </c>
      <c r="DZ101" s="43">
        <f t="shared" si="177"/>
        <v>0</v>
      </c>
      <c r="EA101" s="43">
        <f t="shared" si="177"/>
        <v>0</v>
      </c>
      <c r="EB101" s="43">
        <f t="shared" si="177"/>
        <v>0</v>
      </c>
      <c r="EC101" s="43">
        <f t="shared" si="177"/>
        <v>1</v>
      </c>
      <c r="ED101" s="43">
        <f t="shared" si="177"/>
        <v>0</v>
      </c>
      <c r="EE101" s="43">
        <f t="shared" si="177"/>
        <v>0</v>
      </c>
      <c r="EF101" s="43">
        <f t="shared" si="177"/>
        <v>0</v>
      </c>
      <c r="EG101" s="43">
        <f t="shared" si="177"/>
        <v>0</v>
      </c>
      <c r="EH101" s="43">
        <f t="shared" ref="EH101:FM101" si="178" xml:space="preserve"> EG100</f>
        <v>0</v>
      </c>
      <c r="EI101" s="43">
        <f t="shared" si="178"/>
        <v>0</v>
      </c>
      <c r="EJ101" s="43">
        <f t="shared" si="178"/>
        <v>0</v>
      </c>
      <c r="EK101" s="43">
        <f t="shared" si="178"/>
        <v>0</v>
      </c>
      <c r="EL101" s="43">
        <f t="shared" si="178"/>
        <v>0</v>
      </c>
      <c r="EM101" s="43">
        <f t="shared" si="178"/>
        <v>0</v>
      </c>
      <c r="EN101" s="43">
        <f t="shared" si="178"/>
        <v>0</v>
      </c>
      <c r="EO101" s="43">
        <f t="shared" si="178"/>
        <v>0</v>
      </c>
      <c r="EP101" s="43">
        <f t="shared" si="178"/>
        <v>0</v>
      </c>
      <c r="EQ101" s="43">
        <f t="shared" si="178"/>
        <v>0</v>
      </c>
      <c r="ER101" s="43">
        <f t="shared" si="178"/>
        <v>0</v>
      </c>
      <c r="ES101" s="43">
        <f t="shared" si="178"/>
        <v>0</v>
      </c>
      <c r="ET101" s="43">
        <f t="shared" si="178"/>
        <v>0</v>
      </c>
      <c r="EU101" s="43">
        <f t="shared" si="178"/>
        <v>0</v>
      </c>
      <c r="EV101" s="43">
        <f t="shared" si="178"/>
        <v>0</v>
      </c>
      <c r="EW101" s="43">
        <f t="shared" si="178"/>
        <v>0</v>
      </c>
      <c r="EX101" s="43">
        <f t="shared" si="178"/>
        <v>0</v>
      </c>
      <c r="EY101" s="43">
        <f t="shared" si="178"/>
        <v>0</v>
      </c>
      <c r="EZ101" s="43">
        <f t="shared" si="178"/>
        <v>0</v>
      </c>
      <c r="FA101" s="43">
        <f t="shared" si="178"/>
        <v>0</v>
      </c>
      <c r="FB101" s="43">
        <f t="shared" si="178"/>
        <v>0</v>
      </c>
      <c r="FC101" s="43">
        <f t="shared" si="178"/>
        <v>0</v>
      </c>
      <c r="FD101" s="43">
        <f t="shared" si="178"/>
        <v>0</v>
      </c>
      <c r="FE101" s="43">
        <f t="shared" si="178"/>
        <v>0</v>
      </c>
      <c r="FF101" s="43">
        <f t="shared" si="178"/>
        <v>0</v>
      </c>
      <c r="FG101" s="43">
        <f t="shared" si="178"/>
        <v>0</v>
      </c>
      <c r="FH101" s="43">
        <f t="shared" si="178"/>
        <v>0</v>
      </c>
      <c r="FI101" s="43">
        <f t="shared" si="178"/>
        <v>0</v>
      </c>
      <c r="FJ101" s="43">
        <f t="shared" si="178"/>
        <v>0</v>
      </c>
      <c r="FK101" s="43">
        <f t="shared" si="178"/>
        <v>0</v>
      </c>
      <c r="FL101" s="43">
        <f t="shared" si="178"/>
        <v>0</v>
      </c>
      <c r="FM101" s="43">
        <f t="shared" si="178"/>
        <v>0</v>
      </c>
      <c r="FN101" s="43">
        <f t="shared" ref="FN101:GJ101" si="179" xml:space="preserve"> FM100</f>
        <v>0</v>
      </c>
      <c r="FO101" s="43">
        <f t="shared" si="179"/>
        <v>0</v>
      </c>
      <c r="FP101" s="43">
        <f t="shared" si="179"/>
        <v>0</v>
      </c>
      <c r="FQ101" s="43">
        <f t="shared" si="179"/>
        <v>0</v>
      </c>
      <c r="FR101" s="43">
        <f t="shared" si="179"/>
        <v>0</v>
      </c>
      <c r="FS101" s="43">
        <f t="shared" si="179"/>
        <v>0</v>
      </c>
      <c r="FT101" s="43">
        <f t="shared" si="179"/>
        <v>0</v>
      </c>
      <c r="FU101" s="43">
        <f t="shared" si="179"/>
        <v>0</v>
      </c>
      <c r="FV101" s="43">
        <f t="shared" si="179"/>
        <v>0</v>
      </c>
      <c r="FW101" s="43">
        <f t="shared" si="179"/>
        <v>0</v>
      </c>
      <c r="FX101" s="43">
        <f t="shared" si="179"/>
        <v>0</v>
      </c>
      <c r="FY101" s="43">
        <f t="shared" si="179"/>
        <v>0</v>
      </c>
      <c r="FZ101" s="43">
        <f t="shared" si="179"/>
        <v>0</v>
      </c>
      <c r="GA101" s="43">
        <f t="shared" si="179"/>
        <v>0</v>
      </c>
      <c r="GB101" s="43">
        <f t="shared" si="179"/>
        <v>0</v>
      </c>
      <c r="GC101" s="43">
        <f t="shared" si="179"/>
        <v>0</v>
      </c>
      <c r="GD101" s="43">
        <f t="shared" si="179"/>
        <v>0</v>
      </c>
      <c r="GE101" s="43">
        <f t="shared" si="179"/>
        <v>0</v>
      </c>
      <c r="GF101" s="43">
        <f t="shared" si="179"/>
        <v>0</v>
      </c>
      <c r="GG101" s="43">
        <f t="shared" si="179"/>
        <v>0</v>
      </c>
      <c r="GH101" s="43">
        <f t="shared" si="179"/>
        <v>0</v>
      </c>
      <c r="GI101" s="43">
        <f t="shared" si="179"/>
        <v>0</v>
      </c>
      <c r="GJ101" s="43">
        <f t="shared" si="179"/>
        <v>0</v>
      </c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 s="275"/>
      <c r="IW101" s="275"/>
      <c r="IX101" s="275"/>
      <c r="IY101" s="275"/>
      <c r="IZ101" s="275"/>
      <c r="JA101" s="275"/>
      <c r="JB101" s="275"/>
      <c r="JC101" s="275"/>
      <c r="JD101" s="275"/>
      <c r="JE101" s="275"/>
      <c r="JF101" s="275"/>
      <c r="JG101" s="275"/>
      <c r="JH101" s="275"/>
      <c r="JI101" s="275"/>
      <c r="JJ101" s="275"/>
      <c r="JK101" s="275"/>
      <c r="JL101" s="275"/>
      <c r="JM101" s="275"/>
      <c r="JN101" s="275"/>
      <c r="JO101" s="275"/>
      <c r="JP101" s="275"/>
      <c r="JQ101" s="275"/>
      <c r="JR101" s="275"/>
      <c r="JS101" s="275"/>
      <c r="JT101" s="275"/>
      <c r="JU101" s="275"/>
      <c r="JV101" s="275"/>
      <c r="JW101" s="275"/>
      <c r="JX101" s="275"/>
      <c r="JY101" s="275"/>
      <c r="JZ101" s="275"/>
      <c r="KA101" s="275"/>
      <c r="KB101" s="275"/>
      <c r="KC101" s="275"/>
      <c r="KD101" s="275"/>
      <c r="KE101" s="275"/>
      <c r="KF101" s="275"/>
      <c r="KG101" s="275"/>
      <c r="KH101" s="275"/>
      <c r="KI101" s="275"/>
      <c r="KJ101" s="275"/>
      <c r="KK101" s="275"/>
      <c r="KL101" s="275"/>
      <c r="KM101" s="275"/>
      <c r="KN101" s="275"/>
      <c r="KO101" s="275"/>
      <c r="KP101" s="275"/>
      <c r="KQ101" s="275"/>
      <c r="KR101" s="275"/>
      <c r="KS101" s="275"/>
      <c r="KT101" s="275"/>
      <c r="KU101" s="275"/>
      <c r="KV101" s="275"/>
      <c r="KW101" s="275"/>
      <c r="KX101" s="275"/>
      <c r="KY101" s="275"/>
      <c r="KZ101" s="275"/>
      <c r="LA101" s="275"/>
      <c r="LB101" s="275"/>
      <c r="LC101" s="275"/>
      <c r="LD101" s="275"/>
      <c r="LE101" s="275"/>
      <c r="LF101" s="275"/>
      <c r="LG101" s="275"/>
      <c r="LH101" s="275"/>
      <c r="LI101" s="275"/>
      <c r="LJ101" s="275"/>
      <c r="LK101" s="275"/>
      <c r="LL101" s="275"/>
      <c r="LM101" s="275"/>
      <c r="LN101" s="275"/>
      <c r="LO101" s="275"/>
      <c r="LP101" s="275"/>
      <c r="LQ101" s="275"/>
      <c r="LR101" s="275"/>
      <c r="LS101" s="275"/>
      <c r="LT101" s="275"/>
      <c r="LU101" s="275"/>
      <c r="LV101" s="275"/>
      <c r="LW101" s="275"/>
      <c r="LX101" s="275"/>
      <c r="LY101" s="275"/>
      <c r="LZ101" s="275"/>
      <c r="MA101" s="275"/>
      <c r="MB101" s="275"/>
      <c r="MC101" s="275"/>
      <c r="MD101" s="275"/>
      <c r="ME101" s="275"/>
      <c r="MF101" s="275"/>
      <c r="MG101" s="275"/>
      <c r="MH101" s="275"/>
      <c r="MI101" s="275"/>
      <c r="MJ101" s="275"/>
      <c r="MK101" s="275"/>
      <c r="ML101" s="275"/>
      <c r="MM101" s="275"/>
      <c r="MN101" s="275"/>
      <c r="MO101" s="275"/>
      <c r="MP101" s="275"/>
      <c r="MQ101" s="275"/>
      <c r="MR101" s="275"/>
      <c r="MS101" s="275"/>
      <c r="MT101" s="275"/>
      <c r="MU101" s="275"/>
      <c r="MV101" s="275"/>
      <c r="MW101" s="275"/>
      <c r="MX101" s="275"/>
      <c r="MY101" s="275"/>
      <c r="MZ101" s="275"/>
      <c r="NA101" s="275"/>
      <c r="NB101" s="275"/>
      <c r="NC101" s="275"/>
      <c r="ND101" s="275"/>
      <c r="NE101" s="275"/>
      <c r="NF101" s="275"/>
      <c r="NG101" s="275"/>
      <c r="NH101" s="275"/>
      <c r="NI101" s="275"/>
      <c r="NJ101" s="275"/>
      <c r="NK101" s="275"/>
      <c r="NL101" s="275"/>
      <c r="NM101" s="275"/>
      <c r="NN101" s="275"/>
      <c r="NO101" s="275"/>
      <c r="NP101" s="275"/>
      <c r="NQ101" s="275"/>
      <c r="NR101" s="275"/>
      <c r="NS101" s="275"/>
      <c r="NT101" s="275"/>
      <c r="NU101" s="275"/>
      <c r="NV101" s="275"/>
      <c r="NW101" s="275"/>
      <c r="NX101" s="275"/>
      <c r="NY101" s="275"/>
      <c r="NZ101" s="275"/>
      <c r="OA101" s="275"/>
      <c r="OB101" s="275"/>
      <c r="OC101" s="275"/>
      <c r="OD101" s="275"/>
      <c r="OE101" s="275"/>
      <c r="OF101" s="275"/>
      <c r="OG101" s="275"/>
      <c r="OH101" s="275"/>
      <c r="OI101" s="275"/>
      <c r="OJ101" s="275"/>
      <c r="OK101" s="275"/>
      <c r="OL101" s="275"/>
      <c r="OM101" s="275"/>
      <c r="ON101" s="275"/>
      <c r="OO101" s="275"/>
      <c r="OP101" s="275"/>
      <c r="OQ101" s="275"/>
      <c r="OR101" s="275"/>
      <c r="OS101" s="275"/>
      <c r="OT101" s="275"/>
      <c r="OU101" s="275"/>
      <c r="OV101" s="275"/>
      <c r="OW101" s="275"/>
      <c r="OX101" s="275"/>
      <c r="OY101" s="275"/>
      <c r="OZ101" s="275"/>
      <c r="PA101" s="275"/>
      <c r="PB101" s="275"/>
      <c r="PC101" s="275"/>
      <c r="PD101" s="275"/>
      <c r="PE101" s="275"/>
      <c r="PF101" s="275"/>
      <c r="PG101" s="275"/>
      <c r="PH101" s="275"/>
      <c r="PI101" s="275"/>
      <c r="PJ101" s="275"/>
      <c r="PK101" s="275"/>
      <c r="PL101" s="275"/>
      <c r="PM101" s="275"/>
      <c r="PN101" s="275"/>
      <c r="PO101" s="275"/>
      <c r="PP101" s="275"/>
      <c r="PQ101" s="275"/>
      <c r="PR101" s="275"/>
      <c r="PS101" s="275"/>
      <c r="PT101" s="275"/>
      <c r="PU101" s="275"/>
    </row>
    <row r="102" spans="1:437" s="52" customFormat="1" outlineLevel="1" x14ac:dyDescent="0.25">
      <c r="A102" s="15"/>
      <c r="B102" s="15"/>
      <c r="C102" s="21"/>
      <c r="D102" s="60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 s="275"/>
      <c r="IW102" s="275"/>
      <c r="IX102" s="275"/>
      <c r="IY102" s="275"/>
      <c r="IZ102" s="275"/>
      <c r="JA102" s="275"/>
      <c r="JB102" s="275"/>
      <c r="JC102" s="275"/>
      <c r="JD102" s="275"/>
      <c r="JE102" s="275"/>
      <c r="JF102" s="275"/>
      <c r="JG102" s="275"/>
      <c r="JH102" s="275"/>
      <c r="JI102" s="275"/>
      <c r="JJ102" s="275"/>
      <c r="JK102" s="275"/>
      <c r="JL102" s="275"/>
      <c r="JM102" s="275"/>
      <c r="JN102" s="275"/>
      <c r="JO102" s="275"/>
      <c r="JP102" s="275"/>
      <c r="JQ102" s="275"/>
      <c r="JR102" s="275"/>
      <c r="JS102" s="275"/>
      <c r="JT102" s="275"/>
      <c r="JU102" s="275"/>
      <c r="JV102" s="275"/>
      <c r="JW102" s="275"/>
      <c r="JX102" s="275"/>
      <c r="JY102" s="275"/>
      <c r="JZ102" s="275"/>
      <c r="KA102" s="275"/>
      <c r="KB102" s="275"/>
      <c r="KC102" s="275"/>
      <c r="KD102" s="275"/>
      <c r="KE102" s="275"/>
      <c r="KF102" s="275"/>
      <c r="KG102" s="275"/>
      <c r="KH102" s="275"/>
      <c r="KI102" s="275"/>
      <c r="KJ102" s="275"/>
      <c r="KK102" s="275"/>
      <c r="KL102" s="275"/>
      <c r="KM102" s="275"/>
      <c r="KN102" s="275"/>
      <c r="KO102" s="275"/>
      <c r="KP102" s="275"/>
      <c r="KQ102" s="275"/>
      <c r="KR102" s="275"/>
      <c r="KS102" s="275"/>
      <c r="KT102" s="275"/>
      <c r="KU102" s="275"/>
      <c r="KV102" s="275"/>
      <c r="KW102" s="275"/>
      <c r="KX102" s="275"/>
      <c r="KY102" s="275"/>
      <c r="KZ102" s="275"/>
      <c r="LA102" s="275"/>
      <c r="LB102" s="275"/>
      <c r="LC102" s="275"/>
      <c r="LD102" s="275"/>
      <c r="LE102" s="275"/>
      <c r="LF102" s="275"/>
      <c r="LG102" s="275"/>
      <c r="LH102" s="275"/>
      <c r="LI102" s="275"/>
      <c r="LJ102" s="275"/>
      <c r="LK102" s="275"/>
      <c r="LL102" s="275"/>
      <c r="LM102" s="275"/>
      <c r="LN102" s="275"/>
      <c r="LO102" s="275"/>
      <c r="LP102" s="275"/>
      <c r="LQ102" s="275"/>
      <c r="LR102" s="275"/>
      <c r="LS102" s="275"/>
      <c r="LT102" s="275"/>
      <c r="LU102" s="275"/>
      <c r="LV102" s="275"/>
      <c r="LW102" s="275"/>
      <c r="LX102" s="275"/>
      <c r="LY102" s="275"/>
      <c r="LZ102" s="275"/>
      <c r="MA102" s="275"/>
      <c r="MB102" s="275"/>
      <c r="MC102" s="275"/>
      <c r="MD102" s="275"/>
      <c r="ME102" s="275"/>
      <c r="MF102" s="275"/>
      <c r="MG102" s="275"/>
      <c r="MH102" s="275"/>
      <c r="MI102" s="275"/>
      <c r="MJ102" s="275"/>
      <c r="MK102" s="275"/>
      <c r="ML102" s="275"/>
      <c r="MM102" s="275"/>
      <c r="MN102" s="275"/>
      <c r="MO102" s="275"/>
      <c r="MP102" s="275"/>
      <c r="MQ102" s="275"/>
      <c r="MR102" s="275"/>
      <c r="MS102" s="275"/>
      <c r="MT102" s="275"/>
      <c r="MU102" s="275"/>
      <c r="MV102" s="275"/>
      <c r="MW102" s="275"/>
      <c r="MX102" s="275"/>
      <c r="MY102" s="275"/>
      <c r="MZ102" s="275"/>
      <c r="NA102" s="275"/>
      <c r="NB102" s="275"/>
      <c r="NC102" s="275"/>
      <c r="ND102" s="275"/>
      <c r="NE102" s="275"/>
      <c r="NF102" s="275"/>
      <c r="NG102" s="275"/>
      <c r="NH102" s="275"/>
      <c r="NI102" s="275"/>
      <c r="NJ102" s="275"/>
      <c r="NK102" s="275"/>
      <c r="NL102" s="275"/>
      <c r="NM102" s="275"/>
      <c r="NN102" s="275"/>
      <c r="NO102" s="275"/>
      <c r="NP102" s="275"/>
      <c r="NQ102" s="275"/>
      <c r="NR102" s="275"/>
      <c r="NS102" s="275"/>
      <c r="NT102" s="275"/>
      <c r="NU102" s="275"/>
      <c r="NV102" s="275"/>
      <c r="NW102" s="275"/>
      <c r="NX102" s="275"/>
      <c r="NY102" s="275"/>
      <c r="NZ102" s="275"/>
      <c r="OA102" s="275"/>
      <c r="OB102" s="275"/>
      <c r="OC102" s="275"/>
      <c r="OD102" s="275"/>
      <c r="OE102" s="275"/>
      <c r="OF102" s="275"/>
      <c r="OG102" s="275"/>
      <c r="OH102" s="275"/>
      <c r="OI102" s="275"/>
      <c r="OJ102" s="275"/>
      <c r="OK102" s="275"/>
      <c r="OL102" s="275"/>
      <c r="OM102" s="275"/>
      <c r="ON102" s="275"/>
      <c r="OO102" s="275"/>
      <c r="OP102" s="275"/>
      <c r="OQ102" s="275"/>
      <c r="OR102" s="275"/>
      <c r="OS102" s="275"/>
      <c r="OT102" s="275"/>
      <c r="OU102" s="275"/>
      <c r="OV102" s="275"/>
      <c r="OW102" s="275"/>
      <c r="OX102" s="275"/>
      <c r="OY102" s="275"/>
      <c r="OZ102" s="275"/>
      <c r="PA102" s="275"/>
      <c r="PB102" s="275"/>
      <c r="PC102" s="275"/>
      <c r="PD102" s="275"/>
      <c r="PE102" s="275"/>
      <c r="PF102" s="275"/>
      <c r="PG102" s="275"/>
      <c r="PH102" s="275"/>
      <c r="PI102" s="275"/>
      <c r="PJ102" s="275"/>
      <c r="PK102" s="275"/>
      <c r="PL102" s="275"/>
      <c r="PM102" s="275"/>
      <c r="PN102" s="275"/>
      <c r="PO102" s="275"/>
      <c r="PP102" s="275"/>
      <c r="PQ102" s="275"/>
      <c r="PR102" s="275"/>
      <c r="PS102" s="275"/>
      <c r="PT102" s="275"/>
      <c r="PU102" s="275"/>
    </row>
    <row r="103" spans="1:437" s="52" customFormat="1" outlineLevel="1" x14ac:dyDescent="0.25">
      <c r="A103" s="15"/>
      <c r="B103" s="15" t="s">
        <v>178</v>
      </c>
      <c r="C103" s="21"/>
      <c r="D103" s="60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 s="275"/>
      <c r="IW103" s="275"/>
      <c r="IX103" s="275"/>
      <c r="IY103" s="275"/>
      <c r="IZ103" s="275"/>
      <c r="JA103" s="275"/>
      <c r="JB103" s="275"/>
      <c r="JC103" s="275"/>
      <c r="JD103" s="275"/>
      <c r="JE103" s="275"/>
      <c r="JF103" s="275"/>
      <c r="JG103" s="275"/>
      <c r="JH103" s="275"/>
      <c r="JI103" s="275"/>
      <c r="JJ103" s="275"/>
      <c r="JK103" s="275"/>
      <c r="JL103" s="275"/>
      <c r="JM103" s="275"/>
      <c r="JN103" s="275"/>
      <c r="JO103" s="275"/>
      <c r="JP103" s="275"/>
      <c r="JQ103" s="275"/>
      <c r="JR103" s="275"/>
      <c r="JS103" s="275"/>
      <c r="JT103" s="275"/>
      <c r="JU103" s="275"/>
      <c r="JV103" s="275"/>
      <c r="JW103" s="275"/>
      <c r="JX103" s="275"/>
      <c r="JY103" s="275"/>
      <c r="JZ103" s="275"/>
      <c r="KA103" s="275"/>
      <c r="KB103" s="275"/>
      <c r="KC103" s="275"/>
      <c r="KD103" s="275"/>
      <c r="KE103" s="275"/>
      <c r="KF103" s="275"/>
      <c r="KG103" s="275"/>
      <c r="KH103" s="275"/>
      <c r="KI103" s="275"/>
      <c r="KJ103" s="275"/>
      <c r="KK103" s="275"/>
      <c r="KL103" s="275"/>
      <c r="KM103" s="275"/>
      <c r="KN103" s="275"/>
      <c r="KO103" s="275"/>
      <c r="KP103" s="275"/>
      <c r="KQ103" s="275"/>
      <c r="KR103" s="275"/>
      <c r="KS103" s="275"/>
      <c r="KT103" s="275"/>
      <c r="KU103" s="275"/>
      <c r="KV103" s="275"/>
      <c r="KW103" s="275"/>
      <c r="KX103" s="275"/>
      <c r="KY103" s="275"/>
      <c r="KZ103" s="275"/>
      <c r="LA103" s="275"/>
      <c r="LB103" s="275"/>
      <c r="LC103" s="275"/>
      <c r="LD103" s="275"/>
      <c r="LE103" s="275"/>
      <c r="LF103" s="275"/>
      <c r="LG103" s="275"/>
      <c r="LH103" s="275"/>
      <c r="LI103" s="275"/>
      <c r="LJ103" s="275"/>
      <c r="LK103" s="275"/>
      <c r="LL103" s="275"/>
      <c r="LM103" s="275"/>
      <c r="LN103" s="275"/>
      <c r="LO103" s="275"/>
      <c r="LP103" s="275"/>
      <c r="LQ103" s="275"/>
      <c r="LR103" s="275"/>
      <c r="LS103" s="275"/>
      <c r="LT103" s="275"/>
      <c r="LU103" s="275"/>
      <c r="LV103" s="275"/>
      <c r="LW103" s="275"/>
      <c r="LX103" s="275"/>
      <c r="LY103" s="275"/>
      <c r="LZ103" s="275"/>
      <c r="MA103" s="275"/>
      <c r="MB103" s="275"/>
      <c r="MC103" s="275"/>
      <c r="MD103" s="275"/>
      <c r="ME103" s="275"/>
      <c r="MF103" s="275"/>
      <c r="MG103" s="275"/>
      <c r="MH103" s="275"/>
      <c r="MI103" s="275"/>
      <c r="MJ103" s="275"/>
      <c r="MK103" s="275"/>
      <c r="ML103" s="275"/>
      <c r="MM103" s="275"/>
      <c r="MN103" s="275"/>
      <c r="MO103" s="275"/>
      <c r="MP103" s="275"/>
      <c r="MQ103" s="275"/>
      <c r="MR103" s="275"/>
      <c r="MS103" s="275"/>
      <c r="MT103" s="275"/>
      <c r="MU103" s="275"/>
      <c r="MV103" s="275"/>
      <c r="MW103" s="275"/>
      <c r="MX103" s="275"/>
      <c r="MY103" s="275"/>
      <c r="MZ103" s="275"/>
      <c r="NA103" s="275"/>
      <c r="NB103" s="275"/>
      <c r="NC103" s="275"/>
      <c r="ND103" s="275"/>
      <c r="NE103" s="275"/>
      <c r="NF103" s="275"/>
      <c r="NG103" s="275"/>
      <c r="NH103" s="275"/>
      <c r="NI103" s="275"/>
      <c r="NJ103" s="275"/>
      <c r="NK103" s="275"/>
      <c r="NL103" s="275"/>
      <c r="NM103" s="275"/>
      <c r="NN103" s="275"/>
      <c r="NO103" s="275"/>
      <c r="NP103" s="275"/>
      <c r="NQ103" s="275"/>
      <c r="NR103" s="275"/>
      <c r="NS103" s="275"/>
      <c r="NT103" s="275"/>
      <c r="NU103" s="275"/>
      <c r="NV103" s="275"/>
      <c r="NW103" s="275"/>
      <c r="NX103" s="275"/>
      <c r="NY103" s="275"/>
      <c r="NZ103" s="275"/>
      <c r="OA103" s="275"/>
      <c r="OB103" s="275"/>
      <c r="OC103" s="275"/>
      <c r="OD103" s="275"/>
      <c r="OE103" s="275"/>
      <c r="OF103" s="275"/>
      <c r="OG103" s="275"/>
      <c r="OH103" s="275"/>
      <c r="OI103" s="275"/>
      <c r="OJ103" s="275"/>
      <c r="OK103" s="275"/>
      <c r="OL103" s="275"/>
      <c r="OM103" s="275"/>
      <c r="ON103" s="275"/>
      <c r="OO103" s="275"/>
      <c r="OP103" s="275"/>
      <c r="OQ103" s="275"/>
      <c r="OR103" s="275"/>
      <c r="OS103" s="275"/>
      <c r="OT103" s="275"/>
      <c r="OU103" s="275"/>
      <c r="OV103" s="275"/>
      <c r="OW103" s="275"/>
      <c r="OX103" s="275"/>
      <c r="OY103" s="275"/>
      <c r="OZ103" s="275"/>
      <c r="PA103" s="275"/>
      <c r="PB103" s="275"/>
      <c r="PC103" s="275"/>
      <c r="PD103" s="275"/>
      <c r="PE103" s="275"/>
      <c r="PF103" s="275"/>
      <c r="PG103" s="275"/>
      <c r="PH103" s="275"/>
      <c r="PI103" s="275"/>
      <c r="PJ103" s="275"/>
      <c r="PK103" s="275"/>
      <c r="PL103" s="275"/>
      <c r="PM103" s="275"/>
      <c r="PN103" s="275"/>
      <c r="PO103" s="275"/>
      <c r="PP103" s="275"/>
      <c r="PQ103" s="275"/>
      <c r="PR103" s="275"/>
      <c r="PS103" s="275"/>
      <c r="PT103" s="275"/>
      <c r="PU103" s="275"/>
    </row>
    <row r="104" spans="1:437" s="55" customFormat="1" outlineLevel="1" x14ac:dyDescent="0.25">
      <c r="A104" s="70"/>
      <c r="B104" s="15"/>
      <c r="C104" s="73"/>
      <c r="D104" s="74"/>
      <c r="E104" s="14" t="str">
        <f xml:space="preserve"> InpC!E$19</f>
        <v>Acquisition date</v>
      </c>
      <c r="F104" s="14">
        <f xml:space="preserve"> InpC!F$19</f>
        <v>44286</v>
      </c>
      <c r="G104" s="14" t="str">
        <f xml:space="preserve"> InpC!G$19</f>
        <v>date</v>
      </c>
      <c r="H104" s="50"/>
      <c r="I104" s="79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0"/>
      <c r="FE104" s="50"/>
      <c r="FF104" s="50"/>
      <c r="FG104" s="50"/>
      <c r="FH104" s="50"/>
      <c r="FI104" s="50"/>
      <c r="FJ104" s="50"/>
      <c r="FK104" s="50"/>
      <c r="FL104" s="50"/>
      <c r="FM104" s="50"/>
      <c r="FN104" s="50"/>
      <c r="FO104" s="50"/>
      <c r="FP104" s="50"/>
      <c r="FQ104" s="50"/>
      <c r="FR104" s="50"/>
      <c r="FS104" s="50"/>
      <c r="FT104" s="50"/>
      <c r="FU104" s="50"/>
      <c r="FV104" s="50"/>
      <c r="FW104" s="50"/>
      <c r="FX104" s="50"/>
      <c r="FY104" s="50"/>
      <c r="FZ104" s="50"/>
      <c r="GA104" s="50"/>
      <c r="GB104" s="50"/>
      <c r="GC104" s="50"/>
      <c r="GD104" s="50"/>
      <c r="GE104" s="50"/>
      <c r="GF104" s="50"/>
      <c r="GG104" s="50"/>
      <c r="GH104" s="50"/>
      <c r="GI104" s="50"/>
      <c r="GJ104" s="50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</row>
    <row r="105" spans="1:437" s="527" customFormat="1" outlineLevel="1" x14ac:dyDescent="0.25">
      <c r="A105" s="15"/>
      <c r="B105" s="15"/>
      <c r="C105" s="21"/>
      <c r="D105" s="60"/>
      <c r="E105" s="526" t="str">
        <f xml:space="preserve"> InpC!E$64</f>
        <v>Useful life of solar asset</v>
      </c>
      <c r="F105" s="526">
        <f xml:space="preserve"> InpC!F$64</f>
        <v>25</v>
      </c>
      <c r="G105" s="526" t="str">
        <f xml:space="preserve"> InpC!G$64</f>
        <v>years</v>
      </c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</row>
    <row r="106" spans="1:437" s="110" customFormat="1" outlineLevel="1" x14ac:dyDescent="0.25">
      <c r="A106" s="108"/>
      <c r="B106" s="108"/>
      <c r="C106" s="109"/>
      <c r="E106" s="110" t="str">
        <f xml:space="preserve"> InpC!E$86</f>
        <v>Months in year</v>
      </c>
      <c r="F106" s="110">
        <f xml:space="preserve"> InpC!F$86</f>
        <v>12</v>
      </c>
      <c r="G106" s="110" t="str">
        <f xml:space="preserve"> InpC!G$86</f>
        <v>months</v>
      </c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</row>
    <row r="107" spans="1:437" s="107" customFormat="1" outlineLevel="1" x14ac:dyDescent="0.25">
      <c r="A107" s="105"/>
      <c r="B107" s="105"/>
      <c r="C107" s="106"/>
      <c r="E107" s="26" t="s">
        <v>179</v>
      </c>
      <c r="F107" s="26">
        <f xml:space="preserve"> EOMONTH(F104, (F105 * F106))</f>
        <v>53417</v>
      </c>
      <c r="G107" s="26" t="s">
        <v>6</v>
      </c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</row>
    <row r="108" spans="1:437" s="52" customFormat="1" outlineLevel="1" x14ac:dyDescent="0.25">
      <c r="A108" s="15"/>
      <c r="B108" s="15"/>
      <c r="C108" s="21"/>
      <c r="D108" s="60"/>
      <c r="E108" s="6"/>
      <c r="F108" s="6"/>
      <c r="G108" s="6"/>
      <c r="H108" s="6"/>
      <c r="I108" s="10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</row>
    <row r="109" spans="1:437" s="55" customFormat="1" outlineLevel="1" x14ac:dyDescent="0.25">
      <c r="A109" s="70"/>
      <c r="B109" s="15"/>
      <c r="C109" s="73"/>
      <c r="D109" s="74"/>
      <c r="E109" s="14" t="str">
        <f xml:space="preserve"> InpC!E$19</f>
        <v>Acquisition date</v>
      </c>
      <c r="F109" s="14">
        <f xml:space="preserve"> InpC!F$19</f>
        <v>44286</v>
      </c>
      <c r="G109" s="14" t="str">
        <f xml:space="preserve"> InpC!G$19</f>
        <v>date</v>
      </c>
      <c r="H109" s="50"/>
      <c r="I109" s="7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0"/>
      <c r="FE109" s="50"/>
      <c r="FF109" s="50"/>
      <c r="FG109" s="50"/>
      <c r="FH109" s="50"/>
      <c r="FI109" s="50"/>
      <c r="FJ109" s="50"/>
      <c r="FK109" s="50"/>
      <c r="FL109" s="50"/>
      <c r="FM109" s="50"/>
      <c r="FN109" s="50"/>
      <c r="FO109" s="50"/>
      <c r="FP109" s="50"/>
      <c r="FQ109" s="50"/>
      <c r="FR109" s="50"/>
      <c r="FS109" s="50"/>
      <c r="FT109" s="50"/>
      <c r="FU109" s="50"/>
      <c r="FV109" s="50"/>
      <c r="FW109" s="50"/>
      <c r="FX109" s="50"/>
      <c r="FY109" s="50"/>
      <c r="FZ109" s="50"/>
      <c r="GA109" s="50"/>
      <c r="GB109" s="50"/>
      <c r="GC109" s="50"/>
      <c r="GD109" s="50"/>
      <c r="GE109" s="50"/>
      <c r="GF109" s="50"/>
      <c r="GG109" s="50"/>
      <c r="GH109" s="50"/>
      <c r="GI109" s="50"/>
      <c r="GJ109" s="50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</row>
    <row r="110" spans="1:437" s="52" customFormat="1" outlineLevel="1" x14ac:dyDescent="0.25">
      <c r="A110" s="15"/>
      <c r="B110" s="15"/>
      <c r="C110" s="21"/>
      <c r="D110" s="60"/>
      <c r="E110" s="251" t="str">
        <f xml:space="preserve"> E$107</f>
        <v>End of useful life of solar asset</v>
      </c>
      <c r="F110" s="251">
        <f xml:space="preserve"> F$107</f>
        <v>53417</v>
      </c>
      <c r="G110" s="251" t="str">
        <f xml:space="preserve"> G$107</f>
        <v>date</v>
      </c>
      <c r="H110" s="6"/>
      <c r="I110" s="10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</row>
    <row r="111" spans="1:437" s="58" customFormat="1" outlineLevel="1" x14ac:dyDescent="0.25">
      <c r="A111" s="75"/>
      <c r="B111" s="15"/>
      <c r="C111" s="76"/>
      <c r="D111" s="65"/>
      <c r="E111" s="11" t="str">
        <f t="shared" ref="E111:BP111" si="180" xml:space="preserve"> E$25</f>
        <v>Model period ending</v>
      </c>
      <c r="F111" s="11">
        <f t="shared" si="180"/>
        <v>0</v>
      </c>
      <c r="G111" s="11" t="str">
        <f t="shared" si="180"/>
        <v>date</v>
      </c>
      <c r="H111" s="11">
        <f t="shared" si="180"/>
        <v>0</v>
      </c>
      <c r="I111" s="183">
        <f t="shared" si="180"/>
        <v>0</v>
      </c>
      <c r="J111" s="11">
        <f t="shared" si="180"/>
        <v>44104</v>
      </c>
      <c r="K111" s="11">
        <f t="shared" si="180"/>
        <v>44196</v>
      </c>
      <c r="L111" s="11">
        <f t="shared" si="180"/>
        <v>44286</v>
      </c>
      <c r="M111" s="11">
        <f t="shared" si="180"/>
        <v>44377</v>
      </c>
      <c r="N111" s="11">
        <f t="shared" si="180"/>
        <v>44469</v>
      </c>
      <c r="O111" s="11">
        <f t="shared" si="180"/>
        <v>44561</v>
      </c>
      <c r="P111" s="11">
        <f t="shared" si="180"/>
        <v>44651</v>
      </c>
      <c r="Q111" s="11">
        <f t="shared" si="180"/>
        <v>44742</v>
      </c>
      <c r="R111" s="11">
        <f t="shared" si="180"/>
        <v>44834</v>
      </c>
      <c r="S111" s="11">
        <f t="shared" si="180"/>
        <v>44926</v>
      </c>
      <c r="T111" s="11">
        <f t="shared" si="180"/>
        <v>45016</v>
      </c>
      <c r="U111" s="11">
        <f t="shared" si="180"/>
        <v>45107</v>
      </c>
      <c r="V111" s="11">
        <f t="shared" si="180"/>
        <v>45199</v>
      </c>
      <c r="W111" s="11">
        <f t="shared" si="180"/>
        <v>45291</v>
      </c>
      <c r="X111" s="11">
        <f t="shared" si="180"/>
        <v>45382</v>
      </c>
      <c r="Y111" s="11">
        <f t="shared" si="180"/>
        <v>45473</v>
      </c>
      <c r="Z111" s="11">
        <f t="shared" si="180"/>
        <v>45565</v>
      </c>
      <c r="AA111" s="11">
        <f t="shared" si="180"/>
        <v>45657</v>
      </c>
      <c r="AB111" s="11">
        <f t="shared" si="180"/>
        <v>45747</v>
      </c>
      <c r="AC111" s="11">
        <f t="shared" si="180"/>
        <v>45838</v>
      </c>
      <c r="AD111" s="11">
        <f t="shared" si="180"/>
        <v>45930</v>
      </c>
      <c r="AE111" s="11">
        <f t="shared" si="180"/>
        <v>46022</v>
      </c>
      <c r="AF111" s="11">
        <f t="shared" si="180"/>
        <v>46112</v>
      </c>
      <c r="AG111" s="11">
        <f t="shared" si="180"/>
        <v>46203</v>
      </c>
      <c r="AH111" s="11">
        <f t="shared" si="180"/>
        <v>46295</v>
      </c>
      <c r="AI111" s="11">
        <f t="shared" si="180"/>
        <v>46387</v>
      </c>
      <c r="AJ111" s="11">
        <f t="shared" si="180"/>
        <v>46477</v>
      </c>
      <c r="AK111" s="11">
        <f t="shared" si="180"/>
        <v>46568</v>
      </c>
      <c r="AL111" s="11">
        <f t="shared" si="180"/>
        <v>46660</v>
      </c>
      <c r="AM111" s="11">
        <f t="shared" si="180"/>
        <v>46752</v>
      </c>
      <c r="AN111" s="11">
        <f t="shared" si="180"/>
        <v>46843</v>
      </c>
      <c r="AO111" s="11">
        <f t="shared" si="180"/>
        <v>46934</v>
      </c>
      <c r="AP111" s="11">
        <f t="shared" si="180"/>
        <v>47026</v>
      </c>
      <c r="AQ111" s="11">
        <f t="shared" si="180"/>
        <v>47118</v>
      </c>
      <c r="AR111" s="11">
        <f t="shared" si="180"/>
        <v>47208</v>
      </c>
      <c r="AS111" s="11">
        <f t="shared" si="180"/>
        <v>47299</v>
      </c>
      <c r="AT111" s="11">
        <f t="shared" si="180"/>
        <v>47391</v>
      </c>
      <c r="AU111" s="11">
        <f t="shared" si="180"/>
        <v>47483</v>
      </c>
      <c r="AV111" s="11">
        <f t="shared" si="180"/>
        <v>47573</v>
      </c>
      <c r="AW111" s="11">
        <f t="shared" si="180"/>
        <v>47664</v>
      </c>
      <c r="AX111" s="11">
        <f t="shared" si="180"/>
        <v>47756</v>
      </c>
      <c r="AY111" s="11">
        <f t="shared" si="180"/>
        <v>47848</v>
      </c>
      <c r="AZ111" s="11">
        <f t="shared" si="180"/>
        <v>47938</v>
      </c>
      <c r="BA111" s="11">
        <f t="shared" si="180"/>
        <v>48029</v>
      </c>
      <c r="BB111" s="11">
        <f t="shared" si="180"/>
        <v>48121</v>
      </c>
      <c r="BC111" s="11">
        <f t="shared" si="180"/>
        <v>48213</v>
      </c>
      <c r="BD111" s="11">
        <f t="shared" si="180"/>
        <v>48304</v>
      </c>
      <c r="BE111" s="11">
        <f t="shared" si="180"/>
        <v>48395</v>
      </c>
      <c r="BF111" s="11">
        <f t="shared" si="180"/>
        <v>48487</v>
      </c>
      <c r="BG111" s="11">
        <f t="shared" si="180"/>
        <v>48579</v>
      </c>
      <c r="BH111" s="11">
        <f t="shared" si="180"/>
        <v>48669</v>
      </c>
      <c r="BI111" s="11">
        <f t="shared" si="180"/>
        <v>48760</v>
      </c>
      <c r="BJ111" s="11">
        <f t="shared" si="180"/>
        <v>48852</v>
      </c>
      <c r="BK111" s="11">
        <f t="shared" si="180"/>
        <v>48944</v>
      </c>
      <c r="BL111" s="11">
        <f t="shared" si="180"/>
        <v>49034</v>
      </c>
      <c r="BM111" s="11">
        <f t="shared" si="180"/>
        <v>49125</v>
      </c>
      <c r="BN111" s="11">
        <f t="shared" si="180"/>
        <v>49217</v>
      </c>
      <c r="BO111" s="11">
        <f t="shared" si="180"/>
        <v>49309</v>
      </c>
      <c r="BP111" s="11">
        <f t="shared" si="180"/>
        <v>49399</v>
      </c>
      <c r="BQ111" s="11">
        <f t="shared" ref="BQ111:EB111" si="181" xml:space="preserve"> BQ$25</f>
        <v>49490</v>
      </c>
      <c r="BR111" s="11">
        <f t="shared" si="181"/>
        <v>49582</v>
      </c>
      <c r="BS111" s="11">
        <f t="shared" si="181"/>
        <v>49674</v>
      </c>
      <c r="BT111" s="11">
        <f t="shared" si="181"/>
        <v>49765</v>
      </c>
      <c r="BU111" s="11">
        <f t="shared" si="181"/>
        <v>49856</v>
      </c>
      <c r="BV111" s="11">
        <f t="shared" si="181"/>
        <v>49948</v>
      </c>
      <c r="BW111" s="11">
        <f t="shared" si="181"/>
        <v>50040</v>
      </c>
      <c r="BX111" s="11">
        <f t="shared" si="181"/>
        <v>50130</v>
      </c>
      <c r="BY111" s="11">
        <f t="shared" si="181"/>
        <v>50221</v>
      </c>
      <c r="BZ111" s="11">
        <f t="shared" si="181"/>
        <v>50313</v>
      </c>
      <c r="CA111" s="11">
        <f t="shared" si="181"/>
        <v>50405</v>
      </c>
      <c r="CB111" s="11">
        <f t="shared" si="181"/>
        <v>50495</v>
      </c>
      <c r="CC111" s="11">
        <f t="shared" si="181"/>
        <v>50586</v>
      </c>
      <c r="CD111" s="11">
        <f t="shared" si="181"/>
        <v>50678</v>
      </c>
      <c r="CE111" s="11">
        <f t="shared" si="181"/>
        <v>50770</v>
      </c>
      <c r="CF111" s="11">
        <f t="shared" si="181"/>
        <v>50860</v>
      </c>
      <c r="CG111" s="11">
        <f t="shared" si="181"/>
        <v>50951</v>
      </c>
      <c r="CH111" s="11">
        <f t="shared" si="181"/>
        <v>51043</v>
      </c>
      <c r="CI111" s="11">
        <f t="shared" si="181"/>
        <v>51135</v>
      </c>
      <c r="CJ111" s="11">
        <f t="shared" si="181"/>
        <v>51226</v>
      </c>
      <c r="CK111" s="11">
        <f t="shared" si="181"/>
        <v>51317</v>
      </c>
      <c r="CL111" s="11">
        <f t="shared" si="181"/>
        <v>51409</v>
      </c>
      <c r="CM111" s="11">
        <f t="shared" si="181"/>
        <v>51501</v>
      </c>
      <c r="CN111" s="11">
        <f t="shared" si="181"/>
        <v>51591</v>
      </c>
      <c r="CO111" s="11">
        <f t="shared" si="181"/>
        <v>51682</v>
      </c>
      <c r="CP111" s="11">
        <f t="shared" si="181"/>
        <v>51774</v>
      </c>
      <c r="CQ111" s="11">
        <f t="shared" si="181"/>
        <v>51866</v>
      </c>
      <c r="CR111" s="11">
        <f t="shared" si="181"/>
        <v>51956</v>
      </c>
      <c r="CS111" s="11">
        <f t="shared" si="181"/>
        <v>52047</v>
      </c>
      <c r="CT111" s="11">
        <f t="shared" si="181"/>
        <v>52139</v>
      </c>
      <c r="CU111" s="11">
        <f t="shared" si="181"/>
        <v>52231</v>
      </c>
      <c r="CV111" s="11">
        <f t="shared" si="181"/>
        <v>52321</v>
      </c>
      <c r="CW111" s="11">
        <f t="shared" si="181"/>
        <v>52412</v>
      </c>
      <c r="CX111" s="11">
        <f t="shared" si="181"/>
        <v>52504</v>
      </c>
      <c r="CY111" s="11">
        <f t="shared" si="181"/>
        <v>52596</v>
      </c>
      <c r="CZ111" s="11">
        <f t="shared" si="181"/>
        <v>52687</v>
      </c>
      <c r="DA111" s="11">
        <f t="shared" si="181"/>
        <v>52778</v>
      </c>
      <c r="DB111" s="11">
        <f t="shared" si="181"/>
        <v>52870</v>
      </c>
      <c r="DC111" s="11">
        <f t="shared" si="181"/>
        <v>52962</v>
      </c>
      <c r="DD111" s="11">
        <f t="shared" si="181"/>
        <v>53052</v>
      </c>
      <c r="DE111" s="11">
        <f t="shared" si="181"/>
        <v>53143</v>
      </c>
      <c r="DF111" s="11">
        <f t="shared" si="181"/>
        <v>53235</v>
      </c>
      <c r="DG111" s="11">
        <f t="shared" si="181"/>
        <v>53327</v>
      </c>
      <c r="DH111" s="11">
        <f t="shared" si="181"/>
        <v>53417</v>
      </c>
      <c r="DI111" s="11">
        <f t="shared" si="181"/>
        <v>53508</v>
      </c>
      <c r="DJ111" s="11">
        <f t="shared" si="181"/>
        <v>53600</v>
      </c>
      <c r="DK111" s="11">
        <f t="shared" si="181"/>
        <v>53692</v>
      </c>
      <c r="DL111" s="11">
        <f t="shared" si="181"/>
        <v>53782</v>
      </c>
      <c r="DM111" s="11">
        <f t="shared" si="181"/>
        <v>53873</v>
      </c>
      <c r="DN111" s="11">
        <f t="shared" si="181"/>
        <v>53965</v>
      </c>
      <c r="DO111" s="11">
        <f t="shared" si="181"/>
        <v>54057</v>
      </c>
      <c r="DP111" s="11">
        <f t="shared" si="181"/>
        <v>54148</v>
      </c>
      <c r="DQ111" s="11">
        <f t="shared" si="181"/>
        <v>54239</v>
      </c>
      <c r="DR111" s="11">
        <f t="shared" si="181"/>
        <v>54331</v>
      </c>
      <c r="DS111" s="11">
        <f t="shared" si="181"/>
        <v>54423</v>
      </c>
      <c r="DT111" s="11">
        <f t="shared" si="181"/>
        <v>54513</v>
      </c>
      <c r="DU111" s="11">
        <f t="shared" si="181"/>
        <v>54604</v>
      </c>
      <c r="DV111" s="11">
        <f t="shared" si="181"/>
        <v>54696</v>
      </c>
      <c r="DW111" s="11">
        <f t="shared" si="181"/>
        <v>54788</v>
      </c>
      <c r="DX111" s="11">
        <f t="shared" si="181"/>
        <v>54878</v>
      </c>
      <c r="DY111" s="11">
        <f t="shared" si="181"/>
        <v>54969</v>
      </c>
      <c r="DZ111" s="11">
        <f t="shared" si="181"/>
        <v>55061</v>
      </c>
      <c r="EA111" s="11">
        <f t="shared" si="181"/>
        <v>55153</v>
      </c>
      <c r="EB111" s="11">
        <f t="shared" si="181"/>
        <v>55243</v>
      </c>
      <c r="EC111" s="11">
        <f t="shared" ref="EC111:GJ111" si="182" xml:space="preserve"> EC$25</f>
        <v>55334</v>
      </c>
      <c r="ED111" s="11">
        <f t="shared" si="182"/>
        <v>55426</v>
      </c>
      <c r="EE111" s="11">
        <f t="shared" si="182"/>
        <v>55518</v>
      </c>
      <c r="EF111" s="11">
        <f t="shared" si="182"/>
        <v>55609</v>
      </c>
      <c r="EG111" s="11">
        <f t="shared" si="182"/>
        <v>55700</v>
      </c>
      <c r="EH111" s="11">
        <f t="shared" si="182"/>
        <v>55792</v>
      </c>
      <c r="EI111" s="11">
        <f t="shared" si="182"/>
        <v>55884</v>
      </c>
      <c r="EJ111" s="11">
        <f t="shared" si="182"/>
        <v>55974</v>
      </c>
      <c r="EK111" s="11">
        <f t="shared" si="182"/>
        <v>56065</v>
      </c>
      <c r="EL111" s="11">
        <f t="shared" si="182"/>
        <v>56157</v>
      </c>
      <c r="EM111" s="11">
        <f t="shared" si="182"/>
        <v>56249</v>
      </c>
      <c r="EN111" s="11">
        <f t="shared" si="182"/>
        <v>56339</v>
      </c>
      <c r="EO111" s="11">
        <f t="shared" si="182"/>
        <v>56430</v>
      </c>
      <c r="EP111" s="11">
        <f t="shared" si="182"/>
        <v>56522</v>
      </c>
      <c r="EQ111" s="11">
        <f t="shared" si="182"/>
        <v>56614</v>
      </c>
      <c r="ER111" s="11">
        <f t="shared" si="182"/>
        <v>56704</v>
      </c>
      <c r="ES111" s="11">
        <f t="shared" si="182"/>
        <v>56795</v>
      </c>
      <c r="ET111" s="11">
        <f t="shared" si="182"/>
        <v>56887</v>
      </c>
      <c r="EU111" s="11">
        <f t="shared" si="182"/>
        <v>56979</v>
      </c>
      <c r="EV111" s="11">
        <f t="shared" si="182"/>
        <v>57070</v>
      </c>
      <c r="EW111" s="11">
        <f t="shared" si="182"/>
        <v>57161</v>
      </c>
      <c r="EX111" s="11">
        <f t="shared" si="182"/>
        <v>57253</v>
      </c>
      <c r="EY111" s="11">
        <f t="shared" si="182"/>
        <v>57345</v>
      </c>
      <c r="EZ111" s="11">
        <f t="shared" si="182"/>
        <v>57435</v>
      </c>
      <c r="FA111" s="11">
        <f t="shared" si="182"/>
        <v>57526</v>
      </c>
      <c r="FB111" s="11">
        <f t="shared" si="182"/>
        <v>57618</v>
      </c>
      <c r="FC111" s="11">
        <f t="shared" si="182"/>
        <v>57710</v>
      </c>
      <c r="FD111" s="11">
        <f t="shared" si="182"/>
        <v>57800</v>
      </c>
      <c r="FE111" s="11">
        <f t="shared" si="182"/>
        <v>57891</v>
      </c>
      <c r="FF111" s="11">
        <f t="shared" si="182"/>
        <v>57983</v>
      </c>
      <c r="FG111" s="11">
        <f t="shared" si="182"/>
        <v>58075</v>
      </c>
      <c r="FH111" s="11">
        <f t="shared" si="182"/>
        <v>58165</v>
      </c>
      <c r="FI111" s="11">
        <f t="shared" si="182"/>
        <v>58256</v>
      </c>
      <c r="FJ111" s="11">
        <f t="shared" si="182"/>
        <v>58348</v>
      </c>
      <c r="FK111" s="11">
        <f t="shared" si="182"/>
        <v>58440</v>
      </c>
      <c r="FL111" s="11">
        <f t="shared" si="182"/>
        <v>58531</v>
      </c>
      <c r="FM111" s="11">
        <f t="shared" si="182"/>
        <v>58622</v>
      </c>
      <c r="FN111" s="11">
        <f t="shared" si="182"/>
        <v>58714</v>
      </c>
      <c r="FO111" s="11">
        <f t="shared" si="182"/>
        <v>58806</v>
      </c>
      <c r="FP111" s="11">
        <f t="shared" si="182"/>
        <v>58896</v>
      </c>
      <c r="FQ111" s="11">
        <f t="shared" si="182"/>
        <v>58987</v>
      </c>
      <c r="FR111" s="11">
        <f t="shared" si="182"/>
        <v>59079</v>
      </c>
      <c r="FS111" s="11">
        <f t="shared" si="182"/>
        <v>59171</v>
      </c>
      <c r="FT111" s="11">
        <f t="shared" si="182"/>
        <v>59261</v>
      </c>
      <c r="FU111" s="11">
        <f t="shared" si="182"/>
        <v>59352</v>
      </c>
      <c r="FV111" s="11">
        <f t="shared" si="182"/>
        <v>59444</v>
      </c>
      <c r="FW111" s="11">
        <f t="shared" si="182"/>
        <v>59536</v>
      </c>
      <c r="FX111" s="11">
        <f t="shared" si="182"/>
        <v>59626</v>
      </c>
      <c r="FY111" s="11">
        <f t="shared" si="182"/>
        <v>59717</v>
      </c>
      <c r="FZ111" s="11">
        <f t="shared" si="182"/>
        <v>59809</v>
      </c>
      <c r="GA111" s="11">
        <f t="shared" si="182"/>
        <v>59901</v>
      </c>
      <c r="GB111" s="11">
        <f t="shared" si="182"/>
        <v>59992</v>
      </c>
      <c r="GC111" s="11">
        <f t="shared" si="182"/>
        <v>60083</v>
      </c>
      <c r="GD111" s="11">
        <f t="shared" si="182"/>
        <v>60175</v>
      </c>
      <c r="GE111" s="11">
        <f t="shared" si="182"/>
        <v>60267</v>
      </c>
      <c r="GF111" s="11">
        <f t="shared" si="182"/>
        <v>60357</v>
      </c>
      <c r="GG111" s="11">
        <f t="shared" si="182"/>
        <v>60448</v>
      </c>
      <c r="GH111" s="11">
        <f t="shared" si="182"/>
        <v>60540</v>
      </c>
      <c r="GI111" s="11">
        <f t="shared" si="182"/>
        <v>60632</v>
      </c>
      <c r="GJ111" s="11">
        <f t="shared" si="182"/>
        <v>60722</v>
      </c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</row>
    <row r="112" spans="1:437" s="304" customFormat="1" outlineLevel="1" x14ac:dyDescent="0.25">
      <c r="A112" s="302"/>
      <c r="B112" s="302"/>
      <c r="C112" s="303"/>
      <c r="E112" s="305" t="s">
        <v>178</v>
      </c>
      <c r="F112" s="535"/>
      <c r="G112" s="300" t="s">
        <v>5</v>
      </c>
      <c r="H112" s="300">
        <f xml:space="preserve"> SUM(J112:GJ112)</f>
        <v>100</v>
      </c>
      <c r="I112" s="305"/>
      <c r="J112" s="305">
        <f t="shared" ref="J112:BU112" si="183" xml:space="preserve"> IF( AND(J111 &gt; $F109, J111 &lt;= $F110), 1, 0)</f>
        <v>0</v>
      </c>
      <c r="K112" s="305">
        <f t="shared" si="183"/>
        <v>0</v>
      </c>
      <c r="L112" s="305">
        <f t="shared" si="183"/>
        <v>0</v>
      </c>
      <c r="M112" s="305">
        <f t="shared" si="183"/>
        <v>1</v>
      </c>
      <c r="N112" s="305">
        <f t="shared" si="183"/>
        <v>1</v>
      </c>
      <c r="O112" s="305">
        <f t="shared" si="183"/>
        <v>1</v>
      </c>
      <c r="P112" s="305">
        <f t="shared" si="183"/>
        <v>1</v>
      </c>
      <c r="Q112" s="305">
        <f t="shared" si="183"/>
        <v>1</v>
      </c>
      <c r="R112" s="305">
        <f t="shared" si="183"/>
        <v>1</v>
      </c>
      <c r="S112" s="305">
        <f t="shared" si="183"/>
        <v>1</v>
      </c>
      <c r="T112" s="305">
        <f t="shared" si="183"/>
        <v>1</v>
      </c>
      <c r="U112" s="305">
        <f t="shared" si="183"/>
        <v>1</v>
      </c>
      <c r="V112" s="305">
        <f t="shared" si="183"/>
        <v>1</v>
      </c>
      <c r="W112" s="305">
        <f t="shared" si="183"/>
        <v>1</v>
      </c>
      <c r="X112" s="305">
        <f t="shared" si="183"/>
        <v>1</v>
      </c>
      <c r="Y112" s="305">
        <f t="shared" si="183"/>
        <v>1</v>
      </c>
      <c r="Z112" s="305">
        <f t="shared" si="183"/>
        <v>1</v>
      </c>
      <c r="AA112" s="305">
        <f t="shared" si="183"/>
        <v>1</v>
      </c>
      <c r="AB112" s="305">
        <f t="shared" si="183"/>
        <v>1</v>
      </c>
      <c r="AC112" s="305">
        <f t="shared" si="183"/>
        <v>1</v>
      </c>
      <c r="AD112" s="305">
        <f t="shared" si="183"/>
        <v>1</v>
      </c>
      <c r="AE112" s="305">
        <f t="shared" si="183"/>
        <v>1</v>
      </c>
      <c r="AF112" s="305">
        <f t="shared" si="183"/>
        <v>1</v>
      </c>
      <c r="AG112" s="305">
        <f t="shared" si="183"/>
        <v>1</v>
      </c>
      <c r="AH112" s="305">
        <f t="shared" si="183"/>
        <v>1</v>
      </c>
      <c r="AI112" s="305">
        <f t="shared" si="183"/>
        <v>1</v>
      </c>
      <c r="AJ112" s="305">
        <f t="shared" si="183"/>
        <v>1</v>
      </c>
      <c r="AK112" s="305">
        <f t="shared" si="183"/>
        <v>1</v>
      </c>
      <c r="AL112" s="305">
        <f t="shared" si="183"/>
        <v>1</v>
      </c>
      <c r="AM112" s="305">
        <f t="shared" si="183"/>
        <v>1</v>
      </c>
      <c r="AN112" s="305">
        <f t="shared" si="183"/>
        <v>1</v>
      </c>
      <c r="AO112" s="305">
        <f t="shared" si="183"/>
        <v>1</v>
      </c>
      <c r="AP112" s="305">
        <f t="shared" si="183"/>
        <v>1</v>
      </c>
      <c r="AQ112" s="305">
        <f t="shared" si="183"/>
        <v>1</v>
      </c>
      <c r="AR112" s="305">
        <f t="shared" si="183"/>
        <v>1</v>
      </c>
      <c r="AS112" s="305">
        <f t="shared" si="183"/>
        <v>1</v>
      </c>
      <c r="AT112" s="305">
        <f t="shared" si="183"/>
        <v>1</v>
      </c>
      <c r="AU112" s="305">
        <f t="shared" si="183"/>
        <v>1</v>
      </c>
      <c r="AV112" s="305">
        <f t="shared" si="183"/>
        <v>1</v>
      </c>
      <c r="AW112" s="305">
        <f t="shared" si="183"/>
        <v>1</v>
      </c>
      <c r="AX112" s="305">
        <f t="shared" si="183"/>
        <v>1</v>
      </c>
      <c r="AY112" s="305">
        <f t="shared" si="183"/>
        <v>1</v>
      </c>
      <c r="AZ112" s="305">
        <f t="shared" si="183"/>
        <v>1</v>
      </c>
      <c r="BA112" s="305">
        <f t="shared" si="183"/>
        <v>1</v>
      </c>
      <c r="BB112" s="305">
        <f t="shared" si="183"/>
        <v>1</v>
      </c>
      <c r="BC112" s="305">
        <f t="shared" si="183"/>
        <v>1</v>
      </c>
      <c r="BD112" s="305">
        <f t="shared" si="183"/>
        <v>1</v>
      </c>
      <c r="BE112" s="305">
        <f t="shared" si="183"/>
        <v>1</v>
      </c>
      <c r="BF112" s="305">
        <f t="shared" si="183"/>
        <v>1</v>
      </c>
      <c r="BG112" s="305">
        <f t="shared" si="183"/>
        <v>1</v>
      </c>
      <c r="BH112" s="305">
        <f t="shared" si="183"/>
        <v>1</v>
      </c>
      <c r="BI112" s="305">
        <f t="shared" si="183"/>
        <v>1</v>
      </c>
      <c r="BJ112" s="305">
        <f t="shared" si="183"/>
        <v>1</v>
      </c>
      <c r="BK112" s="305">
        <f t="shared" si="183"/>
        <v>1</v>
      </c>
      <c r="BL112" s="305">
        <f t="shared" si="183"/>
        <v>1</v>
      </c>
      <c r="BM112" s="305">
        <f t="shared" si="183"/>
        <v>1</v>
      </c>
      <c r="BN112" s="305">
        <f t="shared" si="183"/>
        <v>1</v>
      </c>
      <c r="BO112" s="305">
        <f t="shared" si="183"/>
        <v>1</v>
      </c>
      <c r="BP112" s="305">
        <f t="shared" si="183"/>
        <v>1</v>
      </c>
      <c r="BQ112" s="305">
        <f t="shared" si="183"/>
        <v>1</v>
      </c>
      <c r="BR112" s="305">
        <f t="shared" si="183"/>
        <v>1</v>
      </c>
      <c r="BS112" s="305">
        <f t="shared" si="183"/>
        <v>1</v>
      </c>
      <c r="BT112" s="305">
        <f t="shared" si="183"/>
        <v>1</v>
      </c>
      <c r="BU112" s="305">
        <f t="shared" si="183"/>
        <v>1</v>
      </c>
      <c r="BV112" s="305">
        <f t="shared" ref="BV112:EG112" si="184" xml:space="preserve"> IF( AND(BV111 &gt; $F109, BV111 &lt;= $F110), 1, 0)</f>
        <v>1</v>
      </c>
      <c r="BW112" s="305">
        <f t="shared" si="184"/>
        <v>1</v>
      </c>
      <c r="BX112" s="305">
        <f t="shared" si="184"/>
        <v>1</v>
      </c>
      <c r="BY112" s="305">
        <f t="shared" si="184"/>
        <v>1</v>
      </c>
      <c r="BZ112" s="305">
        <f t="shared" si="184"/>
        <v>1</v>
      </c>
      <c r="CA112" s="305">
        <f t="shared" si="184"/>
        <v>1</v>
      </c>
      <c r="CB112" s="305">
        <f t="shared" si="184"/>
        <v>1</v>
      </c>
      <c r="CC112" s="305">
        <f t="shared" si="184"/>
        <v>1</v>
      </c>
      <c r="CD112" s="305">
        <f t="shared" si="184"/>
        <v>1</v>
      </c>
      <c r="CE112" s="305">
        <f t="shared" si="184"/>
        <v>1</v>
      </c>
      <c r="CF112" s="305">
        <f t="shared" si="184"/>
        <v>1</v>
      </c>
      <c r="CG112" s="305">
        <f t="shared" si="184"/>
        <v>1</v>
      </c>
      <c r="CH112" s="305">
        <f t="shared" si="184"/>
        <v>1</v>
      </c>
      <c r="CI112" s="305">
        <f t="shared" si="184"/>
        <v>1</v>
      </c>
      <c r="CJ112" s="305">
        <f t="shared" si="184"/>
        <v>1</v>
      </c>
      <c r="CK112" s="305">
        <f t="shared" si="184"/>
        <v>1</v>
      </c>
      <c r="CL112" s="305">
        <f t="shared" si="184"/>
        <v>1</v>
      </c>
      <c r="CM112" s="305">
        <f t="shared" si="184"/>
        <v>1</v>
      </c>
      <c r="CN112" s="305">
        <f t="shared" si="184"/>
        <v>1</v>
      </c>
      <c r="CO112" s="305">
        <f t="shared" si="184"/>
        <v>1</v>
      </c>
      <c r="CP112" s="305">
        <f t="shared" si="184"/>
        <v>1</v>
      </c>
      <c r="CQ112" s="305">
        <f t="shared" si="184"/>
        <v>1</v>
      </c>
      <c r="CR112" s="305">
        <f t="shared" si="184"/>
        <v>1</v>
      </c>
      <c r="CS112" s="305">
        <f t="shared" si="184"/>
        <v>1</v>
      </c>
      <c r="CT112" s="305">
        <f t="shared" si="184"/>
        <v>1</v>
      </c>
      <c r="CU112" s="305">
        <f t="shared" si="184"/>
        <v>1</v>
      </c>
      <c r="CV112" s="305">
        <f t="shared" si="184"/>
        <v>1</v>
      </c>
      <c r="CW112" s="305">
        <f t="shared" si="184"/>
        <v>1</v>
      </c>
      <c r="CX112" s="305">
        <f t="shared" si="184"/>
        <v>1</v>
      </c>
      <c r="CY112" s="305">
        <f t="shared" si="184"/>
        <v>1</v>
      </c>
      <c r="CZ112" s="305">
        <f t="shared" si="184"/>
        <v>1</v>
      </c>
      <c r="DA112" s="305">
        <f t="shared" si="184"/>
        <v>1</v>
      </c>
      <c r="DB112" s="305">
        <f t="shared" si="184"/>
        <v>1</v>
      </c>
      <c r="DC112" s="305">
        <f t="shared" si="184"/>
        <v>1</v>
      </c>
      <c r="DD112" s="305">
        <f t="shared" si="184"/>
        <v>1</v>
      </c>
      <c r="DE112" s="305">
        <f t="shared" si="184"/>
        <v>1</v>
      </c>
      <c r="DF112" s="305">
        <f t="shared" si="184"/>
        <v>1</v>
      </c>
      <c r="DG112" s="305">
        <f t="shared" si="184"/>
        <v>1</v>
      </c>
      <c r="DH112" s="305">
        <f t="shared" si="184"/>
        <v>1</v>
      </c>
      <c r="DI112" s="305">
        <f t="shared" si="184"/>
        <v>0</v>
      </c>
      <c r="DJ112" s="305">
        <f t="shared" si="184"/>
        <v>0</v>
      </c>
      <c r="DK112" s="305">
        <f t="shared" si="184"/>
        <v>0</v>
      </c>
      <c r="DL112" s="305">
        <f t="shared" si="184"/>
        <v>0</v>
      </c>
      <c r="DM112" s="305">
        <f t="shared" si="184"/>
        <v>0</v>
      </c>
      <c r="DN112" s="305">
        <f t="shared" si="184"/>
        <v>0</v>
      </c>
      <c r="DO112" s="305">
        <f t="shared" si="184"/>
        <v>0</v>
      </c>
      <c r="DP112" s="305">
        <f t="shared" si="184"/>
        <v>0</v>
      </c>
      <c r="DQ112" s="305">
        <f t="shared" si="184"/>
        <v>0</v>
      </c>
      <c r="DR112" s="305">
        <f t="shared" si="184"/>
        <v>0</v>
      </c>
      <c r="DS112" s="305">
        <f t="shared" si="184"/>
        <v>0</v>
      </c>
      <c r="DT112" s="305">
        <f t="shared" si="184"/>
        <v>0</v>
      </c>
      <c r="DU112" s="305">
        <f t="shared" si="184"/>
        <v>0</v>
      </c>
      <c r="DV112" s="305">
        <f t="shared" si="184"/>
        <v>0</v>
      </c>
      <c r="DW112" s="305">
        <f t="shared" si="184"/>
        <v>0</v>
      </c>
      <c r="DX112" s="305">
        <f t="shared" si="184"/>
        <v>0</v>
      </c>
      <c r="DY112" s="305">
        <f t="shared" si="184"/>
        <v>0</v>
      </c>
      <c r="DZ112" s="305">
        <f t="shared" si="184"/>
        <v>0</v>
      </c>
      <c r="EA112" s="305">
        <f t="shared" si="184"/>
        <v>0</v>
      </c>
      <c r="EB112" s="305">
        <f t="shared" si="184"/>
        <v>0</v>
      </c>
      <c r="EC112" s="305">
        <f t="shared" si="184"/>
        <v>0</v>
      </c>
      <c r="ED112" s="305">
        <f t="shared" si="184"/>
        <v>0</v>
      </c>
      <c r="EE112" s="305">
        <f t="shared" si="184"/>
        <v>0</v>
      </c>
      <c r="EF112" s="305">
        <f t="shared" si="184"/>
        <v>0</v>
      </c>
      <c r="EG112" s="305">
        <f t="shared" si="184"/>
        <v>0</v>
      </c>
      <c r="EH112" s="305">
        <f t="shared" ref="EH112:GJ112" si="185" xml:space="preserve"> IF( AND(EH111 &gt; $F109, EH111 &lt;= $F110), 1, 0)</f>
        <v>0</v>
      </c>
      <c r="EI112" s="305">
        <f t="shared" si="185"/>
        <v>0</v>
      </c>
      <c r="EJ112" s="305">
        <f t="shared" si="185"/>
        <v>0</v>
      </c>
      <c r="EK112" s="305">
        <f t="shared" si="185"/>
        <v>0</v>
      </c>
      <c r="EL112" s="305">
        <f t="shared" si="185"/>
        <v>0</v>
      </c>
      <c r="EM112" s="305">
        <f t="shared" si="185"/>
        <v>0</v>
      </c>
      <c r="EN112" s="305">
        <f t="shared" si="185"/>
        <v>0</v>
      </c>
      <c r="EO112" s="305">
        <f t="shared" si="185"/>
        <v>0</v>
      </c>
      <c r="EP112" s="305">
        <f t="shared" si="185"/>
        <v>0</v>
      </c>
      <c r="EQ112" s="305">
        <f t="shared" si="185"/>
        <v>0</v>
      </c>
      <c r="ER112" s="305">
        <f t="shared" si="185"/>
        <v>0</v>
      </c>
      <c r="ES112" s="305">
        <f t="shared" si="185"/>
        <v>0</v>
      </c>
      <c r="ET112" s="305">
        <f t="shared" si="185"/>
        <v>0</v>
      </c>
      <c r="EU112" s="305">
        <f t="shared" si="185"/>
        <v>0</v>
      </c>
      <c r="EV112" s="305">
        <f t="shared" si="185"/>
        <v>0</v>
      </c>
      <c r="EW112" s="305">
        <f t="shared" si="185"/>
        <v>0</v>
      </c>
      <c r="EX112" s="305">
        <f t="shared" si="185"/>
        <v>0</v>
      </c>
      <c r="EY112" s="305">
        <f t="shared" si="185"/>
        <v>0</v>
      </c>
      <c r="EZ112" s="305">
        <f t="shared" si="185"/>
        <v>0</v>
      </c>
      <c r="FA112" s="305">
        <f t="shared" si="185"/>
        <v>0</v>
      </c>
      <c r="FB112" s="305">
        <f t="shared" si="185"/>
        <v>0</v>
      </c>
      <c r="FC112" s="305">
        <f t="shared" si="185"/>
        <v>0</v>
      </c>
      <c r="FD112" s="305">
        <f t="shared" si="185"/>
        <v>0</v>
      </c>
      <c r="FE112" s="305">
        <f t="shared" si="185"/>
        <v>0</v>
      </c>
      <c r="FF112" s="305">
        <f t="shared" si="185"/>
        <v>0</v>
      </c>
      <c r="FG112" s="305">
        <f t="shared" si="185"/>
        <v>0</v>
      </c>
      <c r="FH112" s="305">
        <f t="shared" si="185"/>
        <v>0</v>
      </c>
      <c r="FI112" s="305">
        <f t="shared" si="185"/>
        <v>0</v>
      </c>
      <c r="FJ112" s="305">
        <f t="shared" si="185"/>
        <v>0</v>
      </c>
      <c r="FK112" s="305">
        <f t="shared" si="185"/>
        <v>0</v>
      </c>
      <c r="FL112" s="305">
        <f t="shared" si="185"/>
        <v>0</v>
      </c>
      <c r="FM112" s="305">
        <f t="shared" si="185"/>
        <v>0</v>
      </c>
      <c r="FN112" s="305">
        <f t="shared" si="185"/>
        <v>0</v>
      </c>
      <c r="FO112" s="305">
        <f t="shared" si="185"/>
        <v>0</v>
      </c>
      <c r="FP112" s="305">
        <f t="shared" si="185"/>
        <v>0</v>
      </c>
      <c r="FQ112" s="305">
        <f t="shared" si="185"/>
        <v>0</v>
      </c>
      <c r="FR112" s="305">
        <f t="shared" si="185"/>
        <v>0</v>
      </c>
      <c r="FS112" s="305">
        <f t="shared" si="185"/>
        <v>0</v>
      </c>
      <c r="FT112" s="305">
        <f t="shared" si="185"/>
        <v>0</v>
      </c>
      <c r="FU112" s="305">
        <f t="shared" si="185"/>
        <v>0</v>
      </c>
      <c r="FV112" s="305">
        <f t="shared" si="185"/>
        <v>0</v>
      </c>
      <c r="FW112" s="305">
        <f t="shared" si="185"/>
        <v>0</v>
      </c>
      <c r="FX112" s="305">
        <f t="shared" si="185"/>
        <v>0</v>
      </c>
      <c r="FY112" s="305">
        <f t="shared" si="185"/>
        <v>0</v>
      </c>
      <c r="FZ112" s="305">
        <f t="shared" si="185"/>
        <v>0</v>
      </c>
      <c r="GA112" s="305">
        <f t="shared" si="185"/>
        <v>0</v>
      </c>
      <c r="GB112" s="305">
        <f t="shared" si="185"/>
        <v>0</v>
      </c>
      <c r="GC112" s="305">
        <f t="shared" si="185"/>
        <v>0</v>
      </c>
      <c r="GD112" s="305">
        <f t="shared" si="185"/>
        <v>0</v>
      </c>
      <c r="GE112" s="305">
        <f t="shared" si="185"/>
        <v>0</v>
      </c>
      <c r="GF112" s="305">
        <f t="shared" si="185"/>
        <v>0</v>
      </c>
      <c r="GG112" s="305">
        <f t="shared" si="185"/>
        <v>0</v>
      </c>
      <c r="GH112" s="305">
        <f t="shared" si="185"/>
        <v>0</v>
      </c>
      <c r="GI112" s="305">
        <f t="shared" si="185"/>
        <v>0</v>
      </c>
      <c r="GJ112" s="305">
        <f t="shared" si="185"/>
        <v>0</v>
      </c>
      <c r="GK112" s="250"/>
      <c r="GL112" s="250"/>
      <c r="GM112" s="250"/>
      <c r="GN112" s="250"/>
      <c r="GO112" s="250"/>
      <c r="GP112" s="250"/>
      <c r="GQ112" s="250"/>
      <c r="GR112" s="250"/>
      <c r="GS112" s="250"/>
      <c r="GT112" s="250"/>
      <c r="GU112" s="250"/>
      <c r="GV112" s="250"/>
      <c r="GW112" s="250"/>
      <c r="GX112" s="250"/>
      <c r="GY112" s="250"/>
      <c r="GZ112" s="250"/>
      <c r="HA112" s="250"/>
      <c r="HB112" s="250"/>
      <c r="HC112" s="250"/>
      <c r="HD112" s="250"/>
      <c r="HE112" s="250"/>
      <c r="HF112" s="250"/>
      <c r="HG112" s="250"/>
      <c r="HH112" s="250"/>
      <c r="HI112" s="250"/>
      <c r="HJ112" s="250"/>
      <c r="HK112" s="250"/>
      <c r="HL112" s="250"/>
      <c r="HM112" s="250"/>
      <c r="HN112" s="250"/>
      <c r="HO112" s="250"/>
      <c r="HP112" s="250"/>
      <c r="HQ112" s="250"/>
      <c r="HR112" s="250"/>
      <c r="HS112" s="250"/>
      <c r="HT112" s="250"/>
      <c r="HU112" s="250"/>
      <c r="HV112" s="250"/>
      <c r="HW112" s="250"/>
      <c r="HX112" s="250"/>
      <c r="HY112" s="250"/>
      <c r="HZ112" s="250"/>
      <c r="IA112" s="250"/>
      <c r="IB112" s="250"/>
      <c r="IC112" s="250"/>
      <c r="ID112" s="250"/>
      <c r="IE112" s="250"/>
      <c r="IF112" s="250"/>
      <c r="IG112" s="250"/>
      <c r="IH112" s="250"/>
      <c r="II112" s="250"/>
      <c r="IJ112" s="250"/>
      <c r="IK112" s="250"/>
      <c r="IL112" s="250"/>
      <c r="IM112" s="250"/>
      <c r="IN112" s="250"/>
      <c r="IO112" s="250"/>
      <c r="IP112" s="250"/>
      <c r="IQ112" s="250"/>
      <c r="IR112" s="250"/>
      <c r="IS112" s="250"/>
      <c r="IT112" s="250"/>
      <c r="IU112" s="250"/>
      <c r="IV112" s="250"/>
      <c r="IW112" s="250"/>
      <c r="IX112" s="250"/>
      <c r="IY112" s="250"/>
      <c r="IZ112" s="250"/>
      <c r="JA112" s="250"/>
      <c r="JB112" s="250"/>
      <c r="JC112" s="250"/>
      <c r="JD112" s="250"/>
      <c r="JE112" s="250"/>
      <c r="JF112" s="250"/>
      <c r="JG112" s="250"/>
      <c r="JH112" s="250"/>
      <c r="JI112" s="250"/>
      <c r="JJ112" s="250"/>
      <c r="JK112" s="250"/>
      <c r="JL112" s="250"/>
      <c r="JM112" s="250"/>
      <c r="JN112" s="250"/>
      <c r="JO112" s="250"/>
      <c r="JP112" s="250"/>
      <c r="JQ112" s="250"/>
      <c r="JR112" s="250"/>
      <c r="JS112" s="250"/>
      <c r="JT112" s="250"/>
      <c r="JU112" s="250"/>
      <c r="JV112" s="250"/>
      <c r="JW112" s="250"/>
      <c r="JX112" s="250"/>
      <c r="JY112" s="250"/>
      <c r="JZ112" s="250"/>
      <c r="KA112" s="250"/>
      <c r="KB112" s="250"/>
      <c r="KC112" s="250"/>
      <c r="KD112" s="250"/>
      <c r="KE112" s="250"/>
      <c r="KF112" s="250"/>
      <c r="KG112" s="250"/>
      <c r="KH112" s="250"/>
      <c r="KI112" s="250"/>
      <c r="KJ112" s="250"/>
      <c r="KK112" s="250"/>
      <c r="KL112" s="250"/>
      <c r="KM112" s="250"/>
      <c r="KN112" s="250"/>
      <c r="KO112" s="250"/>
      <c r="KP112" s="250"/>
      <c r="KQ112" s="250"/>
      <c r="KR112" s="250"/>
      <c r="KS112" s="250"/>
      <c r="KT112" s="250"/>
      <c r="KU112" s="250"/>
      <c r="KV112" s="250"/>
      <c r="KW112" s="250"/>
      <c r="KX112" s="250"/>
      <c r="KY112" s="250"/>
      <c r="KZ112" s="250"/>
      <c r="LA112" s="250"/>
      <c r="LB112" s="250"/>
      <c r="LC112" s="250"/>
      <c r="LD112" s="250"/>
      <c r="LE112" s="250"/>
      <c r="LF112" s="250"/>
      <c r="LG112" s="250"/>
      <c r="LH112" s="250"/>
      <c r="LI112" s="250"/>
      <c r="LJ112" s="250"/>
      <c r="LK112" s="250"/>
      <c r="LL112" s="250"/>
      <c r="LM112" s="250"/>
      <c r="LN112" s="250"/>
      <c r="LO112" s="250"/>
      <c r="LP112" s="250"/>
      <c r="LQ112" s="250"/>
      <c r="LR112" s="250"/>
      <c r="LS112" s="250"/>
      <c r="LT112" s="250"/>
      <c r="LU112" s="250"/>
      <c r="LV112" s="250"/>
      <c r="LW112" s="250"/>
      <c r="LX112" s="250"/>
      <c r="LY112" s="250"/>
      <c r="LZ112" s="250"/>
      <c r="MA112" s="250"/>
      <c r="MB112" s="250"/>
      <c r="MC112" s="250"/>
      <c r="MD112" s="250"/>
      <c r="ME112" s="250"/>
      <c r="MF112" s="250"/>
      <c r="MG112" s="250"/>
      <c r="MH112" s="250"/>
      <c r="MI112" s="250"/>
      <c r="MJ112" s="250"/>
      <c r="MK112" s="250"/>
      <c r="ML112" s="250"/>
      <c r="MM112" s="250"/>
      <c r="MN112" s="250"/>
      <c r="MO112" s="250"/>
      <c r="MP112" s="250"/>
      <c r="MQ112" s="250"/>
      <c r="MR112" s="250"/>
      <c r="MS112" s="250"/>
      <c r="MT112" s="250"/>
      <c r="MU112" s="250"/>
      <c r="MV112" s="250"/>
      <c r="MW112" s="250"/>
      <c r="MX112" s="250"/>
      <c r="MY112" s="250"/>
      <c r="MZ112" s="250"/>
      <c r="NA112" s="250"/>
      <c r="NB112" s="250"/>
      <c r="NC112" s="250"/>
      <c r="ND112" s="250"/>
      <c r="NE112" s="250"/>
      <c r="NF112" s="250"/>
      <c r="NG112" s="250"/>
      <c r="NH112" s="250"/>
      <c r="NI112" s="250"/>
      <c r="NJ112" s="250"/>
      <c r="NK112" s="250"/>
      <c r="NL112" s="250"/>
      <c r="NM112" s="250"/>
      <c r="NN112" s="250"/>
      <c r="NO112" s="250"/>
      <c r="NP112" s="250"/>
      <c r="NQ112" s="250"/>
      <c r="NR112" s="250"/>
      <c r="NS112" s="250"/>
      <c r="NT112" s="250"/>
      <c r="NU112" s="250"/>
      <c r="NV112" s="250"/>
      <c r="NW112" s="250"/>
      <c r="NX112" s="250"/>
      <c r="NY112" s="250"/>
      <c r="NZ112" s="250"/>
      <c r="OA112" s="250"/>
      <c r="OB112" s="250"/>
      <c r="OC112" s="250"/>
      <c r="OD112" s="250"/>
      <c r="OE112" s="250"/>
      <c r="OF112" s="250"/>
      <c r="OG112" s="250"/>
      <c r="OH112" s="250"/>
      <c r="OI112" s="250"/>
      <c r="OJ112" s="250"/>
      <c r="OK112" s="250"/>
      <c r="OL112" s="250"/>
      <c r="OM112" s="250"/>
      <c r="ON112" s="250"/>
      <c r="OO112" s="250"/>
      <c r="OP112" s="250"/>
      <c r="OQ112" s="250"/>
      <c r="OR112" s="250"/>
      <c r="OS112" s="250"/>
      <c r="OT112" s="250"/>
      <c r="OU112" s="250"/>
      <c r="OV112" s="250"/>
      <c r="OW112" s="250"/>
      <c r="OX112" s="250"/>
      <c r="OY112" s="250"/>
      <c r="OZ112" s="250"/>
      <c r="PA112" s="250"/>
      <c r="PB112" s="250"/>
      <c r="PC112" s="250"/>
      <c r="PD112" s="250"/>
      <c r="PE112" s="250"/>
      <c r="PF112" s="250"/>
      <c r="PG112" s="250"/>
      <c r="PH112" s="250"/>
      <c r="PI112" s="250"/>
      <c r="PJ112" s="250"/>
      <c r="PK112" s="250"/>
      <c r="PL112" s="250"/>
      <c r="PM112" s="250"/>
      <c r="PN112" s="250"/>
      <c r="PO112" s="250"/>
      <c r="PP112" s="250"/>
      <c r="PQ112" s="250"/>
      <c r="PR112" s="250"/>
      <c r="PS112" s="250"/>
      <c r="PT112" s="250"/>
      <c r="PU112" s="250"/>
    </row>
    <row r="113" spans="1:437" s="52" customFormat="1" outlineLevel="1" x14ac:dyDescent="0.25">
      <c r="A113" s="15"/>
      <c r="B113" s="15"/>
      <c r="C113" s="21"/>
      <c r="D113" s="60"/>
      <c r="E113" s="6"/>
      <c r="F113" s="6"/>
      <c r="G113" s="6"/>
      <c r="H113" s="6"/>
      <c r="I113" s="10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</row>
    <row r="114" spans="1:437" s="52" customFormat="1" outlineLevel="1" x14ac:dyDescent="0.25">
      <c r="A114" s="15"/>
      <c r="B114" s="15" t="s">
        <v>216</v>
      </c>
      <c r="C114" s="21"/>
      <c r="D114" s="60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 s="275"/>
      <c r="IW114" s="275"/>
      <c r="IX114" s="275"/>
      <c r="IY114" s="275"/>
      <c r="IZ114" s="275"/>
      <c r="JA114" s="275"/>
      <c r="JB114" s="275"/>
      <c r="JC114" s="275"/>
      <c r="JD114" s="275"/>
      <c r="JE114" s="275"/>
      <c r="JF114" s="275"/>
      <c r="JG114" s="275"/>
      <c r="JH114" s="275"/>
      <c r="JI114" s="275"/>
      <c r="JJ114" s="275"/>
      <c r="JK114" s="275"/>
      <c r="JL114" s="275"/>
      <c r="JM114" s="275"/>
      <c r="JN114" s="275"/>
      <c r="JO114" s="275"/>
      <c r="JP114" s="275"/>
      <c r="JQ114" s="275"/>
      <c r="JR114" s="275"/>
      <c r="JS114" s="275"/>
      <c r="JT114" s="275"/>
      <c r="JU114" s="275"/>
      <c r="JV114" s="275"/>
      <c r="JW114" s="275"/>
      <c r="JX114" s="275"/>
      <c r="JY114" s="275"/>
      <c r="JZ114" s="275"/>
      <c r="KA114" s="275"/>
      <c r="KB114" s="275"/>
      <c r="KC114" s="275"/>
      <c r="KD114" s="275"/>
      <c r="KE114" s="275"/>
      <c r="KF114" s="275"/>
      <c r="KG114" s="275"/>
      <c r="KH114" s="275"/>
      <c r="KI114" s="275"/>
      <c r="KJ114" s="275"/>
      <c r="KK114" s="275"/>
      <c r="KL114" s="275"/>
      <c r="KM114" s="275"/>
      <c r="KN114" s="275"/>
      <c r="KO114" s="275"/>
      <c r="KP114" s="275"/>
      <c r="KQ114" s="275"/>
      <c r="KR114" s="275"/>
      <c r="KS114" s="275"/>
      <c r="KT114" s="275"/>
      <c r="KU114" s="275"/>
      <c r="KV114" s="275"/>
      <c r="KW114" s="275"/>
      <c r="KX114" s="275"/>
      <c r="KY114" s="275"/>
      <c r="KZ114" s="275"/>
      <c r="LA114" s="275"/>
      <c r="LB114" s="275"/>
      <c r="LC114" s="275"/>
      <c r="LD114" s="275"/>
      <c r="LE114" s="275"/>
      <c r="LF114" s="275"/>
      <c r="LG114" s="275"/>
      <c r="LH114" s="275"/>
      <c r="LI114" s="275"/>
      <c r="LJ114" s="275"/>
      <c r="LK114" s="275"/>
      <c r="LL114" s="275"/>
      <c r="LM114" s="275"/>
      <c r="LN114" s="275"/>
      <c r="LO114" s="275"/>
      <c r="LP114" s="275"/>
      <c r="LQ114" s="275"/>
      <c r="LR114" s="275"/>
      <c r="LS114" s="275"/>
      <c r="LT114" s="275"/>
      <c r="LU114" s="275"/>
      <c r="LV114" s="275"/>
      <c r="LW114" s="275"/>
      <c r="LX114" s="275"/>
      <c r="LY114" s="275"/>
      <c r="LZ114" s="275"/>
      <c r="MA114" s="275"/>
      <c r="MB114" s="275"/>
      <c r="MC114" s="275"/>
      <c r="MD114" s="275"/>
      <c r="ME114" s="275"/>
      <c r="MF114" s="275"/>
      <c r="MG114" s="275"/>
      <c r="MH114" s="275"/>
      <c r="MI114" s="275"/>
      <c r="MJ114" s="275"/>
      <c r="MK114" s="275"/>
      <c r="ML114" s="275"/>
      <c r="MM114" s="275"/>
      <c r="MN114" s="275"/>
      <c r="MO114" s="275"/>
      <c r="MP114" s="275"/>
      <c r="MQ114" s="275"/>
      <c r="MR114" s="275"/>
      <c r="MS114" s="275"/>
      <c r="MT114" s="275"/>
      <c r="MU114" s="275"/>
      <c r="MV114" s="275"/>
      <c r="MW114" s="275"/>
      <c r="MX114" s="275"/>
      <c r="MY114" s="275"/>
      <c r="MZ114" s="275"/>
      <c r="NA114" s="275"/>
      <c r="NB114" s="275"/>
      <c r="NC114" s="275"/>
      <c r="ND114" s="275"/>
      <c r="NE114" s="275"/>
      <c r="NF114" s="275"/>
      <c r="NG114" s="275"/>
      <c r="NH114" s="275"/>
      <c r="NI114" s="275"/>
      <c r="NJ114" s="275"/>
      <c r="NK114" s="275"/>
      <c r="NL114" s="275"/>
      <c r="NM114" s="275"/>
      <c r="NN114" s="275"/>
      <c r="NO114" s="275"/>
      <c r="NP114" s="275"/>
      <c r="NQ114" s="275"/>
      <c r="NR114" s="275"/>
      <c r="NS114" s="275"/>
      <c r="NT114" s="275"/>
      <c r="NU114" s="275"/>
      <c r="NV114" s="275"/>
      <c r="NW114" s="275"/>
      <c r="NX114" s="275"/>
      <c r="NY114" s="275"/>
      <c r="NZ114" s="275"/>
      <c r="OA114" s="275"/>
      <c r="OB114" s="275"/>
      <c r="OC114" s="275"/>
      <c r="OD114" s="275"/>
      <c r="OE114" s="275"/>
      <c r="OF114" s="275"/>
      <c r="OG114" s="275"/>
      <c r="OH114" s="275"/>
      <c r="OI114" s="275"/>
      <c r="OJ114" s="275"/>
      <c r="OK114" s="275"/>
      <c r="OL114" s="275"/>
      <c r="OM114" s="275"/>
      <c r="ON114" s="275"/>
      <c r="OO114" s="275"/>
      <c r="OP114" s="275"/>
      <c r="OQ114" s="275"/>
      <c r="OR114" s="275"/>
      <c r="OS114" s="275"/>
      <c r="OT114" s="275"/>
      <c r="OU114" s="275"/>
      <c r="OV114" s="275"/>
      <c r="OW114" s="275"/>
      <c r="OX114" s="275"/>
      <c r="OY114" s="275"/>
      <c r="OZ114" s="275"/>
      <c r="PA114" s="275"/>
      <c r="PB114" s="275"/>
      <c r="PC114" s="275"/>
      <c r="PD114" s="275"/>
      <c r="PE114" s="275"/>
      <c r="PF114" s="275"/>
      <c r="PG114" s="275"/>
      <c r="PH114" s="275"/>
      <c r="PI114" s="275"/>
      <c r="PJ114" s="275"/>
      <c r="PK114" s="275"/>
      <c r="PL114" s="275"/>
      <c r="PM114" s="275"/>
      <c r="PN114" s="275"/>
      <c r="PO114" s="275"/>
      <c r="PP114" s="275"/>
      <c r="PQ114" s="275"/>
      <c r="PR114" s="275"/>
      <c r="PS114" s="275"/>
      <c r="PT114" s="275"/>
      <c r="PU114" s="275"/>
    </row>
    <row r="115" spans="1:437" s="55" customFormat="1" outlineLevel="1" x14ac:dyDescent="0.25">
      <c r="A115" s="70"/>
      <c r="B115" s="15"/>
      <c r="C115" s="73"/>
      <c r="D115" s="74"/>
      <c r="E115" s="14" t="str">
        <f xml:space="preserve"> InpC!E$19</f>
        <v>Acquisition date</v>
      </c>
      <c r="F115" s="14">
        <f xml:space="preserve"> InpC!F$19</f>
        <v>44286</v>
      </c>
      <c r="G115" s="14" t="str">
        <f xml:space="preserve"> InpC!G$19</f>
        <v>date</v>
      </c>
      <c r="H115" s="50"/>
      <c r="I115" s="79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0"/>
      <c r="FE115" s="50"/>
      <c r="FF115" s="50"/>
      <c r="FG115" s="50"/>
      <c r="FH115" s="50"/>
      <c r="FI115" s="50"/>
      <c r="FJ115" s="50"/>
      <c r="FK115" s="50"/>
      <c r="FL115" s="50"/>
      <c r="FM115" s="50"/>
      <c r="FN115" s="50"/>
      <c r="FO115" s="50"/>
      <c r="FP115" s="50"/>
      <c r="FQ115" s="50"/>
      <c r="FR115" s="50"/>
      <c r="FS115" s="50"/>
      <c r="FT115" s="50"/>
      <c r="FU115" s="50"/>
      <c r="FV115" s="50"/>
      <c r="FW115" s="50"/>
      <c r="FX115" s="50"/>
      <c r="FY115" s="50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</row>
    <row r="116" spans="1:437" s="527" customFormat="1" outlineLevel="1" x14ac:dyDescent="0.25">
      <c r="A116" s="15"/>
      <c r="B116" s="15"/>
      <c r="C116" s="21"/>
      <c r="D116" s="60"/>
      <c r="E116" s="526" t="str">
        <f xml:space="preserve"> InpC!E$51</f>
        <v>Senior debt repayment term</v>
      </c>
      <c r="F116" s="526">
        <f xml:space="preserve"> InpC!F$51</f>
        <v>10</v>
      </c>
      <c r="G116" s="526" t="str">
        <f xml:space="preserve"> InpC!G$51</f>
        <v>years</v>
      </c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</row>
    <row r="117" spans="1:437" s="110" customFormat="1" outlineLevel="1" x14ac:dyDescent="0.25">
      <c r="A117" s="108"/>
      <c r="B117" s="108"/>
      <c r="C117" s="109"/>
      <c r="E117" s="110" t="str">
        <f xml:space="preserve"> InpC!E$86</f>
        <v>Months in year</v>
      </c>
      <c r="F117" s="110">
        <f xml:space="preserve"> InpC!F$86</f>
        <v>12</v>
      </c>
      <c r="G117" s="110" t="str">
        <f xml:space="preserve"> InpC!G$86</f>
        <v>months</v>
      </c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</row>
    <row r="118" spans="1:437" s="107" customFormat="1" outlineLevel="1" x14ac:dyDescent="0.25">
      <c r="A118" s="105"/>
      <c r="B118" s="105"/>
      <c r="C118" s="106"/>
      <c r="E118" s="26" t="s">
        <v>227</v>
      </c>
      <c r="F118" s="26">
        <f xml:space="preserve"> EOMONTH(F115, (F116 * F117))</f>
        <v>47938</v>
      </c>
      <c r="G118" s="26" t="s">
        <v>6</v>
      </c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</row>
    <row r="119" spans="1:437" s="52" customFormat="1" outlineLevel="1" x14ac:dyDescent="0.25">
      <c r="A119" s="15"/>
      <c r="B119" s="15"/>
      <c r="C119" s="21"/>
      <c r="D119" s="60"/>
      <c r="E119" s="6"/>
      <c r="F119" s="6"/>
      <c r="G119" s="6"/>
      <c r="H119" s="6"/>
      <c r="I119" s="10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</row>
    <row r="120" spans="1:437" s="55" customFormat="1" outlineLevel="1" x14ac:dyDescent="0.25">
      <c r="A120" s="70"/>
      <c r="B120" s="15"/>
      <c r="C120" s="73"/>
      <c r="D120" s="74"/>
      <c r="E120" s="14" t="str">
        <f xml:space="preserve"> InpC!E$19</f>
        <v>Acquisition date</v>
      </c>
      <c r="F120" s="14">
        <f xml:space="preserve"> InpC!F$19</f>
        <v>44286</v>
      </c>
      <c r="G120" s="14" t="str">
        <f xml:space="preserve"> InpC!G$19</f>
        <v>date</v>
      </c>
      <c r="H120" s="50"/>
      <c r="I120" s="79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</row>
    <row r="121" spans="1:437" s="52" customFormat="1" outlineLevel="1" x14ac:dyDescent="0.25">
      <c r="A121" s="15"/>
      <c r="B121" s="15"/>
      <c r="C121" s="21"/>
      <c r="D121" s="60"/>
      <c r="E121" s="251" t="str">
        <f xml:space="preserve"> E$118</f>
        <v>End of senior debt repayment period date</v>
      </c>
      <c r="F121" s="251">
        <f xml:space="preserve"> F$118</f>
        <v>47938</v>
      </c>
      <c r="G121" s="251" t="str">
        <f xml:space="preserve"> G$118</f>
        <v>date</v>
      </c>
      <c r="H121" s="6"/>
      <c r="I121" s="10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</row>
    <row r="122" spans="1:437" s="58" customFormat="1" outlineLevel="1" x14ac:dyDescent="0.25">
      <c r="A122" s="75"/>
      <c r="B122" s="15"/>
      <c r="C122" s="76"/>
      <c r="D122" s="65"/>
      <c r="E122" s="11" t="str">
        <f t="shared" ref="E122:BP122" si="186" xml:space="preserve"> E$25</f>
        <v>Model period ending</v>
      </c>
      <c r="F122" s="11">
        <f t="shared" si="186"/>
        <v>0</v>
      </c>
      <c r="G122" s="11" t="str">
        <f t="shared" si="186"/>
        <v>date</v>
      </c>
      <c r="H122" s="11">
        <f t="shared" si="186"/>
        <v>0</v>
      </c>
      <c r="I122" s="183">
        <f t="shared" si="186"/>
        <v>0</v>
      </c>
      <c r="J122" s="11">
        <f t="shared" si="186"/>
        <v>44104</v>
      </c>
      <c r="K122" s="11">
        <f t="shared" si="186"/>
        <v>44196</v>
      </c>
      <c r="L122" s="11">
        <f t="shared" si="186"/>
        <v>44286</v>
      </c>
      <c r="M122" s="11">
        <f t="shared" si="186"/>
        <v>44377</v>
      </c>
      <c r="N122" s="11">
        <f t="shared" si="186"/>
        <v>44469</v>
      </c>
      <c r="O122" s="11">
        <f t="shared" si="186"/>
        <v>44561</v>
      </c>
      <c r="P122" s="11">
        <f t="shared" si="186"/>
        <v>44651</v>
      </c>
      <c r="Q122" s="11">
        <f t="shared" si="186"/>
        <v>44742</v>
      </c>
      <c r="R122" s="11">
        <f t="shared" si="186"/>
        <v>44834</v>
      </c>
      <c r="S122" s="11">
        <f t="shared" si="186"/>
        <v>44926</v>
      </c>
      <c r="T122" s="11">
        <f t="shared" si="186"/>
        <v>45016</v>
      </c>
      <c r="U122" s="11">
        <f t="shared" si="186"/>
        <v>45107</v>
      </c>
      <c r="V122" s="11">
        <f t="shared" si="186"/>
        <v>45199</v>
      </c>
      <c r="W122" s="11">
        <f t="shared" si="186"/>
        <v>45291</v>
      </c>
      <c r="X122" s="11">
        <f t="shared" si="186"/>
        <v>45382</v>
      </c>
      <c r="Y122" s="11">
        <f t="shared" si="186"/>
        <v>45473</v>
      </c>
      <c r="Z122" s="11">
        <f t="shared" si="186"/>
        <v>45565</v>
      </c>
      <c r="AA122" s="11">
        <f t="shared" si="186"/>
        <v>45657</v>
      </c>
      <c r="AB122" s="11">
        <f t="shared" si="186"/>
        <v>45747</v>
      </c>
      <c r="AC122" s="11">
        <f t="shared" si="186"/>
        <v>45838</v>
      </c>
      <c r="AD122" s="11">
        <f t="shared" si="186"/>
        <v>45930</v>
      </c>
      <c r="AE122" s="11">
        <f t="shared" si="186"/>
        <v>46022</v>
      </c>
      <c r="AF122" s="11">
        <f t="shared" si="186"/>
        <v>46112</v>
      </c>
      <c r="AG122" s="11">
        <f t="shared" si="186"/>
        <v>46203</v>
      </c>
      <c r="AH122" s="11">
        <f t="shared" si="186"/>
        <v>46295</v>
      </c>
      <c r="AI122" s="11">
        <f t="shared" si="186"/>
        <v>46387</v>
      </c>
      <c r="AJ122" s="11">
        <f t="shared" si="186"/>
        <v>46477</v>
      </c>
      <c r="AK122" s="11">
        <f t="shared" si="186"/>
        <v>46568</v>
      </c>
      <c r="AL122" s="11">
        <f t="shared" si="186"/>
        <v>46660</v>
      </c>
      <c r="AM122" s="11">
        <f t="shared" si="186"/>
        <v>46752</v>
      </c>
      <c r="AN122" s="11">
        <f t="shared" si="186"/>
        <v>46843</v>
      </c>
      <c r="AO122" s="11">
        <f t="shared" si="186"/>
        <v>46934</v>
      </c>
      <c r="AP122" s="11">
        <f t="shared" si="186"/>
        <v>47026</v>
      </c>
      <c r="AQ122" s="11">
        <f t="shared" si="186"/>
        <v>47118</v>
      </c>
      <c r="AR122" s="11">
        <f t="shared" si="186"/>
        <v>47208</v>
      </c>
      <c r="AS122" s="11">
        <f t="shared" si="186"/>
        <v>47299</v>
      </c>
      <c r="AT122" s="11">
        <f t="shared" si="186"/>
        <v>47391</v>
      </c>
      <c r="AU122" s="11">
        <f t="shared" si="186"/>
        <v>47483</v>
      </c>
      <c r="AV122" s="11">
        <f t="shared" si="186"/>
        <v>47573</v>
      </c>
      <c r="AW122" s="11">
        <f t="shared" si="186"/>
        <v>47664</v>
      </c>
      <c r="AX122" s="11">
        <f t="shared" si="186"/>
        <v>47756</v>
      </c>
      <c r="AY122" s="11">
        <f t="shared" si="186"/>
        <v>47848</v>
      </c>
      <c r="AZ122" s="11">
        <f t="shared" si="186"/>
        <v>47938</v>
      </c>
      <c r="BA122" s="11">
        <f t="shared" si="186"/>
        <v>48029</v>
      </c>
      <c r="BB122" s="11">
        <f t="shared" si="186"/>
        <v>48121</v>
      </c>
      <c r="BC122" s="11">
        <f t="shared" si="186"/>
        <v>48213</v>
      </c>
      <c r="BD122" s="11">
        <f t="shared" si="186"/>
        <v>48304</v>
      </c>
      <c r="BE122" s="11">
        <f t="shared" si="186"/>
        <v>48395</v>
      </c>
      <c r="BF122" s="11">
        <f t="shared" si="186"/>
        <v>48487</v>
      </c>
      <c r="BG122" s="11">
        <f t="shared" si="186"/>
        <v>48579</v>
      </c>
      <c r="BH122" s="11">
        <f t="shared" si="186"/>
        <v>48669</v>
      </c>
      <c r="BI122" s="11">
        <f t="shared" si="186"/>
        <v>48760</v>
      </c>
      <c r="BJ122" s="11">
        <f t="shared" si="186"/>
        <v>48852</v>
      </c>
      <c r="BK122" s="11">
        <f t="shared" si="186"/>
        <v>48944</v>
      </c>
      <c r="BL122" s="11">
        <f t="shared" si="186"/>
        <v>49034</v>
      </c>
      <c r="BM122" s="11">
        <f t="shared" si="186"/>
        <v>49125</v>
      </c>
      <c r="BN122" s="11">
        <f t="shared" si="186"/>
        <v>49217</v>
      </c>
      <c r="BO122" s="11">
        <f t="shared" si="186"/>
        <v>49309</v>
      </c>
      <c r="BP122" s="11">
        <f t="shared" si="186"/>
        <v>49399</v>
      </c>
      <c r="BQ122" s="11">
        <f t="shared" ref="BQ122:EB122" si="187" xml:space="preserve"> BQ$25</f>
        <v>49490</v>
      </c>
      <c r="BR122" s="11">
        <f t="shared" si="187"/>
        <v>49582</v>
      </c>
      <c r="BS122" s="11">
        <f t="shared" si="187"/>
        <v>49674</v>
      </c>
      <c r="BT122" s="11">
        <f t="shared" si="187"/>
        <v>49765</v>
      </c>
      <c r="BU122" s="11">
        <f t="shared" si="187"/>
        <v>49856</v>
      </c>
      <c r="BV122" s="11">
        <f t="shared" si="187"/>
        <v>49948</v>
      </c>
      <c r="BW122" s="11">
        <f t="shared" si="187"/>
        <v>50040</v>
      </c>
      <c r="BX122" s="11">
        <f t="shared" si="187"/>
        <v>50130</v>
      </c>
      <c r="BY122" s="11">
        <f t="shared" si="187"/>
        <v>50221</v>
      </c>
      <c r="BZ122" s="11">
        <f t="shared" si="187"/>
        <v>50313</v>
      </c>
      <c r="CA122" s="11">
        <f t="shared" si="187"/>
        <v>50405</v>
      </c>
      <c r="CB122" s="11">
        <f t="shared" si="187"/>
        <v>50495</v>
      </c>
      <c r="CC122" s="11">
        <f t="shared" si="187"/>
        <v>50586</v>
      </c>
      <c r="CD122" s="11">
        <f t="shared" si="187"/>
        <v>50678</v>
      </c>
      <c r="CE122" s="11">
        <f t="shared" si="187"/>
        <v>50770</v>
      </c>
      <c r="CF122" s="11">
        <f t="shared" si="187"/>
        <v>50860</v>
      </c>
      <c r="CG122" s="11">
        <f t="shared" si="187"/>
        <v>50951</v>
      </c>
      <c r="CH122" s="11">
        <f t="shared" si="187"/>
        <v>51043</v>
      </c>
      <c r="CI122" s="11">
        <f t="shared" si="187"/>
        <v>51135</v>
      </c>
      <c r="CJ122" s="11">
        <f t="shared" si="187"/>
        <v>51226</v>
      </c>
      <c r="CK122" s="11">
        <f t="shared" si="187"/>
        <v>51317</v>
      </c>
      <c r="CL122" s="11">
        <f t="shared" si="187"/>
        <v>51409</v>
      </c>
      <c r="CM122" s="11">
        <f t="shared" si="187"/>
        <v>51501</v>
      </c>
      <c r="CN122" s="11">
        <f t="shared" si="187"/>
        <v>51591</v>
      </c>
      <c r="CO122" s="11">
        <f t="shared" si="187"/>
        <v>51682</v>
      </c>
      <c r="CP122" s="11">
        <f t="shared" si="187"/>
        <v>51774</v>
      </c>
      <c r="CQ122" s="11">
        <f t="shared" si="187"/>
        <v>51866</v>
      </c>
      <c r="CR122" s="11">
        <f t="shared" si="187"/>
        <v>51956</v>
      </c>
      <c r="CS122" s="11">
        <f t="shared" si="187"/>
        <v>52047</v>
      </c>
      <c r="CT122" s="11">
        <f t="shared" si="187"/>
        <v>52139</v>
      </c>
      <c r="CU122" s="11">
        <f t="shared" si="187"/>
        <v>52231</v>
      </c>
      <c r="CV122" s="11">
        <f t="shared" si="187"/>
        <v>52321</v>
      </c>
      <c r="CW122" s="11">
        <f t="shared" si="187"/>
        <v>52412</v>
      </c>
      <c r="CX122" s="11">
        <f t="shared" si="187"/>
        <v>52504</v>
      </c>
      <c r="CY122" s="11">
        <f t="shared" si="187"/>
        <v>52596</v>
      </c>
      <c r="CZ122" s="11">
        <f t="shared" si="187"/>
        <v>52687</v>
      </c>
      <c r="DA122" s="11">
        <f t="shared" si="187"/>
        <v>52778</v>
      </c>
      <c r="DB122" s="11">
        <f t="shared" si="187"/>
        <v>52870</v>
      </c>
      <c r="DC122" s="11">
        <f t="shared" si="187"/>
        <v>52962</v>
      </c>
      <c r="DD122" s="11">
        <f t="shared" si="187"/>
        <v>53052</v>
      </c>
      <c r="DE122" s="11">
        <f t="shared" si="187"/>
        <v>53143</v>
      </c>
      <c r="DF122" s="11">
        <f t="shared" si="187"/>
        <v>53235</v>
      </c>
      <c r="DG122" s="11">
        <f t="shared" si="187"/>
        <v>53327</v>
      </c>
      <c r="DH122" s="11">
        <f t="shared" si="187"/>
        <v>53417</v>
      </c>
      <c r="DI122" s="11">
        <f t="shared" si="187"/>
        <v>53508</v>
      </c>
      <c r="DJ122" s="11">
        <f t="shared" si="187"/>
        <v>53600</v>
      </c>
      <c r="DK122" s="11">
        <f t="shared" si="187"/>
        <v>53692</v>
      </c>
      <c r="DL122" s="11">
        <f t="shared" si="187"/>
        <v>53782</v>
      </c>
      <c r="DM122" s="11">
        <f t="shared" si="187"/>
        <v>53873</v>
      </c>
      <c r="DN122" s="11">
        <f t="shared" si="187"/>
        <v>53965</v>
      </c>
      <c r="DO122" s="11">
        <f t="shared" si="187"/>
        <v>54057</v>
      </c>
      <c r="DP122" s="11">
        <f t="shared" si="187"/>
        <v>54148</v>
      </c>
      <c r="DQ122" s="11">
        <f t="shared" si="187"/>
        <v>54239</v>
      </c>
      <c r="DR122" s="11">
        <f t="shared" si="187"/>
        <v>54331</v>
      </c>
      <c r="DS122" s="11">
        <f t="shared" si="187"/>
        <v>54423</v>
      </c>
      <c r="DT122" s="11">
        <f t="shared" si="187"/>
        <v>54513</v>
      </c>
      <c r="DU122" s="11">
        <f t="shared" si="187"/>
        <v>54604</v>
      </c>
      <c r="DV122" s="11">
        <f t="shared" si="187"/>
        <v>54696</v>
      </c>
      <c r="DW122" s="11">
        <f t="shared" si="187"/>
        <v>54788</v>
      </c>
      <c r="DX122" s="11">
        <f t="shared" si="187"/>
        <v>54878</v>
      </c>
      <c r="DY122" s="11">
        <f t="shared" si="187"/>
        <v>54969</v>
      </c>
      <c r="DZ122" s="11">
        <f t="shared" si="187"/>
        <v>55061</v>
      </c>
      <c r="EA122" s="11">
        <f t="shared" si="187"/>
        <v>55153</v>
      </c>
      <c r="EB122" s="11">
        <f t="shared" si="187"/>
        <v>55243</v>
      </c>
      <c r="EC122" s="11">
        <f t="shared" ref="EC122:GJ122" si="188" xml:space="preserve"> EC$25</f>
        <v>55334</v>
      </c>
      <c r="ED122" s="11">
        <f t="shared" si="188"/>
        <v>55426</v>
      </c>
      <c r="EE122" s="11">
        <f t="shared" si="188"/>
        <v>55518</v>
      </c>
      <c r="EF122" s="11">
        <f t="shared" si="188"/>
        <v>55609</v>
      </c>
      <c r="EG122" s="11">
        <f t="shared" si="188"/>
        <v>55700</v>
      </c>
      <c r="EH122" s="11">
        <f t="shared" si="188"/>
        <v>55792</v>
      </c>
      <c r="EI122" s="11">
        <f t="shared" si="188"/>
        <v>55884</v>
      </c>
      <c r="EJ122" s="11">
        <f t="shared" si="188"/>
        <v>55974</v>
      </c>
      <c r="EK122" s="11">
        <f t="shared" si="188"/>
        <v>56065</v>
      </c>
      <c r="EL122" s="11">
        <f t="shared" si="188"/>
        <v>56157</v>
      </c>
      <c r="EM122" s="11">
        <f t="shared" si="188"/>
        <v>56249</v>
      </c>
      <c r="EN122" s="11">
        <f t="shared" si="188"/>
        <v>56339</v>
      </c>
      <c r="EO122" s="11">
        <f t="shared" si="188"/>
        <v>56430</v>
      </c>
      <c r="EP122" s="11">
        <f t="shared" si="188"/>
        <v>56522</v>
      </c>
      <c r="EQ122" s="11">
        <f t="shared" si="188"/>
        <v>56614</v>
      </c>
      <c r="ER122" s="11">
        <f t="shared" si="188"/>
        <v>56704</v>
      </c>
      <c r="ES122" s="11">
        <f t="shared" si="188"/>
        <v>56795</v>
      </c>
      <c r="ET122" s="11">
        <f t="shared" si="188"/>
        <v>56887</v>
      </c>
      <c r="EU122" s="11">
        <f t="shared" si="188"/>
        <v>56979</v>
      </c>
      <c r="EV122" s="11">
        <f t="shared" si="188"/>
        <v>57070</v>
      </c>
      <c r="EW122" s="11">
        <f t="shared" si="188"/>
        <v>57161</v>
      </c>
      <c r="EX122" s="11">
        <f t="shared" si="188"/>
        <v>57253</v>
      </c>
      <c r="EY122" s="11">
        <f t="shared" si="188"/>
        <v>57345</v>
      </c>
      <c r="EZ122" s="11">
        <f t="shared" si="188"/>
        <v>57435</v>
      </c>
      <c r="FA122" s="11">
        <f t="shared" si="188"/>
        <v>57526</v>
      </c>
      <c r="FB122" s="11">
        <f t="shared" si="188"/>
        <v>57618</v>
      </c>
      <c r="FC122" s="11">
        <f t="shared" si="188"/>
        <v>57710</v>
      </c>
      <c r="FD122" s="11">
        <f t="shared" si="188"/>
        <v>57800</v>
      </c>
      <c r="FE122" s="11">
        <f t="shared" si="188"/>
        <v>57891</v>
      </c>
      <c r="FF122" s="11">
        <f t="shared" si="188"/>
        <v>57983</v>
      </c>
      <c r="FG122" s="11">
        <f t="shared" si="188"/>
        <v>58075</v>
      </c>
      <c r="FH122" s="11">
        <f t="shared" si="188"/>
        <v>58165</v>
      </c>
      <c r="FI122" s="11">
        <f t="shared" si="188"/>
        <v>58256</v>
      </c>
      <c r="FJ122" s="11">
        <f t="shared" si="188"/>
        <v>58348</v>
      </c>
      <c r="FK122" s="11">
        <f t="shared" si="188"/>
        <v>58440</v>
      </c>
      <c r="FL122" s="11">
        <f t="shared" si="188"/>
        <v>58531</v>
      </c>
      <c r="FM122" s="11">
        <f t="shared" si="188"/>
        <v>58622</v>
      </c>
      <c r="FN122" s="11">
        <f t="shared" si="188"/>
        <v>58714</v>
      </c>
      <c r="FO122" s="11">
        <f t="shared" si="188"/>
        <v>58806</v>
      </c>
      <c r="FP122" s="11">
        <f t="shared" si="188"/>
        <v>58896</v>
      </c>
      <c r="FQ122" s="11">
        <f t="shared" si="188"/>
        <v>58987</v>
      </c>
      <c r="FR122" s="11">
        <f t="shared" si="188"/>
        <v>59079</v>
      </c>
      <c r="FS122" s="11">
        <f t="shared" si="188"/>
        <v>59171</v>
      </c>
      <c r="FT122" s="11">
        <f t="shared" si="188"/>
        <v>59261</v>
      </c>
      <c r="FU122" s="11">
        <f t="shared" si="188"/>
        <v>59352</v>
      </c>
      <c r="FV122" s="11">
        <f t="shared" si="188"/>
        <v>59444</v>
      </c>
      <c r="FW122" s="11">
        <f t="shared" si="188"/>
        <v>59536</v>
      </c>
      <c r="FX122" s="11">
        <f t="shared" si="188"/>
        <v>59626</v>
      </c>
      <c r="FY122" s="11">
        <f t="shared" si="188"/>
        <v>59717</v>
      </c>
      <c r="FZ122" s="11">
        <f t="shared" si="188"/>
        <v>59809</v>
      </c>
      <c r="GA122" s="11">
        <f t="shared" si="188"/>
        <v>59901</v>
      </c>
      <c r="GB122" s="11">
        <f t="shared" si="188"/>
        <v>59992</v>
      </c>
      <c r="GC122" s="11">
        <f t="shared" si="188"/>
        <v>60083</v>
      </c>
      <c r="GD122" s="11">
        <f t="shared" si="188"/>
        <v>60175</v>
      </c>
      <c r="GE122" s="11">
        <f t="shared" si="188"/>
        <v>60267</v>
      </c>
      <c r="GF122" s="11">
        <f t="shared" si="188"/>
        <v>60357</v>
      </c>
      <c r="GG122" s="11">
        <f t="shared" si="188"/>
        <v>60448</v>
      </c>
      <c r="GH122" s="11">
        <f t="shared" si="188"/>
        <v>60540</v>
      </c>
      <c r="GI122" s="11">
        <f t="shared" si="188"/>
        <v>60632</v>
      </c>
      <c r="GJ122" s="11">
        <f t="shared" si="188"/>
        <v>60722</v>
      </c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</row>
    <row r="123" spans="1:437" s="304" customFormat="1" outlineLevel="1" x14ac:dyDescent="0.25">
      <c r="A123" s="302"/>
      <c r="B123" s="302"/>
      <c r="C123" s="303"/>
      <c r="E123" s="305" t="s">
        <v>216</v>
      </c>
      <c r="F123" s="535"/>
      <c r="G123" s="300" t="s">
        <v>5</v>
      </c>
      <c r="H123" s="300">
        <f xml:space="preserve"> SUM(J123:GJ123)</f>
        <v>40</v>
      </c>
      <c r="I123" s="305"/>
      <c r="J123" s="305">
        <f t="shared" ref="J123:BU123" si="189" xml:space="preserve"> IF( AND(J122 &gt; $F120, J122 &lt;= $F121), 1, 0)</f>
        <v>0</v>
      </c>
      <c r="K123" s="305">
        <f t="shared" si="189"/>
        <v>0</v>
      </c>
      <c r="L123" s="305">
        <f t="shared" si="189"/>
        <v>0</v>
      </c>
      <c r="M123" s="305">
        <f t="shared" si="189"/>
        <v>1</v>
      </c>
      <c r="N123" s="305">
        <f t="shared" si="189"/>
        <v>1</v>
      </c>
      <c r="O123" s="305">
        <f t="shared" si="189"/>
        <v>1</v>
      </c>
      <c r="P123" s="305">
        <f t="shared" si="189"/>
        <v>1</v>
      </c>
      <c r="Q123" s="305">
        <f t="shared" si="189"/>
        <v>1</v>
      </c>
      <c r="R123" s="305">
        <f t="shared" si="189"/>
        <v>1</v>
      </c>
      <c r="S123" s="305">
        <f t="shared" si="189"/>
        <v>1</v>
      </c>
      <c r="T123" s="305">
        <f t="shared" si="189"/>
        <v>1</v>
      </c>
      <c r="U123" s="305">
        <f t="shared" si="189"/>
        <v>1</v>
      </c>
      <c r="V123" s="305">
        <f t="shared" si="189"/>
        <v>1</v>
      </c>
      <c r="W123" s="305">
        <f t="shared" si="189"/>
        <v>1</v>
      </c>
      <c r="X123" s="305">
        <f t="shared" si="189"/>
        <v>1</v>
      </c>
      <c r="Y123" s="305">
        <f t="shared" si="189"/>
        <v>1</v>
      </c>
      <c r="Z123" s="305">
        <f t="shared" si="189"/>
        <v>1</v>
      </c>
      <c r="AA123" s="305">
        <f t="shared" si="189"/>
        <v>1</v>
      </c>
      <c r="AB123" s="305">
        <f t="shared" si="189"/>
        <v>1</v>
      </c>
      <c r="AC123" s="305">
        <f t="shared" si="189"/>
        <v>1</v>
      </c>
      <c r="AD123" s="305">
        <f t="shared" si="189"/>
        <v>1</v>
      </c>
      <c r="AE123" s="305">
        <f t="shared" si="189"/>
        <v>1</v>
      </c>
      <c r="AF123" s="305">
        <f t="shared" si="189"/>
        <v>1</v>
      </c>
      <c r="AG123" s="305">
        <f t="shared" si="189"/>
        <v>1</v>
      </c>
      <c r="AH123" s="305">
        <f t="shared" si="189"/>
        <v>1</v>
      </c>
      <c r="AI123" s="305">
        <f t="shared" si="189"/>
        <v>1</v>
      </c>
      <c r="AJ123" s="305">
        <f t="shared" si="189"/>
        <v>1</v>
      </c>
      <c r="AK123" s="305">
        <f t="shared" si="189"/>
        <v>1</v>
      </c>
      <c r="AL123" s="305">
        <f t="shared" si="189"/>
        <v>1</v>
      </c>
      <c r="AM123" s="305">
        <f t="shared" si="189"/>
        <v>1</v>
      </c>
      <c r="AN123" s="305">
        <f t="shared" si="189"/>
        <v>1</v>
      </c>
      <c r="AO123" s="305">
        <f t="shared" si="189"/>
        <v>1</v>
      </c>
      <c r="AP123" s="305">
        <f t="shared" si="189"/>
        <v>1</v>
      </c>
      <c r="AQ123" s="305">
        <f t="shared" si="189"/>
        <v>1</v>
      </c>
      <c r="AR123" s="305">
        <f t="shared" si="189"/>
        <v>1</v>
      </c>
      <c r="AS123" s="305">
        <f t="shared" si="189"/>
        <v>1</v>
      </c>
      <c r="AT123" s="305">
        <f t="shared" si="189"/>
        <v>1</v>
      </c>
      <c r="AU123" s="305">
        <f t="shared" si="189"/>
        <v>1</v>
      </c>
      <c r="AV123" s="305">
        <f t="shared" si="189"/>
        <v>1</v>
      </c>
      <c r="AW123" s="305">
        <f t="shared" si="189"/>
        <v>1</v>
      </c>
      <c r="AX123" s="305">
        <f t="shared" si="189"/>
        <v>1</v>
      </c>
      <c r="AY123" s="305">
        <f t="shared" si="189"/>
        <v>1</v>
      </c>
      <c r="AZ123" s="305">
        <f t="shared" si="189"/>
        <v>1</v>
      </c>
      <c r="BA123" s="305">
        <f t="shared" si="189"/>
        <v>0</v>
      </c>
      <c r="BB123" s="305">
        <f t="shared" si="189"/>
        <v>0</v>
      </c>
      <c r="BC123" s="305">
        <f t="shared" si="189"/>
        <v>0</v>
      </c>
      <c r="BD123" s="305">
        <f t="shared" si="189"/>
        <v>0</v>
      </c>
      <c r="BE123" s="305">
        <f t="shared" si="189"/>
        <v>0</v>
      </c>
      <c r="BF123" s="305">
        <f t="shared" si="189"/>
        <v>0</v>
      </c>
      <c r="BG123" s="305">
        <f t="shared" si="189"/>
        <v>0</v>
      </c>
      <c r="BH123" s="305">
        <f t="shared" si="189"/>
        <v>0</v>
      </c>
      <c r="BI123" s="305">
        <f t="shared" si="189"/>
        <v>0</v>
      </c>
      <c r="BJ123" s="305">
        <f t="shared" si="189"/>
        <v>0</v>
      </c>
      <c r="BK123" s="305">
        <f t="shared" si="189"/>
        <v>0</v>
      </c>
      <c r="BL123" s="305">
        <f t="shared" si="189"/>
        <v>0</v>
      </c>
      <c r="BM123" s="305">
        <f t="shared" si="189"/>
        <v>0</v>
      </c>
      <c r="BN123" s="305">
        <f t="shared" si="189"/>
        <v>0</v>
      </c>
      <c r="BO123" s="305">
        <f t="shared" si="189"/>
        <v>0</v>
      </c>
      <c r="BP123" s="305">
        <f t="shared" si="189"/>
        <v>0</v>
      </c>
      <c r="BQ123" s="305">
        <f t="shared" si="189"/>
        <v>0</v>
      </c>
      <c r="BR123" s="305">
        <f t="shared" si="189"/>
        <v>0</v>
      </c>
      <c r="BS123" s="305">
        <f t="shared" si="189"/>
        <v>0</v>
      </c>
      <c r="BT123" s="305">
        <f t="shared" si="189"/>
        <v>0</v>
      </c>
      <c r="BU123" s="305">
        <f t="shared" si="189"/>
        <v>0</v>
      </c>
      <c r="BV123" s="305">
        <f t="shared" ref="BV123:EG123" si="190" xml:space="preserve"> IF( AND(BV122 &gt; $F120, BV122 &lt;= $F121), 1, 0)</f>
        <v>0</v>
      </c>
      <c r="BW123" s="305">
        <f t="shared" si="190"/>
        <v>0</v>
      </c>
      <c r="BX123" s="305">
        <f t="shared" si="190"/>
        <v>0</v>
      </c>
      <c r="BY123" s="305">
        <f t="shared" si="190"/>
        <v>0</v>
      </c>
      <c r="BZ123" s="305">
        <f t="shared" si="190"/>
        <v>0</v>
      </c>
      <c r="CA123" s="305">
        <f t="shared" si="190"/>
        <v>0</v>
      </c>
      <c r="CB123" s="305">
        <f t="shared" si="190"/>
        <v>0</v>
      </c>
      <c r="CC123" s="305">
        <f t="shared" si="190"/>
        <v>0</v>
      </c>
      <c r="CD123" s="305">
        <f t="shared" si="190"/>
        <v>0</v>
      </c>
      <c r="CE123" s="305">
        <f t="shared" si="190"/>
        <v>0</v>
      </c>
      <c r="CF123" s="305">
        <f t="shared" si="190"/>
        <v>0</v>
      </c>
      <c r="CG123" s="305">
        <f t="shared" si="190"/>
        <v>0</v>
      </c>
      <c r="CH123" s="305">
        <f t="shared" si="190"/>
        <v>0</v>
      </c>
      <c r="CI123" s="305">
        <f t="shared" si="190"/>
        <v>0</v>
      </c>
      <c r="CJ123" s="305">
        <f t="shared" si="190"/>
        <v>0</v>
      </c>
      <c r="CK123" s="305">
        <f t="shared" si="190"/>
        <v>0</v>
      </c>
      <c r="CL123" s="305">
        <f t="shared" si="190"/>
        <v>0</v>
      </c>
      <c r="CM123" s="305">
        <f t="shared" si="190"/>
        <v>0</v>
      </c>
      <c r="CN123" s="305">
        <f t="shared" si="190"/>
        <v>0</v>
      </c>
      <c r="CO123" s="305">
        <f t="shared" si="190"/>
        <v>0</v>
      </c>
      <c r="CP123" s="305">
        <f t="shared" si="190"/>
        <v>0</v>
      </c>
      <c r="CQ123" s="305">
        <f t="shared" si="190"/>
        <v>0</v>
      </c>
      <c r="CR123" s="305">
        <f t="shared" si="190"/>
        <v>0</v>
      </c>
      <c r="CS123" s="305">
        <f t="shared" si="190"/>
        <v>0</v>
      </c>
      <c r="CT123" s="305">
        <f t="shared" si="190"/>
        <v>0</v>
      </c>
      <c r="CU123" s="305">
        <f t="shared" si="190"/>
        <v>0</v>
      </c>
      <c r="CV123" s="305">
        <f t="shared" si="190"/>
        <v>0</v>
      </c>
      <c r="CW123" s="305">
        <f t="shared" si="190"/>
        <v>0</v>
      </c>
      <c r="CX123" s="305">
        <f t="shared" si="190"/>
        <v>0</v>
      </c>
      <c r="CY123" s="305">
        <f t="shared" si="190"/>
        <v>0</v>
      </c>
      <c r="CZ123" s="305">
        <f t="shared" si="190"/>
        <v>0</v>
      </c>
      <c r="DA123" s="305">
        <f t="shared" si="190"/>
        <v>0</v>
      </c>
      <c r="DB123" s="305">
        <f t="shared" si="190"/>
        <v>0</v>
      </c>
      <c r="DC123" s="305">
        <f t="shared" si="190"/>
        <v>0</v>
      </c>
      <c r="DD123" s="305">
        <f t="shared" si="190"/>
        <v>0</v>
      </c>
      <c r="DE123" s="305">
        <f t="shared" si="190"/>
        <v>0</v>
      </c>
      <c r="DF123" s="305">
        <f t="shared" si="190"/>
        <v>0</v>
      </c>
      <c r="DG123" s="305">
        <f t="shared" si="190"/>
        <v>0</v>
      </c>
      <c r="DH123" s="305">
        <f t="shared" si="190"/>
        <v>0</v>
      </c>
      <c r="DI123" s="305">
        <f t="shared" si="190"/>
        <v>0</v>
      </c>
      <c r="DJ123" s="305">
        <f t="shared" si="190"/>
        <v>0</v>
      </c>
      <c r="DK123" s="305">
        <f t="shared" si="190"/>
        <v>0</v>
      </c>
      <c r="DL123" s="305">
        <f t="shared" si="190"/>
        <v>0</v>
      </c>
      <c r="DM123" s="305">
        <f t="shared" si="190"/>
        <v>0</v>
      </c>
      <c r="DN123" s="305">
        <f t="shared" si="190"/>
        <v>0</v>
      </c>
      <c r="DO123" s="305">
        <f t="shared" si="190"/>
        <v>0</v>
      </c>
      <c r="DP123" s="305">
        <f t="shared" si="190"/>
        <v>0</v>
      </c>
      <c r="DQ123" s="305">
        <f t="shared" si="190"/>
        <v>0</v>
      </c>
      <c r="DR123" s="305">
        <f t="shared" si="190"/>
        <v>0</v>
      </c>
      <c r="DS123" s="305">
        <f t="shared" si="190"/>
        <v>0</v>
      </c>
      <c r="DT123" s="305">
        <f t="shared" si="190"/>
        <v>0</v>
      </c>
      <c r="DU123" s="305">
        <f t="shared" si="190"/>
        <v>0</v>
      </c>
      <c r="DV123" s="305">
        <f t="shared" si="190"/>
        <v>0</v>
      </c>
      <c r="DW123" s="305">
        <f t="shared" si="190"/>
        <v>0</v>
      </c>
      <c r="DX123" s="305">
        <f t="shared" si="190"/>
        <v>0</v>
      </c>
      <c r="DY123" s="305">
        <f t="shared" si="190"/>
        <v>0</v>
      </c>
      <c r="DZ123" s="305">
        <f t="shared" si="190"/>
        <v>0</v>
      </c>
      <c r="EA123" s="305">
        <f t="shared" si="190"/>
        <v>0</v>
      </c>
      <c r="EB123" s="305">
        <f t="shared" si="190"/>
        <v>0</v>
      </c>
      <c r="EC123" s="305">
        <f t="shared" si="190"/>
        <v>0</v>
      </c>
      <c r="ED123" s="305">
        <f t="shared" si="190"/>
        <v>0</v>
      </c>
      <c r="EE123" s="305">
        <f t="shared" si="190"/>
        <v>0</v>
      </c>
      <c r="EF123" s="305">
        <f t="shared" si="190"/>
        <v>0</v>
      </c>
      <c r="EG123" s="305">
        <f t="shared" si="190"/>
        <v>0</v>
      </c>
      <c r="EH123" s="305">
        <f t="shared" ref="EH123:GJ123" si="191" xml:space="preserve"> IF( AND(EH122 &gt; $F120, EH122 &lt;= $F121), 1, 0)</f>
        <v>0</v>
      </c>
      <c r="EI123" s="305">
        <f t="shared" si="191"/>
        <v>0</v>
      </c>
      <c r="EJ123" s="305">
        <f t="shared" si="191"/>
        <v>0</v>
      </c>
      <c r="EK123" s="305">
        <f t="shared" si="191"/>
        <v>0</v>
      </c>
      <c r="EL123" s="305">
        <f t="shared" si="191"/>
        <v>0</v>
      </c>
      <c r="EM123" s="305">
        <f t="shared" si="191"/>
        <v>0</v>
      </c>
      <c r="EN123" s="305">
        <f t="shared" si="191"/>
        <v>0</v>
      </c>
      <c r="EO123" s="305">
        <f t="shared" si="191"/>
        <v>0</v>
      </c>
      <c r="EP123" s="305">
        <f t="shared" si="191"/>
        <v>0</v>
      </c>
      <c r="EQ123" s="305">
        <f t="shared" si="191"/>
        <v>0</v>
      </c>
      <c r="ER123" s="305">
        <f t="shared" si="191"/>
        <v>0</v>
      </c>
      <c r="ES123" s="305">
        <f t="shared" si="191"/>
        <v>0</v>
      </c>
      <c r="ET123" s="305">
        <f t="shared" si="191"/>
        <v>0</v>
      </c>
      <c r="EU123" s="305">
        <f t="shared" si="191"/>
        <v>0</v>
      </c>
      <c r="EV123" s="305">
        <f t="shared" si="191"/>
        <v>0</v>
      </c>
      <c r="EW123" s="305">
        <f t="shared" si="191"/>
        <v>0</v>
      </c>
      <c r="EX123" s="305">
        <f t="shared" si="191"/>
        <v>0</v>
      </c>
      <c r="EY123" s="305">
        <f t="shared" si="191"/>
        <v>0</v>
      </c>
      <c r="EZ123" s="305">
        <f t="shared" si="191"/>
        <v>0</v>
      </c>
      <c r="FA123" s="305">
        <f t="shared" si="191"/>
        <v>0</v>
      </c>
      <c r="FB123" s="305">
        <f t="shared" si="191"/>
        <v>0</v>
      </c>
      <c r="FC123" s="305">
        <f t="shared" si="191"/>
        <v>0</v>
      </c>
      <c r="FD123" s="305">
        <f t="shared" si="191"/>
        <v>0</v>
      </c>
      <c r="FE123" s="305">
        <f t="shared" si="191"/>
        <v>0</v>
      </c>
      <c r="FF123" s="305">
        <f t="shared" si="191"/>
        <v>0</v>
      </c>
      <c r="FG123" s="305">
        <f t="shared" si="191"/>
        <v>0</v>
      </c>
      <c r="FH123" s="305">
        <f t="shared" si="191"/>
        <v>0</v>
      </c>
      <c r="FI123" s="305">
        <f t="shared" si="191"/>
        <v>0</v>
      </c>
      <c r="FJ123" s="305">
        <f t="shared" si="191"/>
        <v>0</v>
      </c>
      <c r="FK123" s="305">
        <f t="shared" si="191"/>
        <v>0</v>
      </c>
      <c r="FL123" s="305">
        <f t="shared" si="191"/>
        <v>0</v>
      </c>
      <c r="FM123" s="305">
        <f t="shared" si="191"/>
        <v>0</v>
      </c>
      <c r="FN123" s="305">
        <f t="shared" si="191"/>
        <v>0</v>
      </c>
      <c r="FO123" s="305">
        <f t="shared" si="191"/>
        <v>0</v>
      </c>
      <c r="FP123" s="305">
        <f t="shared" si="191"/>
        <v>0</v>
      </c>
      <c r="FQ123" s="305">
        <f t="shared" si="191"/>
        <v>0</v>
      </c>
      <c r="FR123" s="305">
        <f t="shared" si="191"/>
        <v>0</v>
      </c>
      <c r="FS123" s="305">
        <f t="shared" si="191"/>
        <v>0</v>
      </c>
      <c r="FT123" s="305">
        <f t="shared" si="191"/>
        <v>0</v>
      </c>
      <c r="FU123" s="305">
        <f t="shared" si="191"/>
        <v>0</v>
      </c>
      <c r="FV123" s="305">
        <f t="shared" si="191"/>
        <v>0</v>
      </c>
      <c r="FW123" s="305">
        <f t="shared" si="191"/>
        <v>0</v>
      </c>
      <c r="FX123" s="305">
        <f t="shared" si="191"/>
        <v>0</v>
      </c>
      <c r="FY123" s="305">
        <f t="shared" si="191"/>
        <v>0</v>
      </c>
      <c r="FZ123" s="305">
        <f t="shared" si="191"/>
        <v>0</v>
      </c>
      <c r="GA123" s="305">
        <f t="shared" si="191"/>
        <v>0</v>
      </c>
      <c r="GB123" s="305">
        <f t="shared" si="191"/>
        <v>0</v>
      </c>
      <c r="GC123" s="305">
        <f t="shared" si="191"/>
        <v>0</v>
      </c>
      <c r="GD123" s="305">
        <f t="shared" si="191"/>
        <v>0</v>
      </c>
      <c r="GE123" s="305">
        <f t="shared" si="191"/>
        <v>0</v>
      </c>
      <c r="GF123" s="305">
        <f t="shared" si="191"/>
        <v>0</v>
      </c>
      <c r="GG123" s="305">
        <f t="shared" si="191"/>
        <v>0</v>
      </c>
      <c r="GH123" s="305">
        <f t="shared" si="191"/>
        <v>0</v>
      </c>
      <c r="GI123" s="305">
        <f t="shared" si="191"/>
        <v>0</v>
      </c>
      <c r="GJ123" s="305">
        <f t="shared" si="191"/>
        <v>0</v>
      </c>
      <c r="GK123" s="250"/>
      <c r="GL123" s="250"/>
      <c r="GM123" s="250"/>
      <c r="GN123" s="250"/>
      <c r="GO123" s="250"/>
      <c r="GP123" s="250"/>
      <c r="GQ123" s="250"/>
      <c r="GR123" s="250"/>
      <c r="GS123" s="250"/>
      <c r="GT123" s="250"/>
      <c r="GU123" s="250"/>
      <c r="GV123" s="250"/>
      <c r="GW123" s="250"/>
      <c r="GX123" s="250"/>
      <c r="GY123" s="250"/>
      <c r="GZ123" s="250"/>
      <c r="HA123" s="250"/>
      <c r="HB123" s="250"/>
      <c r="HC123" s="250"/>
      <c r="HD123" s="250"/>
      <c r="HE123" s="250"/>
      <c r="HF123" s="250"/>
      <c r="HG123" s="250"/>
      <c r="HH123" s="250"/>
      <c r="HI123" s="250"/>
      <c r="HJ123" s="250"/>
      <c r="HK123" s="250"/>
      <c r="HL123" s="250"/>
      <c r="HM123" s="250"/>
      <c r="HN123" s="250"/>
      <c r="HO123" s="250"/>
      <c r="HP123" s="250"/>
      <c r="HQ123" s="250"/>
      <c r="HR123" s="250"/>
      <c r="HS123" s="250"/>
      <c r="HT123" s="250"/>
      <c r="HU123" s="250"/>
      <c r="HV123" s="250"/>
      <c r="HW123" s="250"/>
      <c r="HX123" s="250"/>
      <c r="HY123" s="250"/>
      <c r="HZ123" s="250"/>
      <c r="IA123" s="250"/>
      <c r="IB123" s="250"/>
      <c r="IC123" s="250"/>
      <c r="ID123" s="250"/>
      <c r="IE123" s="250"/>
      <c r="IF123" s="250"/>
      <c r="IG123" s="250"/>
      <c r="IH123" s="250"/>
      <c r="II123" s="250"/>
      <c r="IJ123" s="250"/>
      <c r="IK123" s="250"/>
      <c r="IL123" s="250"/>
      <c r="IM123" s="250"/>
      <c r="IN123" s="250"/>
      <c r="IO123" s="250"/>
      <c r="IP123" s="250"/>
      <c r="IQ123" s="250"/>
      <c r="IR123" s="250"/>
      <c r="IS123" s="250"/>
      <c r="IT123" s="250"/>
      <c r="IU123" s="250"/>
      <c r="IV123" s="250"/>
      <c r="IW123" s="250"/>
      <c r="IX123" s="250"/>
      <c r="IY123" s="250"/>
      <c r="IZ123" s="250"/>
      <c r="JA123" s="250"/>
      <c r="JB123" s="250"/>
      <c r="JC123" s="250"/>
      <c r="JD123" s="250"/>
      <c r="JE123" s="250"/>
      <c r="JF123" s="250"/>
      <c r="JG123" s="250"/>
      <c r="JH123" s="250"/>
      <c r="JI123" s="250"/>
      <c r="JJ123" s="250"/>
      <c r="JK123" s="250"/>
      <c r="JL123" s="250"/>
      <c r="JM123" s="250"/>
      <c r="JN123" s="250"/>
      <c r="JO123" s="250"/>
      <c r="JP123" s="250"/>
      <c r="JQ123" s="250"/>
      <c r="JR123" s="250"/>
      <c r="JS123" s="250"/>
      <c r="JT123" s="250"/>
      <c r="JU123" s="250"/>
      <c r="JV123" s="250"/>
      <c r="JW123" s="250"/>
      <c r="JX123" s="250"/>
      <c r="JY123" s="250"/>
      <c r="JZ123" s="250"/>
      <c r="KA123" s="250"/>
      <c r="KB123" s="250"/>
      <c r="KC123" s="250"/>
      <c r="KD123" s="250"/>
      <c r="KE123" s="250"/>
      <c r="KF123" s="250"/>
      <c r="KG123" s="250"/>
      <c r="KH123" s="250"/>
      <c r="KI123" s="250"/>
      <c r="KJ123" s="250"/>
      <c r="KK123" s="250"/>
      <c r="KL123" s="250"/>
      <c r="KM123" s="250"/>
      <c r="KN123" s="250"/>
      <c r="KO123" s="250"/>
      <c r="KP123" s="250"/>
      <c r="KQ123" s="250"/>
      <c r="KR123" s="250"/>
      <c r="KS123" s="250"/>
      <c r="KT123" s="250"/>
      <c r="KU123" s="250"/>
      <c r="KV123" s="250"/>
      <c r="KW123" s="250"/>
      <c r="KX123" s="250"/>
      <c r="KY123" s="250"/>
      <c r="KZ123" s="250"/>
      <c r="LA123" s="250"/>
      <c r="LB123" s="250"/>
      <c r="LC123" s="250"/>
      <c r="LD123" s="250"/>
      <c r="LE123" s="250"/>
      <c r="LF123" s="250"/>
      <c r="LG123" s="250"/>
      <c r="LH123" s="250"/>
      <c r="LI123" s="250"/>
      <c r="LJ123" s="250"/>
      <c r="LK123" s="250"/>
      <c r="LL123" s="250"/>
      <c r="LM123" s="250"/>
      <c r="LN123" s="250"/>
      <c r="LO123" s="250"/>
      <c r="LP123" s="250"/>
      <c r="LQ123" s="250"/>
      <c r="LR123" s="250"/>
      <c r="LS123" s="250"/>
      <c r="LT123" s="250"/>
      <c r="LU123" s="250"/>
      <c r="LV123" s="250"/>
      <c r="LW123" s="250"/>
      <c r="LX123" s="250"/>
      <c r="LY123" s="250"/>
      <c r="LZ123" s="250"/>
      <c r="MA123" s="250"/>
      <c r="MB123" s="250"/>
      <c r="MC123" s="250"/>
      <c r="MD123" s="250"/>
      <c r="ME123" s="250"/>
      <c r="MF123" s="250"/>
      <c r="MG123" s="250"/>
      <c r="MH123" s="250"/>
      <c r="MI123" s="250"/>
      <c r="MJ123" s="250"/>
      <c r="MK123" s="250"/>
      <c r="ML123" s="250"/>
      <c r="MM123" s="250"/>
      <c r="MN123" s="250"/>
      <c r="MO123" s="250"/>
      <c r="MP123" s="250"/>
      <c r="MQ123" s="250"/>
      <c r="MR123" s="250"/>
      <c r="MS123" s="250"/>
      <c r="MT123" s="250"/>
      <c r="MU123" s="250"/>
      <c r="MV123" s="250"/>
      <c r="MW123" s="250"/>
      <c r="MX123" s="250"/>
      <c r="MY123" s="250"/>
      <c r="MZ123" s="250"/>
      <c r="NA123" s="250"/>
      <c r="NB123" s="250"/>
      <c r="NC123" s="250"/>
      <c r="ND123" s="250"/>
      <c r="NE123" s="250"/>
      <c r="NF123" s="250"/>
      <c r="NG123" s="250"/>
      <c r="NH123" s="250"/>
      <c r="NI123" s="250"/>
      <c r="NJ123" s="250"/>
      <c r="NK123" s="250"/>
      <c r="NL123" s="250"/>
      <c r="NM123" s="250"/>
      <c r="NN123" s="250"/>
      <c r="NO123" s="250"/>
      <c r="NP123" s="250"/>
      <c r="NQ123" s="250"/>
      <c r="NR123" s="250"/>
      <c r="NS123" s="250"/>
      <c r="NT123" s="250"/>
      <c r="NU123" s="250"/>
      <c r="NV123" s="250"/>
      <c r="NW123" s="250"/>
      <c r="NX123" s="250"/>
      <c r="NY123" s="250"/>
      <c r="NZ123" s="250"/>
      <c r="OA123" s="250"/>
      <c r="OB123" s="250"/>
      <c r="OC123" s="250"/>
      <c r="OD123" s="250"/>
      <c r="OE123" s="250"/>
      <c r="OF123" s="250"/>
      <c r="OG123" s="250"/>
      <c r="OH123" s="250"/>
      <c r="OI123" s="250"/>
      <c r="OJ123" s="250"/>
      <c r="OK123" s="250"/>
      <c r="OL123" s="250"/>
      <c r="OM123" s="250"/>
      <c r="ON123" s="250"/>
      <c r="OO123" s="250"/>
      <c r="OP123" s="250"/>
      <c r="OQ123" s="250"/>
      <c r="OR123" s="250"/>
      <c r="OS123" s="250"/>
      <c r="OT123" s="250"/>
      <c r="OU123" s="250"/>
      <c r="OV123" s="250"/>
      <c r="OW123" s="250"/>
      <c r="OX123" s="250"/>
      <c r="OY123" s="250"/>
      <c r="OZ123" s="250"/>
      <c r="PA123" s="250"/>
      <c r="PB123" s="250"/>
      <c r="PC123" s="250"/>
      <c r="PD123" s="250"/>
      <c r="PE123" s="250"/>
      <c r="PF123" s="250"/>
      <c r="PG123" s="250"/>
      <c r="PH123" s="250"/>
      <c r="PI123" s="250"/>
      <c r="PJ123" s="250"/>
      <c r="PK123" s="250"/>
      <c r="PL123" s="250"/>
      <c r="PM123" s="250"/>
      <c r="PN123" s="250"/>
      <c r="PO123" s="250"/>
      <c r="PP123" s="250"/>
      <c r="PQ123" s="250"/>
      <c r="PR123" s="250"/>
      <c r="PS123" s="250"/>
      <c r="PT123" s="250"/>
      <c r="PU123" s="250"/>
    </row>
    <row r="124" spans="1:437" s="52" customFormat="1" outlineLevel="1" x14ac:dyDescent="0.25">
      <c r="A124" s="15"/>
      <c r="B124" s="15"/>
      <c r="C124" s="21"/>
      <c r="D124" s="60"/>
      <c r="E124" s="6"/>
      <c r="F124" s="6"/>
      <c r="G124" s="6"/>
      <c r="H124" s="6"/>
      <c r="I124" s="10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</row>
    <row r="125" spans="1:437" s="52" customFormat="1" x14ac:dyDescent="0.25">
      <c r="A125" s="15"/>
      <c r="B125" s="15"/>
      <c r="C125" s="21"/>
      <c r="D125" s="6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</row>
    <row r="126" spans="1:437" s="52" customFormat="1" x14ac:dyDescent="0.25">
      <c r="A126" s="15"/>
      <c r="B126" s="15"/>
      <c r="C126" s="21"/>
      <c r="D126" s="6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</row>
    <row r="127" spans="1:437" s="52" customFormat="1" x14ac:dyDescent="0.25">
      <c r="A127" s="15" t="s">
        <v>148</v>
      </c>
      <c r="B127" s="15"/>
      <c r="C127" s="21"/>
      <c r="D127" s="6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</row>
    <row r="128" spans="1:437" s="52" customFormat="1" outlineLevel="1" x14ac:dyDescent="0.25">
      <c r="A128" s="15"/>
      <c r="B128" s="15"/>
      <c r="C128" s="21"/>
      <c r="D128" s="6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</row>
    <row r="129" spans="1:437" s="204" customFormat="1" outlineLevel="1" x14ac:dyDescent="0.25">
      <c r="A129" s="15"/>
      <c r="B129" s="15" t="s">
        <v>150</v>
      </c>
      <c r="C129" s="21"/>
      <c r="D129" s="6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</row>
    <row r="130" spans="1:437" s="204" customFormat="1" outlineLevel="1" x14ac:dyDescent="0.25">
      <c r="A130" s="15"/>
      <c r="B130" s="15"/>
      <c r="C130" s="21"/>
      <c r="D130" s="60"/>
      <c r="E130" s="205" t="str">
        <f t="shared" ref="E130:AJ130" si="192" xml:space="preserve"> E$97</f>
        <v>Operating period flag</v>
      </c>
      <c r="F130" s="205">
        <f t="shared" si="192"/>
        <v>0</v>
      </c>
      <c r="G130" s="205" t="str">
        <f t="shared" si="192"/>
        <v>flag</v>
      </c>
      <c r="H130" s="205">
        <f t="shared" si="192"/>
        <v>120</v>
      </c>
      <c r="I130" s="205">
        <f t="shared" si="192"/>
        <v>0</v>
      </c>
      <c r="J130" s="205">
        <f t="shared" si="192"/>
        <v>0</v>
      </c>
      <c r="K130" s="205">
        <f t="shared" si="192"/>
        <v>0</v>
      </c>
      <c r="L130" s="205">
        <f t="shared" si="192"/>
        <v>0</v>
      </c>
      <c r="M130" s="205">
        <f t="shared" si="192"/>
        <v>1</v>
      </c>
      <c r="N130" s="205">
        <f t="shared" si="192"/>
        <v>1</v>
      </c>
      <c r="O130" s="205">
        <f t="shared" si="192"/>
        <v>1</v>
      </c>
      <c r="P130" s="205">
        <f t="shared" si="192"/>
        <v>1</v>
      </c>
      <c r="Q130" s="205">
        <f t="shared" si="192"/>
        <v>1</v>
      </c>
      <c r="R130" s="205">
        <f t="shared" si="192"/>
        <v>1</v>
      </c>
      <c r="S130" s="205">
        <f t="shared" si="192"/>
        <v>1</v>
      </c>
      <c r="T130" s="205">
        <f t="shared" si="192"/>
        <v>1</v>
      </c>
      <c r="U130" s="205">
        <f t="shared" si="192"/>
        <v>1</v>
      </c>
      <c r="V130" s="205">
        <f t="shared" si="192"/>
        <v>1</v>
      </c>
      <c r="W130" s="205">
        <f t="shared" si="192"/>
        <v>1</v>
      </c>
      <c r="X130" s="205">
        <f t="shared" si="192"/>
        <v>1</v>
      </c>
      <c r="Y130" s="205">
        <f t="shared" si="192"/>
        <v>1</v>
      </c>
      <c r="Z130" s="205">
        <f t="shared" si="192"/>
        <v>1</v>
      </c>
      <c r="AA130" s="205">
        <f t="shared" si="192"/>
        <v>1</v>
      </c>
      <c r="AB130" s="205">
        <f t="shared" si="192"/>
        <v>1</v>
      </c>
      <c r="AC130" s="205">
        <f t="shared" si="192"/>
        <v>1</v>
      </c>
      <c r="AD130" s="205">
        <f t="shared" si="192"/>
        <v>1</v>
      </c>
      <c r="AE130" s="205">
        <f t="shared" si="192"/>
        <v>1</v>
      </c>
      <c r="AF130" s="205">
        <f t="shared" si="192"/>
        <v>1</v>
      </c>
      <c r="AG130" s="205">
        <f t="shared" si="192"/>
        <v>1</v>
      </c>
      <c r="AH130" s="205">
        <f t="shared" si="192"/>
        <v>1</v>
      </c>
      <c r="AI130" s="205">
        <f t="shared" si="192"/>
        <v>1</v>
      </c>
      <c r="AJ130" s="205">
        <f t="shared" si="192"/>
        <v>1</v>
      </c>
      <c r="AK130" s="205">
        <f t="shared" ref="AK130:BP130" si="193" xml:space="preserve"> AK$97</f>
        <v>1</v>
      </c>
      <c r="AL130" s="205">
        <f t="shared" si="193"/>
        <v>1</v>
      </c>
      <c r="AM130" s="205">
        <f t="shared" si="193"/>
        <v>1</v>
      </c>
      <c r="AN130" s="205">
        <f t="shared" si="193"/>
        <v>1</v>
      </c>
      <c r="AO130" s="205">
        <f t="shared" si="193"/>
        <v>1</v>
      </c>
      <c r="AP130" s="205">
        <f t="shared" si="193"/>
        <v>1</v>
      </c>
      <c r="AQ130" s="205">
        <f t="shared" si="193"/>
        <v>1</v>
      </c>
      <c r="AR130" s="205">
        <f t="shared" si="193"/>
        <v>1</v>
      </c>
      <c r="AS130" s="205">
        <f t="shared" si="193"/>
        <v>1</v>
      </c>
      <c r="AT130" s="205">
        <f t="shared" si="193"/>
        <v>1</v>
      </c>
      <c r="AU130" s="205">
        <f t="shared" si="193"/>
        <v>1</v>
      </c>
      <c r="AV130" s="205">
        <f t="shared" si="193"/>
        <v>1</v>
      </c>
      <c r="AW130" s="205">
        <f t="shared" si="193"/>
        <v>1</v>
      </c>
      <c r="AX130" s="205">
        <f t="shared" si="193"/>
        <v>1</v>
      </c>
      <c r="AY130" s="205">
        <f t="shared" si="193"/>
        <v>1</v>
      </c>
      <c r="AZ130" s="205">
        <f t="shared" si="193"/>
        <v>1</v>
      </c>
      <c r="BA130" s="205">
        <f t="shared" si="193"/>
        <v>1</v>
      </c>
      <c r="BB130" s="205">
        <f t="shared" si="193"/>
        <v>1</v>
      </c>
      <c r="BC130" s="205">
        <f t="shared" si="193"/>
        <v>1</v>
      </c>
      <c r="BD130" s="205">
        <f t="shared" si="193"/>
        <v>1</v>
      </c>
      <c r="BE130" s="205">
        <f t="shared" si="193"/>
        <v>1</v>
      </c>
      <c r="BF130" s="205">
        <f t="shared" si="193"/>
        <v>1</v>
      </c>
      <c r="BG130" s="205">
        <f t="shared" si="193"/>
        <v>1</v>
      </c>
      <c r="BH130" s="205">
        <f t="shared" si="193"/>
        <v>1</v>
      </c>
      <c r="BI130" s="205">
        <f t="shared" si="193"/>
        <v>1</v>
      </c>
      <c r="BJ130" s="205">
        <f t="shared" si="193"/>
        <v>1</v>
      </c>
      <c r="BK130" s="205">
        <f t="shared" si="193"/>
        <v>1</v>
      </c>
      <c r="BL130" s="205">
        <f t="shared" si="193"/>
        <v>1</v>
      </c>
      <c r="BM130" s="205">
        <f t="shared" si="193"/>
        <v>1</v>
      </c>
      <c r="BN130" s="205">
        <f t="shared" si="193"/>
        <v>1</v>
      </c>
      <c r="BO130" s="205">
        <f t="shared" si="193"/>
        <v>1</v>
      </c>
      <c r="BP130" s="205">
        <f t="shared" si="193"/>
        <v>1</v>
      </c>
      <c r="BQ130" s="205">
        <f t="shared" ref="BQ130:CV130" si="194" xml:space="preserve"> BQ$97</f>
        <v>1</v>
      </c>
      <c r="BR130" s="205">
        <f t="shared" si="194"/>
        <v>1</v>
      </c>
      <c r="BS130" s="205">
        <f t="shared" si="194"/>
        <v>1</v>
      </c>
      <c r="BT130" s="205">
        <f t="shared" si="194"/>
        <v>1</v>
      </c>
      <c r="BU130" s="205">
        <f t="shared" si="194"/>
        <v>1</v>
      </c>
      <c r="BV130" s="205">
        <f t="shared" si="194"/>
        <v>1</v>
      </c>
      <c r="BW130" s="205">
        <f t="shared" si="194"/>
        <v>1</v>
      </c>
      <c r="BX130" s="205">
        <f t="shared" si="194"/>
        <v>1</v>
      </c>
      <c r="BY130" s="205">
        <f t="shared" si="194"/>
        <v>1</v>
      </c>
      <c r="BZ130" s="205">
        <f t="shared" si="194"/>
        <v>1</v>
      </c>
      <c r="CA130" s="205">
        <f t="shared" si="194"/>
        <v>1</v>
      </c>
      <c r="CB130" s="205">
        <f t="shared" si="194"/>
        <v>1</v>
      </c>
      <c r="CC130" s="205">
        <f t="shared" si="194"/>
        <v>1</v>
      </c>
      <c r="CD130" s="205">
        <f t="shared" si="194"/>
        <v>1</v>
      </c>
      <c r="CE130" s="205">
        <f t="shared" si="194"/>
        <v>1</v>
      </c>
      <c r="CF130" s="205">
        <f t="shared" si="194"/>
        <v>1</v>
      </c>
      <c r="CG130" s="205">
        <f t="shared" si="194"/>
        <v>1</v>
      </c>
      <c r="CH130" s="205">
        <f t="shared" si="194"/>
        <v>1</v>
      </c>
      <c r="CI130" s="205">
        <f t="shared" si="194"/>
        <v>1</v>
      </c>
      <c r="CJ130" s="205">
        <f t="shared" si="194"/>
        <v>1</v>
      </c>
      <c r="CK130" s="205">
        <f t="shared" si="194"/>
        <v>1</v>
      </c>
      <c r="CL130" s="205">
        <f t="shared" si="194"/>
        <v>1</v>
      </c>
      <c r="CM130" s="205">
        <f t="shared" si="194"/>
        <v>1</v>
      </c>
      <c r="CN130" s="205">
        <f t="shared" si="194"/>
        <v>1</v>
      </c>
      <c r="CO130" s="205">
        <f t="shared" si="194"/>
        <v>1</v>
      </c>
      <c r="CP130" s="205">
        <f t="shared" si="194"/>
        <v>1</v>
      </c>
      <c r="CQ130" s="205">
        <f t="shared" si="194"/>
        <v>1</v>
      </c>
      <c r="CR130" s="205">
        <f t="shared" si="194"/>
        <v>1</v>
      </c>
      <c r="CS130" s="205">
        <f t="shared" si="194"/>
        <v>1</v>
      </c>
      <c r="CT130" s="205">
        <f t="shared" si="194"/>
        <v>1</v>
      </c>
      <c r="CU130" s="205">
        <f t="shared" si="194"/>
        <v>1</v>
      </c>
      <c r="CV130" s="205">
        <f t="shared" si="194"/>
        <v>1</v>
      </c>
      <c r="CW130" s="205">
        <f t="shared" ref="CW130:EB130" si="195" xml:space="preserve"> CW$97</f>
        <v>1</v>
      </c>
      <c r="CX130" s="205">
        <f t="shared" si="195"/>
        <v>1</v>
      </c>
      <c r="CY130" s="205">
        <f t="shared" si="195"/>
        <v>1</v>
      </c>
      <c r="CZ130" s="205">
        <f t="shared" si="195"/>
        <v>1</v>
      </c>
      <c r="DA130" s="205">
        <f t="shared" si="195"/>
        <v>1</v>
      </c>
      <c r="DB130" s="205">
        <f t="shared" si="195"/>
        <v>1</v>
      </c>
      <c r="DC130" s="205">
        <f t="shared" si="195"/>
        <v>1</v>
      </c>
      <c r="DD130" s="205">
        <f t="shared" si="195"/>
        <v>1</v>
      </c>
      <c r="DE130" s="205">
        <f t="shared" si="195"/>
        <v>1</v>
      </c>
      <c r="DF130" s="205">
        <f t="shared" si="195"/>
        <v>1</v>
      </c>
      <c r="DG130" s="205">
        <f t="shared" si="195"/>
        <v>1</v>
      </c>
      <c r="DH130" s="205">
        <f t="shared" si="195"/>
        <v>1</v>
      </c>
      <c r="DI130" s="205">
        <f t="shared" si="195"/>
        <v>1</v>
      </c>
      <c r="DJ130" s="205">
        <f t="shared" si="195"/>
        <v>1</v>
      </c>
      <c r="DK130" s="205">
        <f t="shared" si="195"/>
        <v>1</v>
      </c>
      <c r="DL130" s="205">
        <f t="shared" si="195"/>
        <v>1</v>
      </c>
      <c r="DM130" s="205">
        <f t="shared" si="195"/>
        <v>1</v>
      </c>
      <c r="DN130" s="205">
        <f t="shared" si="195"/>
        <v>1</v>
      </c>
      <c r="DO130" s="205">
        <f t="shared" si="195"/>
        <v>1</v>
      </c>
      <c r="DP130" s="205">
        <f t="shared" si="195"/>
        <v>1</v>
      </c>
      <c r="DQ130" s="205">
        <f t="shared" si="195"/>
        <v>1</v>
      </c>
      <c r="DR130" s="205">
        <f t="shared" si="195"/>
        <v>1</v>
      </c>
      <c r="DS130" s="205">
        <f t="shared" si="195"/>
        <v>1</v>
      </c>
      <c r="DT130" s="205">
        <f t="shared" si="195"/>
        <v>1</v>
      </c>
      <c r="DU130" s="205">
        <f t="shared" si="195"/>
        <v>1</v>
      </c>
      <c r="DV130" s="205">
        <f t="shared" si="195"/>
        <v>1</v>
      </c>
      <c r="DW130" s="205">
        <f t="shared" si="195"/>
        <v>1</v>
      </c>
      <c r="DX130" s="205">
        <f t="shared" si="195"/>
        <v>1</v>
      </c>
      <c r="DY130" s="205">
        <f t="shared" si="195"/>
        <v>1</v>
      </c>
      <c r="DZ130" s="205">
        <f t="shared" si="195"/>
        <v>1</v>
      </c>
      <c r="EA130" s="205">
        <f t="shared" si="195"/>
        <v>1</v>
      </c>
      <c r="EB130" s="205">
        <f t="shared" si="195"/>
        <v>1</v>
      </c>
      <c r="EC130" s="205">
        <f t="shared" ref="EC130:FH130" si="196" xml:space="preserve"> EC$97</f>
        <v>0</v>
      </c>
      <c r="ED130" s="205">
        <f t="shared" si="196"/>
        <v>0</v>
      </c>
      <c r="EE130" s="205">
        <f t="shared" si="196"/>
        <v>0</v>
      </c>
      <c r="EF130" s="205">
        <f t="shared" si="196"/>
        <v>0</v>
      </c>
      <c r="EG130" s="205">
        <f t="shared" si="196"/>
        <v>0</v>
      </c>
      <c r="EH130" s="205">
        <f t="shared" si="196"/>
        <v>0</v>
      </c>
      <c r="EI130" s="205">
        <f t="shared" si="196"/>
        <v>0</v>
      </c>
      <c r="EJ130" s="205">
        <f t="shared" si="196"/>
        <v>0</v>
      </c>
      <c r="EK130" s="205">
        <f t="shared" si="196"/>
        <v>0</v>
      </c>
      <c r="EL130" s="205">
        <f t="shared" si="196"/>
        <v>0</v>
      </c>
      <c r="EM130" s="205">
        <f t="shared" si="196"/>
        <v>0</v>
      </c>
      <c r="EN130" s="205">
        <f t="shared" si="196"/>
        <v>0</v>
      </c>
      <c r="EO130" s="205">
        <f t="shared" si="196"/>
        <v>0</v>
      </c>
      <c r="EP130" s="205">
        <f t="shared" si="196"/>
        <v>0</v>
      </c>
      <c r="EQ130" s="205">
        <f t="shared" si="196"/>
        <v>0</v>
      </c>
      <c r="ER130" s="205">
        <f t="shared" si="196"/>
        <v>0</v>
      </c>
      <c r="ES130" s="205">
        <f t="shared" si="196"/>
        <v>0</v>
      </c>
      <c r="ET130" s="205">
        <f t="shared" si="196"/>
        <v>0</v>
      </c>
      <c r="EU130" s="205">
        <f t="shared" si="196"/>
        <v>0</v>
      </c>
      <c r="EV130" s="205">
        <f t="shared" si="196"/>
        <v>0</v>
      </c>
      <c r="EW130" s="205">
        <f t="shared" si="196"/>
        <v>0</v>
      </c>
      <c r="EX130" s="205">
        <f t="shared" si="196"/>
        <v>0</v>
      </c>
      <c r="EY130" s="205">
        <f t="shared" si="196"/>
        <v>0</v>
      </c>
      <c r="EZ130" s="205">
        <f t="shared" si="196"/>
        <v>0</v>
      </c>
      <c r="FA130" s="205">
        <f t="shared" si="196"/>
        <v>0</v>
      </c>
      <c r="FB130" s="205">
        <f t="shared" si="196"/>
        <v>0</v>
      </c>
      <c r="FC130" s="205">
        <f t="shared" si="196"/>
        <v>0</v>
      </c>
      <c r="FD130" s="205">
        <f t="shared" si="196"/>
        <v>0</v>
      </c>
      <c r="FE130" s="205">
        <f t="shared" si="196"/>
        <v>0</v>
      </c>
      <c r="FF130" s="205">
        <f t="shared" si="196"/>
        <v>0</v>
      </c>
      <c r="FG130" s="205">
        <f t="shared" si="196"/>
        <v>0</v>
      </c>
      <c r="FH130" s="205">
        <f t="shared" si="196"/>
        <v>0</v>
      </c>
      <c r="FI130" s="205">
        <f t="shared" ref="FI130:GJ130" si="197" xml:space="preserve"> FI$97</f>
        <v>0</v>
      </c>
      <c r="FJ130" s="205">
        <f t="shared" si="197"/>
        <v>0</v>
      </c>
      <c r="FK130" s="205">
        <f t="shared" si="197"/>
        <v>0</v>
      </c>
      <c r="FL130" s="205">
        <f t="shared" si="197"/>
        <v>0</v>
      </c>
      <c r="FM130" s="205">
        <f t="shared" si="197"/>
        <v>0</v>
      </c>
      <c r="FN130" s="205">
        <f t="shared" si="197"/>
        <v>0</v>
      </c>
      <c r="FO130" s="205">
        <f t="shared" si="197"/>
        <v>0</v>
      </c>
      <c r="FP130" s="205">
        <f t="shared" si="197"/>
        <v>0</v>
      </c>
      <c r="FQ130" s="205">
        <f t="shared" si="197"/>
        <v>0</v>
      </c>
      <c r="FR130" s="205">
        <f t="shared" si="197"/>
        <v>0</v>
      </c>
      <c r="FS130" s="205">
        <f t="shared" si="197"/>
        <v>0</v>
      </c>
      <c r="FT130" s="205">
        <f t="shared" si="197"/>
        <v>0</v>
      </c>
      <c r="FU130" s="205">
        <f t="shared" si="197"/>
        <v>0</v>
      </c>
      <c r="FV130" s="205">
        <f t="shared" si="197"/>
        <v>0</v>
      </c>
      <c r="FW130" s="205">
        <f t="shared" si="197"/>
        <v>0</v>
      </c>
      <c r="FX130" s="205">
        <f t="shared" si="197"/>
        <v>0</v>
      </c>
      <c r="FY130" s="205">
        <f t="shared" si="197"/>
        <v>0</v>
      </c>
      <c r="FZ130" s="205">
        <f t="shared" si="197"/>
        <v>0</v>
      </c>
      <c r="GA130" s="205">
        <f t="shared" si="197"/>
        <v>0</v>
      </c>
      <c r="GB130" s="205">
        <f t="shared" si="197"/>
        <v>0</v>
      </c>
      <c r="GC130" s="205">
        <f t="shared" si="197"/>
        <v>0</v>
      </c>
      <c r="GD130" s="205">
        <f t="shared" si="197"/>
        <v>0</v>
      </c>
      <c r="GE130" s="205">
        <f t="shared" si="197"/>
        <v>0</v>
      </c>
      <c r="GF130" s="205">
        <f t="shared" si="197"/>
        <v>0</v>
      </c>
      <c r="GG130" s="205">
        <f t="shared" si="197"/>
        <v>0</v>
      </c>
      <c r="GH130" s="205">
        <f t="shared" si="197"/>
        <v>0</v>
      </c>
      <c r="GI130" s="205">
        <f t="shared" si="197"/>
        <v>0</v>
      </c>
      <c r="GJ130" s="205">
        <f t="shared" si="197"/>
        <v>0</v>
      </c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</row>
    <row r="131" spans="1:437" s="204" customFormat="1" outlineLevel="1" x14ac:dyDescent="0.25">
      <c r="A131" s="15"/>
      <c r="B131" s="15"/>
      <c r="C131" s="21"/>
      <c r="D131" s="60"/>
      <c r="E131" s="9" t="s">
        <v>136</v>
      </c>
      <c r="F131" s="9"/>
      <c r="G131" s="9"/>
      <c r="H131" s="9"/>
      <c r="I131" s="9"/>
      <c r="J131" s="9">
        <f t="shared" ref="J131:AO131" si="198">I131 + J130</f>
        <v>0</v>
      </c>
      <c r="K131" s="9">
        <f t="shared" si="198"/>
        <v>0</v>
      </c>
      <c r="L131" s="9">
        <f t="shared" si="198"/>
        <v>0</v>
      </c>
      <c r="M131" s="9">
        <f t="shared" si="198"/>
        <v>1</v>
      </c>
      <c r="N131" s="9">
        <f t="shared" si="198"/>
        <v>2</v>
      </c>
      <c r="O131" s="9">
        <f t="shared" si="198"/>
        <v>3</v>
      </c>
      <c r="P131" s="9">
        <f t="shared" si="198"/>
        <v>4</v>
      </c>
      <c r="Q131" s="9">
        <f t="shared" si="198"/>
        <v>5</v>
      </c>
      <c r="R131" s="9">
        <f t="shared" si="198"/>
        <v>6</v>
      </c>
      <c r="S131" s="9">
        <f t="shared" si="198"/>
        <v>7</v>
      </c>
      <c r="T131" s="9">
        <f t="shared" si="198"/>
        <v>8</v>
      </c>
      <c r="U131" s="9">
        <f t="shared" si="198"/>
        <v>9</v>
      </c>
      <c r="V131" s="9">
        <f t="shared" si="198"/>
        <v>10</v>
      </c>
      <c r="W131" s="9">
        <f t="shared" si="198"/>
        <v>11</v>
      </c>
      <c r="X131" s="9">
        <f t="shared" si="198"/>
        <v>12</v>
      </c>
      <c r="Y131" s="9">
        <f t="shared" si="198"/>
        <v>13</v>
      </c>
      <c r="Z131" s="9">
        <f t="shared" si="198"/>
        <v>14</v>
      </c>
      <c r="AA131" s="9">
        <f t="shared" si="198"/>
        <v>15</v>
      </c>
      <c r="AB131" s="9">
        <f t="shared" si="198"/>
        <v>16</v>
      </c>
      <c r="AC131" s="9">
        <f t="shared" si="198"/>
        <v>17</v>
      </c>
      <c r="AD131" s="9">
        <f t="shared" si="198"/>
        <v>18</v>
      </c>
      <c r="AE131" s="9">
        <f t="shared" si="198"/>
        <v>19</v>
      </c>
      <c r="AF131" s="9">
        <f t="shared" si="198"/>
        <v>20</v>
      </c>
      <c r="AG131" s="9">
        <f t="shared" si="198"/>
        <v>21</v>
      </c>
      <c r="AH131" s="9">
        <f t="shared" si="198"/>
        <v>22</v>
      </c>
      <c r="AI131" s="9">
        <f t="shared" si="198"/>
        <v>23</v>
      </c>
      <c r="AJ131" s="9">
        <f t="shared" si="198"/>
        <v>24</v>
      </c>
      <c r="AK131" s="9">
        <f t="shared" si="198"/>
        <v>25</v>
      </c>
      <c r="AL131" s="9">
        <f t="shared" si="198"/>
        <v>26</v>
      </c>
      <c r="AM131" s="9">
        <f t="shared" si="198"/>
        <v>27</v>
      </c>
      <c r="AN131" s="9">
        <f t="shared" si="198"/>
        <v>28</v>
      </c>
      <c r="AO131" s="9">
        <f t="shared" si="198"/>
        <v>29</v>
      </c>
      <c r="AP131" s="9">
        <f t="shared" ref="AP131:BU131" si="199">AO131 + AP130</f>
        <v>30</v>
      </c>
      <c r="AQ131" s="9">
        <f t="shared" si="199"/>
        <v>31</v>
      </c>
      <c r="AR131" s="9">
        <f t="shared" si="199"/>
        <v>32</v>
      </c>
      <c r="AS131" s="9">
        <f t="shared" si="199"/>
        <v>33</v>
      </c>
      <c r="AT131" s="9">
        <f t="shared" si="199"/>
        <v>34</v>
      </c>
      <c r="AU131" s="9">
        <f t="shared" si="199"/>
        <v>35</v>
      </c>
      <c r="AV131" s="9">
        <f t="shared" si="199"/>
        <v>36</v>
      </c>
      <c r="AW131" s="9">
        <f t="shared" si="199"/>
        <v>37</v>
      </c>
      <c r="AX131" s="9">
        <f t="shared" si="199"/>
        <v>38</v>
      </c>
      <c r="AY131" s="9">
        <f t="shared" si="199"/>
        <v>39</v>
      </c>
      <c r="AZ131" s="9">
        <f t="shared" si="199"/>
        <v>40</v>
      </c>
      <c r="BA131" s="9">
        <f t="shared" si="199"/>
        <v>41</v>
      </c>
      <c r="BB131" s="9">
        <f t="shared" si="199"/>
        <v>42</v>
      </c>
      <c r="BC131" s="9">
        <f t="shared" si="199"/>
        <v>43</v>
      </c>
      <c r="BD131" s="9">
        <f t="shared" si="199"/>
        <v>44</v>
      </c>
      <c r="BE131" s="9">
        <f t="shared" si="199"/>
        <v>45</v>
      </c>
      <c r="BF131" s="9">
        <f t="shared" si="199"/>
        <v>46</v>
      </c>
      <c r="BG131" s="9">
        <f t="shared" si="199"/>
        <v>47</v>
      </c>
      <c r="BH131" s="9">
        <f t="shared" si="199"/>
        <v>48</v>
      </c>
      <c r="BI131" s="9">
        <f t="shared" si="199"/>
        <v>49</v>
      </c>
      <c r="BJ131" s="9">
        <f t="shared" si="199"/>
        <v>50</v>
      </c>
      <c r="BK131" s="9">
        <f t="shared" si="199"/>
        <v>51</v>
      </c>
      <c r="BL131" s="9">
        <f t="shared" si="199"/>
        <v>52</v>
      </c>
      <c r="BM131" s="9">
        <f t="shared" si="199"/>
        <v>53</v>
      </c>
      <c r="BN131" s="9">
        <f t="shared" si="199"/>
        <v>54</v>
      </c>
      <c r="BO131" s="9">
        <f t="shared" si="199"/>
        <v>55</v>
      </c>
      <c r="BP131" s="9">
        <f t="shared" si="199"/>
        <v>56</v>
      </c>
      <c r="BQ131" s="9">
        <f t="shared" si="199"/>
        <v>57</v>
      </c>
      <c r="BR131" s="9">
        <f t="shared" si="199"/>
        <v>58</v>
      </c>
      <c r="BS131" s="9">
        <f t="shared" si="199"/>
        <v>59</v>
      </c>
      <c r="BT131" s="9">
        <f t="shared" si="199"/>
        <v>60</v>
      </c>
      <c r="BU131" s="9">
        <f t="shared" si="199"/>
        <v>61</v>
      </c>
      <c r="BV131" s="9">
        <f t="shared" ref="BV131:DA131" si="200">BU131 + BV130</f>
        <v>62</v>
      </c>
      <c r="BW131" s="9">
        <f t="shared" si="200"/>
        <v>63</v>
      </c>
      <c r="BX131" s="9">
        <f t="shared" si="200"/>
        <v>64</v>
      </c>
      <c r="BY131" s="9">
        <f t="shared" si="200"/>
        <v>65</v>
      </c>
      <c r="BZ131" s="9">
        <f t="shared" si="200"/>
        <v>66</v>
      </c>
      <c r="CA131" s="9">
        <f t="shared" si="200"/>
        <v>67</v>
      </c>
      <c r="CB131" s="9">
        <f t="shared" si="200"/>
        <v>68</v>
      </c>
      <c r="CC131" s="9">
        <f t="shared" si="200"/>
        <v>69</v>
      </c>
      <c r="CD131" s="9">
        <f t="shared" si="200"/>
        <v>70</v>
      </c>
      <c r="CE131" s="9">
        <f t="shared" si="200"/>
        <v>71</v>
      </c>
      <c r="CF131" s="9">
        <f t="shared" si="200"/>
        <v>72</v>
      </c>
      <c r="CG131" s="9">
        <f t="shared" si="200"/>
        <v>73</v>
      </c>
      <c r="CH131" s="9">
        <f t="shared" si="200"/>
        <v>74</v>
      </c>
      <c r="CI131" s="9">
        <f t="shared" si="200"/>
        <v>75</v>
      </c>
      <c r="CJ131" s="9">
        <f t="shared" si="200"/>
        <v>76</v>
      </c>
      <c r="CK131" s="9">
        <f t="shared" si="200"/>
        <v>77</v>
      </c>
      <c r="CL131" s="9">
        <f t="shared" si="200"/>
        <v>78</v>
      </c>
      <c r="CM131" s="9">
        <f t="shared" si="200"/>
        <v>79</v>
      </c>
      <c r="CN131" s="9">
        <f t="shared" si="200"/>
        <v>80</v>
      </c>
      <c r="CO131" s="9">
        <f t="shared" si="200"/>
        <v>81</v>
      </c>
      <c r="CP131" s="9">
        <f t="shared" si="200"/>
        <v>82</v>
      </c>
      <c r="CQ131" s="9">
        <f t="shared" si="200"/>
        <v>83</v>
      </c>
      <c r="CR131" s="9">
        <f t="shared" si="200"/>
        <v>84</v>
      </c>
      <c r="CS131" s="9">
        <f t="shared" si="200"/>
        <v>85</v>
      </c>
      <c r="CT131" s="9">
        <f t="shared" si="200"/>
        <v>86</v>
      </c>
      <c r="CU131" s="9">
        <f t="shared" si="200"/>
        <v>87</v>
      </c>
      <c r="CV131" s="9">
        <f t="shared" si="200"/>
        <v>88</v>
      </c>
      <c r="CW131" s="9">
        <f t="shared" si="200"/>
        <v>89</v>
      </c>
      <c r="CX131" s="9">
        <f t="shared" si="200"/>
        <v>90</v>
      </c>
      <c r="CY131" s="9">
        <f t="shared" si="200"/>
        <v>91</v>
      </c>
      <c r="CZ131" s="9">
        <f t="shared" si="200"/>
        <v>92</v>
      </c>
      <c r="DA131" s="9">
        <f t="shared" si="200"/>
        <v>93</v>
      </c>
      <c r="DB131" s="9">
        <f t="shared" ref="DB131:EG131" si="201">DA131 + DB130</f>
        <v>94</v>
      </c>
      <c r="DC131" s="9">
        <f t="shared" si="201"/>
        <v>95</v>
      </c>
      <c r="DD131" s="9">
        <f t="shared" si="201"/>
        <v>96</v>
      </c>
      <c r="DE131" s="9">
        <f t="shared" si="201"/>
        <v>97</v>
      </c>
      <c r="DF131" s="9">
        <f t="shared" si="201"/>
        <v>98</v>
      </c>
      <c r="DG131" s="9">
        <f t="shared" si="201"/>
        <v>99</v>
      </c>
      <c r="DH131" s="9">
        <f t="shared" si="201"/>
        <v>100</v>
      </c>
      <c r="DI131" s="9">
        <f t="shared" si="201"/>
        <v>101</v>
      </c>
      <c r="DJ131" s="9">
        <f t="shared" si="201"/>
        <v>102</v>
      </c>
      <c r="DK131" s="9">
        <f t="shared" si="201"/>
        <v>103</v>
      </c>
      <c r="DL131" s="9">
        <f t="shared" si="201"/>
        <v>104</v>
      </c>
      <c r="DM131" s="9">
        <f t="shared" si="201"/>
        <v>105</v>
      </c>
      <c r="DN131" s="9">
        <f t="shared" si="201"/>
        <v>106</v>
      </c>
      <c r="DO131" s="9">
        <f t="shared" si="201"/>
        <v>107</v>
      </c>
      <c r="DP131" s="9">
        <f t="shared" si="201"/>
        <v>108</v>
      </c>
      <c r="DQ131" s="9">
        <f t="shared" si="201"/>
        <v>109</v>
      </c>
      <c r="DR131" s="9">
        <f t="shared" si="201"/>
        <v>110</v>
      </c>
      <c r="DS131" s="9">
        <f t="shared" si="201"/>
        <v>111</v>
      </c>
      <c r="DT131" s="9">
        <f t="shared" si="201"/>
        <v>112</v>
      </c>
      <c r="DU131" s="9">
        <f t="shared" si="201"/>
        <v>113</v>
      </c>
      <c r="DV131" s="9">
        <f t="shared" si="201"/>
        <v>114</v>
      </c>
      <c r="DW131" s="9">
        <f t="shared" si="201"/>
        <v>115</v>
      </c>
      <c r="DX131" s="9">
        <f t="shared" si="201"/>
        <v>116</v>
      </c>
      <c r="DY131" s="9">
        <f t="shared" si="201"/>
        <v>117</v>
      </c>
      <c r="DZ131" s="9">
        <f t="shared" si="201"/>
        <v>118</v>
      </c>
      <c r="EA131" s="9">
        <f t="shared" si="201"/>
        <v>119</v>
      </c>
      <c r="EB131" s="9">
        <f t="shared" si="201"/>
        <v>120</v>
      </c>
      <c r="EC131" s="9">
        <f t="shared" si="201"/>
        <v>120</v>
      </c>
      <c r="ED131" s="9">
        <f t="shared" si="201"/>
        <v>120</v>
      </c>
      <c r="EE131" s="9">
        <f t="shared" si="201"/>
        <v>120</v>
      </c>
      <c r="EF131" s="9">
        <f t="shared" si="201"/>
        <v>120</v>
      </c>
      <c r="EG131" s="9">
        <f t="shared" si="201"/>
        <v>120</v>
      </c>
      <c r="EH131" s="9">
        <f t="shared" ref="EH131:FM131" si="202">EG131 + EH130</f>
        <v>120</v>
      </c>
      <c r="EI131" s="9">
        <f t="shared" si="202"/>
        <v>120</v>
      </c>
      <c r="EJ131" s="9">
        <f t="shared" si="202"/>
        <v>120</v>
      </c>
      <c r="EK131" s="9">
        <f t="shared" si="202"/>
        <v>120</v>
      </c>
      <c r="EL131" s="9">
        <f t="shared" si="202"/>
        <v>120</v>
      </c>
      <c r="EM131" s="9">
        <f t="shared" si="202"/>
        <v>120</v>
      </c>
      <c r="EN131" s="9">
        <f t="shared" si="202"/>
        <v>120</v>
      </c>
      <c r="EO131" s="9">
        <f t="shared" si="202"/>
        <v>120</v>
      </c>
      <c r="EP131" s="9">
        <f t="shared" si="202"/>
        <v>120</v>
      </c>
      <c r="EQ131" s="9">
        <f t="shared" si="202"/>
        <v>120</v>
      </c>
      <c r="ER131" s="9">
        <f t="shared" si="202"/>
        <v>120</v>
      </c>
      <c r="ES131" s="9">
        <f t="shared" si="202"/>
        <v>120</v>
      </c>
      <c r="ET131" s="9">
        <f t="shared" si="202"/>
        <v>120</v>
      </c>
      <c r="EU131" s="9">
        <f t="shared" si="202"/>
        <v>120</v>
      </c>
      <c r="EV131" s="9">
        <f t="shared" si="202"/>
        <v>120</v>
      </c>
      <c r="EW131" s="9">
        <f t="shared" si="202"/>
        <v>120</v>
      </c>
      <c r="EX131" s="9">
        <f t="shared" si="202"/>
        <v>120</v>
      </c>
      <c r="EY131" s="9">
        <f t="shared" si="202"/>
        <v>120</v>
      </c>
      <c r="EZ131" s="9">
        <f t="shared" si="202"/>
        <v>120</v>
      </c>
      <c r="FA131" s="9">
        <f t="shared" si="202"/>
        <v>120</v>
      </c>
      <c r="FB131" s="9">
        <f t="shared" si="202"/>
        <v>120</v>
      </c>
      <c r="FC131" s="9">
        <f t="shared" si="202"/>
        <v>120</v>
      </c>
      <c r="FD131" s="9">
        <f t="shared" si="202"/>
        <v>120</v>
      </c>
      <c r="FE131" s="9">
        <f t="shared" si="202"/>
        <v>120</v>
      </c>
      <c r="FF131" s="9">
        <f t="shared" si="202"/>
        <v>120</v>
      </c>
      <c r="FG131" s="9">
        <f t="shared" si="202"/>
        <v>120</v>
      </c>
      <c r="FH131" s="9">
        <f t="shared" si="202"/>
        <v>120</v>
      </c>
      <c r="FI131" s="9">
        <f t="shared" si="202"/>
        <v>120</v>
      </c>
      <c r="FJ131" s="9">
        <f t="shared" si="202"/>
        <v>120</v>
      </c>
      <c r="FK131" s="9">
        <f t="shared" si="202"/>
        <v>120</v>
      </c>
      <c r="FL131" s="9">
        <f t="shared" si="202"/>
        <v>120</v>
      </c>
      <c r="FM131" s="9">
        <f t="shared" si="202"/>
        <v>120</v>
      </c>
      <c r="FN131" s="9">
        <f t="shared" ref="FN131:GJ131" si="203">FM131 + FN130</f>
        <v>120</v>
      </c>
      <c r="FO131" s="9">
        <f t="shared" si="203"/>
        <v>120</v>
      </c>
      <c r="FP131" s="9">
        <f t="shared" si="203"/>
        <v>120</v>
      </c>
      <c r="FQ131" s="9">
        <f t="shared" si="203"/>
        <v>120</v>
      </c>
      <c r="FR131" s="9">
        <f t="shared" si="203"/>
        <v>120</v>
      </c>
      <c r="FS131" s="9">
        <f t="shared" si="203"/>
        <v>120</v>
      </c>
      <c r="FT131" s="9">
        <f t="shared" si="203"/>
        <v>120</v>
      </c>
      <c r="FU131" s="9">
        <f t="shared" si="203"/>
        <v>120</v>
      </c>
      <c r="FV131" s="9">
        <f t="shared" si="203"/>
        <v>120</v>
      </c>
      <c r="FW131" s="9">
        <f t="shared" si="203"/>
        <v>120</v>
      </c>
      <c r="FX131" s="9">
        <f t="shared" si="203"/>
        <v>120</v>
      </c>
      <c r="FY131" s="9">
        <f t="shared" si="203"/>
        <v>120</v>
      </c>
      <c r="FZ131" s="9">
        <f t="shared" si="203"/>
        <v>120</v>
      </c>
      <c r="GA131" s="9">
        <f t="shared" si="203"/>
        <v>120</v>
      </c>
      <c r="GB131" s="9">
        <f t="shared" si="203"/>
        <v>120</v>
      </c>
      <c r="GC131" s="9">
        <f t="shared" si="203"/>
        <v>120</v>
      </c>
      <c r="GD131" s="9">
        <f t="shared" si="203"/>
        <v>120</v>
      </c>
      <c r="GE131" s="9">
        <f t="shared" si="203"/>
        <v>120</v>
      </c>
      <c r="GF131" s="9">
        <f t="shared" si="203"/>
        <v>120</v>
      </c>
      <c r="GG131" s="9">
        <f t="shared" si="203"/>
        <v>120</v>
      </c>
      <c r="GH131" s="9">
        <f t="shared" si="203"/>
        <v>120</v>
      </c>
      <c r="GI131" s="9">
        <f t="shared" si="203"/>
        <v>120</v>
      </c>
      <c r="GJ131" s="9">
        <f t="shared" si="203"/>
        <v>120</v>
      </c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</row>
    <row r="132" spans="1:437" s="204" customFormat="1" outlineLevel="1" x14ac:dyDescent="0.25">
      <c r="A132" s="15"/>
      <c r="B132" s="15"/>
      <c r="C132" s="21"/>
      <c r="D132" s="6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</row>
    <row r="133" spans="1:437" s="204" customFormat="1" outlineLevel="1" x14ac:dyDescent="0.25">
      <c r="A133" s="15"/>
      <c r="B133" s="15"/>
      <c r="C133" s="21"/>
      <c r="D133" s="60"/>
      <c r="E133" s="101" t="str">
        <f xml:space="preserve"> InpC!E$88</f>
        <v>Number of periods in a year</v>
      </c>
      <c r="F133" s="101">
        <f xml:space="preserve"> InpC!F$88</f>
        <v>4</v>
      </c>
      <c r="G133" s="101" t="str">
        <f xml:space="preserve"> InpC!G$88</f>
        <v>periods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</row>
    <row r="134" spans="1:437" s="204" customFormat="1" outlineLevel="1" x14ac:dyDescent="0.25">
      <c r="A134" s="15"/>
      <c r="B134" s="15"/>
      <c r="C134" s="21"/>
      <c r="D134" s="60"/>
      <c r="E134" s="205" t="str">
        <f t="shared" ref="E134:AJ134" si="204" xml:space="preserve"> E$131</f>
        <v>Contract period number</v>
      </c>
      <c r="F134" s="205">
        <f t="shared" si="204"/>
        <v>0</v>
      </c>
      <c r="G134" s="205">
        <f t="shared" si="204"/>
        <v>0</v>
      </c>
      <c r="H134" s="205">
        <f t="shared" si="204"/>
        <v>0</v>
      </c>
      <c r="I134" s="205">
        <f t="shared" si="204"/>
        <v>0</v>
      </c>
      <c r="J134" s="205">
        <f t="shared" si="204"/>
        <v>0</v>
      </c>
      <c r="K134" s="205">
        <f t="shared" si="204"/>
        <v>0</v>
      </c>
      <c r="L134" s="205">
        <f t="shared" si="204"/>
        <v>0</v>
      </c>
      <c r="M134" s="205">
        <f t="shared" si="204"/>
        <v>1</v>
      </c>
      <c r="N134" s="205">
        <f t="shared" si="204"/>
        <v>2</v>
      </c>
      <c r="O134" s="205">
        <f t="shared" si="204"/>
        <v>3</v>
      </c>
      <c r="P134" s="205">
        <f t="shared" si="204"/>
        <v>4</v>
      </c>
      <c r="Q134" s="205">
        <f t="shared" si="204"/>
        <v>5</v>
      </c>
      <c r="R134" s="205">
        <f t="shared" si="204"/>
        <v>6</v>
      </c>
      <c r="S134" s="205">
        <f t="shared" si="204"/>
        <v>7</v>
      </c>
      <c r="T134" s="205">
        <f t="shared" si="204"/>
        <v>8</v>
      </c>
      <c r="U134" s="205">
        <f t="shared" si="204"/>
        <v>9</v>
      </c>
      <c r="V134" s="205">
        <f t="shared" si="204"/>
        <v>10</v>
      </c>
      <c r="W134" s="205">
        <f t="shared" si="204"/>
        <v>11</v>
      </c>
      <c r="X134" s="205">
        <f t="shared" si="204"/>
        <v>12</v>
      </c>
      <c r="Y134" s="205">
        <f t="shared" si="204"/>
        <v>13</v>
      </c>
      <c r="Z134" s="205">
        <f t="shared" si="204"/>
        <v>14</v>
      </c>
      <c r="AA134" s="205">
        <f t="shared" si="204"/>
        <v>15</v>
      </c>
      <c r="AB134" s="205">
        <f t="shared" si="204"/>
        <v>16</v>
      </c>
      <c r="AC134" s="205">
        <f t="shared" si="204"/>
        <v>17</v>
      </c>
      <c r="AD134" s="205">
        <f t="shared" si="204"/>
        <v>18</v>
      </c>
      <c r="AE134" s="205">
        <f t="shared" si="204"/>
        <v>19</v>
      </c>
      <c r="AF134" s="205">
        <f t="shared" si="204"/>
        <v>20</v>
      </c>
      <c r="AG134" s="205">
        <f t="shared" si="204"/>
        <v>21</v>
      </c>
      <c r="AH134" s="205">
        <f t="shared" si="204"/>
        <v>22</v>
      </c>
      <c r="AI134" s="205">
        <f t="shared" si="204"/>
        <v>23</v>
      </c>
      <c r="AJ134" s="205">
        <f t="shared" si="204"/>
        <v>24</v>
      </c>
      <c r="AK134" s="205">
        <f t="shared" ref="AK134:BP134" si="205" xml:space="preserve"> AK$131</f>
        <v>25</v>
      </c>
      <c r="AL134" s="205">
        <f t="shared" si="205"/>
        <v>26</v>
      </c>
      <c r="AM134" s="205">
        <f t="shared" si="205"/>
        <v>27</v>
      </c>
      <c r="AN134" s="205">
        <f t="shared" si="205"/>
        <v>28</v>
      </c>
      <c r="AO134" s="205">
        <f t="shared" si="205"/>
        <v>29</v>
      </c>
      <c r="AP134" s="205">
        <f t="shared" si="205"/>
        <v>30</v>
      </c>
      <c r="AQ134" s="205">
        <f t="shared" si="205"/>
        <v>31</v>
      </c>
      <c r="AR134" s="205">
        <f t="shared" si="205"/>
        <v>32</v>
      </c>
      <c r="AS134" s="205">
        <f t="shared" si="205"/>
        <v>33</v>
      </c>
      <c r="AT134" s="205">
        <f t="shared" si="205"/>
        <v>34</v>
      </c>
      <c r="AU134" s="205">
        <f t="shared" si="205"/>
        <v>35</v>
      </c>
      <c r="AV134" s="205">
        <f t="shared" si="205"/>
        <v>36</v>
      </c>
      <c r="AW134" s="205">
        <f t="shared" si="205"/>
        <v>37</v>
      </c>
      <c r="AX134" s="205">
        <f t="shared" si="205"/>
        <v>38</v>
      </c>
      <c r="AY134" s="205">
        <f t="shared" si="205"/>
        <v>39</v>
      </c>
      <c r="AZ134" s="205">
        <f t="shared" si="205"/>
        <v>40</v>
      </c>
      <c r="BA134" s="205">
        <f t="shared" si="205"/>
        <v>41</v>
      </c>
      <c r="BB134" s="205">
        <f t="shared" si="205"/>
        <v>42</v>
      </c>
      <c r="BC134" s="205">
        <f t="shared" si="205"/>
        <v>43</v>
      </c>
      <c r="BD134" s="205">
        <f t="shared" si="205"/>
        <v>44</v>
      </c>
      <c r="BE134" s="205">
        <f t="shared" si="205"/>
        <v>45</v>
      </c>
      <c r="BF134" s="205">
        <f t="shared" si="205"/>
        <v>46</v>
      </c>
      <c r="BG134" s="205">
        <f t="shared" si="205"/>
        <v>47</v>
      </c>
      <c r="BH134" s="205">
        <f t="shared" si="205"/>
        <v>48</v>
      </c>
      <c r="BI134" s="205">
        <f t="shared" si="205"/>
        <v>49</v>
      </c>
      <c r="BJ134" s="205">
        <f t="shared" si="205"/>
        <v>50</v>
      </c>
      <c r="BK134" s="205">
        <f t="shared" si="205"/>
        <v>51</v>
      </c>
      <c r="BL134" s="205">
        <f t="shared" si="205"/>
        <v>52</v>
      </c>
      <c r="BM134" s="205">
        <f t="shared" si="205"/>
        <v>53</v>
      </c>
      <c r="BN134" s="205">
        <f t="shared" si="205"/>
        <v>54</v>
      </c>
      <c r="BO134" s="205">
        <f t="shared" si="205"/>
        <v>55</v>
      </c>
      <c r="BP134" s="205">
        <f t="shared" si="205"/>
        <v>56</v>
      </c>
      <c r="BQ134" s="205">
        <f t="shared" ref="BQ134:CV134" si="206" xml:space="preserve"> BQ$131</f>
        <v>57</v>
      </c>
      <c r="BR134" s="205">
        <f t="shared" si="206"/>
        <v>58</v>
      </c>
      <c r="BS134" s="205">
        <f t="shared" si="206"/>
        <v>59</v>
      </c>
      <c r="BT134" s="205">
        <f t="shared" si="206"/>
        <v>60</v>
      </c>
      <c r="BU134" s="205">
        <f t="shared" si="206"/>
        <v>61</v>
      </c>
      <c r="BV134" s="205">
        <f t="shared" si="206"/>
        <v>62</v>
      </c>
      <c r="BW134" s="205">
        <f t="shared" si="206"/>
        <v>63</v>
      </c>
      <c r="BX134" s="205">
        <f t="shared" si="206"/>
        <v>64</v>
      </c>
      <c r="BY134" s="205">
        <f t="shared" si="206"/>
        <v>65</v>
      </c>
      <c r="BZ134" s="205">
        <f t="shared" si="206"/>
        <v>66</v>
      </c>
      <c r="CA134" s="205">
        <f t="shared" si="206"/>
        <v>67</v>
      </c>
      <c r="CB134" s="205">
        <f t="shared" si="206"/>
        <v>68</v>
      </c>
      <c r="CC134" s="205">
        <f t="shared" si="206"/>
        <v>69</v>
      </c>
      <c r="CD134" s="205">
        <f t="shared" si="206"/>
        <v>70</v>
      </c>
      <c r="CE134" s="205">
        <f t="shared" si="206"/>
        <v>71</v>
      </c>
      <c r="CF134" s="205">
        <f t="shared" si="206"/>
        <v>72</v>
      </c>
      <c r="CG134" s="205">
        <f t="shared" si="206"/>
        <v>73</v>
      </c>
      <c r="CH134" s="205">
        <f t="shared" si="206"/>
        <v>74</v>
      </c>
      <c r="CI134" s="205">
        <f t="shared" si="206"/>
        <v>75</v>
      </c>
      <c r="CJ134" s="205">
        <f t="shared" si="206"/>
        <v>76</v>
      </c>
      <c r="CK134" s="205">
        <f t="shared" si="206"/>
        <v>77</v>
      </c>
      <c r="CL134" s="205">
        <f t="shared" si="206"/>
        <v>78</v>
      </c>
      <c r="CM134" s="205">
        <f t="shared" si="206"/>
        <v>79</v>
      </c>
      <c r="CN134" s="205">
        <f t="shared" si="206"/>
        <v>80</v>
      </c>
      <c r="CO134" s="205">
        <f t="shared" si="206"/>
        <v>81</v>
      </c>
      <c r="CP134" s="205">
        <f t="shared" si="206"/>
        <v>82</v>
      </c>
      <c r="CQ134" s="205">
        <f t="shared" si="206"/>
        <v>83</v>
      </c>
      <c r="CR134" s="205">
        <f t="shared" si="206"/>
        <v>84</v>
      </c>
      <c r="CS134" s="205">
        <f t="shared" si="206"/>
        <v>85</v>
      </c>
      <c r="CT134" s="205">
        <f t="shared" si="206"/>
        <v>86</v>
      </c>
      <c r="CU134" s="205">
        <f t="shared" si="206"/>
        <v>87</v>
      </c>
      <c r="CV134" s="205">
        <f t="shared" si="206"/>
        <v>88</v>
      </c>
      <c r="CW134" s="205">
        <f t="shared" ref="CW134:EB134" si="207" xml:space="preserve"> CW$131</f>
        <v>89</v>
      </c>
      <c r="CX134" s="205">
        <f t="shared" si="207"/>
        <v>90</v>
      </c>
      <c r="CY134" s="205">
        <f t="shared" si="207"/>
        <v>91</v>
      </c>
      <c r="CZ134" s="205">
        <f t="shared" si="207"/>
        <v>92</v>
      </c>
      <c r="DA134" s="205">
        <f t="shared" si="207"/>
        <v>93</v>
      </c>
      <c r="DB134" s="205">
        <f t="shared" si="207"/>
        <v>94</v>
      </c>
      <c r="DC134" s="205">
        <f t="shared" si="207"/>
        <v>95</v>
      </c>
      <c r="DD134" s="205">
        <f t="shared" si="207"/>
        <v>96</v>
      </c>
      <c r="DE134" s="205">
        <f t="shared" si="207"/>
        <v>97</v>
      </c>
      <c r="DF134" s="205">
        <f t="shared" si="207"/>
        <v>98</v>
      </c>
      <c r="DG134" s="205">
        <f t="shared" si="207"/>
        <v>99</v>
      </c>
      <c r="DH134" s="205">
        <f t="shared" si="207"/>
        <v>100</v>
      </c>
      <c r="DI134" s="205">
        <f t="shared" si="207"/>
        <v>101</v>
      </c>
      <c r="DJ134" s="205">
        <f t="shared" si="207"/>
        <v>102</v>
      </c>
      <c r="DK134" s="205">
        <f t="shared" si="207"/>
        <v>103</v>
      </c>
      <c r="DL134" s="205">
        <f t="shared" si="207"/>
        <v>104</v>
      </c>
      <c r="DM134" s="205">
        <f t="shared" si="207"/>
        <v>105</v>
      </c>
      <c r="DN134" s="205">
        <f t="shared" si="207"/>
        <v>106</v>
      </c>
      <c r="DO134" s="205">
        <f t="shared" si="207"/>
        <v>107</v>
      </c>
      <c r="DP134" s="205">
        <f t="shared" si="207"/>
        <v>108</v>
      </c>
      <c r="DQ134" s="205">
        <f t="shared" si="207"/>
        <v>109</v>
      </c>
      <c r="DR134" s="205">
        <f t="shared" si="207"/>
        <v>110</v>
      </c>
      <c r="DS134" s="205">
        <f t="shared" si="207"/>
        <v>111</v>
      </c>
      <c r="DT134" s="205">
        <f t="shared" si="207"/>
        <v>112</v>
      </c>
      <c r="DU134" s="205">
        <f t="shared" si="207"/>
        <v>113</v>
      </c>
      <c r="DV134" s="205">
        <f t="shared" si="207"/>
        <v>114</v>
      </c>
      <c r="DW134" s="205">
        <f t="shared" si="207"/>
        <v>115</v>
      </c>
      <c r="DX134" s="205">
        <f t="shared" si="207"/>
        <v>116</v>
      </c>
      <c r="DY134" s="205">
        <f t="shared" si="207"/>
        <v>117</v>
      </c>
      <c r="DZ134" s="205">
        <f t="shared" si="207"/>
        <v>118</v>
      </c>
      <c r="EA134" s="205">
        <f t="shared" si="207"/>
        <v>119</v>
      </c>
      <c r="EB134" s="205">
        <f t="shared" si="207"/>
        <v>120</v>
      </c>
      <c r="EC134" s="205">
        <f t="shared" ref="EC134:FH134" si="208" xml:space="preserve"> EC$131</f>
        <v>120</v>
      </c>
      <c r="ED134" s="205">
        <f t="shared" si="208"/>
        <v>120</v>
      </c>
      <c r="EE134" s="205">
        <f t="shared" si="208"/>
        <v>120</v>
      </c>
      <c r="EF134" s="205">
        <f t="shared" si="208"/>
        <v>120</v>
      </c>
      <c r="EG134" s="205">
        <f t="shared" si="208"/>
        <v>120</v>
      </c>
      <c r="EH134" s="205">
        <f t="shared" si="208"/>
        <v>120</v>
      </c>
      <c r="EI134" s="205">
        <f t="shared" si="208"/>
        <v>120</v>
      </c>
      <c r="EJ134" s="205">
        <f t="shared" si="208"/>
        <v>120</v>
      </c>
      <c r="EK134" s="205">
        <f t="shared" si="208"/>
        <v>120</v>
      </c>
      <c r="EL134" s="205">
        <f t="shared" si="208"/>
        <v>120</v>
      </c>
      <c r="EM134" s="205">
        <f t="shared" si="208"/>
        <v>120</v>
      </c>
      <c r="EN134" s="205">
        <f t="shared" si="208"/>
        <v>120</v>
      </c>
      <c r="EO134" s="205">
        <f t="shared" si="208"/>
        <v>120</v>
      </c>
      <c r="EP134" s="205">
        <f t="shared" si="208"/>
        <v>120</v>
      </c>
      <c r="EQ134" s="205">
        <f t="shared" si="208"/>
        <v>120</v>
      </c>
      <c r="ER134" s="205">
        <f t="shared" si="208"/>
        <v>120</v>
      </c>
      <c r="ES134" s="205">
        <f t="shared" si="208"/>
        <v>120</v>
      </c>
      <c r="ET134" s="205">
        <f t="shared" si="208"/>
        <v>120</v>
      </c>
      <c r="EU134" s="205">
        <f t="shared" si="208"/>
        <v>120</v>
      </c>
      <c r="EV134" s="205">
        <f t="shared" si="208"/>
        <v>120</v>
      </c>
      <c r="EW134" s="205">
        <f t="shared" si="208"/>
        <v>120</v>
      </c>
      <c r="EX134" s="205">
        <f t="shared" si="208"/>
        <v>120</v>
      </c>
      <c r="EY134" s="205">
        <f t="shared" si="208"/>
        <v>120</v>
      </c>
      <c r="EZ134" s="205">
        <f t="shared" si="208"/>
        <v>120</v>
      </c>
      <c r="FA134" s="205">
        <f t="shared" si="208"/>
        <v>120</v>
      </c>
      <c r="FB134" s="205">
        <f t="shared" si="208"/>
        <v>120</v>
      </c>
      <c r="FC134" s="205">
        <f t="shared" si="208"/>
        <v>120</v>
      </c>
      <c r="FD134" s="205">
        <f t="shared" si="208"/>
        <v>120</v>
      </c>
      <c r="FE134" s="205">
        <f t="shared" si="208"/>
        <v>120</v>
      </c>
      <c r="FF134" s="205">
        <f t="shared" si="208"/>
        <v>120</v>
      </c>
      <c r="FG134" s="205">
        <f t="shared" si="208"/>
        <v>120</v>
      </c>
      <c r="FH134" s="205">
        <f t="shared" si="208"/>
        <v>120</v>
      </c>
      <c r="FI134" s="205">
        <f t="shared" ref="FI134:GJ134" si="209" xml:space="preserve"> FI$131</f>
        <v>120</v>
      </c>
      <c r="FJ134" s="205">
        <f t="shared" si="209"/>
        <v>120</v>
      </c>
      <c r="FK134" s="205">
        <f t="shared" si="209"/>
        <v>120</v>
      </c>
      <c r="FL134" s="205">
        <f t="shared" si="209"/>
        <v>120</v>
      </c>
      <c r="FM134" s="205">
        <f t="shared" si="209"/>
        <v>120</v>
      </c>
      <c r="FN134" s="205">
        <f t="shared" si="209"/>
        <v>120</v>
      </c>
      <c r="FO134" s="205">
        <f t="shared" si="209"/>
        <v>120</v>
      </c>
      <c r="FP134" s="205">
        <f t="shared" si="209"/>
        <v>120</v>
      </c>
      <c r="FQ134" s="205">
        <f t="shared" si="209"/>
        <v>120</v>
      </c>
      <c r="FR134" s="205">
        <f t="shared" si="209"/>
        <v>120</v>
      </c>
      <c r="FS134" s="205">
        <f t="shared" si="209"/>
        <v>120</v>
      </c>
      <c r="FT134" s="205">
        <f t="shared" si="209"/>
        <v>120</v>
      </c>
      <c r="FU134" s="205">
        <f t="shared" si="209"/>
        <v>120</v>
      </c>
      <c r="FV134" s="205">
        <f t="shared" si="209"/>
        <v>120</v>
      </c>
      <c r="FW134" s="205">
        <f t="shared" si="209"/>
        <v>120</v>
      </c>
      <c r="FX134" s="205">
        <f t="shared" si="209"/>
        <v>120</v>
      </c>
      <c r="FY134" s="205">
        <f t="shared" si="209"/>
        <v>120</v>
      </c>
      <c r="FZ134" s="205">
        <f t="shared" si="209"/>
        <v>120</v>
      </c>
      <c r="GA134" s="205">
        <f t="shared" si="209"/>
        <v>120</v>
      </c>
      <c r="GB134" s="205">
        <f t="shared" si="209"/>
        <v>120</v>
      </c>
      <c r="GC134" s="205">
        <f t="shared" si="209"/>
        <v>120</v>
      </c>
      <c r="GD134" s="205">
        <f t="shared" si="209"/>
        <v>120</v>
      </c>
      <c r="GE134" s="205">
        <f t="shared" si="209"/>
        <v>120</v>
      </c>
      <c r="GF134" s="205">
        <f t="shared" si="209"/>
        <v>120</v>
      </c>
      <c r="GG134" s="205">
        <f t="shared" si="209"/>
        <v>120</v>
      </c>
      <c r="GH134" s="205">
        <f t="shared" si="209"/>
        <v>120</v>
      </c>
      <c r="GI134" s="205">
        <f t="shared" si="209"/>
        <v>120</v>
      </c>
      <c r="GJ134" s="205">
        <f t="shared" si="209"/>
        <v>120</v>
      </c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</row>
    <row r="135" spans="1:437" s="204" customFormat="1" outlineLevel="1" x14ac:dyDescent="0.25">
      <c r="A135" s="15"/>
      <c r="B135" s="15"/>
      <c r="C135" s="21"/>
      <c r="D135" s="60"/>
      <c r="E135" s="205" t="str">
        <f t="shared" ref="E135:BP135" si="210" xml:space="preserve"> E$97</f>
        <v>Operating period flag</v>
      </c>
      <c r="F135" s="205">
        <f t="shared" si="210"/>
        <v>0</v>
      </c>
      <c r="G135" s="205" t="str">
        <f t="shared" si="210"/>
        <v>flag</v>
      </c>
      <c r="H135" s="205">
        <f t="shared" si="210"/>
        <v>120</v>
      </c>
      <c r="I135" s="205">
        <f t="shared" si="210"/>
        <v>0</v>
      </c>
      <c r="J135" s="205">
        <f t="shared" si="210"/>
        <v>0</v>
      </c>
      <c r="K135" s="205">
        <f t="shared" si="210"/>
        <v>0</v>
      </c>
      <c r="L135" s="205">
        <f t="shared" si="210"/>
        <v>0</v>
      </c>
      <c r="M135" s="205">
        <f t="shared" si="210"/>
        <v>1</v>
      </c>
      <c r="N135" s="205">
        <f t="shared" si="210"/>
        <v>1</v>
      </c>
      <c r="O135" s="205">
        <f t="shared" si="210"/>
        <v>1</v>
      </c>
      <c r="P135" s="205">
        <f t="shared" si="210"/>
        <v>1</v>
      </c>
      <c r="Q135" s="205">
        <f t="shared" si="210"/>
        <v>1</v>
      </c>
      <c r="R135" s="205">
        <f t="shared" si="210"/>
        <v>1</v>
      </c>
      <c r="S135" s="205">
        <f t="shared" si="210"/>
        <v>1</v>
      </c>
      <c r="T135" s="205">
        <f t="shared" si="210"/>
        <v>1</v>
      </c>
      <c r="U135" s="205">
        <f t="shared" si="210"/>
        <v>1</v>
      </c>
      <c r="V135" s="205">
        <f t="shared" si="210"/>
        <v>1</v>
      </c>
      <c r="W135" s="205">
        <f t="shared" si="210"/>
        <v>1</v>
      </c>
      <c r="X135" s="205">
        <f t="shared" si="210"/>
        <v>1</v>
      </c>
      <c r="Y135" s="205">
        <f t="shared" si="210"/>
        <v>1</v>
      </c>
      <c r="Z135" s="205">
        <f t="shared" si="210"/>
        <v>1</v>
      </c>
      <c r="AA135" s="205">
        <f t="shared" si="210"/>
        <v>1</v>
      </c>
      <c r="AB135" s="205">
        <f t="shared" si="210"/>
        <v>1</v>
      </c>
      <c r="AC135" s="205">
        <f t="shared" si="210"/>
        <v>1</v>
      </c>
      <c r="AD135" s="205">
        <f t="shared" si="210"/>
        <v>1</v>
      </c>
      <c r="AE135" s="205">
        <f t="shared" si="210"/>
        <v>1</v>
      </c>
      <c r="AF135" s="205">
        <f t="shared" si="210"/>
        <v>1</v>
      </c>
      <c r="AG135" s="205">
        <f t="shared" si="210"/>
        <v>1</v>
      </c>
      <c r="AH135" s="205">
        <f t="shared" si="210"/>
        <v>1</v>
      </c>
      <c r="AI135" s="205">
        <f t="shared" si="210"/>
        <v>1</v>
      </c>
      <c r="AJ135" s="205">
        <f t="shared" si="210"/>
        <v>1</v>
      </c>
      <c r="AK135" s="205">
        <f t="shared" si="210"/>
        <v>1</v>
      </c>
      <c r="AL135" s="205">
        <f t="shared" si="210"/>
        <v>1</v>
      </c>
      <c r="AM135" s="205">
        <f t="shared" si="210"/>
        <v>1</v>
      </c>
      <c r="AN135" s="205">
        <f t="shared" si="210"/>
        <v>1</v>
      </c>
      <c r="AO135" s="205">
        <f t="shared" si="210"/>
        <v>1</v>
      </c>
      <c r="AP135" s="205">
        <f t="shared" si="210"/>
        <v>1</v>
      </c>
      <c r="AQ135" s="205">
        <f t="shared" si="210"/>
        <v>1</v>
      </c>
      <c r="AR135" s="205">
        <f t="shared" si="210"/>
        <v>1</v>
      </c>
      <c r="AS135" s="205">
        <f t="shared" si="210"/>
        <v>1</v>
      </c>
      <c r="AT135" s="205">
        <f t="shared" si="210"/>
        <v>1</v>
      </c>
      <c r="AU135" s="205">
        <f t="shared" si="210"/>
        <v>1</v>
      </c>
      <c r="AV135" s="205">
        <f t="shared" si="210"/>
        <v>1</v>
      </c>
      <c r="AW135" s="205">
        <f t="shared" si="210"/>
        <v>1</v>
      </c>
      <c r="AX135" s="205">
        <f t="shared" si="210"/>
        <v>1</v>
      </c>
      <c r="AY135" s="205">
        <f t="shared" si="210"/>
        <v>1</v>
      </c>
      <c r="AZ135" s="205">
        <f t="shared" si="210"/>
        <v>1</v>
      </c>
      <c r="BA135" s="205">
        <f t="shared" si="210"/>
        <v>1</v>
      </c>
      <c r="BB135" s="205">
        <f t="shared" si="210"/>
        <v>1</v>
      </c>
      <c r="BC135" s="205">
        <f t="shared" si="210"/>
        <v>1</v>
      </c>
      <c r="BD135" s="205">
        <f t="shared" si="210"/>
        <v>1</v>
      </c>
      <c r="BE135" s="205">
        <f t="shared" si="210"/>
        <v>1</v>
      </c>
      <c r="BF135" s="205">
        <f t="shared" si="210"/>
        <v>1</v>
      </c>
      <c r="BG135" s="205">
        <f t="shared" si="210"/>
        <v>1</v>
      </c>
      <c r="BH135" s="205">
        <f t="shared" si="210"/>
        <v>1</v>
      </c>
      <c r="BI135" s="205">
        <f t="shared" si="210"/>
        <v>1</v>
      </c>
      <c r="BJ135" s="205">
        <f t="shared" si="210"/>
        <v>1</v>
      </c>
      <c r="BK135" s="205">
        <f t="shared" si="210"/>
        <v>1</v>
      </c>
      <c r="BL135" s="205">
        <f t="shared" si="210"/>
        <v>1</v>
      </c>
      <c r="BM135" s="205">
        <f t="shared" si="210"/>
        <v>1</v>
      </c>
      <c r="BN135" s="205">
        <f t="shared" si="210"/>
        <v>1</v>
      </c>
      <c r="BO135" s="205">
        <f t="shared" si="210"/>
        <v>1</v>
      </c>
      <c r="BP135" s="205">
        <f t="shared" si="210"/>
        <v>1</v>
      </c>
      <c r="BQ135" s="205">
        <f t="shared" ref="BQ135:EB135" si="211" xml:space="preserve"> BQ$97</f>
        <v>1</v>
      </c>
      <c r="BR135" s="205">
        <f t="shared" si="211"/>
        <v>1</v>
      </c>
      <c r="BS135" s="205">
        <f t="shared" si="211"/>
        <v>1</v>
      </c>
      <c r="BT135" s="205">
        <f t="shared" si="211"/>
        <v>1</v>
      </c>
      <c r="BU135" s="205">
        <f t="shared" si="211"/>
        <v>1</v>
      </c>
      <c r="BV135" s="205">
        <f t="shared" si="211"/>
        <v>1</v>
      </c>
      <c r="BW135" s="205">
        <f t="shared" si="211"/>
        <v>1</v>
      </c>
      <c r="BX135" s="205">
        <f t="shared" si="211"/>
        <v>1</v>
      </c>
      <c r="BY135" s="205">
        <f t="shared" si="211"/>
        <v>1</v>
      </c>
      <c r="BZ135" s="205">
        <f t="shared" si="211"/>
        <v>1</v>
      </c>
      <c r="CA135" s="205">
        <f t="shared" si="211"/>
        <v>1</v>
      </c>
      <c r="CB135" s="205">
        <f t="shared" si="211"/>
        <v>1</v>
      </c>
      <c r="CC135" s="205">
        <f t="shared" si="211"/>
        <v>1</v>
      </c>
      <c r="CD135" s="205">
        <f t="shared" si="211"/>
        <v>1</v>
      </c>
      <c r="CE135" s="205">
        <f t="shared" si="211"/>
        <v>1</v>
      </c>
      <c r="CF135" s="205">
        <f t="shared" si="211"/>
        <v>1</v>
      </c>
      <c r="CG135" s="205">
        <f t="shared" si="211"/>
        <v>1</v>
      </c>
      <c r="CH135" s="205">
        <f t="shared" si="211"/>
        <v>1</v>
      </c>
      <c r="CI135" s="205">
        <f t="shared" si="211"/>
        <v>1</v>
      </c>
      <c r="CJ135" s="205">
        <f t="shared" si="211"/>
        <v>1</v>
      </c>
      <c r="CK135" s="205">
        <f t="shared" si="211"/>
        <v>1</v>
      </c>
      <c r="CL135" s="205">
        <f t="shared" si="211"/>
        <v>1</v>
      </c>
      <c r="CM135" s="205">
        <f t="shared" si="211"/>
        <v>1</v>
      </c>
      <c r="CN135" s="205">
        <f t="shared" si="211"/>
        <v>1</v>
      </c>
      <c r="CO135" s="205">
        <f t="shared" si="211"/>
        <v>1</v>
      </c>
      <c r="CP135" s="205">
        <f t="shared" si="211"/>
        <v>1</v>
      </c>
      <c r="CQ135" s="205">
        <f t="shared" si="211"/>
        <v>1</v>
      </c>
      <c r="CR135" s="205">
        <f t="shared" si="211"/>
        <v>1</v>
      </c>
      <c r="CS135" s="205">
        <f t="shared" si="211"/>
        <v>1</v>
      </c>
      <c r="CT135" s="205">
        <f t="shared" si="211"/>
        <v>1</v>
      </c>
      <c r="CU135" s="205">
        <f t="shared" si="211"/>
        <v>1</v>
      </c>
      <c r="CV135" s="205">
        <f t="shared" si="211"/>
        <v>1</v>
      </c>
      <c r="CW135" s="205">
        <f t="shared" si="211"/>
        <v>1</v>
      </c>
      <c r="CX135" s="205">
        <f t="shared" si="211"/>
        <v>1</v>
      </c>
      <c r="CY135" s="205">
        <f t="shared" si="211"/>
        <v>1</v>
      </c>
      <c r="CZ135" s="205">
        <f t="shared" si="211"/>
        <v>1</v>
      </c>
      <c r="DA135" s="205">
        <f t="shared" si="211"/>
        <v>1</v>
      </c>
      <c r="DB135" s="205">
        <f t="shared" si="211"/>
        <v>1</v>
      </c>
      <c r="DC135" s="205">
        <f t="shared" si="211"/>
        <v>1</v>
      </c>
      <c r="DD135" s="205">
        <f t="shared" si="211"/>
        <v>1</v>
      </c>
      <c r="DE135" s="205">
        <f t="shared" si="211"/>
        <v>1</v>
      </c>
      <c r="DF135" s="205">
        <f t="shared" si="211"/>
        <v>1</v>
      </c>
      <c r="DG135" s="205">
        <f t="shared" si="211"/>
        <v>1</v>
      </c>
      <c r="DH135" s="205">
        <f t="shared" si="211"/>
        <v>1</v>
      </c>
      <c r="DI135" s="205">
        <f t="shared" si="211"/>
        <v>1</v>
      </c>
      <c r="DJ135" s="205">
        <f t="shared" si="211"/>
        <v>1</v>
      </c>
      <c r="DK135" s="205">
        <f t="shared" si="211"/>
        <v>1</v>
      </c>
      <c r="DL135" s="205">
        <f t="shared" si="211"/>
        <v>1</v>
      </c>
      <c r="DM135" s="205">
        <f t="shared" si="211"/>
        <v>1</v>
      </c>
      <c r="DN135" s="205">
        <f t="shared" si="211"/>
        <v>1</v>
      </c>
      <c r="DO135" s="205">
        <f t="shared" si="211"/>
        <v>1</v>
      </c>
      <c r="DP135" s="205">
        <f t="shared" si="211"/>
        <v>1</v>
      </c>
      <c r="DQ135" s="205">
        <f t="shared" si="211"/>
        <v>1</v>
      </c>
      <c r="DR135" s="205">
        <f t="shared" si="211"/>
        <v>1</v>
      </c>
      <c r="DS135" s="205">
        <f t="shared" si="211"/>
        <v>1</v>
      </c>
      <c r="DT135" s="205">
        <f t="shared" si="211"/>
        <v>1</v>
      </c>
      <c r="DU135" s="205">
        <f t="shared" si="211"/>
        <v>1</v>
      </c>
      <c r="DV135" s="205">
        <f t="shared" si="211"/>
        <v>1</v>
      </c>
      <c r="DW135" s="205">
        <f t="shared" si="211"/>
        <v>1</v>
      </c>
      <c r="DX135" s="205">
        <f t="shared" si="211"/>
        <v>1</v>
      </c>
      <c r="DY135" s="205">
        <f t="shared" si="211"/>
        <v>1</v>
      </c>
      <c r="DZ135" s="205">
        <f t="shared" si="211"/>
        <v>1</v>
      </c>
      <c r="EA135" s="205">
        <f t="shared" si="211"/>
        <v>1</v>
      </c>
      <c r="EB135" s="205">
        <f t="shared" si="211"/>
        <v>1</v>
      </c>
      <c r="EC135" s="205">
        <f t="shared" ref="EC135:GJ135" si="212" xml:space="preserve"> EC$97</f>
        <v>0</v>
      </c>
      <c r="ED135" s="205">
        <f t="shared" si="212"/>
        <v>0</v>
      </c>
      <c r="EE135" s="205">
        <f t="shared" si="212"/>
        <v>0</v>
      </c>
      <c r="EF135" s="205">
        <f t="shared" si="212"/>
        <v>0</v>
      </c>
      <c r="EG135" s="205">
        <f t="shared" si="212"/>
        <v>0</v>
      </c>
      <c r="EH135" s="205">
        <f t="shared" si="212"/>
        <v>0</v>
      </c>
      <c r="EI135" s="205">
        <f t="shared" si="212"/>
        <v>0</v>
      </c>
      <c r="EJ135" s="205">
        <f t="shared" si="212"/>
        <v>0</v>
      </c>
      <c r="EK135" s="205">
        <f t="shared" si="212"/>
        <v>0</v>
      </c>
      <c r="EL135" s="205">
        <f t="shared" si="212"/>
        <v>0</v>
      </c>
      <c r="EM135" s="205">
        <f t="shared" si="212"/>
        <v>0</v>
      </c>
      <c r="EN135" s="205">
        <f t="shared" si="212"/>
        <v>0</v>
      </c>
      <c r="EO135" s="205">
        <f t="shared" si="212"/>
        <v>0</v>
      </c>
      <c r="EP135" s="205">
        <f t="shared" si="212"/>
        <v>0</v>
      </c>
      <c r="EQ135" s="205">
        <f t="shared" si="212"/>
        <v>0</v>
      </c>
      <c r="ER135" s="205">
        <f t="shared" si="212"/>
        <v>0</v>
      </c>
      <c r="ES135" s="205">
        <f t="shared" si="212"/>
        <v>0</v>
      </c>
      <c r="ET135" s="205">
        <f t="shared" si="212"/>
        <v>0</v>
      </c>
      <c r="EU135" s="205">
        <f t="shared" si="212"/>
        <v>0</v>
      </c>
      <c r="EV135" s="205">
        <f t="shared" si="212"/>
        <v>0</v>
      </c>
      <c r="EW135" s="205">
        <f t="shared" si="212"/>
        <v>0</v>
      </c>
      <c r="EX135" s="205">
        <f t="shared" si="212"/>
        <v>0</v>
      </c>
      <c r="EY135" s="205">
        <f t="shared" si="212"/>
        <v>0</v>
      </c>
      <c r="EZ135" s="205">
        <f t="shared" si="212"/>
        <v>0</v>
      </c>
      <c r="FA135" s="205">
        <f t="shared" si="212"/>
        <v>0</v>
      </c>
      <c r="FB135" s="205">
        <f t="shared" si="212"/>
        <v>0</v>
      </c>
      <c r="FC135" s="205">
        <f t="shared" si="212"/>
        <v>0</v>
      </c>
      <c r="FD135" s="205">
        <f t="shared" si="212"/>
        <v>0</v>
      </c>
      <c r="FE135" s="205">
        <f t="shared" si="212"/>
        <v>0</v>
      </c>
      <c r="FF135" s="205">
        <f t="shared" si="212"/>
        <v>0</v>
      </c>
      <c r="FG135" s="205">
        <f t="shared" si="212"/>
        <v>0</v>
      </c>
      <c r="FH135" s="205">
        <f t="shared" si="212"/>
        <v>0</v>
      </c>
      <c r="FI135" s="205">
        <f t="shared" si="212"/>
        <v>0</v>
      </c>
      <c r="FJ135" s="205">
        <f t="shared" si="212"/>
        <v>0</v>
      </c>
      <c r="FK135" s="205">
        <f t="shared" si="212"/>
        <v>0</v>
      </c>
      <c r="FL135" s="205">
        <f t="shared" si="212"/>
        <v>0</v>
      </c>
      <c r="FM135" s="205">
        <f t="shared" si="212"/>
        <v>0</v>
      </c>
      <c r="FN135" s="205">
        <f t="shared" si="212"/>
        <v>0</v>
      </c>
      <c r="FO135" s="205">
        <f t="shared" si="212"/>
        <v>0</v>
      </c>
      <c r="FP135" s="205">
        <f t="shared" si="212"/>
        <v>0</v>
      </c>
      <c r="FQ135" s="205">
        <f t="shared" si="212"/>
        <v>0</v>
      </c>
      <c r="FR135" s="205">
        <f t="shared" si="212"/>
        <v>0</v>
      </c>
      <c r="FS135" s="205">
        <f t="shared" si="212"/>
        <v>0</v>
      </c>
      <c r="FT135" s="205">
        <f t="shared" si="212"/>
        <v>0</v>
      </c>
      <c r="FU135" s="205">
        <f t="shared" si="212"/>
        <v>0</v>
      </c>
      <c r="FV135" s="205">
        <f t="shared" si="212"/>
        <v>0</v>
      </c>
      <c r="FW135" s="205">
        <f t="shared" si="212"/>
        <v>0</v>
      </c>
      <c r="FX135" s="205">
        <f t="shared" si="212"/>
        <v>0</v>
      </c>
      <c r="FY135" s="205">
        <f t="shared" si="212"/>
        <v>0</v>
      </c>
      <c r="FZ135" s="205">
        <f t="shared" si="212"/>
        <v>0</v>
      </c>
      <c r="GA135" s="205">
        <f t="shared" si="212"/>
        <v>0</v>
      </c>
      <c r="GB135" s="205">
        <f t="shared" si="212"/>
        <v>0</v>
      </c>
      <c r="GC135" s="205">
        <f t="shared" si="212"/>
        <v>0</v>
      </c>
      <c r="GD135" s="205">
        <f t="shared" si="212"/>
        <v>0</v>
      </c>
      <c r="GE135" s="205">
        <f t="shared" si="212"/>
        <v>0</v>
      </c>
      <c r="GF135" s="205">
        <f t="shared" si="212"/>
        <v>0</v>
      </c>
      <c r="GG135" s="205">
        <f t="shared" si="212"/>
        <v>0</v>
      </c>
      <c r="GH135" s="205">
        <f t="shared" si="212"/>
        <v>0</v>
      </c>
      <c r="GI135" s="205">
        <f t="shared" si="212"/>
        <v>0</v>
      </c>
      <c r="GJ135" s="205">
        <f t="shared" si="212"/>
        <v>0</v>
      </c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</row>
    <row r="136" spans="1:437" s="265" customFormat="1" outlineLevel="1" x14ac:dyDescent="0.25">
      <c r="A136" s="189"/>
      <c r="B136" s="189"/>
      <c r="C136" s="190"/>
      <c r="D136" s="191"/>
      <c r="E136" s="192" t="s">
        <v>150</v>
      </c>
      <c r="F136" s="192"/>
      <c r="G136" s="192" t="s">
        <v>14</v>
      </c>
      <c r="H136" s="192"/>
      <c r="I136" s="192"/>
      <c r="J136" s="192">
        <f t="shared" ref="J136:AO136" si="213" xml:space="preserve"> IF( I136 = $F133, 1, I136 + 1) * J135</f>
        <v>0</v>
      </c>
      <c r="K136" s="192">
        <f t="shared" si="213"/>
        <v>0</v>
      </c>
      <c r="L136" s="192">
        <f t="shared" si="213"/>
        <v>0</v>
      </c>
      <c r="M136" s="192">
        <f t="shared" si="213"/>
        <v>1</v>
      </c>
      <c r="N136" s="192">
        <f t="shared" si="213"/>
        <v>2</v>
      </c>
      <c r="O136" s="192">
        <f t="shared" si="213"/>
        <v>3</v>
      </c>
      <c r="P136" s="192">
        <f t="shared" si="213"/>
        <v>4</v>
      </c>
      <c r="Q136" s="192">
        <f t="shared" si="213"/>
        <v>1</v>
      </c>
      <c r="R136" s="192">
        <f t="shared" si="213"/>
        <v>2</v>
      </c>
      <c r="S136" s="192">
        <f t="shared" si="213"/>
        <v>3</v>
      </c>
      <c r="T136" s="192">
        <f t="shared" si="213"/>
        <v>4</v>
      </c>
      <c r="U136" s="192">
        <f t="shared" si="213"/>
        <v>1</v>
      </c>
      <c r="V136" s="192">
        <f t="shared" si="213"/>
        <v>2</v>
      </c>
      <c r="W136" s="192">
        <f t="shared" si="213"/>
        <v>3</v>
      </c>
      <c r="X136" s="192">
        <f t="shared" si="213"/>
        <v>4</v>
      </c>
      <c r="Y136" s="192">
        <f t="shared" si="213"/>
        <v>1</v>
      </c>
      <c r="Z136" s="192">
        <f t="shared" si="213"/>
        <v>2</v>
      </c>
      <c r="AA136" s="192">
        <f t="shared" si="213"/>
        <v>3</v>
      </c>
      <c r="AB136" s="192">
        <f t="shared" si="213"/>
        <v>4</v>
      </c>
      <c r="AC136" s="192">
        <f t="shared" si="213"/>
        <v>1</v>
      </c>
      <c r="AD136" s="192">
        <f t="shared" si="213"/>
        <v>2</v>
      </c>
      <c r="AE136" s="192">
        <f t="shared" si="213"/>
        <v>3</v>
      </c>
      <c r="AF136" s="192">
        <f t="shared" si="213"/>
        <v>4</v>
      </c>
      <c r="AG136" s="192">
        <f t="shared" si="213"/>
        <v>1</v>
      </c>
      <c r="AH136" s="192">
        <f t="shared" si="213"/>
        <v>2</v>
      </c>
      <c r="AI136" s="192">
        <f t="shared" si="213"/>
        <v>3</v>
      </c>
      <c r="AJ136" s="192">
        <f t="shared" si="213"/>
        <v>4</v>
      </c>
      <c r="AK136" s="192">
        <f t="shared" si="213"/>
        <v>1</v>
      </c>
      <c r="AL136" s="192">
        <f t="shared" si="213"/>
        <v>2</v>
      </c>
      <c r="AM136" s="192">
        <f t="shared" si="213"/>
        <v>3</v>
      </c>
      <c r="AN136" s="192">
        <f t="shared" si="213"/>
        <v>4</v>
      </c>
      <c r="AO136" s="192">
        <f t="shared" si="213"/>
        <v>1</v>
      </c>
      <c r="AP136" s="192">
        <f t="shared" ref="AP136:BU136" si="214" xml:space="preserve"> IF( AO136 = $F133, 1, AO136 + 1) * AP135</f>
        <v>2</v>
      </c>
      <c r="AQ136" s="192">
        <f t="shared" si="214"/>
        <v>3</v>
      </c>
      <c r="AR136" s="192">
        <f t="shared" si="214"/>
        <v>4</v>
      </c>
      <c r="AS136" s="192">
        <f t="shared" si="214"/>
        <v>1</v>
      </c>
      <c r="AT136" s="192">
        <f t="shared" si="214"/>
        <v>2</v>
      </c>
      <c r="AU136" s="192">
        <f t="shared" si="214"/>
        <v>3</v>
      </c>
      <c r="AV136" s="192">
        <f t="shared" si="214"/>
        <v>4</v>
      </c>
      <c r="AW136" s="192">
        <f t="shared" si="214"/>
        <v>1</v>
      </c>
      <c r="AX136" s="192">
        <f t="shared" si="214"/>
        <v>2</v>
      </c>
      <c r="AY136" s="192">
        <f t="shared" si="214"/>
        <v>3</v>
      </c>
      <c r="AZ136" s="192">
        <f t="shared" si="214"/>
        <v>4</v>
      </c>
      <c r="BA136" s="192">
        <f t="shared" si="214"/>
        <v>1</v>
      </c>
      <c r="BB136" s="192">
        <f t="shared" si="214"/>
        <v>2</v>
      </c>
      <c r="BC136" s="192">
        <f t="shared" si="214"/>
        <v>3</v>
      </c>
      <c r="BD136" s="192">
        <f t="shared" si="214"/>
        <v>4</v>
      </c>
      <c r="BE136" s="192">
        <f t="shared" si="214"/>
        <v>1</v>
      </c>
      <c r="BF136" s="192">
        <f t="shared" si="214"/>
        <v>2</v>
      </c>
      <c r="BG136" s="192">
        <f t="shared" si="214"/>
        <v>3</v>
      </c>
      <c r="BH136" s="192">
        <f t="shared" si="214"/>
        <v>4</v>
      </c>
      <c r="BI136" s="192">
        <f t="shared" si="214"/>
        <v>1</v>
      </c>
      <c r="BJ136" s="192">
        <f t="shared" si="214"/>
        <v>2</v>
      </c>
      <c r="BK136" s="192">
        <f t="shared" si="214"/>
        <v>3</v>
      </c>
      <c r="BL136" s="192">
        <f t="shared" si="214"/>
        <v>4</v>
      </c>
      <c r="BM136" s="192">
        <f t="shared" si="214"/>
        <v>1</v>
      </c>
      <c r="BN136" s="192">
        <f t="shared" si="214"/>
        <v>2</v>
      </c>
      <c r="BO136" s="192">
        <f t="shared" si="214"/>
        <v>3</v>
      </c>
      <c r="BP136" s="192">
        <f t="shared" si="214"/>
        <v>4</v>
      </c>
      <c r="BQ136" s="192">
        <f t="shared" si="214"/>
        <v>1</v>
      </c>
      <c r="BR136" s="192">
        <f t="shared" si="214"/>
        <v>2</v>
      </c>
      <c r="BS136" s="192">
        <f t="shared" si="214"/>
        <v>3</v>
      </c>
      <c r="BT136" s="192">
        <f t="shared" si="214"/>
        <v>4</v>
      </c>
      <c r="BU136" s="192">
        <f t="shared" si="214"/>
        <v>1</v>
      </c>
      <c r="BV136" s="192">
        <f t="shared" ref="BV136:DA136" si="215" xml:space="preserve"> IF( BU136 = $F133, 1, BU136 + 1) * BV135</f>
        <v>2</v>
      </c>
      <c r="BW136" s="192">
        <f t="shared" si="215"/>
        <v>3</v>
      </c>
      <c r="BX136" s="192">
        <f t="shared" si="215"/>
        <v>4</v>
      </c>
      <c r="BY136" s="192">
        <f t="shared" si="215"/>
        <v>1</v>
      </c>
      <c r="BZ136" s="192">
        <f t="shared" si="215"/>
        <v>2</v>
      </c>
      <c r="CA136" s="192">
        <f t="shared" si="215"/>
        <v>3</v>
      </c>
      <c r="CB136" s="192">
        <f t="shared" si="215"/>
        <v>4</v>
      </c>
      <c r="CC136" s="192">
        <f t="shared" si="215"/>
        <v>1</v>
      </c>
      <c r="CD136" s="192">
        <f t="shared" si="215"/>
        <v>2</v>
      </c>
      <c r="CE136" s="192">
        <f t="shared" si="215"/>
        <v>3</v>
      </c>
      <c r="CF136" s="192">
        <f t="shared" si="215"/>
        <v>4</v>
      </c>
      <c r="CG136" s="192">
        <f t="shared" si="215"/>
        <v>1</v>
      </c>
      <c r="CH136" s="192">
        <f t="shared" si="215"/>
        <v>2</v>
      </c>
      <c r="CI136" s="192">
        <f t="shared" si="215"/>
        <v>3</v>
      </c>
      <c r="CJ136" s="192">
        <f t="shared" si="215"/>
        <v>4</v>
      </c>
      <c r="CK136" s="192">
        <f t="shared" si="215"/>
        <v>1</v>
      </c>
      <c r="CL136" s="192">
        <f t="shared" si="215"/>
        <v>2</v>
      </c>
      <c r="CM136" s="192">
        <f t="shared" si="215"/>
        <v>3</v>
      </c>
      <c r="CN136" s="192">
        <f t="shared" si="215"/>
        <v>4</v>
      </c>
      <c r="CO136" s="192">
        <f t="shared" si="215"/>
        <v>1</v>
      </c>
      <c r="CP136" s="192">
        <f t="shared" si="215"/>
        <v>2</v>
      </c>
      <c r="CQ136" s="192">
        <f t="shared" si="215"/>
        <v>3</v>
      </c>
      <c r="CR136" s="192">
        <f t="shared" si="215"/>
        <v>4</v>
      </c>
      <c r="CS136" s="192">
        <f t="shared" si="215"/>
        <v>1</v>
      </c>
      <c r="CT136" s="192">
        <f t="shared" si="215"/>
        <v>2</v>
      </c>
      <c r="CU136" s="192">
        <f t="shared" si="215"/>
        <v>3</v>
      </c>
      <c r="CV136" s="192">
        <f t="shared" si="215"/>
        <v>4</v>
      </c>
      <c r="CW136" s="192">
        <f t="shared" si="215"/>
        <v>1</v>
      </c>
      <c r="CX136" s="192">
        <f t="shared" si="215"/>
        <v>2</v>
      </c>
      <c r="CY136" s="192">
        <f t="shared" si="215"/>
        <v>3</v>
      </c>
      <c r="CZ136" s="192">
        <f t="shared" si="215"/>
        <v>4</v>
      </c>
      <c r="DA136" s="192">
        <f t="shared" si="215"/>
        <v>1</v>
      </c>
      <c r="DB136" s="192">
        <f t="shared" ref="DB136:EG136" si="216" xml:space="preserve"> IF( DA136 = $F133, 1, DA136 + 1) * DB135</f>
        <v>2</v>
      </c>
      <c r="DC136" s="192">
        <f t="shared" si="216"/>
        <v>3</v>
      </c>
      <c r="DD136" s="192">
        <f t="shared" si="216"/>
        <v>4</v>
      </c>
      <c r="DE136" s="192">
        <f t="shared" si="216"/>
        <v>1</v>
      </c>
      <c r="DF136" s="192">
        <f t="shared" si="216"/>
        <v>2</v>
      </c>
      <c r="DG136" s="192">
        <f t="shared" si="216"/>
        <v>3</v>
      </c>
      <c r="DH136" s="192">
        <f t="shared" si="216"/>
        <v>4</v>
      </c>
      <c r="DI136" s="192">
        <f t="shared" si="216"/>
        <v>1</v>
      </c>
      <c r="DJ136" s="192">
        <f t="shared" si="216"/>
        <v>2</v>
      </c>
      <c r="DK136" s="192">
        <f t="shared" si="216"/>
        <v>3</v>
      </c>
      <c r="DL136" s="192">
        <f t="shared" si="216"/>
        <v>4</v>
      </c>
      <c r="DM136" s="192">
        <f t="shared" si="216"/>
        <v>1</v>
      </c>
      <c r="DN136" s="192">
        <f t="shared" si="216"/>
        <v>2</v>
      </c>
      <c r="DO136" s="192">
        <f t="shared" si="216"/>
        <v>3</v>
      </c>
      <c r="DP136" s="192">
        <f t="shared" si="216"/>
        <v>4</v>
      </c>
      <c r="DQ136" s="192">
        <f t="shared" si="216"/>
        <v>1</v>
      </c>
      <c r="DR136" s="192">
        <f t="shared" si="216"/>
        <v>2</v>
      </c>
      <c r="DS136" s="192">
        <f t="shared" si="216"/>
        <v>3</v>
      </c>
      <c r="DT136" s="192">
        <f t="shared" si="216"/>
        <v>4</v>
      </c>
      <c r="DU136" s="192">
        <f t="shared" si="216"/>
        <v>1</v>
      </c>
      <c r="DV136" s="192">
        <f t="shared" si="216"/>
        <v>2</v>
      </c>
      <c r="DW136" s="192">
        <f t="shared" si="216"/>
        <v>3</v>
      </c>
      <c r="DX136" s="192">
        <f t="shared" si="216"/>
        <v>4</v>
      </c>
      <c r="DY136" s="192">
        <f t="shared" si="216"/>
        <v>1</v>
      </c>
      <c r="DZ136" s="192">
        <f t="shared" si="216"/>
        <v>2</v>
      </c>
      <c r="EA136" s="192">
        <f t="shared" si="216"/>
        <v>3</v>
      </c>
      <c r="EB136" s="192">
        <f t="shared" si="216"/>
        <v>4</v>
      </c>
      <c r="EC136" s="192">
        <f t="shared" si="216"/>
        <v>0</v>
      </c>
      <c r="ED136" s="192">
        <f t="shared" si="216"/>
        <v>0</v>
      </c>
      <c r="EE136" s="192">
        <f t="shared" si="216"/>
        <v>0</v>
      </c>
      <c r="EF136" s="192">
        <f t="shared" si="216"/>
        <v>0</v>
      </c>
      <c r="EG136" s="192">
        <f t="shared" si="216"/>
        <v>0</v>
      </c>
      <c r="EH136" s="192">
        <f t="shared" ref="EH136:FM136" si="217" xml:space="preserve"> IF( EG136 = $F133, 1, EG136 + 1) * EH135</f>
        <v>0</v>
      </c>
      <c r="EI136" s="192">
        <f t="shared" si="217"/>
        <v>0</v>
      </c>
      <c r="EJ136" s="192">
        <f t="shared" si="217"/>
        <v>0</v>
      </c>
      <c r="EK136" s="192">
        <f t="shared" si="217"/>
        <v>0</v>
      </c>
      <c r="EL136" s="192">
        <f t="shared" si="217"/>
        <v>0</v>
      </c>
      <c r="EM136" s="192">
        <f t="shared" si="217"/>
        <v>0</v>
      </c>
      <c r="EN136" s="192">
        <f t="shared" si="217"/>
        <v>0</v>
      </c>
      <c r="EO136" s="192">
        <f t="shared" si="217"/>
        <v>0</v>
      </c>
      <c r="EP136" s="192">
        <f t="shared" si="217"/>
        <v>0</v>
      </c>
      <c r="EQ136" s="192">
        <f t="shared" si="217"/>
        <v>0</v>
      </c>
      <c r="ER136" s="192">
        <f t="shared" si="217"/>
        <v>0</v>
      </c>
      <c r="ES136" s="192">
        <f t="shared" si="217"/>
        <v>0</v>
      </c>
      <c r="ET136" s="192">
        <f t="shared" si="217"/>
        <v>0</v>
      </c>
      <c r="EU136" s="192">
        <f t="shared" si="217"/>
        <v>0</v>
      </c>
      <c r="EV136" s="192">
        <f t="shared" si="217"/>
        <v>0</v>
      </c>
      <c r="EW136" s="192">
        <f t="shared" si="217"/>
        <v>0</v>
      </c>
      <c r="EX136" s="192">
        <f t="shared" si="217"/>
        <v>0</v>
      </c>
      <c r="EY136" s="192">
        <f t="shared" si="217"/>
        <v>0</v>
      </c>
      <c r="EZ136" s="192">
        <f t="shared" si="217"/>
        <v>0</v>
      </c>
      <c r="FA136" s="192">
        <f t="shared" si="217"/>
        <v>0</v>
      </c>
      <c r="FB136" s="192">
        <f t="shared" si="217"/>
        <v>0</v>
      </c>
      <c r="FC136" s="192">
        <f t="shared" si="217"/>
        <v>0</v>
      </c>
      <c r="FD136" s="192">
        <f t="shared" si="217"/>
        <v>0</v>
      </c>
      <c r="FE136" s="192">
        <f t="shared" si="217"/>
        <v>0</v>
      </c>
      <c r="FF136" s="192">
        <f t="shared" si="217"/>
        <v>0</v>
      </c>
      <c r="FG136" s="192">
        <f t="shared" si="217"/>
        <v>0</v>
      </c>
      <c r="FH136" s="192">
        <f t="shared" si="217"/>
        <v>0</v>
      </c>
      <c r="FI136" s="192">
        <f t="shared" si="217"/>
        <v>0</v>
      </c>
      <c r="FJ136" s="192">
        <f t="shared" si="217"/>
        <v>0</v>
      </c>
      <c r="FK136" s="192">
        <f t="shared" si="217"/>
        <v>0</v>
      </c>
      <c r="FL136" s="192">
        <f t="shared" si="217"/>
        <v>0</v>
      </c>
      <c r="FM136" s="192">
        <f t="shared" si="217"/>
        <v>0</v>
      </c>
      <c r="FN136" s="192">
        <f t="shared" ref="FN136:GJ136" si="218" xml:space="preserve"> IF( FM136 = $F133, 1, FM136 + 1) * FN135</f>
        <v>0</v>
      </c>
      <c r="FO136" s="192">
        <f t="shared" si="218"/>
        <v>0</v>
      </c>
      <c r="FP136" s="192">
        <f t="shared" si="218"/>
        <v>0</v>
      </c>
      <c r="FQ136" s="192">
        <f t="shared" si="218"/>
        <v>0</v>
      </c>
      <c r="FR136" s="192">
        <f t="shared" si="218"/>
        <v>0</v>
      </c>
      <c r="FS136" s="192">
        <f t="shared" si="218"/>
        <v>0</v>
      </c>
      <c r="FT136" s="192">
        <f t="shared" si="218"/>
        <v>0</v>
      </c>
      <c r="FU136" s="192">
        <f t="shared" si="218"/>
        <v>0</v>
      </c>
      <c r="FV136" s="192">
        <f t="shared" si="218"/>
        <v>0</v>
      </c>
      <c r="FW136" s="192">
        <f t="shared" si="218"/>
        <v>0</v>
      </c>
      <c r="FX136" s="192">
        <f t="shared" si="218"/>
        <v>0</v>
      </c>
      <c r="FY136" s="192">
        <f t="shared" si="218"/>
        <v>0</v>
      </c>
      <c r="FZ136" s="192">
        <f t="shared" si="218"/>
        <v>0</v>
      </c>
      <c r="GA136" s="192">
        <f t="shared" si="218"/>
        <v>0</v>
      </c>
      <c r="GB136" s="192">
        <f t="shared" si="218"/>
        <v>0</v>
      </c>
      <c r="GC136" s="192">
        <f t="shared" si="218"/>
        <v>0</v>
      </c>
      <c r="GD136" s="192">
        <f t="shared" si="218"/>
        <v>0</v>
      </c>
      <c r="GE136" s="192">
        <f t="shared" si="218"/>
        <v>0</v>
      </c>
      <c r="GF136" s="192">
        <f t="shared" si="218"/>
        <v>0</v>
      </c>
      <c r="GG136" s="192">
        <f t="shared" si="218"/>
        <v>0</v>
      </c>
      <c r="GH136" s="192">
        <f t="shared" si="218"/>
        <v>0</v>
      </c>
      <c r="GI136" s="192">
        <f t="shared" si="218"/>
        <v>0</v>
      </c>
      <c r="GJ136" s="192">
        <f t="shared" si="218"/>
        <v>0</v>
      </c>
      <c r="GK136" s="250"/>
      <c r="GL136" s="250"/>
      <c r="GM136" s="250"/>
      <c r="GN136" s="250"/>
      <c r="GO136" s="250"/>
      <c r="GP136" s="250"/>
      <c r="GQ136" s="250"/>
      <c r="GR136" s="250"/>
      <c r="GS136" s="250"/>
      <c r="GT136" s="250"/>
      <c r="GU136" s="250"/>
      <c r="GV136" s="250"/>
      <c r="GW136" s="250"/>
      <c r="GX136" s="250"/>
      <c r="GY136" s="250"/>
      <c r="GZ136" s="250"/>
      <c r="HA136" s="250"/>
      <c r="HB136" s="250"/>
      <c r="HC136" s="250"/>
      <c r="HD136" s="250"/>
      <c r="HE136" s="250"/>
      <c r="HF136" s="250"/>
      <c r="HG136" s="250"/>
      <c r="HH136" s="250"/>
      <c r="HI136" s="250"/>
      <c r="HJ136" s="250"/>
      <c r="HK136" s="250"/>
      <c r="HL136" s="250"/>
      <c r="HM136" s="250"/>
      <c r="HN136" s="250"/>
      <c r="HO136" s="250"/>
      <c r="HP136" s="250"/>
      <c r="HQ136" s="250"/>
      <c r="HR136" s="250"/>
      <c r="HS136" s="250"/>
      <c r="HT136" s="250"/>
      <c r="HU136" s="250"/>
      <c r="HV136" s="250"/>
      <c r="HW136" s="250"/>
      <c r="HX136" s="250"/>
      <c r="HY136" s="250"/>
      <c r="HZ136" s="250"/>
      <c r="IA136" s="250"/>
      <c r="IB136" s="250"/>
      <c r="IC136" s="250"/>
      <c r="ID136" s="250"/>
      <c r="IE136" s="250"/>
      <c r="IF136" s="250"/>
      <c r="IG136" s="250"/>
      <c r="IH136" s="250"/>
      <c r="II136" s="250"/>
      <c r="IJ136" s="250"/>
      <c r="IK136" s="250"/>
      <c r="IL136" s="250"/>
      <c r="IM136" s="250"/>
      <c r="IN136" s="250"/>
      <c r="IO136" s="250"/>
      <c r="IP136" s="250"/>
      <c r="IQ136" s="250"/>
      <c r="IR136" s="250"/>
      <c r="IS136" s="250"/>
      <c r="IT136" s="250"/>
      <c r="IU136" s="250"/>
      <c r="IV136" s="250"/>
      <c r="IW136" s="250"/>
      <c r="IX136" s="250"/>
      <c r="IY136" s="250"/>
      <c r="IZ136" s="250"/>
      <c r="JA136" s="250"/>
      <c r="JB136" s="250"/>
      <c r="JC136" s="250"/>
      <c r="JD136" s="250"/>
      <c r="JE136" s="250"/>
      <c r="JF136" s="250"/>
      <c r="JG136" s="250"/>
      <c r="JH136" s="250"/>
      <c r="JI136" s="250"/>
      <c r="JJ136" s="250"/>
      <c r="JK136" s="250"/>
      <c r="JL136" s="250"/>
      <c r="JM136" s="250"/>
      <c r="JN136" s="250"/>
      <c r="JO136" s="250"/>
      <c r="JP136" s="250"/>
      <c r="JQ136" s="250"/>
      <c r="JR136" s="250"/>
      <c r="JS136" s="250"/>
      <c r="JT136" s="250"/>
      <c r="JU136" s="250"/>
      <c r="JV136" s="250"/>
      <c r="JW136" s="250"/>
      <c r="JX136" s="250"/>
      <c r="JY136" s="250"/>
      <c r="JZ136" s="250"/>
      <c r="KA136" s="250"/>
      <c r="KB136" s="250"/>
      <c r="KC136" s="250"/>
      <c r="KD136" s="250"/>
      <c r="KE136" s="250"/>
      <c r="KF136" s="250"/>
      <c r="KG136" s="250"/>
      <c r="KH136" s="250"/>
      <c r="KI136" s="250"/>
      <c r="KJ136" s="250"/>
      <c r="KK136" s="250"/>
      <c r="KL136" s="250"/>
      <c r="KM136" s="250"/>
      <c r="KN136" s="250"/>
      <c r="KO136" s="250"/>
      <c r="KP136" s="250"/>
      <c r="KQ136" s="250"/>
      <c r="KR136" s="250"/>
      <c r="KS136" s="250"/>
      <c r="KT136" s="250"/>
      <c r="KU136" s="250"/>
      <c r="KV136" s="250"/>
      <c r="KW136" s="250"/>
      <c r="KX136" s="250"/>
      <c r="KY136" s="250"/>
      <c r="KZ136" s="250"/>
      <c r="LA136" s="250"/>
      <c r="LB136" s="250"/>
      <c r="LC136" s="250"/>
      <c r="LD136" s="250"/>
      <c r="LE136" s="250"/>
      <c r="LF136" s="250"/>
      <c r="LG136" s="250"/>
      <c r="LH136" s="250"/>
      <c r="LI136" s="250"/>
      <c r="LJ136" s="250"/>
      <c r="LK136" s="250"/>
      <c r="LL136" s="250"/>
      <c r="LM136" s="250"/>
      <c r="LN136" s="250"/>
      <c r="LO136" s="250"/>
      <c r="LP136" s="250"/>
      <c r="LQ136" s="250"/>
      <c r="LR136" s="250"/>
      <c r="LS136" s="250"/>
      <c r="LT136" s="250"/>
      <c r="LU136" s="250"/>
      <c r="LV136" s="250"/>
      <c r="LW136" s="250"/>
      <c r="LX136" s="250"/>
      <c r="LY136" s="250"/>
      <c r="LZ136" s="250"/>
      <c r="MA136" s="250"/>
      <c r="MB136" s="250"/>
      <c r="MC136" s="250"/>
      <c r="MD136" s="250"/>
      <c r="ME136" s="250"/>
      <c r="MF136" s="250"/>
      <c r="MG136" s="250"/>
      <c r="MH136" s="250"/>
      <c r="MI136" s="250"/>
      <c r="MJ136" s="250"/>
      <c r="MK136" s="250"/>
      <c r="ML136" s="250"/>
      <c r="MM136" s="250"/>
      <c r="MN136" s="250"/>
      <c r="MO136" s="250"/>
      <c r="MP136" s="250"/>
      <c r="MQ136" s="250"/>
      <c r="MR136" s="250"/>
      <c r="MS136" s="250"/>
      <c r="MT136" s="250"/>
      <c r="MU136" s="250"/>
      <c r="MV136" s="250"/>
      <c r="MW136" s="250"/>
      <c r="MX136" s="250"/>
      <c r="MY136" s="250"/>
      <c r="MZ136" s="250"/>
      <c r="NA136" s="250"/>
      <c r="NB136" s="250"/>
      <c r="NC136" s="250"/>
      <c r="ND136" s="250"/>
      <c r="NE136" s="250"/>
      <c r="NF136" s="250"/>
      <c r="NG136" s="250"/>
      <c r="NH136" s="250"/>
      <c r="NI136" s="250"/>
      <c r="NJ136" s="250"/>
      <c r="NK136" s="250"/>
      <c r="NL136" s="250"/>
      <c r="NM136" s="250"/>
      <c r="NN136" s="250"/>
      <c r="NO136" s="250"/>
      <c r="NP136" s="250"/>
      <c r="NQ136" s="250"/>
      <c r="NR136" s="250"/>
      <c r="NS136" s="250"/>
      <c r="NT136" s="250"/>
      <c r="NU136" s="250"/>
      <c r="NV136" s="250"/>
      <c r="NW136" s="250"/>
      <c r="NX136" s="250"/>
      <c r="NY136" s="250"/>
      <c r="NZ136" s="250"/>
      <c r="OA136" s="250"/>
      <c r="OB136" s="250"/>
      <c r="OC136" s="250"/>
      <c r="OD136" s="250"/>
      <c r="OE136" s="250"/>
      <c r="OF136" s="250"/>
      <c r="OG136" s="250"/>
      <c r="OH136" s="250"/>
      <c r="OI136" s="250"/>
      <c r="OJ136" s="250"/>
      <c r="OK136" s="250"/>
      <c r="OL136" s="250"/>
      <c r="OM136" s="250"/>
      <c r="ON136" s="250"/>
      <c r="OO136" s="250"/>
      <c r="OP136" s="250"/>
      <c r="OQ136" s="250"/>
      <c r="OR136" s="250"/>
      <c r="OS136" s="250"/>
      <c r="OT136" s="250"/>
      <c r="OU136" s="250"/>
      <c r="OV136" s="250"/>
      <c r="OW136" s="250"/>
      <c r="OX136" s="250"/>
      <c r="OY136" s="250"/>
      <c r="OZ136" s="250"/>
      <c r="PA136" s="250"/>
      <c r="PB136" s="250"/>
      <c r="PC136" s="250"/>
      <c r="PD136" s="250"/>
      <c r="PE136" s="250"/>
      <c r="PF136" s="250"/>
      <c r="PG136" s="250"/>
      <c r="PH136" s="250"/>
      <c r="PI136" s="250"/>
      <c r="PJ136" s="250"/>
      <c r="PK136" s="250"/>
      <c r="PL136" s="250"/>
      <c r="PM136" s="250"/>
      <c r="PN136" s="250"/>
      <c r="PO136" s="250"/>
      <c r="PP136" s="250"/>
      <c r="PQ136" s="250"/>
      <c r="PR136" s="250"/>
      <c r="PS136" s="250"/>
      <c r="PT136" s="250"/>
      <c r="PU136" s="250"/>
    </row>
    <row r="137" spans="1:437" s="265" customFormat="1" outlineLevel="1" x14ac:dyDescent="0.25">
      <c r="A137" s="189"/>
      <c r="B137" s="189"/>
      <c r="C137" s="190"/>
      <c r="D137" s="191"/>
      <c r="E137" s="192"/>
      <c r="F137" s="192"/>
      <c r="G137" s="192"/>
      <c r="H137" s="192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  <c r="AB137" s="192"/>
      <c r="AC137" s="192"/>
      <c r="AD137" s="192"/>
      <c r="AE137" s="192"/>
      <c r="AF137" s="192"/>
      <c r="AG137" s="192"/>
      <c r="AH137" s="192"/>
      <c r="AI137" s="192"/>
      <c r="AJ137" s="192"/>
      <c r="AK137" s="192"/>
      <c r="AL137" s="192"/>
      <c r="AM137" s="192"/>
      <c r="AN137" s="192"/>
      <c r="AO137" s="192"/>
      <c r="AP137" s="192"/>
      <c r="AQ137" s="192"/>
      <c r="AR137" s="192"/>
      <c r="AS137" s="192"/>
      <c r="AT137" s="192"/>
      <c r="AU137" s="192"/>
      <c r="AV137" s="192"/>
      <c r="AW137" s="192"/>
      <c r="AX137" s="192"/>
      <c r="AY137" s="192"/>
      <c r="AZ137" s="192"/>
      <c r="BA137" s="192"/>
      <c r="BB137" s="192"/>
      <c r="BC137" s="192"/>
      <c r="BD137" s="192"/>
      <c r="BE137" s="192"/>
      <c r="BF137" s="192"/>
      <c r="BG137" s="192"/>
      <c r="BH137" s="192"/>
      <c r="BI137" s="192"/>
      <c r="BJ137" s="192"/>
      <c r="BK137" s="192"/>
      <c r="BL137" s="192"/>
      <c r="BM137" s="192"/>
      <c r="BN137" s="192"/>
      <c r="BO137" s="192"/>
      <c r="BP137" s="192"/>
      <c r="BQ137" s="192"/>
      <c r="BR137" s="192"/>
      <c r="BS137" s="192"/>
      <c r="BT137" s="192"/>
      <c r="BU137" s="192"/>
      <c r="BV137" s="192"/>
      <c r="BW137" s="192"/>
      <c r="BX137" s="192"/>
      <c r="BY137" s="192"/>
      <c r="BZ137" s="192"/>
      <c r="CA137" s="192"/>
      <c r="CB137" s="192"/>
      <c r="CC137" s="192"/>
      <c r="CD137" s="192"/>
      <c r="CE137" s="192"/>
      <c r="CF137" s="192"/>
      <c r="CG137" s="192"/>
      <c r="CH137" s="192"/>
      <c r="CI137" s="192"/>
      <c r="CJ137" s="192"/>
      <c r="CK137" s="192"/>
      <c r="CL137" s="192"/>
      <c r="CM137" s="192"/>
      <c r="CN137" s="192"/>
      <c r="CO137" s="192"/>
      <c r="CP137" s="192"/>
      <c r="CQ137" s="192"/>
      <c r="CR137" s="192"/>
      <c r="CS137" s="192"/>
      <c r="CT137" s="192"/>
      <c r="CU137" s="192"/>
      <c r="CV137" s="192"/>
      <c r="CW137" s="192"/>
      <c r="CX137" s="192"/>
      <c r="CY137" s="192"/>
      <c r="CZ137" s="192"/>
      <c r="DA137" s="192"/>
      <c r="DB137" s="192"/>
      <c r="DC137" s="192"/>
      <c r="DD137" s="192"/>
      <c r="DE137" s="192"/>
      <c r="DF137" s="192"/>
      <c r="DG137" s="192"/>
      <c r="DH137" s="192"/>
      <c r="DI137" s="192"/>
      <c r="DJ137" s="192"/>
      <c r="DK137" s="192"/>
      <c r="DL137" s="192"/>
      <c r="DM137" s="192"/>
      <c r="DN137" s="192"/>
      <c r="DO137" s="192"/>
      <c r="DP137" s="192"/>
      <c r="DQ137" s="192"/>
      <c r="DR137" s="192"/>
      <c r="DS137" s="192"/>
      <c r="DT137" s="192"/>
      <c r="DU137" s="192"/>
      <c r="DV137" s="192"/>
      <c r="DW137" s="192"/>
      <c r="DX137" s="192"/>
      <c r="DY137" s="192"/>
      <c r="DZ137" s="192"/>
      <c r="EA137" s="192"/>
      <c r="EB137" s="192"/>
      <c r="EC137" s="192"/>
      <c r="ED137" s="192"/>
      <c r="EE137" s="192"/>
      <c r="EF137" s="192"/>
      <c r="EG137" s="192"/>
      <c r="EH137" s="192"/>
      <c r="EI137" s="192"/>
      <c r="EJ137" s="192"/>
      <c r="EK137" s="192"/>
      <c r="EL137" s="192"/>
      <c r="EM137" s="192"/>
      <c r="EN137" s="192"/>
      <c r="EO137" s="192"/>
      <c r="EP137" s="192"/>
      <c r="EQ137" s="192"/>
      <c r="ER137" s="192"/>
      <c r="ES137" s="192"/>
      <c r="ET137" s="192"/>
      <c r="EU137" s="192"/>
      <c r="EV137" s="192"/>
      <c r="EW137" s="192"/>
      <c r="EX137" s="192"/>
      <c r="EY137" s="192"/>
      <c r="EZ137" s="192"/>
      <c r="FA137" s="192"/>
      <c r="FB137" s="192"/>
      <c r="FC137" s="192"/>
      <c r="FD137" s="192"/>
      <c r="FE137" s="192"/>
      <c r="FF137" s="192"/>
      <c r="FG137" s="192"/>
      <c r="FH137" s="192"/>
      <c r="FI137" s="192"/>
      <c r="FJ137" s="192"/>
      <c r="FK137" s="192"/>
      <c r="FL137" s="192"/>
      <c r="FM137" s="192"/>
      <c r="FN137" s="192"/>
      <c r="FO137" s="192"/>
      <c r="FP137" s="192"/>
      <c r="FQ137" s="192"/>
      <c r="FR137" s="192"/>
      <c r="FS137" s="192"/>
      <c r="FT137" s="192"/>
      <c r="FU137" s="192"/>
      <c r="FV137" s="192"/>
      <c r="FW137" s="192"/>
      <c r="FX137" s="192"/>
      <c r="FY137" s="192"/>
      <c r="FZ137" s="192"/>
      <c r="GA137" s="192"/>
      <c r="GB137" s="192"/>
      <c r="GC137" s="192"/>
      <c r="GD137" s="192"/>
      <c r="GE137" s="192"/>
      <c r="GF137" s="192"/>
      <c r="GG137" s="192"/>
      <c r="GH137" s="192"/>
      <c r="GI137" s="192"/>
      <c r="GJ137" s="192"/>
      <c r="GK137" s="250"/>
      <c r="GL137" s="250"/>
      <c r="GM137" s="250"/>
      <c r="GN137" s="250"/>
      <c r="GO137" s="250"/>
      <c r="GP137" s="250"/>
      <c r="GQ137" s="250"/>
      <c r="GR137" s="250"/>
      <c r="GS137" s="250"/>
      <c r="GT137" s="250"/>
      <c r="GU137" s="250"/>
      <c r="GV137" s="250"/>
      <c r="GW137" s="250"/>
      <c r="GX137" s="250"/>
      <c r="GY137" s="250"/>
      <c r="GZ137" s="250"/>
      <c r="HA137" s="250"/>
      <c r="HB137" s="250"/>
      <c r="HC137" s="250"/>
      <c r="HD137" s="250"/>
      <c r="HE137" s="250"/>
      <c r="HF137" s="250"/>
      <c r="HG137" s="250"/>
      <c r="HH137" s="250"/>
      <c r="HI137" s="250"/>
      <c r="HJ137" s="250"/>
      <c r="HK137" s="250"/>
      <c r="HL137" s="250"/>
      <c r="HM137" s="250"/>
      <c r="HN137" s="250"/>
      <c r="HO137" s="250"/>
      <c r="HP137" s="250"/>
      <c r="HQ137" s="250"/>
      <c r="HR137" s="250"/>
      <c r="HS137" s="250"/>
      <c r="HT137" s="250"/>
      <c r="HU137" s="250"/>
      <c r="HV137" s="250"/>
      <c r="HW137" s="250"/>
      <c r="HX137" s="250"/>
      <c r="HY137" s="250"/>
      <c r="HZ137" s="250"/>
      <c r="IA137" s="250"/>
      <c r="IB137" s="250"/>
      <c r="IC137" s="250"/>
      <c r="ID137" s="250"/>
      <c r="IE137" s="250"/>
      <c r="IF137" s="250"/>
      <c r="IG137" s="250"/>
      <c r="IH137" s="250"/>
      <c r="II137" s="250"/>
      <c r="IJ137" s="250"/>
      <c r="IK137" s="250"/>
      <c r="IL137" s="250"/>
      <c r="IM137" s="250"/>
      <c r="IN137" s="250"/>
      <c r="IO137" s="250"/>
      <c r="IP137" s="250"/>
      <c r="IQ137" s="250"/>
      <c r="IR137" s="250"/>
      <c r="IS137" s="250"/>
      <c r="IT137" s="250"/>
      <c r="IU137" s="250"/>
      <c r="IV137" s="250"/>
      <c r="IW137" s="250"/>
      <c r="IX137" s="250"/>
      <c r="IY137" s="250"/>
      <c r="IZ137" s="250"/>
      <c r="JA137" s="250"/>
      <c r="JB137" s="250"/>
      <c r="JC137" s="250"/>
      <c r="JD137" s="250"/>
      <c r="JE137" s="250"/>
      <c r="JF137" s="250"/>
      <c r="JG137" s="250"/>
      <c r="JH137" s="250"/>
      <c r="JI137" s="250"/>
      <c r="JJ137" s="250"/>
      <c r="JK137" s="250"/>
      <c r="JL137" s="250"/>
      <c r="JM137" s="250"/>
      <c r="JN137" s="250"/>
      <c r="JO137" s="250"/>
      <c r="JP137" s="250"/>
      <c r="JQ137" s="250"/>
      <c r="JR137" s="250"/>
      <c r="JS137" s="250"/>
      <c r="JT137" s="250"/>
      <c r="JU137" s="250"/>
      <c r="JV137" s="250"/>
      <c r="JW137" s="250"/>
      <c r="JX137" s="250"/>
      <c r="JY137" s="250"/>
      <c r="JZ137" s="250"/>
      <c r="KA137" s="250"/>
      <c r="KB137" s="250"/>
      <c r="KC137" s="250"/>
      <c r="KD137" s="250"/>
      <c r="KE137" s="250"/>
      <c r="KF137" s="250"/>
      <c r="KG137" s="250"/>
      <c r="KH137" s="250"/>
      <c r="KI137" s="250"/>
      <c r="KJ137" s="250"/>
      <c r="KK137" s="250"/>
      <c r="KL137" s="250"/>
      <c r="KM137" s="250"/>
      <c r="KN137" s="250"/>
      <c r="KO137" s="250"/>
      <c r="KP137" s="250"/>
      <c r="KQ137" s="250"/>
      <c r="KR137" s="250"/>
      <c r="KS137" s="250"/>
      <c r="KT137" s="250"/>
      <c r="KU137" s="250"/>
      <c r="KV137" s="250"/>
      <c r="KW137" s="250"/>
      <c r="KX137" s="250"/>
      <c r="KY137" s="250"/>
      <c r="KZ137" s="250"/>
      <c r="LA137" s="250"/>
      <c r="LB137" s="250"/>
      <c r="LC137" s="250"/>
      <c r="LD137" s="250"/>
      <c r="LE137" s="250"/>
      <c r="LF137" s="250"/>
      <c r="LG137" s="250"/>
      <c r="LH137" s="250"/>
      <c r="LI137" s="250"/>
      <c r="LJ137" s="250"/>
      <c r="LK137" s="250"/>
      <c r="LL137" s="250"/>
      <c r="LM137" s="250"/>
      <c r="LN137" s="250"/>
      <c r="LO137" s="250"/>
      <c r="LP137" s="250"/>
      <c r="LQ137" s="250"/>
      <c r="LR137" s="250"/>
      <c r="LS137" s="250"/>
      <c r="LT137" s="250"/>
      <c r="LU137" s="250"/>
      <c r="LV137" s="250"/>
      <c r="LW137" s="250"/>
      <c r="LX137" s="250"/>
      <c r="LY137" s="250"/>
      <c r="LZ137" s="250"/>
      <c r="MA137" s="250"/>
      <c r="MB137" s="250"/>
      <c r="MC137" s="250"/>
      <c r="MD137" s="250"/>
      <c r="ME137" s="250"/>
      <c r="MF137" s="250"/>
      <c r="MG137" s="250"/>
      <c r="MH137" s="250"/>
      <c r="MI137" s="250"/>
      <c r="MJ137" s="250"/>
      <c r="MK137" s="250"/>
      <c r="ML137" s="250"/>
      <c r="MM137" s="250"/>
      <c r="MN137" s="250"/>
      <c r="MO137" s="250"/>
      <c r="MP137" s="250"/>
      <c r="MQ137" s="250"/>
      <c r="MR137" s="250"/>
      <c r="MS137" s="250"/>
      <c r="MT137" s="250"/>
      <c r="MU137" s="250"/>
      <c r="MV137" s="250"/>
      <c r="MW137" s="250"/>
      <c r="MX137" s="250"/>
      <c r="MY137" s="250"/>
      <c r="MZ137" s="250"/>
      <c r="NA137" s="250"/>
      <c r="NB137" s="250"/>
      <c r="NC137" s="250"/>
      <c r="ND137" s="250"/>
      <c r="NE137" s="250"/>
      <c r="NF137" s="250"/>
      <c r="NG137" s="250"/>
      <c r="NH137" s="250"/>
      <c r="NI137" s="250"/>
      <c r="NJ137" s="250"/>
      <c r="NK137" s="250"/>
      <c r="NL137" s="250"/>
      <c r="NM137" s="250"/>
      <c r="NN137" s="250"/>
      <c r="NO137" s="250"/>
      <c r="NP137" s="250"/>
      <c r="NQ137" s="250"/>
      <c r="NR137" s="250"/>
      <c r="NS137" s="250"/>
      <c r="NT137" s="250"/>
      <c r="NU137" s="250"/>
      <c r="NV137" s="250"/>
      <c r="NW137" s="250"/>
      <c r="NX137" s="250"/>
      <c r="NY137" s="250"/>
      <c r="NZ137" s="250"/>
      <c r="OA137" s="250"/>
      <c r="OB137" s="250"/>
      <c r="OC137" s="250"/>
      <c r="OD137" s="250"/>
      <c r="OE137" s="250"/>
      <c r="OF137" s="250"/>
      <c r="OG137" s="250"/>
      <c r="OH137" s="250"/>
      <c r="OI137" s="250"/>
      <c r="OJ137" s="250"/>
      <c r="OK137" s="250"/>
      <c r="OL137" s="250"/>
      <c r="OM137" s="250"/>
      <c r="ON137" s="250"/>
      <c r="OO137" s="250"/>
      <c r="OP137" s="250"/>
      <c r="OQ137" s="250"/>
      <c r="OR137" s="250"/>
      <c r="OS137" s="250"/>
      <c r="OT137" s="250"/>
      <c r="OU137" s="250"/>
      <c r="OV137" s="250"/>
      <c r="OW137" s="250"/>
      <c r="OX137" s="250"/>
      <c r="OY137" s="250"/>
      <c r="OZ137" s="250"/>
      <c r="PA137" s="250"/>
      <c r="PB137" s="250"/>
      <c r="PC137" s="250"/>
      <c r="PD137" s="250"/>
      <c r="PE137" s="250"/>
      <c r="PF137" s="250"/>
      <c r="PG137" s="250"/>
      <c r="PH137" s="250"/>
      <c r="PI137" s="250"/>
      <c r="PJ137" s="250"/>
      <c r="PK137" s="250"/>
      <c r="PL137" s="250"/>
      <c r="PM137" s="250"/>
      <c r="PN137" s="250"/>
      <c r="PO137" s="250"/>
      <c r="PP137" s="250"/>
      <c r="PQ137" s="250"/>
      <c r="PR137" s="250"/>
      <c r="PS137" s="250"/>
      <c r="PT137" s="250"/>
      <c r="PU137" s="250"/>
    </row>
    <row r="138" spans="1:437" s="316" customFormat="1" outlineLevel="1" x14ac:dyDescent="0.25">
      <c r="A138" s="313"/>
      <c r="B138" s="313" t="s">
        <v>137</v>
      </c>
      <c r="C138" s="314"/>
      <c r="D138" s="315"/>
      <c r="E138" s="312"/>
      <c r="F138" s="312"/>
      <c r="G138" s="312"/>
      <c r="H138" s="312"/>
      <c r="I138" s="312"/>
      <c r="J138" s="312"/>
      <c r="K138" s="312"/>
      <c r="L138" s="312"/>
      <c r="M138" s="312"/>
      <c r="N138" s="312"/>
      <c r="O138" s="312"/>
      <c r="P138" s="312"/>
      <c r="Q138" s="312"/>
      <c r="R138" s="312"/>
      <c r="S138" s="312"/>
      <c r="T138" s="312"/>
      <c r="U138" s="312"/>
      <c r="V138" s="312"/>
      <c r="W138" s="312"/>
      <c r="X138" s="312"/>
      <c r="Y138" s="312"/>
      <c r="Z138" s="312"/>
      <c r="AA138" s="312"/>
      <c r="AB138" s="312"/>
      <c r="AC138" s="312"/>
      <c r="AD138" s="312"/>
      <c r="AE138" s="312"/>
      <c r="AF138" s="312"/>
      <c r="AG138" s="312"/>
      <c r="AH138" s="312"/>
      <c r="AI138" s="312"/>
      <c r="AJ138" s="312"/>
      <c r="AK138" s="312"/>
      <c r="AL138" s="312"/>
      <c r="AM138" s="312"/>
      <c r="AN138" s="312"/>
      <c r="AO138" s="312"/>
      <c r="AP138" s="312"/>
      <c r="AQ138" s="312"/>
      <c r="AR138" s="312"/>
      <c r="AS138" s="312"/>
      <c r="AT138" s="312"/>
      <c r="AU138" s="312"/>
      <c r="AV138" s="312"/>
      <c r="AW138" s="312"/>
      <c r="AX138" s="312"/>
      <c r="AY138" s="312"/>
      <c r="AZ138" s="312"/>
      <c r="BA138" s="312"/>
      <c r="BB138" s="312"/>
      <c r="BC138" s="312"/>
      <c r="BD138" s="312"/>
      <c r="BE138" s="312"/>
      <c r="BF138" s="312"/>
      <c r="BG138" s="312"/>
      <c r="BH138" s="312"/>
      <c r="BI138" s="312"/>
      <c r="BJ138" s="312"/>
      <c r="BK138" s="312"/>
      <c r="BL138" s="312"/>
      <c r="BM138" s="312"/>
      <c r="BN138" s="312"/>
      <c r="BO138" s="312"/>
      <c r="BP138" s="312"/>
      <c r="BQ138" s="312"/>
      <c r="BR138" s="312"/>
      <c r="BS138" s="312"/>
      <c r="BT138" s="312"/>
      <c r="BU138" s="312"/>
      <c r="BV138" s="312"/>
      <c r="BW138" s="312"/>
      <c r="BX138" s="312"/>
      <c r="BY138" s="312"/>
      <c r="BZ138" s="312"/>
      <c r="CA138" s="312"/>
      <c r="CB138" s="312"/>
      <c r="CC138" s="312"/>
      <c r="CD138" s="312"/>
      <c r="CE138" s="312"/>
      <c r="CF138" s="312"/>
      <c r="CG138" s="312"/>
      <c r="CH138" s="312"/>
      <c r="CI138" s="312"/>
      <c r="CJ138" s="312"/>
      <c r="CK138" s="312"/>
      <c r="CL138" s="312"/>
      <c r="CM138" s="312"/>
      <c r="CN138" s="312"/>
      <c r="CO138" s="312"/>
      <c r="CP138" s="312"/>
      <c r="CQ138" s="312"/>
      <c r="CR138" s="312"/>
      <c r="CS138" s="312"/>
      <c r="CT138" s="312"/>
      <c r="CU138" s="312"/>
      <c r="CV138" s="312"/>
      <c r="CW138" s="312"/>
      <c r="CX138" s="312"/>
      <c r="CY138" s="312"/>
      <c r="CZ138" s="312"/>
      <c r="DA138" s="312"/>
      <c r="DB138" s="312"/>
      <c r="DC138" s="312"/>
      <c r="DD138" s="312"/>
      <c r="DE138" s="312"/>
      <c r="DF138" s="312"/>
      <c r="DG138" s="312"/>
      <c r="DH138" s="312"/>
      <c r="DI138" s="312"/>
      <c r="DJ138" s="312"/>
      <c r="DK138" s="312"/>
      <c r="DL138" s="312"/>
      <c r="DM138" s="312"/>
      <c r="DN138" s="312"/>
      <c r="DO138" s="312"/>
      <c r="DP138" s="312"/>
      <c r="DQ138" s="312"/>
      <c r="DR138" s="312"/>
      <c r="DS138" s="312"/>
      <c r="DT138" s="312"/>
      <c r="DU138" s="312"/>
      <c r="DV138" s="312"/>
      <c r="DW138" s="312"/>
      <c r="DX138" s="312"/>
      <c r="DY138" s="312"/>
      <c r="DZ138" s="312"/>
      <c r="EA138" s="312"/>
      <c r="EB138" s="312"/>
      <c r="EC138" s="312"/>
      <c r="ED138" s="312"/>
      <c r="EE138" s="312"/>
      <c r="EF138" s="312"/>
      <c r="EG138" s="312"/>
      <c r="EH138" s="312"/>
      <c r="EI138" s="312"/>
      <c r="EJ138" s="312"/>
      <c r="EK138" s="312"/>
      <c r="EL138" s="312"/>
      <c r="EM138" s="312"/>
      <c r="EN138" s="312"/>
      <c r="EO138" s="312"/>
      <c r="EP138" s="312"/>
      <c r="EQ138" s="312"/>
      <c r="ER138" s="312"/>
      <c r="ES138" s="312"/>
      <c r="ET138" s="312"/>
      <c r="EU138" s="312"/>
      <c r="EV138" s="312"/>
      <c r="EW138" s="312"/>
      <c r="EX138" s="312"/>
      <c r="EY138" s="312"/>
      <c r="EZ138" s="312"/>
      <c r="FA138" s="312"/>
      <c r="FB138" s="312"/>
      <c r="FC138" s="312"/>
      <c r="FD138" s="312"/>
      <c r="FE138" s="312"/>
      <c r="FF138" s="312"/>
      <c r="FG138" s="312"/>
      <c r="FH138" s="312"/>
      <c r="FI138" s="312"/>
      <c r="FJ138" s="312"/>
      <c r="FK138" s="312"/>
      <c r="FL138" s="312"/>
      <c r="FM138" s="312"/>
      <c r="FN138" s="312"/>
      <c r="FO138" s="312"/>
      <c r="FP138" s="312"/>
      <c r="FQ138" s="312"/>
      <c r="FR138" s="312"/>
      <c r="FS138" s="312"/>
      <c r="FT138" s="312"/>
      <c r="FU138" s="312"/>
      <c r="FV138" s="312"/>
      <c r="FW138" s="312"/>
      <c r="FX138" s="312"/>
      <c r="FY138" s="312"/>
      <c r="FZ138" s="312"/>
      <c r="GA138" s="312"/>
      <c r="GB138" s="312"/>
      <c r="GC138" s="312"/>
      <c r="GD138" s="312"/>
      <c r="GE138" s="312"/>
      <c r="GF138" s="312"/>
      <c r="GG138" s="312"/>
      <c r="GH138" s="312"/>
      <c r="GI138" s="312"/>
      <c r="GJ138" s="312"/>
      <c r="GK138" s="256"/>
      <c r="GL138" s="256"/>
      <c r="GM138" s="256"/>
      <c r="GN138" s="256"/>
      <c r="GO138" s="256"/>
      <c r="GP138" s="256"/>
      <c r="GQ138" s="256"/>
      <c r="GR138" s="256"/>
      <c r="GS138" s="256"/>
      <c r="GT138" s="256"/>
      <c r="GU138" s="256"/>
      <c r="GV138" s="256"/>
      <c r="GW138" s="256"/>
      <c r="GX138" s="256"/>
      <c r="GY138" s="256"/>
      <c r="GZ138" s="256"/>
      <c r="HA138" s="256"/>
      <c r="HB138" s="256"/>
      <c r="HC138" s="256"/>
      <c r="HD138" s="256"/>
      <c r="HE138" s="256"/>
      <c r="HF138" s="256"/>
      <c r="HG138" s="256"/>
      <c r="HH138" s="256"/>
      <c r="HI138" s="256"/>
      <c r="HJ138" s="256"/>
      <c r="HK138" s="256"/>
      <c r="HL138" s="256"/>
      <c r="HM138" s="256"/>
      <c r="HN138" s="256"/>
      <c r="HO138" s="256"/>
      <c r="HP138" s="256"/>
      <c r="HQ138" s="256"/>
      <c r="HR138" s="256"/>
      <c r="HS138" s="256"/>
      <c r="HT138" s="256"/>
      <c r="HU138" s="256"/>
      <c r="HV138" s="256"/>
      <c r="HW138" s="256"/>
      <c r="HX138" s="256"/>
      <c r="HY138" s="256"/>
      <c r="HZ138" s="256"/>
      <c r="IA138" s="256"/>
      <c r="IB138" s="256"/>
      <c r="IC138" s="256"/>
      <c r="ID138" s="256"/>
      <c r="IE138" s="256"/>
      <c r="IF138" s="256"/>
      <c r="IG138" s="256"/>
      <c r="IH138" s="256"/>
      <c r="II138" s="256"/>
      <c r="IJ138" s="256"/>
      <c r="IK138" s="256"/>
      <c r="IL138" s="256"/>
      <c r="IM138" s="256"/>
      <c r="IN138" s="256"/>
      <c r="IO138" s="256"/>
      <c r="IP138" s="256"/>
      <c r="IQ138" s="256"/>
      <c r="IR138" s="256"/>
      <c r="IS138" s="256"/>
      <c r="IT138" s="256"/>
      <c r="IU138" s="256"/>
      <c r="IV138" s="256"/>
      <c r="IW138" s="256"/>
      <c r="IX138" s="256"/>
      <c r="IY138" s="256"/>
      <c r="IZ138" s="256"/>
      <c r="JA138" s="256"/>
      <c r="JB138" s="256"/>
      <c r="JC138" s="256"/>
      <c r="JD138" s="256"/>
      <c r="JE138" s="256"/>
      <c r="JF138" s="256"/>
      <c r="JG138" s="256"/>
      <c r="JH138" s="256"/>
      <c r="JI138" s="256"/>
      <c r="JJ138" s="256"/>
      <c r="JK138" s="256"/>
      <c r="JL138" s="256"/>
      <c r="JM138" s="256"/>
      <c r="JN138" s="256"/>
      <c r="JO138" s="256"/>
      <c r="JP138" s="256"/>
      <c r="JQ138" s="256"/>
      <c r="JR138" s="256"/>
      <c r="JS138" s="256"/>
      <c r="JT138" s="256"/>
      <c r="JU138" s="256"/>
      <c r="JV138" s="256"/>
      <c r="JW138" s="256"/>
      <c r="JX138" s="256"/>
      <c r="JY138" s="256"/>
      <c r="JZ138" s="256"/>
      <c r="KA138" s="256"/>
      <c r="KB138" s="256"/>
      <c r="KC138" s="256"/>
      <c r="KD138" s="256"/>
      <c r="KE138" s="256"/>
      <c r="KF138" s="256"/>
      <c r="KG138" s="256"/>
      <c r="KH138" s="256"/>
      <c r="KI138" s="256"/>
      <c r="KJ138" s="256"/>
      <c r="KK138" s="256"/>
      <c r="KL138" s="256"/>
      <c r="KM138" s="256"/>
      <c r="KN138" s="256"/>
      <c r="KO138" s="256"/>
      <c r="KP138" s="256"/>
      <c r="KQ138" s="256"/>
      <c r="KR138" s="256"/>
      <c r="KS138" s="256"/>
      <c r="KT138" s="256"/>
      <c r="KU138" s="256"/>
      <c r="KV138" s="256"/>
      <c r="KW138" s="256"/>
      <c r="KX138" s="256"/>
      <c r="KY138" s="256"/>
      <c r="KZ138" s="256"/>
      <c r="LA138" s="256"/>
      <c r="LB138" s="256"/>
      <c r="LC138" s="256"/>
      <c r="LD138" s="256"/>
      <c r="LE138" s="256"/>
      <c r="LF138" s="256"/>
      <c r="LG138" s="256"/>
      <c r="LH138" s="256"/>
      <c r="LI138" s="256"/>
      <c r="LJ138" s="256"/>
      <c r="LK138" s="256"/>
      <c r="LL138" s="256"/>
      <c r="LM138" s="256"/>
      <c r="LN138" s="256"/>
      <c r="LO138" s="256"/>
      <c r="LP138" s="256"/>
      <c r="LQ138" s="256"/>
      <c r="LR138" s="256"/>
      <c r="LS138" s="256"/>
      <c r="LT138" s="256"/>
      <c r="LU138" s="256"/>
      <c r="LV138" s="256"/>
      <c r="LW138" s="256"/>
      <c r="LX138" s="256"/>
      <c r="LY138" s="256"/>
      <c r="LZ138" s="256"/>
      <c r="MA138" s="256"/>
      <c r="MB138" s="256"/>
      <c r="MC138" s="256"/>
      <c r="MD138" s="256"/>
      <c r="ME138" s="256"/>
      <c r="MF138" s="256"/>
      <c r="MG138" s="256"/>
      <c r="MH138" s="256"/>
      <c r="MI138" s="256"/>
      <c r="MJ138" s="256"/>
      <c r="MK138" s="256"/>
      <c r="ML138" s="256"/>
      <c r="MM138" s="256"/>
      <c r="MN138" s="256"/>
      <c r="MO138" s="256"/>
      <c r="MP138" s="256"/>
      <c r="MQ138" s="256"/>
      <c r="MR138" s="256"/>
      <c r="MS138" s="256"/>
      <c r="MT138" s="256"/>
      <c r="MU138" s="256"/>
      <c r="MV138" s="256"/>
      <c r="MW138" s="256"/>
      <c r="MX138" s="256"/>
      <c r="MY138" s="256"/>
      <c r="MZ138" s="256"/>
      <c r="NA138" s="256"/>
      <c r="NB138" s="256"/>
      <c r="NC138" s="256"/>
      <c r="ND138" s="256"/>
      <c r="NE138" s="256"/>
      <c r="NF138" s="256"/>
      <c r="NG138" s="256"/>
      <c r="NH138" s="256"/>
      <c r="NI138" s="256"/>
      <c r="NJ138" s="256"/>
      <c r="NK138" s="256"/>
      <c r="NL138" s="256"/>
      <c r="NM138" s="256"/>
      <c r="NN138" s="256"/>
      <c r="NO138" s="256"/>
      <c r="NP138" s="256"/>
      <c r="NQ138" s="256"/>
      <c r="NR138" s="256"/>
      <c r="NS138" s="256"/>
      <c r="NT138" s="256"/>
      <c r="NU138" s="256"/>
      <c r="NV138" s="256"/>
      <c r="NW138" s="256"/>
      <c r="NX138" s="256"/>
      <c r="NY138" s="256"/>
      <c r="NZ138" s="256"/>
      <c r="OA138" s="256"/>
      <c r="OB138" s="256"/>
      <c r="OC138" s="256"/>
      <c r="OD138" s="256"/>
      <c r="OE138" s="256"/>
      <c r="OF138" s="256"/>
      <c r="OG138" s="256"/>
      <c r="OH138" s="256"/>
      <c r="OI138" s="256"/>
      <c r="OJ138" s="256"/>
      <c r="OK138" s="256"/>
      <c r="OL138" s="256"/>
      <c r="OM138" s="256"/>
      <c r="ON138" s="256"/>
      <c r="OO138" s="256"/>
      <c r="OP138" s="256"/>
      <c r="OQ138" s="256"/>
      <c r="OR138" s="256"/>
      <c r="OS138" s="256"/>
      <c r="OT138" s="256"/>
      <c r="OU138" s="256"/>
      <c r="OV138" s="256"/>
      <c r="OW138" s="256"/>
      <c r="OX138" s="256"/>
      <c r="OY138" s="256"/>
      <c r="OZ138" s="256"/>
      <c r="PA138" s="256"/>
      <c r="PB138" s="256"/>
      <c r="PC138" s="256"/>
      <c r="PD138" s="256"/>
      <c r="PE138" s="256"/>
      <c r="PF138" s="256"/>
      <c r="PG138" s="256"/>
      <c r="PH138" s="256"/>
      <c r="PI138" s="256"/>
      <c r="PJ138" s="256"/>
      <c r="PK138" s="256"/>
      <c r="PL138" s="256"/>
      <c r="PM138" s="256"/>
      <c r="PN138" s="256"/>
      <c r="PO138" s="256"/>
      <c r="PP138" s="256"/>
      <c r="PQ138" s="256"/>
      <c r="PR138" s="256"/>
      <c r="PS138" s="256"/>
      <c r="PT138" s="256"/>
      <c r="PU138" s="256"/>
    </row>
    <row r="139" spans="1:437" s="519" customFormat="1" outlineLevel="1" x14ac:dyDescent="0.25">
      <c r="A139" s="68"/>
      <c r="B139" s="68"/>
      <c r="C139" s="38"/>
      <c r="D139" s="40"/>
      <c r="E139" s="518" t="str">
        <f xml:space="preserve"> InpC!E$88</f>
        <v>Number of periods in a year</v>
      </c>
      <c r="F139" s="518">
        <f xml:space="preserve"> InpC!F$88</f>
        <v>4</v>
      </c>
      <c r="G139" s="518" t="str">
        <f xml:space="preserve"> InpC!G$88</f>
        <v>periods</v>
      </c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257"/>
      <c r="GL139" s="257"/>
      <c r="GM139" s="257"/>
      <c r="GN139" s="257"/>
      <c r="GO139" s="257"/>
      <c r="GP139" s="257"/>
      <c r="GQ139" s="257"/>
      <c r="GR139" s="257"/>
      <c r="GS139" s="257"/>
      <c r="GT139" s="257"/>
      <c r="GU139" s="257"/>
      <c r="GV139" s="257"/>
      <c r="GW139" s="257"/>
      <c r="GX139" s="257"/>
      <c r="GY139" s="257"/>
      <c r="GZ139" s="257"/>
      <c r="HA139" s="257"/>
      <c r="HB139" s="257"/>
      <c r="HC139" s="257"/>
      <c r="HD139" s="257"/>
      <c r="HE139" s="257"/>
      <c r="HF139" s="257"/>
      <c r="HG139" s="257"/>
      <c r="HH139" s="257"/>
      <c r="HI139" s="257"/>
      <c r="HJ139" s="257"/>
      <c r="HK139" s="257"/>
      <c r="HL139" s="257"/>
      <c r="HM139" s="257"/>
      <c r="HN139" s="257"/>
      <c r="HO139" s="257"/>
      <c r="HP139" s="257"/>
      <c r="HQ139" s="257"/>
      <c r="HR139" s="257"/>
      <c r="HS139" s="257"/>
      <c r="HT139" s="257"/>
      <c r="HU139" s="257"/>
      <c r="HV139" s="257"/>
      <c r="HW139" s="257"/>
      <c r="HX139" s="257"/>
      <c r="HY139" s="257"/>
      <c r="HZ139" s="257"/>
      <c r="IA139" s="257"/>
      <c r="IB139" s="257"/>
      <c r="IC139" s="257"/>
      <c r="ID139" s="257"/>
      <c r="IE139" s="257"/>
      <c r="IF139" s="257"/>
      <c r="IG139" s="257"/>
      <c r="IH139" s="257"/>
      <c r="II139" s="257"/>
      <c r="IJ139" s="257"/>
      <c r="IK139" s="257"/>
      <c r="IL139" s="257"/>
      <c r="IM139" s="257"/>
      <c r="IN139" s="257"/>
      <c r="IO139" s="257"/>
      <c r="IP139" s="257"/>
      <c r="IQ139" s="257"/>
      <c r="IR139" s="257"/>
      <c r="IS139" s="257"/>
      <c r="IT139" s="257"/>
      <c r="IU139" s="257"/>
      <c r="IV139" s="257"/>
      <c r="IW139" s="257"/>
      <c r="IX139" s="257"/>
      <c r="IY139" s="257"/>
      <c r="IZ139" s="257"/>
      <c r="JA139" s="257"/>
      <c r="JB139" s="257"/>
      <c r="JC139" s="257"/>
      <c r="JD139" s="257"/>
      <c r="JE139" s="257"/>
      <c r="JF139" s="257"/>
      <c r="JG139" s="257"/>
      <c r="JH139" s="257"/>
      <c r="JI139" s="257"/>
      <c r="JJ139" s="257"/>
      <c r="JK139" s="257"/>
      <c r="JL139" s="257"/>
      <c r="JM139" s="257"/>
      <c r="JN139" s="257"/>
      <c r="JO139" s="257"/>
      <c r="JP139" s="257"/>
      <c r="JQ139" s="257"/>
      <c r="JR139" s="257"/>
      <c r="JS139" s="257"/>
      <c r="JT139" s="257"/>
      <c r="JU139" s="257"/>
      <c r="JV139" s="257"/>
      <c r="JW139" s="257"/>
      <c r="JX139" s="257"/>
      <c r="JY139" s="257"/>
      <c r="JZ139" s="257"/>
      <c r="KA139" s="257"/>
      <c r="KB139" s="257"/>
      <c r="KC139" s="257"/>
      <c r="KD139" s="257"/>
      <c r="KE139" s="257"/>
      <c r="KF139" s="257"/>
      <c r="KG139" s="257"/>
      <c r="KH139" s="257"/>
      <c r="KI139" s="257"/>
      <c r="KJ139" s="257"/>
      <c r="KK139" s="257"/>
      <c r="KL139" s="257"/>
      <c r="KM139" s="257"/>
      <c r="KN139" s="257"/>
      <c r="KO139" s="257"/>
      <c r="KP139" s="257"/>
      <c r="KQ139" s="257"/>
      <c r="KR139" s="257"/>
      <c r="KS139" s="257"/>
      <c r="KT139" s="257"/>
      <c r="KU139" s="257"/>
      <c r="KV139" s="257"/>
      <c r="KW139" s="257"/>
      <c r="KX139" s="257"/>
      <c r="KY139" s="257"/>
      <c r="KZ139" s="257"/>
      <c r="LA139" s="257"/>
      <c r="LB139" s="257"/>
      <c r="LC139" s="257"/>
      <c r="LD139" s="257"/>
      <c r="LE139" s="257"/>
      <c r="LF139" s="257"/>
      <c r="LG139" s="257"/>
      <c r="LH139" s="257"/>
      <c r="LI139" s="257"/>
      <c r="LJ139" s="257"/>
      <c r="LK139" s="257"/>
      <c r="LL139" s="257"/>
      <c r="LM139" s="257"/>
      <c r="LN139" s="257"/>
      <c r="LO139" s="257"/>
      <c r="LP139" s="257"/>
      <c r="LQ139" s="257"/>
      <c r="LR139" s="257"/>
      <c r="LS139" s="257"/>
      <c r="LT139" s="257"/>
      <c r="LU139" s="257"/>
      <c r="LV139" s="257"/>
      <c r="LW139" s="257"/>
      <c r="LX139" s="257"/>
      <c r="LY139" s="257"/>
      <c r="LZ139" s="257"/>
      <c r="MA139" s="257"/>
      <c r="MB139" s="257"/>
      <c r="MC139" s="257"/>
      <c r="MD139" s="257"/>
      <c r="ME139" s="257"/>
      <c r="MF139" s="257"/>
      <c r="MG139" s="257"/>
      <c r="MH139" s="257"/>
      <c r="MI139" s="257"/>
      <c r="MJ139" s="257"/>
      <c r="MK139" s="257"/>
      <c r="ML139" s="257"/>
      <c r="MM139" s="257"/>
      <c r="MN139" s="257"/>
      <c r="MO139" s="257"/>
      <c r="MP139" s="257"/>
      <c r="MQ139" s="257"/>
      <c r="MR139" s="257"/>
      <c r="MS139" s="257"/>
      <c r="MT139" s="257"/>
      <c r="MU139" s="257"/>
      <c r="MV139" s="257"/>
      <c r="MW139" s="257"/>
      <c r="MX139" s="257"/>
      <c r="MY139" s="257"/>
      <c r="MZ139" s="257"/>
      <c r="NA139" s="257"/>
      <c r="NB139" s="257"/>
      <c r="NC139" s="257"/>
      <c r="ND139" s="257"/>
      <c r="NE139" s="257"/>
      <c r="NF139" s="257"/>
      <c r="NG139" s="257"/>
      <c r="NH139" s="257"/>
      <c r="NI139" s="257"/>
      <c r="NJ139" s="257"/>
      <c r="NK139" s="257"/>
      <c r="NL139" s="257"/>
      <c r="NM139" s="257"/>
      <c r="NN139" s="257"/>
      <c r="NO139" s="257"/>
      <c r="NP139" s="257"/>
      <c r="NQ139" s="257"/>
      <c r="NR139" s="257"/>
      <c r="NS139" s="257"/>
      <c r="NT139" s="257"/>
      <c r="NU139" s="257"/>
      <c r="NV139" s="257"/>
      <c r="NW139" s="257"/>
      <c r="NX139" s="257"/>
      <c r="NY139" s="257"/>
      <c r="NZ139" s="257"/>
      <c r="OA139" s="257"/>
      <c r="OB139" s="257"/>
      <c r="OC139" s="257"/>
      <c r="OD139" s="257"/>
      <c r="OE139" s="257"/>
      <c r="OF139" s="257"/>
      <c r="OG139" s="257"/>
      <c r="OH139" s="257"/>
      <c r="OI139" s="257"/>
      <c r="OJ139" s="257"/>
      <c r="OK139" s="257"/>
      <c r="OL139" s="257"/>
      <c r="OM139" s="257"/>
      <c r="ON139" s="257"/>
      <c r="OO139" s="257"/>
      <c r="OP139" s="257"/>
      <c r="OQ139" s="257"/>
      <c r="OR139" s="257"/>
      <c r="OS139" s="257"/>
      <c r="OT139" s="257"/>
      <c r="OU139" s="257"/>
      <c r="OV139" s="257"/>
      <c r="OW139" s="257"/>
      <c r="OX139" s="257"/>
      <c r="OY139" s="257"/>
      <c r="OZ139" s="257"/>
      <c r="PA139" s="257"/>
      <c r="PB139" s="257"/>
      <c r="PC139" s="257"/>
      <c r="PD139" s="257"/>
      <c r="PE139" s="257"/>
      <c r="PF139" s="257"/>
      <c r="PG139" s="257"/>
      <c r="PH139" s="257"/>
      <c r="PI139" s="257"/>
      <c r="PJ139" s="257"/>
      <c r="PK139" s="257"/>
      <c r="PL139" s="257"/>
      <c r="PM139" s="257"/>
      <c r="PN139" s="257"/>
      <c r="PO139" s="257"/>
      <c r="PP139" s="257"/>
      <c r="PQ139" s="257"/>
      <c r="PR139" s="257"/>
      <c r="PS139" s="257"/>
      <c r="PT139" s="257"/>
      <c r="PU139" s="257"/>
    </row>
    <row r="140" spans="1:437" s="519" customFormat="1" outlineLevel="1" x14ac:dyDescent="0.25">
      <c r="A140" s="68"/>
      <c r="B140" s="68"/>
      <c r="C140" s="38"/>
      <c r="D140" s="40"/>
      <c r="E140" s="35" t="str">
        <f t="shared" ref="E140:AJ140" si="219" xml:space="preserve"> E$33</f>
        <v>End of contract year flag</v>
      </c>
      <c r="F140" s="35">
        <f t="shared" si="219"/>
        <v>0</v>
      </c>
      <c r="G140" s="35">
        <f t="shared" si="219"/>
        <v>0</v>
      </c>
      <c r="H140" s="35">
        <f t="shared" si="219"/>
        <v>0</v>
      </c>
      <c r="I140" s="35">
        <f t="shared" si="219"/>
        <v>0</v>
      </c>
      <c r="J140" s="35">
        <f t="shared" si="219"/>
        <v>0</v>
      </c>
      <c r="K140" s="35">
        <f t="shared" si="219"/>
        <v>0</v>
      </c>
      <c r="L140" s="35">
        <f t="shared" si="219"/>
        <v>1</v>
      </c>
      <c r="M140" s="35">
        <f t="shared" si="219"/>
        <v>0</v>
      </c>
      <c r="N140" s="35">
        <f t="shared" si="219"/>
        <v>0</v>
      </c>
      <c r="O140" s="35">
        <f t="shared" si="219"/>
        <v>0</v>
      </c>
      <c r="P140" s="35">
        <f t="shared" si="219"/>
        <v>1</v>
      </c>
      <c r="Q140" s="35">
        <f t="shared" si="219"/>
        <v>0</v>
      </c>
      <c r="R140" s="35">
        <f t="shared" si="219"/>
        <v>0</v>
      </c>
      <c r="S140" s="35">
        <f t="shared" si="219"/>
        <v>0</v>
      </c>
      <c r="T140" s="35">
        <f t="shared" si="219"/>
        <v>1</v>
      </c>
      <c r="U140" s="35">
        <f t="shared" si="219"/>
        <v>0</v>
      </c>
      <c r="V140" s="35">
        <f t="shared" si="219"/>
        <v>0</v>
      </c>
      <c r="W140" s="35">
        <f t="shared" si="219"/>
        <v>0</v>
      </c>
      <c r="X140" s="35">
        <f t="shared" si="219"/>
        <v>1</v>
      </c>
      <c r="Y140" s="35">
        <f t="shared" si="219"/>
        <v>0</v>
      </c>
      <c r="Z140" s="35">
        <f t="shared" si="219"/>
        <v>0</v>
      </c>
      <c r="AA140" s="35">
        <f t="shared" si="219"/>
        <v>0</v>
      </c>
      <c r="AB140" s="35">
        <f t="shared" si="219"/>
        <v>1</v>
      </c>
      <c r="AC140" s="35">
        <f t="shared" si="219"/>
        <v>0</v>
      </c>
      <c r="AD140" s="35">
        <f t="shared" si="219"/>
        <v>0</v>
      </c>
      <c r="AE140" s="35">
        <f t="shared" si="219"/>
        <v>0</v>
      </c>
      <c r="AF140" s="35">
        <f t="shared" si="219"/>
        <v>1</v>
      </c>
      <c r="AG140" s="35">
        <f t="shared" si="219"/>
        <v>0</v>
      </c>
      <c r="AH140" s="35">
        <f t="shared" si="219"/>
        <v>0</v>
      </c>
      <c r="AI140" s="35">
        <f t="shared" si="219"/>
        <v>0</v>
      </c>
      <c r="AJ140" s="35">
        <f t="shared" si="219"/>
        <v>1</v>
      </c>
      <c r="AK140" s="35">
        <f t="shared" ref="AK140:BP140" si="220" xml:space="preserve"> AK$33</f>
        <v>0</v>
      </c>
      <c r="AL140" s="35">
        <f t="shared" si="220"/>
        <v>0</v>
      </c>
      <c r="AM140" s="35">
        <f t="shared" si="220"/>
        <v>0</v>
      </c>
      <c r="AN140" s="35">
        <f t="shared" si="220"/>
        <v>1</v>
      </c>
      <c r="AO140" s="35">
        <f t="shared" si="220"/>
        <v>0</v>
      </c>
      <c r="AP140" s="35">
        <f t="shared" si="220"/>
        <v>0</v>
      </c>
      <c r="AQ140" s="35">
        <f t="shared" si="220"/>
        <v>0</v>
      </c>
      <c r="AR140" s="35">
        <f t="shared" si="220"/>
        <v>1</v>
      </c>
      <c r="AS140" s="35">
        <f t="shared" si="220"/>
        <v>0</v>
      </c>
      <c r="AT140" s="35">
        <f t="shared" si="220"/>
        <v>0</v>
      </c>
      <c r="AU140" s="35">
        <f t="shared" si="220"/>
        <v>0</v>
      </c>
      <c r="AV140" s="35">
        <f t="shared" si="220"/>
        <v>1</v>
      </c>
      <c r="AW140" s="35">
        <f t="shared" si="220"/>
        <v>0</v>
      </c>
      <c r="AX140" s="35">
        <f t="shared" si="220"/>
        <v>0</v>
      </c>
      <c r="AY140" s="35">
        <f t="shared" si="220"/>
        <v>0</v>
      </c>
      <c r="AZ140" s="35">
        <f t="shared" si="220"/>
        <v>1</v>
      </c>
      <c r="BA140" s="35">
        <f t="shared" si="220"/>
        <v>0</v>
      </c>
      <c r="BB140" s="35">
        <f t="shared" si="220"/>
        <v>0</v>
      </c>
      <c r="BC140" s="35">
        <f t="shared" si="220"/>
        <v>0</v>
      </c>
      <c r="BD140" s="35">
        <f t="shared" si="220"/>
        <v>1</v>
      </c>
      <c r="BE140" s="35">
        <f t="shared" si="220"/>
        <v>0</v>
      </c>
      <c r="BF140" s="35">
        <f t="shared" si="220"/>
        <v>0</v>
      </c>
      <c r="BG140" s="35">
        <f t="shared" si="220"/>
        <v>0</v>
      </c>
      <c r="BH140" s="35">
        <f t="shared" si="220"/>
        <v>1</v>
      </c>
      <c r="BI140" s="35">
        <f t="shared" si="220"/>
        <v>0</v>
      </c>
      <c r="BJ140" s="35">
        <f t="shared" si="220"/>
        <v>0</v>
      </c>
      <c r="BK140" s="35">
        <f t="shared" si="220"/>
        <v>0</v>
      </c>
      <c r="BL140" s="35">
        <f t="shared" si="220"/>
        <v>1</v>
      </c>
      <c r="BM140" s="35">
        <f t="shared" si="220"/>
        <v>0</v>
      </c>
      <c r="BN140" s="35">
        <f t="shared" si="220"/>
        <v>0</v>
      </c>
      <c r="BO140" s="35">
        <f t="shared" si="220"/>
        <v>0</v>
      </c>
      <c r="BP140" s="35">
        <f t="shared" si="220"/>
        <v>1</v>
      </c>
      <c r="BQ140" s="35">
        <f t="shared" ref="BQ140:CV140" si="221" xml:space="preserve"> BQ$33</f>
        <v>0</v>
      </c>
      <c r="BR140" s="35">
        <f t="shared" si="221"/>
        <v>0</v>
      </c>
      <c r="BS140" s="35">
        <f t="shared" si="221"/>
        <v>0</v>
      </c>
      <c r="BT140" s="35">
        <f t="shared" si="221"/>
        <v>1</v>
      </c>
      <c r="BU140" s="35">
        <f t="shared" si="221"/>
        <v>0</v>
      </c>
      <c r="BV140" s="35">
        <f t="shared" si="221"/>
        <v>0</v>
      </c>
      <c r="BW140" s="35">
        <f t="shared" si="221"/>
        <v>0</v>
      </c>
      <c r="BX140" s="35">
        <f t="shared" si="221"/>
        <v>1</v>
      </c>
      <c r="BY140" s="35">
        <f t="shared" si="221"/>
        <v>0</v>
      </c>
      <c r="BZ140" s="35">
        <f t="shared" si="221"/>
        <v>0</v>
      </c>
      <c r="CA140" s="35">
        <f t="shared" si="221"/>
        <v>0</v>
      </c>
      <c r="CB140" s="35">
        <f t="shared" si="221"/>
        <v>1</v>
      </c>
      <c r="CC140" s="35">
        <f t="shared" si="221"/>
        <v>0</v>
      </c>
      <c r="CD140" s="35">
        <f t="shared" si="221"/>
        <v>0</v>
      </c>
      <c r="CE140" s="35">
        <f t="shared" si="221"/>
        <v>0</v>
      </c>
      <c r="CF140" s="35">
        <f t="shared" si="221"/>
        <v>1</v>
      </c>
      <c r="CG140" s="35">
        <f t="shared" si="221"/>
        <v>0</v>
      </c>
      <c r="CH140" s="35">
        <f t="shared" si="221"/>
        <v>0</v>
      </c>
      <c r="CI140" s="35">
        <f t="shared" si="221"/>
        <v>0</v>
      </c>
      <c r="CJ140" s="35">
        <f t="shared" si="221"/>
        <v>1</v>
      </c>
      <c r="CK140" s="35">
        <f t="shared" si="221"/>
        <v>0</v>
      </c>
      <c r="CL140" s="35">
        <f t="shared" si="221"/>
        <v>0</v>
      </c>
      <c r="CM140" s="35">
        <f t="shared" si="221"/>
        <v>0</v>
      </c>
      <c r="CN140" s="35">
        <f t="shared" si="221"/>
        <v>1</v>
      </c>
      <c r="CO140" s="35">
        <f t="shared" si="221"/>
        <v>0</v>
      </c>
      <c r="CP140" s="35">
        <f t="shared" si="221"/>
        <v>0</v>
      </c>
      <c r="CQ140" s="35">
        <f t="shared" si="221"/>
        <v>0</v>
      </c>
      <c r="CR140" s="35">
        <f t="shared" si="221"/>
        <v>1</v>
      </c>
      <c r="CS140" s="35">
        <f t="shared" si="221"/>
        <v>0</v>
      </c>
      <c r="CT140" s="35">
        <f t="shared" si="221"/>
        <v>0</v>
      </c>
      <c r="CU140" s="35">
        <f t="shared" si="221"/>
        <v>0</v>
      </c>
      <c r="CV140" s="35">
        <f t="shared" si="221"/>
        <v>1</v>
      </c>
      <c r="CW140" s="35">
        <f t="shared" ref="CW140:EB140" si="222" xml:space="preserve"> CW$33</f>
        <v>0</v>
      </c>
      <c r="CX140" s="35">
        <f t="shared" si="222"/>
        <v>0</v>
      </c>
      <c r="CY140" s="35">
        <f t="shared" si="222"/>
        <v>0</v>
      </c>
      <c r="CZ140" s="35">
        <f t="shared" si="222"/>
        <v>1</v>
      </c>
      <c r="DA140" s="35">
        <f t="shared" si="222"/>
        <v>0</v>
      </c>
      <c r="DB140" s="35">
        <f t="shared" si="222"/>
        <v>0</v>
      </c>
      <c r="DC140" s="35">
        <f t="shared" si="222"/>
        <v>0</v>
      </c>
      <c r="DD140" s="35">
        <f t="shared" si="222"/>
        <v>1</v>
      </c>
      <c r="DE140" s="35">
        <f t="shared" si="222"/>
        <v>0</v>
      </c>
      <c r="DF140" s="35">
        <f t="shared" si="222"/>
        <v>0</v>
      </c>
      <c r="DG140" s="35">
        <f t="shared" si="222"/>
        <v>0</v>
      </c>
      <c r="DH140" s="35">
        <f t="shared" si="222"/>
        <v>1</v>
      </c>
      <c r="DI140" s="35">
        <f t="shared" si="222"/>
        <v>0</v>
      </c>
      <c r="DJ140" s="35">
        <f t="shared" si="222"/>
        <v>0</v>
      </c>
      <c r="DK140" s="35">
        <f t="shared" si="222"/>
        <v>0</v>
      </c>
      <c r="DL140" s="35">
        <f t="shared" si="222"/>
        <v>1</v>
      </c>
      <c r="DM140" s="35">
        <f t="shared" si="222"/>
        <v>0</v>
      </c>
      <c r="DN140" s="35">
        <f t="shared" si="222"/>
        <v>0</v>
      </c>
      <c r="DO140" s="35">
        <f t="shared" si="222"/>
        <v>0</v>
      </c>
      <c r="DP140" s="35">
        <f t="shared" si="222"/>
        <v>1</v>
      </c>
      <c r="DQ140" s="35">
        <f t="shared" si="222"/>
        <v>0</v>
      </c>
      <c r="DR140" s="35">
        <f t="shared" si="222"/>
        <v>0</v>
      </c>
      <c r="DS140" s="35">
        <f t="shared" si="222"/>
        <v>0</v>
      </c>
      <c r="DT140" s="35">
        <f t="shared" si="222"/>
        <v>1</v>
      </c>
      <c r="DU140" s="35">
        <f t="shared" si="222"/>
        <v>0</v>
      </c>
      <c r="DV140" s="35">
        <f t="shared" si="222"/>
        <v>0</v>
      </c>
      <c r="DW140" s="35">
        <f t="shared" si="222"/>
        <v>0</v>
      </c>
      <c r="DX140" s="35">
        <f t="shared" si="222"/>
        <v>1</v>
      </c>
      <c r="DY140" s="35">
        <f t="shared" si="222"/>
        <v>0</v>
      </c>
      <c r="DZ140" s="35">
        <f t="shared" si="222"/>
        <v>0</v>
      </c>
      <c r="EA140" s="35">
        <f t="shared" si="222"/>
        <v>0</v>
      </c>
      <c r="EB140" s="35">
        <f t="shared" si="222"/>
        <v>1</v>
      </c>
      <c r="EC140" s="35">
        <f t="shared" ref="EC140:FH140" si="223" xml:space="preserve"> EC$33</f>
        <v>0</v>
      </c>
      <c r="ED140" s="35">
        <f t="shared" si="223"/>
        <v>0</v>
      </c>
      <c r="EE140" s="35">
        <f t="shared" si="223"/>
        <v>0</v>
      </c>
      <c r="EF140" s="35">
        <f t="shared" si="223"/>
        <v>1</v>
      </c>
      <c r="EG140" s="35">
        <f t="shared" si="223"/>
        <v>0</v>
      </c>
      <c r="EH140" s="35">
        <f t="shared" si="223"/>
        <v>0</v>
      </c>
      <c r="EI140" s="35">
        <f t="shared" si="223"/>
        <v>0</v>
      </c>
      <c r="EJ140" s="35">
        <f t="shared" si="223"/>
        <v>1</v>
      </c>
      <c r="EK140" s="35">
        <f t="shared" si="223"/>
        <v>0</v>
      </c>
      <c r="EL140" s="35">
        <f t="shared" si="223"/>
        <v>0</v>
      </c>
      <c r="EM140" s="35">
        <f t="shared" si="223"/>
        <v>0</v>
      </c>
      <c r="EN140" s="35">
        <f t="shared" si="223"/>
        <v>1</v>
      </c>
      <c r="EO140" s="35">
        <f t="shared" si="223"/>
        <v>0</v>
      </c>
      <c r="EP140" s="35">
        <f t="shared" si="223"/>
        <v>0</v>
      </c>
      <c r="EQ140" s="35">
        <f t="shared" si="223"/>
        <v>0</v>
      </c>
      <c r="ER140" s="35">
        <f t="shared" si="223"/>
        <v>1</v>
      </c>
      <c r="ES140" s="35">
        <f t="shared" si="223"/>
        <v>0</v>
      </c>
      <c r="ET140" s="35">
        <f t="shared" si="223"/>
        <v>0</v>
      </c>
      <c r="EU140" s="35">
        <f t="shared" si="223"/>
        <v>0</v>
      </c>
      <c r="EV140" s="35">
        <f t="shared" si="223"/>
        <v>1</v>
      </c>
      <c r="EW140" s="35">
        <f t="shared" si="223"/>
        <v>0</v>
      </c>
      <c r="EX140" s="35">
        <f t="shared" si="223"/>
        <v>0</v>
      </c>
      <c r="EY140" s="35">
        <f t="shared" si="223"/>
        <v>0</v>
      </c>
      <c r="EZ140" s="35">
        <f t="shared" si="223"/>
        <v>1</v>
      </c>
      <c r="FA140" s="35">
        <f t="shared" si="223"/>
        <v>0</v>
      </c>
      <c r="FB140" s="35">
        <f t="shared" si="223"/>
        <v>0</v>
      </c>
      <c r="FC140" s="35">
        <f t="shared" si="223"/>
        <v>0</v>
      </c>
      <c r="FD140" s="35">
        <f t="shared" si="223"/>
        <v>1</v>
      </c>
      <c r="FE140" s="35">
        <f t="shared" si="223"/>
        <v>0</v>
      </c>
      <c r="FF140" s="35">
        <f t="shared" si="223"/>
        <v>0</v>
      </c>
      <c r="FG140" s="35">
        <f t="shared" si="223"/>
        <v>0</v>
      </c>
      <c r="FH140" s="35">
        <f t="shared" si="223"/>
        <v>1</v>
      </c>
      <c r="FI140" s="35">
        <f t="shared" ref="FI140:GJ140" si="224" xml:space="preserve"> FI$33</f>
        <v>0</v>
      </c>
      <c r="FJ140" s="35">
        <f t="shared" si="224"/>
        <v>0</v>
      </c>
      <c r="FK140" s="35">
        <f t="shared" si="224"/>
        <v>0</v>
      </c>
      <c r="FL140" s="35">
        <f t="shared" si="224"/>
        <v>1</v>
      </c>
      <c r="FM140" s="35">
        <f t="shared" si="224"/>
        <v>0</v>
      </c>
      <c r="FN140" s="35">
        <f t="shared" si="224"/>
        <v>0</v>
      </c>
      <c r="FO140" s="35">
        <f t="shared" si="224"/>
        <v>0</v>
      </c>
      <c r="FP140" s="35">
        <f t="shared" si="224"/>
        <v>1</v>
      </c>
      <c r="FQ140" s="35">
        <f t="shared" si="224"/>
        <v>0</v>
      </c>
      <c r="FR140" s="35">
        <f t="shared" si="224"/>
        <v>0</v>
      </c>
      <c r="FS140" s="35">
        <f t="shared" si="224"/>
        <v>0</v>
      </c>
      <c r="FT140" s="35">
        <f t="shared" si="224"/>
        <v>1</v>
      </c>
      <c r="FU140" s="35">
        <f t="shared" si="224"/>
        <v>0</v>
      </c>
      <c r="FV140" s="35">
        <f t="shared" si="224"/>
        <v>0</v>
      </c>
      <c r="FW140" s="35">
        <f t="shared" si="224"/>
        <v>0</v>
      </c>
      <c r="FX140" s="35">
        <f t="shared" si="224"/>
        <v>1</v>
      </c>
      <c r="FY140" s="35">
        <f t="shared" si="224"/>
        <v>0</v>
      </c>
      <c r="FZ140" s="35">
        <f t="shared" si="224"/>
        <v>0</v>
      </c>
      <c r="GA140" s="35">
        <f t="shared" si="224"/>
        <v>0</v>
      </c>
      <c r="GB140" s="35">
        <f t="shared" si="224"/>
        <v>1</v>
      </c>
      <c r="GC140" s="35">
        <f t="shared" si="224"/>
        <v>0</v>
      </c>
      <c r="GD140" s="35">
        <f t="shared" si="224"/>
        <v>0</v>
      </c>
      <c r="GE140" s="35">
        <f t="shared" si="224"/>
        <v>0</v>
      </c>
      <c r="GF140" s="35">
        <f t="shared" si="224"/>
        <v>1</v>
      </c>
      <c r="GG140" s="35">
        <f t="shared" si="224"/>
        <v>0</v>
      </c>
      <c r="GH140" s="35">
        <f t="shared" si="224"/>
        <v>0</v>
      </c>
      <c r="GI140" s="35">
        <f t="shared" si="224"/>
        <v>0</v>
      </c>
      <c r="GJ140" s="35">
        <f t="shared" si="224"/>
        <v>1</v>
      </c>
      <c r="GK140" s="257"/>
      <c r="GL140" s="257"/>
      <c r="GM140" s="257"/>
      <c r="GN140" s="257"/>
      <c r="GO140" s="257"/>
      <c r="GP140" s="257"/>
      <c r="GQ140" s="257"/>
      <c r="GR140" s="257"/>
      <c r="GS140" s="257"/>
      <c r="GT140" s="257"/>
      <c r="GU140" s="257"/>
      <c r="GV140" s="257"/>
      <c r="GW140" s="257"/>
      <c r="GX140" s="257"/>
      <c r="GY140" s="257"/>
      <c r="GZ140" s="257"/>
      <c r="HA140" s="257"/>
      <c r="HB140" s="257"/>
      <c r="HC140" s="257"/>
      <c r="HD140" s="257"/>
      <c r="HE140" s="257"/>
      <c r="HF140" s="257"/>
      <c r="HG140" s="257"/>
      <c r="HH140" s="257"/>
      <c r="HI140" s="257"/>
      <c r="HJ140" s="257"/>
      <c r="HK140" s="257"/>
      <c r="HL140" s="257"/>
      <c r="HM140" s="257"/>
      <c r="HN140" s="257"/>
      <c r="HO140" s="257"/>
      <c r="HP140" s="257"/>
      <c r="HQ140" s="257"/>
      <c r="HR140" s="257"/>
      <c r="HS140" s="257"/>
      <c r="HT140" s="257"/>
      <c r="HU140" s="257"/>
      <c r="HV140" s="257"/>
      <c r="HW140" s="257"/>
      <c r="HX140" s="257"/>
      <c r="HY140" s="257"/>
      <c r="HZ140" s="257"/>
      <c r="IA140" s="257"/>
      <c r="IB140" s="257"/>
      <c r="IC140" s="257"/>
      <c r="ID140" s="257"/>
      <c r="IE140" s="257"/>
      <c r="IF140" s="257"/>
      <c r="IG140" s="257"/>
      <c r="IH140" s="257"/>
      <c r="II140" s="257"/>
      <c r="IJ140" s="257"/>
      <c r="IK140" s="257"/>
      <c r="IL140" s="257"/>
      <c r="IM140" s="257"/>
      <c r="IN140" s="257"/>
      <c r="IO140" s="257"/>
      <c r="IP140" s="257"/>
      <c r="IQ140" s="257"/>
      <c r="IR140" s="257"/>
      <c r="IS140" s="257"/>
      <c r="IT140" s="257"/>
      <c r="IU140" s="257"/>
      <c r="IV140" s="257"/>
      <c r="IW140" s="257"/>
      <c r="IX140" s="257"/>
      <c r="IY140" s="257"/>
      <c r="IZ140" s="257"/>
      <c r="JA140" s="257"/>
      <c r="JB140" s="257"/>
      <c r="JC140" s="257"/>
      <c r="JD140" s="257"/>
      <c r="JE140" s="257"/>
      <c r="JF140" s="257"/>
      <c r="JG140" s="257"/>
      <c r="JH140" s="257"/>
      <c r="JI140" s="257"/>
      <c r="JJ140" s="257"/>
      <c r="JK140" s="257"/>
      <c r="JL140" s="257"/>
      <c r="JM140" s="257"/>
      <c r="JN140" s="257"/>
      <c r="JO140" s="257"/>
      <c r="JP140" s="257"/>
      <c r="JQ140" s="257"/>
      <c r="JR140" s="257"/>
      <c r="JS140" s="257"/>
      <c r="JT140" s="257"/>
      <c r="JU140" s="257"/>
      <c r="JV140" s="257"/>
      <c r="JW140" s="257"/>
      <c r="JX140" s="257"/>
      <c r="JY140" s="257"/>
      <c r="JZ140" s="257"/>
      <c r="KA140" s="257"/>
      <c r="KB140" s="257"/>
      <c r="KC140" s="257"/>
      <c r="KD140" s="257"/>
      <c r="KE140" s="257"/>
      <c r="KF140" s="257"/>
      <c r="KG140" s="257"/>
      <c r="KH140" s="257"/>
      <c r="KI140" s="257"/>
      <c r="KJ140" s="257"/>
      <c r="KK140" s="257"/>
      <c r="KL140" s="257"/>
      <c r="KM140" s="257"/>
      <c r="KN140" s="257"/>
      <c r="KO140" s="257"/>
      <c r="KP140" s="257"/>
      <c r="KQ140" s="257"/>
      <c r="KR140" s="257"/>
      <c r="KS140" s="257"/>
      <c r="KT140" s="257"/>
      <c r="KU140" s="257"/>
      <c r="KV140" s="257"/>
      <c r="KW140" s="257"/>
      <c r="KX140" s="257"/>
      <c r="KY140" s="257"/>
      <c r="KZ140" s="257"/>
      <c r="LA140" s="257"/>
      <c r="LB140" s="257"/>
      <c r="LC140" s="257"/>
      <c r="LD140" s="257"/>
      <c r="LE140" s="257"/>
      <c r="LF140" s="257"/>
      <c r="LG140" s="257"/>
      <c r="LH140" s="257"/>
      <c r="LI140" s="257"/>
      <c r="LJ140" s="257"/>
      <c r="LK140" s="257"/>
      <c r="LL140" s="257"/>
      <c r="LM140" s="257"/>
      <c r="LN140" s="257"/>
      <c r="LO140" s="257"/>
      <c r="LP140" s="257"/>
      <c r="LQ140" s="257"/>
      <c r="LR140" s="257"/>
      <c r="LS140" s="257"/>
      <c r="LT140" s="257"/>
      <c r="LU140" s="257"/>
      <c r="LV140" s="257"/>
      <c r="LW140" s="257"/>
      <c r="LX140" s="257"/>
      <c r="LY140" s="257"/>
      <c r="LZ140" s="257"/>
      <c r="MA140" s="257"/>
      <c r="MB140" s="257"/>
      <c r="MC140" s="257"/>
      <c r="MD140" s="257"/>
      <c r="ME140" s="257"/>
      <c r="MF140" s="257"/>
      <c r="MG140" s="257"/>
      <c r="MH140" s="257"/>
      <c r="MI140" s="257"/>
      <c r="MJ140" s="257"/>
      <c r="MK140" s="257"/>
      <c r="ML140" s="257"/>
      <c r="MM140" s="257"/>
      <c r="MN140" s="257"/>
      <c r="MO140" s="257"/>
      <c r="MP140" s="257"/>
      <c r="MQ140" s="257"/>
      <c r="MR140" s="257"/>
      <c r="MS140" s="257"/>
      <c r="MT140" s="257"/>
      <c r="MU140" s="257"/>
      <c r="MV140" s="257"/>
      <c r="MW140" s="257"/>
      <c r="MX140" s="257"/>
      <c r="MY140" s="257"/>
      <c r="MZ140" s="257"/>
      <c r="NA140" s="257"/>
      <c r="NB140" s="257"/>
      <c r="NC140" s="257"/>
      <c r="ND140" s="257"/>
      <c r="NE140" s="257"/>
      <c r="NF140" s="257"/>
      <c r="NG140" s="257"/>
      <c r="NH140" s="257"/>
      <c r="NI140" s="257"/>
      <c r="NJ140" s="257"/>
      <c r="NK140" s="257"/>
      <c r="NL140" s="257"/>
      <c r="NM140" s="257"/>
      <c r="NN140" s="257"/>
      <c r="NO140" s="257"/>
      <c r="NP140" s="257"/>
      <c r="NQ140" s="257"/>
      <c r="NR140" s="257"/>
      <c r="NS140" s="257"/>
      <c r="NT140" s="257"/>
      <c r="NU140" s="257"/>
      <c r="NV140" s="257"/>
      <c r="NW140" s="257"/>
      <c r="NX140" s="257"/>
      <c r="NY140" s="257"/>
      <c r="NZ140" s="257"/>
      <c r="OA140" s="257"/>
      <c r="OB140" s="257"/>
      <c r="OC140" s="257"/>
      <c r="OD140" s="257"/>
      <c r="OE140" s="257"/>
      <c r="OF140" s="257"/>
      <c r="OG140" s="257"/>
      <c r="OH140" s="257"/>
      <c r="OI140" s="257"/>
      <c r="OJ140" s="257"/>
      <c r="OK140" s="257"/>
      <c r="OL140" s="257"/>
      <c r="OM140" s="257"/>
      <c r="ON140" s="257"/>
      <c r="OO140" s="257"/>
      <c r="OP140" s="257"/>
      <c r="OQ140" s="257"/>
      <c r="OR140" s="257"/>
      <c r="OS140" s="257"/>
      <c r="OT140" s="257"/>
      <c r="OU140" s="257"/>
      <c r="OV140" s="257"/>
      <c r="OW140" s="257"/>
      <c r="OX140" s="257"/>
      <c r="OY140" s="257"/>
      <c r="OZ140" s="257"/>
      <c r="PA140" s="257"/>
      <c r="PB140" s="257"/>
      <c r="PC140" s="257"/>
      <c r="PD140" s="257"/>
      <c r="PE140" s="257"/>
      <c r="PF140" s="257"/>
      <c r="PG140" s="257"/>
      <c r="PH140" s="257"/>
      <c r="PI140" s="257"/>
      <c r="PJ140" s="257"/>
      <c r="PK140" s="257"/>
      <c r="PL140" s="257"/>
      <c r="PM140" s="257"/>
      <c r="PN140" s="257"/>
      <c r="PO140" s="257"/>
      <c r="PP140" s="257"/>
      <c r="PQ140" s="257"/>
      <c r="PR140" s="257"/>
      <c r="PS140" s="257"/>
      <c r="PT140" s="257"/>
      <c r="PU140" s="257"/>
    </row>
    <row r="141" spans="1:437" s="519" customFormat="1" outlineLevel="1" x14ac:dyDescent="0.25">
      <c r="A141" s="68"/>
      <c r="B141" s="68"/>
      <c r="C141" s="38"/>
      <c r="D141" s="40"/>
      <c r="E141" s="35" t="str">
        <f t="shared" ref="E141:BP141" si="225" xml:space="preserve"> E$97</f>
        <v>Operating period flag</v>
      </c>
      <c r="F141" s="35">
        <f t="shared" si="225"/>
        <v>0</v>
      </c>
      <c r="G141" s="35" t="str">
        <f t="shared" si="225"/>
        <v>flag</v>
      </c>
      <c r="H141" s="35">
        <f t="shared" si="225"/>
        <v>120</v>
      </c>
      <c r="I141" s="35">
        <f t="shared" si="225"/>
        <v>0</v>
      </c>
      <c r="J141" s="35">
        <f t="shared" si="225"/>
        <v>0</v>
      </c>
      <c r="K141" s="35">
        <f t="shared" si="225"/>
        <v>0</v>
      </c>
      <c r="L141" s="35">
        <f t="shared" si="225"/>
        <v>0</v>
      </c>
      <c r="M141" s="35">
        <f t="shared" si="225"/>
        <v>1</v>
      </c>
      <c r="N141" s="35">
        <f t="shared" si="225"/>
        <v>1</v>
      </c>
      <c r="O141" s="35">
        <f t="shared" si="225"/>
        <v>1</v>
      </c>
      <c r="P141" s="35">
        <f t="shared" si="225"/>
        <v>1</v>
      </c>
      <c r="Q141" s="35">
        <f t="shared" si="225"/>
        <v>1</v>
      </c>
      <c r="R141" s="35">
        <f t="shared" si="225"/>
        <v>1</v>
      </c>
      <c r="S141" s="35">
        <f t="shared" si="225"/>
        <v>1</v>
      </c>
      <c r="T141" s="35">
        <f t="shared" si="225"/>
        <v>1</v>
      </c>
      <c r="U141" s="35">
        <f t="shared" si="225"/>
        <v>1</v>
      </c>
      <c r="V141" s="35">
        <f t="shared" si="225"/>
        <v>1</v>
      </c>
      <c r="W141" s="35">
        <f t="shared" si="225"/>
        <v>1</v>
      </c>
      <c r="X141" s="35">
        <f t="shared" si="225"/>
        <v>1</v>
      </c>
      <c r="Y141" s="35">
        <f t="shared" si="225"/>
        <v>1</v>
      </c>
      <c r="Z141" s="35">
        <f t="shared" si="225"/>
        <v>1</v>
      </c>
      <c r="AA141" s="35">
        <f t="shared" si="225"/>
        <v>1</v>
      </c>
      <c r="AB141" s="35">
        <f t="shared" si="225"/>
        <v>1</v>
      </c>
      <c r="AC141" s="35">
        <f t="shared" si="225"/>
        <v>1</v>
      </c>
      <c r="AD141" s="35">
        <f t="shared" si="225"/>
        <v>1</v>
      </c>
      <c r="AE141" s="35">
        <f t="shared" si="225"/>
        <v>1</v>
      </c>
      <c r="AF141" s="35">
        <f t="shared" si="225"/>
        <v>1</v>
      </c>
      <c r="AG141" s="35">
        <f t="shared" si="225"/>
        <v>1</v>
      </c>
      <c r="AH141" s="35">
        <f t="shared" si="225"/>
        <v>1</v>
      </c>
      <c r="AI141" s="35">
        <f t="shared" si="225"/>
        <v>1</v>
      </c>
      <c r="AJ141" s="35">
        <f t="shared" si="225"/>
        <v>1</v>
      </c>
      <c r="AK141" s="35">
        <f t="shared" si="225"/>
        <v>1</v>
      </c>
      <c r="AL141" s="35">
        <f t="shared" si="225"/>
        <v>1</v>
      </c>
      <c r="AM141" s="35">
        <f t="shared" si="225"/>
        <v>1</v>
      </c>
      <c r="AN141" s="35">
        <f t="shared" si="225"/>
        <v>1</v>
      </c>
      <c r="AO141" s="35">
        <f t="shared" si="225"/>
        <v>1</v>
      </c>
      <c r="AP141" s="35">
        <f t="shared" si="225"/>
        <v>1</v>
      </c>
      <c r="AQ141" s="35">
        <f t="shared" si="225"/>
        <v>1</v>
      </c>
      <c r="AR141" s="35">
        <f t="shared" si="225"/>
        <v>1</v>
      </c>
      <c r="AS141" s="35">
        <f t="shared" si="225"/>
        <v>1</v>
      </c>
      <c r="AT141" s="35">
        <f t="shared" si="225"/>
        <v>1</v>
      </c>
      <c r="AU141" s="35">
        <f t="shared" si="225"/>
        <v>1</v>
      </c>
      <c r="AV141" s="35">
        <f t="shared" si="225"/>
        <v>1</v>
      </c>
      <c r="AW141" s="35">
        <f t="shared" si="225"/>
        <v>1</v>
      </c>
      <c r="AX141" s="35">
        <f t="shared" si="225"/>
        <v>1</v>
      </c>
      <c r="AY141" s="35">
        <f t="shared" si="225"/>
        <v>1</v>
      </c>
      <c r="AZ141" s="35">
        <f t="shared" si="225"/>
        <v>1</v>
      </c>
      <c r="BA141" s="35">
        <f t="shared" si="225"/>
        <v>1</v>
      </c>
      <c r="BB141" s="35">
        <f t="shared" si="225"/>
        <v>1</v>
      </c>
      <c r="BC141" s="35">
        <f t="shared" si="225"/>
        <v>1</v>
      </c>
      <c r="BD141" s="35">
        <f t="shared" si="225"/>
        <v>1</v>
      </c>
      <c r="BE141" s="35">
        <f t="shared" si="225"/>
        <v>1</v>
      </c>
      <c r="BF141" s="35">
        <f t="shared" si="225"/>
        <v>1</v>
      </c>
      <c r="BG141" s="35">
        <f t="shared" si="225"/>
        <v>1</v>
      </c>
      <c r="BH141" s="35">
        <f t="shared" si="225"/>
        <v>1</v>
      </c>
      <c r="BI141" s="35">
        <f t="shared" si="225"/>
        <v>1</v>
      </c>
      <c r="BJ141" s="35">
        <f t="shared" si="225"/>
        <v>1</v>
      </c>
      <c r="BK141" s="35">
        <f t="shared" si="225"/>
        <v>1</v>
      </c>
      <c r="BL141" s="35">
        <f t="shared" si="225"/>
        <v>1</v>
      </c>
      <c r="BM141" s="35">
        <f t="shared" si="225"/>
        <v>1</v>
      </c>
      <c r="BN141" s="35">
        <f t="shared" si="225"/>
        <v>1</v>
      </c>
      <c r="BO141" s="35">
        <f t="shared" si="225"/>
        <v>1</v>
      </c>
      <c r="BP141" s="35">
        <f t="shared" si="225"/>
        <v>1</v>
      </c>
      <c r="BQ141" s="35">
        <f t="shared" ref="BQ141:EB141" si="226" xml:space="preserve"> BQ$97</f>
        <v>1</v>
      </c>
      <c r="BR141" s="35">
        <f t="shared" si="226"/>
        <v>1</v>
      </c>
      <c r="BS141" s="35">
        <f t="shared" si="226"/>
        <v>1</v>
      </c>
      <c r="BT141" s="35">
        <f t="shared" si="226"/>
        <v>1</v>
      </c>
      <c r="BU141" s="35">
        <f t="shared" si="226"/>
        <v>1</v>
      </c>
      <c r="BV141" s="35">
        <f t="shared" si="226"/>
        <v>1</v>
      </c>
      <c r="BW141" s="35">
        <f t="shared" si="226"/>
        <v>1</v>
      </c>
      <c r="BX141" s="35">
        <f t="shared" si="226"/>
        <v>1</v>
      </c>
      <c r="BY141" s="35">
        <f t="shared" si="226"/>
        <v>1</v>
      </c>
      <c r="BZ141" s="35">
        <f t="shared" si="226"/>
        <v>1</v>
      </c>
      <c r="CA141" s="35">
        <f t="shared" si="226"/>
        <v>1</v>
      </c>
      <c r="CB141" s="35">
        <f t="shared" si="226"/>
        <v>1</v>
      </c>
      <c r="CC141" s="35">
        <f t="shared" si="226"/>
        <v>1</v>
      </c>
      <c r="CD141" s="35">
        <f t="shared" si="226"/>
        <v>1</v>
      </c>
      <c r="CE141" s="35">
        <f t="shared" si="226"/>
        <v>1</v>
      </c>
      <c r="CF141" s="35">
        <f t="shared" si="226"/>
        <v>1</v>
      </c>
      <c r="CG141" s="35">
        <f t="shared" si="226"/>
        <v>1</v>
      </c>
      <c r="CH141" s="35">
        <f t="shared" si="226"/>
        <v>1</v>
      </c>
      <c r="CI141" s="35">
        <f t="shared" si="226"/>
        <v>1</v>
      </c>
      <c r="CJ141" s="35">
        <f t="shared" si="226"/>
        <v>1</v>
      </c>
      <c r="CK141" s="35">
        <f t="shared" si="226"/>
        <v>1</v>
      </c>
      <c r="CL141" s="35">
        <f t="shared" si="226"/>
        <v>1</v>
      </c>
      <c r="CM141" s="35">
        <f t="shared" si="226"/>
        <v>1</v>
      </c>
      <c r="CN141" s="35">
        <f t="shared" si="226"/>
        <v>1</v>
      </c>
      <c r="CO141" s="35">
        <f t="shared" si="226"/>
        <v>1</v>
      </c>
      <c r="CP141" s="35">
        <f t="shared" si="226"/>
        <v>1</v>
      </c>
      <c r="CQ141" s="35">
        <f t="shared" si="226"/>
        <v>1</v>
      </c>
      <c r="CR141" s="35">
        <f t="shared" si="226"/>
        <v>1</v>
      </c>
      <c r="CS141" s="35">
        <f t="shared" si="226"/>
        <v>1</v>
      </c>
      <c r="CT141" s="35">
        <f t="shared" si="226"/>
        <v>1</v>
      </c>
      <c r="CU141" s="35">
        <f t="shared" si="226"/>
        <v>1</v>
      </c>
      <c r="CV141" s="35">
        <f t="shared" si="226"/>
        <v>1</v>
      </c>
      <c r="CW141" s="35">
        <f t="shared" si="226"/>
        <v>1</v>
      </c>
      <c r="CX141" s="35">
        <f t="shared" si="226"/>
        <v>1</v>
      </c>
      <c r="CY141" s="35">
        <f t="shared" si="226"/>
        <v>1</v>
      </c>
      <c r="CZ141" s="35">
        <f t="shared" si="226"/>
        <v>1</v>
      </c>
      <c r="DA141" s="35">
        <f t="shared" si="226"/>
        <v>1</v>
      </c>
      <c r="DB141" s="35">
        <f t="shared" si="226"/>
        <v>1</v>
      </c>
      <c r="DC141" s="35">
        <f t="shared" si="226"/>
        <v>1</v>
      </c>
      <c r="DD141" s="35">
        <f t="shared" si="226"/>
        <v>1</v>
      </c>
      <c r="DE141" s="35">
        <f t="shared" si="226"/>
        <v>1</v>
      </c>
      <c r="DF141" s="35">
        <f t="shared" si="226"/>
        <v>1</v>
      </c>
      <c r="DG141" s="35">
        <f t="shared" si="226"/>
        <v>1</v>
      </c>
      <c r="DH141" s="35">
        <f t="shared" si="226"/>
        <v>1</v>
      </c>
      <c r="DI141" s="35">
        <f t="shared" si="226"/>
        <v>1</v>
      </c>
      <c r="DJ141" s="35">
        <f t="shared" si="226"/>
        <v>1</v>
      </c>
      <c r="DK141" s="35">
        <f t="shared" si="226"/>
        <v>1</v>
      </c>
      <c r="DL141" s="35">
        <f t="shared" si="226"/>
        <v>1</v>
      </c>
      <c r="DM141" s="35">
        <f t="shared" si="226"/>
        <v>1</v>
      </c>
      <c r="DN141" s="35">
        <f t="shared" si="226"/>
        <v>1</v>
      </c>
      <c r="DO141" s="35">
        <f t="shared" si="226"/>
        <v>1</v>
      </c>
      <c r="DP141" s="35">
        <f t="shared" si="226"/>
        <v>1</v>
      </c>
      <c r="DQ141" s="35">
        <f t="shared" si="226"/>
        <v>1</v>
      </c>
      <c r="DR141" s="35">
        <f t="shared" si="226"/>
        <v>1</v>
      </c>
      <c r="DS141" s="35">
        <f t="shared" si="226"/>
        <v>1</v>
      </c>
      <c r="DT141" s="35">
        <f t="shared" si="226"/>
        <v>1</v>
      </c>
      <c r="DU141" s="35">
        <f t="shared" si="226"/>
        <v>1</v>
      </c>
      <c r="DV141" s="35">
        <f t="shared" si="226"/>
        <v>1</v>
      </c>
      <c r="DW141" s="35">
        <f t="shared" si="226"/>
        <v>1</v>
      </c>
      <c r="DX141" s="35">
        <f t="shared" si="226"/>
        <v>1</v>
      </c>
      <c r="DY141" s="35">
        <f t="shared" si="226"/>
        <v>1</v>
      </c>
      <c r="DZ141" s="35">
        <f t="shared" si="226"/>
        <v>1</v>
      </c>
      <c r="EA141" s="35">
        <f t="shared" si="226"/>
        <v>1</v>
      </c>
      <c r="EB141" s="35">
        <f t="shared" si="226"/>
        <v>1</v>
      </c>
      <c r="EC141" s="35">
        <f t="shared" ref="EC141:GJ141" si="227" xml:space="preserve"> EC$97</f>
        <v>0</v>
      </c>
      <c r="ED141" s="35">
        <f t="shared" si="227"/>
        <v>0</v>
      </c>
      <c r="EE141" s="35">
        <f t="shared" si="227"/>
        <v>0</v>
      </c>
      <c r="EF141" s="35">
        <f t="shared" si="227"/>
        <v>0</v>
      </c>
      <c r="EG141" s="35">
        <f t="shared" si="227"/>
        <v>0</v>
      </c>
      <c r="EH141" s="35">
        <f t="shared" si="227"/>
        <v>0</v>
      </c>
      <c r="EI141" s="35">
        <f t="shared" si="227"/>
        <v>0</v>
      </c>
      <c r="EJ141" s="35">
        <f t="shared" si="227"/>
        <v>0</v>
      </c>
      <c r="EK141" s="35">
        <f t="shared" si="227"/>
        <v>0</v>
      </c>
      <c r="EL141" s="35">
        <f t="shared" si="227"/>
        <v>0</v>
      </c>
      <c r="EM141" s="35">
        <f t="shared" si="227"/>
        <v>0</v>
      </c>
      <c r="EN141" s="35">
        <f t="shared" si="227"/>
        <v>0</v>
      </c>
      <c r="EO141" s="35">
        <f t="shared" si="227"/>
        <v>0</v>
      </c>
      <c r="EP141" s="35">
        <f t="shared" si="227"/>
        <v>0</v>
      </c>
      <c r="EQ141" s="35">
        <f t="shared" si="227"/>
        <v>0</v>
      </c>
      <c r="ER141" s="35">
        <f t="shared" si="227"/>
        <v>0</v>
      </c>
      <c r="ES141" s="35">
        <f t="shared" si="227"/>
        <v>0</v>
      </c>
      <c r="ET141" s="35">
        <f t="shared" si="227"/>
        <v>0</v>
      </c>
      <c r="EU141" s="35">
        <f t="shared" si="227"/>
        <v>0</v>
      </c>
      <c r="EV141" s="35">
        <f t="shared" si="227"/>
        <v>0</v>
      </c>
      <c r="EW141" s="35">
        <f t="shared" si="227"/>
        <v>0</v>
      </c>
      <c r="EX141" s="35">
        <f t="shared" si="227"/>
        <v>0</v>
      </c>
      <c r="EY141" s="35">
        <f t="shared" si="227"/>
        <v>0</v>
      </c>
      <c r="EZ141" s="35">
        <f t="shared" si="227"/>
        <v>0</v>
      </c>
      <c r="FA141" s="35">
        <f t="shared" si="227"/>
        <v>0</v>
      </c>
      <c r="FB141" s="35">
        <f t="shared" si="227"/>
        <v>0</v>
      </c>
      <c r="FC141" s="35">
        <f t="shared" si="227"/>
        <v>0</v>
      </c>
      <c r="FD141" s="35">
        <f t="shared" si="227"/>
        <v>0</v>
      </c>
      <c r="FE141" s="35">
        <f t="shared" si="227"/>
        <v>0</v>
      </c>
      <c r="FF141" s="35">
        <f t="shared" si="227"/>
        <v>0</v>
      </c>
      <c r="FG141" s="35">
        <f t="shared" si="227"/>
        <v>0</v>
      </c>
      <c r="FH141" s="35">
        <f t="shared" si="227"/>
        <v>0</v>
      </c>
      <c r="FI141" s="35">
        <f t="shared" si="227"/>
        <v>0</v>
      </c>
      <c r="FJ141" s="35">
        <f t="shared" si="227"/>
        <v>0</v>
      </c>
      <c r="FK141" s="35">
        <f t="shared" si="227"/>
        <v>0</v>
      </c>
      <c r="FL141" s="35">
        <f t="shared" si="227"/>
        <v>0</v>
      </c>
      <c r="FM141" s="35">
        <f t="shared" si="227"/>
        <v>0</v>
      </c>
      <c r="FN141" s="35">
        <f t="shared" si="227"/>
        <v>0</v>
      </c>
      <c r="FO141" s="35">
        <f t="shared" si="227"/>
        <v>0</v>
      </c>
      <c r="FP141" s="35">
        <f t="shared" si="227"/>
        <v>0</v>
      </c>
      <c r="FQ141" s="35">
        <f t="shared" si="227"/>
        <v>0</v>
      </c>
      <c r="FR141" s="35">
        <f t="shared" si="227"/>
        <v>0</v>
      </c>
      <c r="FS141" s="35">
        <f t="shared" si="227"/>
        <v>0</v>
      </c>
      <c r="FT141" s="35">
        <f t="shared" si="227"/>
        <v>0</v>
      </c>
      <c r="FU141" s="35">
        <f t="shared" si="227"/>
        <v>0</v>
      </c>
      <c r="FV141" s="35">
        <f t="shared" si="227"/>
        <v>0</v>
      </c>
      <c r="FW141" s="35">
        <f t="shared" si="227"/>
        <v>0</v>
      </c>
      <c r="FX141" s="35">
        <f t="shared" si="227"/>
        <v>0</v>
      </c>
      <c r="FY141" s="35">
        <f t="shared" si="227"/>
        <v>0</v>
      </c>
      <c r="FZ141" s="35">
        <f t="shared" si="227"/>
        <v>0</v>
      </c>
      <c r="GA141" s="35">
        <f t="shared" si="227"/>
        <v>0</v>
      </c>
      <c r="GB141" s="35">
        <f t="shared" si="227"/>
        <v>0</v>
      </c>
      <c r="GC141" s="35">
        <f t="shared" si="227"/>
        <v>0</v>
      </c>
      <c r="GD141" s="35">
        <f t="shared" si="227"/>
        <v>0</v>
      </c>
      <c r="GE141" s="35">
        <f t="shared" si="227"/>
        <v>0</v>
      </c>
      <c r="GF141" s="35">
        <f t="shared" si="227"/>
        <v>0</v>
      </c>
      <c r="GG141" s="35">
        <f t="shared" si="227"/>
        <v>0</v>
      </c>
      <c r="GH141" s="35">
        <f t="shared" si="227"/>
        <v>0</v>
      </c>
      <c r="GI141" s="35">
        <f t="shared" si="227"/>
        <v>0</v>
      </c>
      <c r="GJ141" s="35">
        <f t="shared" si="227"/>
        <v>0</v>
      </c>
      <c r="GK141" s="257"/>
      <c r="GL141" s="257"/>
      <c r="GM141" s="257"/>
      <c r="GN141" s="257"/>
      <c r="GO141" s="257"/>
      <c r="GP141" s="257"/>
      <c r="GQ141" s="257"/>
      <c r="GR141" s="257"/>
      <c r="GS141" s="257"/>
      <c r="GT141" s="257"/>
      <c r="GU141" s="257"/>
      <c r="GV141" s="257"/>
      <c r="GW141" s="257"/>
      <c r="GX141" s="257"/>
      <c r="GY141" s="257"/>
      <c r="GZ141" s="257"/>
      <c r="HA141" s="257"/>
      <c r="HB141" s="257"/>
      <c r="HC141" s="257"/>
      <c r="HD141" s="257"/>
      <c r="HE141" s="257"/>
      <c r="HF141" s="257"/>
      <c r="HG141" s="257"/>
      <c r="HH141" s="257"/>
      <c r="HI141" s="257"/>
      <c r="HJ141" s="257"/>
      <c r="HK141" s="257"/>
      <c r="HL141" s="257"/>
      <c r="HM141" s="257"/>
      <c r="HN141" s="257"/>
      <c r="HO141" s="257"/>
      <c r="HP141" s="257"/>
      <c r="HQ141" s="257"/>
      <c r="HR141" s="257"/>
      <c r="HS141" s="257"/>
      <c r="HT141" s="257"/>
      <c r="HU141" s="257"/>
      <c r="HV141" s="257"/>
      <c r="HW141" s="257"/>
      <c r="HX141" s="257"/>
      <c r="HY141" s="257"/>
      <c r="HZ141" s="257"/>
      <c r="IA141" s="257"/>
      <c r="IB141" s="257"/>
      <c r="IC141" s="257"/>
      <c r="ID141" s="257"/>
      <c r="IE141" s="257"/>
      <c r="IF141" s="257"/>
      <c r="IG141" s="257"/>
      <c r="IH141" s="257"/>
      <c r="II141" s="257"/>
      <c r="IJ141" s="257"/>
      <c r="IK141" s="257"/>
      <c r="IL141" s="257"/>
      <c r="IM141" s="257"/>
      <c r="IN141" s="257"/>
      <c r="IO141" s="257"/>
      <c r="IP141" s="257"/>
      <c r="IQ141" s="257"/>
      <c r="IR141" s="257"/>
      <c r="IS141" s="257"/>
      <c r="IT141" s="257"/>
      <c r="IU141" s="257"/>
      <c r="IV141" s="257"/>
      <c r="IW141" s="257"/>
      <c r="IX141" s="257"/>
      <c r="IY141" s="257"/>
      <c r="IZ141" s="257"/>
      <c r="JA141" s="257"/>
      <c r="JB141" s="257"/>
      <c r="JC141" s="257"/>
      <c r="JD141" s="257"/>
      <c r="JE141" s="257"/>
      <c r="JF141" s="257"/>
      <c r="JG141" s="257"/>
      <c r="JH141" s="257"/>
      <c r="JI141" s="257"/>
      <c r="JJ141" s="257"/>
      <c r="JK141" s="257"/>
      <c r="JL141" s="257"/>
      <c r="JM141" s="257"/>
      <c r="JN141" s="257"/>
      <c r="JO141" s="257"/>
      <c r="JP141" s="257"/>
      <c r="JQ141" s="257"/>
      <c r="JR141" s="257"/>
      <c r="JS141" s="257"/>
      <c r="JT141" s="257"/>
      <c r="JU141" s="257"/>
      <c r="JV141" s="257"/>
      <c r="JW141" s="257"/>
      <c r="JX141" s="257"/>
      <c r="JY141" s="257"/>
      <c r="JZ141" s="257"/>
      <c r="KA141" s="257"/>
      <c r="KB141" s="257"/>
      <c r="KC141" s="257"/>
      <c r="KD141" s="257"/>
      <c r="KE141" s="257"/>
      <c r="KF141" s="257"/>
      <c r="KG141" s="257"/>
      <c r="KH141" s="257"/>
      <c r="KI141" s="257"/>
      <c r="KJ141" s="257"/>
      <c r="KK141" s="257"/>
      <c r="KL141" s="257"/>
      <c r="KM141" s="257"/>
      <c r="KN141" s="257"/>
      <c r="KO141" s="257"/>
      <c r="KP141" s="257"/>
      <c r="KQ141" s="257"/>
      <c r="KR141" s="257"/>
      <c r="KS141" s="257"/>
      <c r="KT141" s="257"/>
      <c r="KU141" s="257"/>
      <c r="KV141" s="257"/>
      <c r="KW141" s="257"/>
      <c r="KX141" s="257"/>
      <c r="KY141" s="257"/>
      <c r="KZ141" s="257"/>
      <c r="LA141" s="257"/>
      <c r="LB141" s="257"/>
      <c r="LC141" s="257"/>
      <c r="LD141" s="257"/>
      <c r="LE141" s="257"/>
      <c r="LF141" s="257"/>
      <c r="LG141" s="257"/>
      <c r="LH141" s="257"/>
      <c r="LI141" s="257"/>
      <c r="LJ141" s="257"/>
      <c r="LK141" s="257"/>
      <c r="LL141" s="257"/>
      <c r="LM141" s="257"/>
      <c r="LN141" s="257"/>
      <c r="LO141" s="257"/>
      <c r="LP141" s="257"/>
      <c r="LQ141" s="257"/>
      <c r="LR141" s="257"/>
      <c r="LS141" s="257"/>
      <c r="LT141" s="257"/>
      <c r="LU141" s="257"/>
      <c r="LV141" s="257"/>
      <c r="LW141" s="257"/>
      <c r="LX141" s="257"/>
      <c r="LY141" s="257"/>
      <c r="LZ141" s="257"/>
      <c r="MA141" s="257"/>
      <c r="MB141" s="257"/>
      <c r="MC141" s="257"/>
      <c r="MD141" s="257"/>
      <c r="ME141" s="257"/>
      <c r="MF141" s="257"/>
      <c r="MG141" s="257"/>
      <c r="MH141" s="257"/>
      <c r="MI141" s="257"/>
      <c r="MJ141" s="257"/>
      <c r="MK141" s="257"/>
      <c r="ML141" s="257"/>
      <c r="MM141" s="257"/>
      <c r="MN141" s="257"/>
      <c r="MO141" s="257"/>
      <c r="MP141" s="257"/>
      <c r="MQ141" s="257"/>
      <c r="MR141" s="257"/>
      <c r="MS141" s="257"/>
      <c r="MT141" s="257"/>
      <c r="MU141" s="257"/>
      <c r="MV141" s="257"/>
      <c r="MW141" s="257"/>
      <c r="MX141" s="257"/>
      <c r="MY141" s="257"/>
      <c r="MZ141" s="257"/>
      <c r="NA141" s="257"/>
      <c r="NB141" s="257"/>
      <c r="NC141" s="257"/>
      <c r="ND141" s="257"/>
      <c r="NE141" s="257"/>
      <c r="NF141" s="257"/>
      <c r="NG141" s="257"/>
      <c r="NH141" s="257"/>
      <c r="NI141" s="257"/>
      <c r="NJ141" s="257"/>
      <c r="NK141" s="257"/>
      <c r="NL141" s="257"/>
      <c r="NM141" s="257"/>
      <c r="NN141" s="257"/>
      <c r="NO141" s="257"/>
      <c r="NP141" s="257"/>
      <c r="NQ141" s="257"/>
      <c r="NR141" s="257"/>
      <c r="NS141" s="257"/>
      <c r="NT141" s="257"/>
      <c r="NU141" s="257"/>
      <c r="NV141" s="257"/>
      <c r="NW141" s="257"/>
      <c r="NX141" s="257"/>
      <c r="NY141" s="257"/>
      <c r="NZ141" s="257"/>
      <c r="OA141" s="257"/>
      <c r="OB141" s="257"/>
      <c r="OC141" s="257"/>
      <c r="OD141" s="257"/>
      <c r="OE141" s="257"/>
      <c r="OF141" s="257"/>
      <c r="OG141" s="257"/>
      <c r="OH141" s="257"/>
      <c r="OI141" s="257"/>
      <c r="OJ141" s="257"/>
      <c r="OK141" s="257"/>
      <c r="OL141" s="257"/>
      <c r="OM141" s="257"/>
      <c r="ON141" s="257"/>
      <c r="OO141" s="257"/>
      <c r="OP141" s="257"/>
      <c r="OQ141" s="257"/>
      <c r="OR141" s="257"/>
      <c r="OS141" s="257"/>
      <c r="OT141" s="257"/>
      <c r="OU141" s="257"/>
      <c r="OV141" s="257"/>
      <c r="OW141" s="257"/>
      <c r="OX141" s="257"/>
      <c r="OY141" s="257"/>
      <c r="OZ141" s="257"/>
      <c r="PA141" s="257"/>
      <c r="PB141" s="257"/>
      <c r="PC141" s="257"/>
      <c r="PD141" s="257"/>
      <c r="PE141" s="257"/>
      <c r="PF141" s="257"/>
      <c r="PG141" s="257"/>
      <c r="PH141" s="257"/>
      <c r="PI141" s="257"/>
      <c r="PJ141" s="257"/>
      <c r="PK141" s="257"/>
      <c r="PL141" s="257"/>
      <c r="PM141" s="257"/>
      <c r="PN141" s="257"/>
      <c r="PO141" s="257"/>
      <c r="PP141" s="257"/>
      <c r="PQ141" s="257"/>
      <c r="PR141" s="257"/>
      <c r="PS141" s="257"/>
      <c r="PT141" s="257"/>
      <c r="PU141" s="257"/>
    </row>
    <row r="142" spans="1:437" s="305" customFormat="1" outlineLevel="1" x14ac:dyDescent="0.25">
      <c r="A142" s="302"/>
      <c r="B142" s="302"/>
      <c r="C142" s="303"/>
      <c r="D142" s="304"/>
      <c r="E142" s="305" t="s">
        <v>137</v>
      </c>
      <c r="G142" s="305" t="s">
        <v>14</v>
      </c>
      <c r="J142" s="305">
        <f t="shared" ref="J142:AO142" si="228" xml:space="preserve"> (I142 + I140) * J141</f>
        <v>0</v>
      </c>
      <c r="K142" s="305">
        <f t="shared" si="228"/>
        <v>0</v>
      </c>
      <c r="L142" s="305">
        <f t="shared" si="228"/>
        <v>0</v>
      </c>
      <c r="M142" s="305">
        <f t="shared" si="228"/>
        <v>1</v>
      </c>
      <c r="N142" s="305">
        <f t="shared" si="228"/>
        <v>1</v>
      </c>
      <c r="O142" s="305">
        <f t="shared" si="228"/>
        <v>1</v>
      </c>
      <c r="P142" s="305">
        <f t="shared" si="228"/>
        <v>1</v>
      </c>
      <c r="Q142" s="305">
        <f t="shared" si="228"/>
        <v>2</v>
      </c>
      <c r="R142" s="305">
        <f t="shared" si="228"/>
        <v>2</v>
      </c>
      <c r="S142" s="305">
        <f t="shared" si="228"/>
        <v>2</v>
      </c>
      <c r="T142" s="305">
        <f t="shared" si="228"/>
        <v>2</v>
      </c>
      <c r="U142" s="305">
        <f t="shared" si="228"/>
        <v>3</v>
      </c>
      <c r="V142" s="305">
        <f t="shared" si="228"/>
        <v>3</v>
      </c>
      <c r="W142" s="305">
        <f t="shared" si="228"/>
        <v>3</v>
      </c>
      <c r="X142" s="305">
        <f t="shared" si="228"/>
        <v>3</v>
      </c>
      <c r="Y142" s="305">
        <f t="shared" si="228"/>
        <v>4</v>
      </c>
      <c r="Z142" s="305">
        <f t="shared" si="228"/>
        <v>4</v>
      </c>
      <c r="AA142" s="305">
        <f t="shared" si="228"/>
        <v>4</v>
      </c>
      <c r="AB142" s="305">
        <f t="shared" si="228"/>
        <v>4</v>
      </c>
      <c r="AC142" s="305">
        <f t="shared" si="228"/>
        <v>5</v>
      </c>
      <c r="AD142" s="305">
        <f t="shared" si="228"/>
        <v>5</v>
      </c>
      <c r="AE142" s="305">
        <f t="shared" si="228"/>
        <v>5</v>
      </c>
      <c r="AF142" s="305">
        <f t="shared" si="228"/>
        <v>5</v>
      </c>
      <c r="AG142" s="305">
        <f t="shared" si="228"/>
        <v>6</v>
      </c>
      <c r="AH142" s="305">
        <f t="shared" si="228"/>
        <v>6</v>
      </c>
      <c r="AI142" s="305">
        <f t="shared" si="228"/>
        <v>6</v>
      </c>
      <c r="AJ142" s="305">
        <f t="shared" si="228"/>
        <v>6</v>
      </c>
      <c r="AK142" s="305">
        <f t="shared" si="228"/>
        <v>7</v>
      </c>
      <c r="AL142" s="305">
        <f t="shared" si="228"/>
        <v>7</v>
      </c>
      <c r="AM142" s="305">
        <f t="shared" si="228"/>
        <v>7</v>
      </c>
      <c r="AN142" s="305">
        <f t="shared" si="228"/>
        <v>7</v>
      </c>
      <c r="AO142" s="305">
        <f t="shared" si="228"/>
        <v>8</v>
      </c>
      <c r="AP142" s="305">
        <f t="shared" ref="AP142:BU142" si="229" xml:space="preserve"> (AO142 + AO140) * AP141</f>
        <v>8</v>
      </c>
      <c r="AQ142" s="305">
        <f t="shared" si="229"/>
        <v>8</v>
      </c>
      <c r="AR142" s="305">
        <f t="shared" si="229"/>
        <v>8</v>
      </c>
      <c r="AS142" s="305">
        <f t="shared" si="229"/>
        <v>9</v>
      </c>
      <c r="AT142" s="305">
        <f t="shared" si="229"/>
        <v>9</v>
      </c>
      <c r="AU142" s="305">
        <f t="shared" si="229"/>
        <v>9</v>
      </c>
      <c r="AV142" s="305">
        <f t="shared" si="229"/>
        <v>9</v>
      </c>
      <c r="AW142" s="305">
        <f t="shared" si="229"/>
        <v>10</v>
      </c>
      <c r="AX142" s="305">
        <f t="shared" si="229"/>
        <v>10</v>
      </c>
      <c r="AY142" s="305">
        <f t="shared" si="229"/>
        <v>10</v>
      </c>
      <c r="AZ142" s="305">
        <f t="shared" si="229"/>
        <v>10</v>
      </c>
      <c r="BA142" s="305">
        <f t="shared" si="229"/>
        <v>11</v>
      </c>
      <c r="BB142" s="305">
        <f t="shared" si="229"/>
        <v>11</v>
      </c>
      <c r="BC142" s="305">
        <f t="shared" si="229"/>
        <v>11</v>
      </c>
      <c r="BD142" s="305">
        <f t="shared" si="229"/>
        <v>11</v>
      </c>
      <c r="BE142" s="305">
        <f t="shared" si="229"/>
        <v>12</v>
      </c>
      <c r="BF142" s="305">
        <f t="shared" si="229"/>
        <v>12</v>
      </c>
      <c r="BG142" s="305">
        <f t="shared" si="229"/>
        <v>12</v>
      </c>
      <c r="BH142" s="305">
        <f t="shared" si="229"/>
        <v>12</v>
      </c>
      <c r="BI142" s="305">
        <f t="shared" si="229"/>
        <v>13</v>
      </c>
      <c r="BJ142" s="305">
        <f t="shared" si="229"/>
        <v>13</v>
      </c>
      <c r="BK142" s="305">
        <f t="shared" si="229"/>
        <v>13</v>
      </c>
      <c r="BL142" s="305">
        <f t="shared" si="229"/>
        <v>13</v>
      </c>
      <c r="BM142" s="305">
        <f t="shared" si="229"/>
        <v>14</v>
      </c>
      <c r="BN142" s="305">
        <f t="shared" si="229"/>
        <v>14</v>
      </c>
      <c r="BO142" s="305">
        <f t="shared" si="229"/>
        <v>14</v>
      </c>
      <c r="BP142" s="305">
        <f t="shared" si="229"/>
        <v>14</v>
      </c>
      <c r="BQ142" s="305">
        <f t="shared" si="229"/>
        <v>15</v>
      </c>
      <c r="BR142" s="305">
        <f t="shared" si="229"/>
        <v>15</v>
      </c>
      <c r="BS142" s="305">
        <f t="shared" si="229"/>
        <v>15</v>
      </c>
      <c r="BT142" s="305">
        <f t="shared" si="229"/>
        <v>15</v>
      </c>
      <c r="BU142" s="305">
        <f t="shared" si="229"/>
        <v>16</v>
      </c>
      <c r="BV142" s="305">
        <f t="shared" ref="BV142:DA142" si="230" xml:space="preserve"> (BU142 + BU140) * BV141</f>
        <v>16</v>
      </c>
      <c r="BW142" s="305">
        <f t="shared" si="230"/>
        <v>16</v>
      </c>
      <c r="BX142" s="305">
        <f t="shared" si="230"/>
        <v>16</v>
      </c>
      <c r="BY142" s="305">
        <f t="shared" si="230"/>
        <v>17</v>
      </c>
      <c r="BZ142" s="305">
        <f t="shared" si="230"/>
        <v>17</v>
      </c>
      <c r="CA142" s="305">
        <f t="shared" si="230"/>
        <v>17</v>
      </c>
      <c r="CB142" s="305">
        <f t="shared" si="230"/>
        <v>17</v>
      </c>
      <c r="CC142" s="305">
        <f t="shared" si="230"/>
        <v>18</v>
      </c>
      <c r="CD142" s="305">
        <f t="shared" si="230"/>
        <v>18</v>
      </c>
      <c r="CE142" s="305">
        <f t="shared" si="230"/>
        <v>18</v>
      </c>
      <c r="CF142" s="305">
        <f t="shared" si="230"/>
        <v>18</v>
      </c>
      <c r="CG142" s="305">
        <f t="shared" si="230"/>
        <v>19</v>
      </c>
      <c r="CH142" s="305">
        <f t="shared" si="230"/>
        <v>19</v>
      </c>
      <c r="CI142" s="305">
        <f t="shared" si="230"/>
        <v>19</v>
      </c>
      <c r="CJ142" s="305">
        <f t="shared" si="230"/>
        <v>19</v>
      </c>
      <c r="CK142" s="305">
        <f t="shared" si="230"/>
        <v>20</v>
      </c>
      <c r="CL142" s="305">
        <f t="shared" si="230"/>
        <v>20</v>
      </c>
      <c r="CM142" s="305">
        <f t="shared" si="230"/>
        <v>20</v>
      </c>
      <c r="CN142" s="305">
        <f t="shared" si="230"/>
        <v>20</v>
      </c>
      <c r="CO142" s="305">
        <f t="shared" si="230"/>
        <v>21</v>
      </c>
      <c r="CP142" s="305">
        <f t="shared" si="230"/>
        <v>21</v>
      </c>
      <c r="CQ142" s="305">
        <f t="shared" si="230"/>
        <v>21</v>
      </c>
      <c r="CR142" s="305">
        <f t="shared" si="230"/>
        <v>21</v>
      </c>
      <c r="CS142" s="305">
        <f t="shared" si="230"/>
        <v>22</v>
      </c>
      <c r="CT142" s="305">
        <f t="shared" si="230"/>
        <v>22</v>
      </c>
      <c r="CU142" s="305">
        <f t="shared" si="230"/>
        <v>22</v>
      </c>
      <c r="CV142" s="305">
        <f t="shared" si="230"/>
        <v>22</v>
      </c>
      <c r="CW142" s="305">
        <f t="shared" si="230"/>
        <v>23</v>
      </c>
      <c r="CX142" s="305">
        <f t="shared" si="230"/>
        <v>23</v>
      </c>
      <c r="CY142" s="305">
        <f t="shared" si="230"/>
        <v>23</v>
      </c>
      <c r="CZ142" s="305">
        <f t="shared" si="230"/>
        <v>23</v>
      </c>
      <c r="DA142" s="305">
        <f t="shared" si="230"/>
        <v>24</v>
      </c>
      <c r="DB142" s="305">
        <f t="shared" ref="DB142:EG142" si="231" xml:space="preserve"> (DA142 + DA140) * DB141</f>
        <v>24</v>
      </c>
      <c r="DC142" s="305">
        <f t="shared" si="231"/>
        <v>24</v>
      </c>
      <c r="DD142" s="305">
        <f t="shared" si="231"/>
        <v>24</v>
      </c>
      <c r="DE142" s="305">
        <f t="shared" si="231"/>
        <v>25</v>
      </c>
      <c r="DF142" s="305">
        <f t="shared" si="231"/>
        <v>25</v>
      </c>
      <c r="DG142" s="305">
        <f t="shared" si="231"/>
        <v>25</v>
      </c>
      <c r="DH142" s="305">
        <f t="shared" si="231"/>
        <v>25</v>
      </c>
      <c r="DI142" s="305">
        <f t="shared" si="231"/>
        <v>26</v>
      </c>
      <c r="DJ142" s="305">
        <f t="shared" si="231"/>
        <v>26</v>
      </c>
      <c r="DK142" s="305">
        <f t="shared" si="231"/>
        <v>26</v>
      </c>
      <c r="DL142" s="305">
        <f t="shared" si="231"/>
        <v>26</v>
      </c>
      <c r="DM142" s="305">
        <f t="shared" si="231"/>
        <v>27</v>
      </c>
      <c r="DN142" s="305">
        <f t="shared" si="231"/>
        <v>27</v>
      </c>
      <c r="DO142" s="305">
        <f t="shared" si="231"/>
        <v>27</v>
      </c>
      <c r="DP142" s="305">
        <f t="shared" si="231"/>
        <v>27</v>
      </c>
      <c r="DQ142" s="305">
        <f t="shared" si="231"/>
        <v>28</v>
      </c>
      <c r="DR142" s="305">
        <f t="shared" si="231"/>
        <v>28</v>
      </c>
      <c r="DS142" s="305">
        <f t="shared" si="231"/>
        <v>28</v>
      </c>
      <c r="DT142" s="305">
        <f t="shared" si="231"/>
        <v>28</v>
      </c>
      <c r="DU142" s="305">
        <f t="shared" si="231"/>
        <v>29</v>
      </c>
      <c r="DV142" s="305">
        <f t="shared" si="231"/>
        <v>29</v>
      </c>
      <c r="DW142" s="305">
        <f t="shared" si="231"/>
        <v>29</v>
      </c>
      <c r="DX142" s="305">
        <f t="shared" si="231"/>
        <v>29</v>
      </c>
      <c r="DY142" s="305">
        <f t="shared" si="231"/>
        <v>30</v>
      </c>
      <c r="DZ142" s="305">
        <f t="shared" si="231"/>
        <v>30</v>
      </c>
      <c r="EA142" s="305">
        <f t="shared" si="231"/>
        <v>30</v>
      </c>
      <c r="EB142" s="305">
        <f t="shared" si="231"/>
        <v>30</v>
      </c>
      <c r="EC142" s="305">
        <f t="shared" si="231"/>
        <v>0</v>
      </c>
      <c r="ED142" s="305">
        <f t="shared" si="231"/>
        <v>0</v>
      </c>
      <c r="EE142" s="305">
        <f t="shared" si="231"/>
        <v>0</v>
      </c>
      <c r="EF142" s="305">
        <f t="shared" si="231"/>
        <v>0</v>
      </c>
      <c r="EG142" s="305">
        <f t="shared" si="231"/>
        <v>0</v>
      </c>
      <c r="EH142" s="305">
        <f t="shared" ref="EH142:FM142" si="232" xml:space="preserve"> (EG142 + EG140) * EH141</f>
        <v>0</v>
      </c>
      <c r="EI142" s="305">
        <f t="shared" si="232"/>
        <v>0</v>
      </c>
      <c r="EJ142" s="305">
        <f t="shared" si="232"/>
        <v>0</v>
      </c>
      <c r="EK142" s="305">
        <f t="shared" si="232"/>
        <v>0</v>
      </c>
      <c r="EL142" s="305">
        <f t="shared" si="232"/>
        <v>0</v>
      </c>
      <c r="EM142" s="305">
        <f t="shared" si="232"/>
        <v>0</v>
      </c>
      <c r="EN142" s="305">
        <f t="shared" si="232"/>
        <v>0</v>
      </c>
      <c r="EO142" s="305">
        <f t="shared" si="232"/>
        <v>0</v>
      </c>
      <c r="EP142" s="305">
        <f t="shared" si="232"/>
        <v>0</v>
      </c>
      <c r="EQ142" s="305">
        <f t="shared" si="232"/>
        <v>0</v>
      </c>
      <c r="ER142" s="305">
        <f t="shared" si="232"/>
        <v>0</v>
      </c>
      <c r="ES142" s="305">
        <f t="shared" si="232"/>
        <v>0</v>
      </c>
      <c r="ET142" s="305">
        <f t="shared" si="232"/>
        <v>0</v>
      </c>
      <c r="EU142" s="305">
        <f t="shared" si="232"/>
        <v>0</v>
      </c>
      <c r="EV142" s="305">
        <f t="shared" si="232"/>
        <v>0</v>
      </c>
      <c r="EW142" s="305">
        <f t="shared" si="232"/>
        <v>0</v>
      </c>
      <c r="EX142" s="305">
        <f t="shared" si="232"/>
        <v>0</v>
      </c>
      <c r="EY142" s="305">
        <f t="shared" si="232"/>
        <v>0</v>
      </c>
      <c r="EZ142" s="305">
        <f t="shared" si="232"/>
        <v>0</v>
      </c>
      <c r="FA142" s="305">
        <f t="shared" si="232"/>
        <v>0</v>
      </c>
      <c r="FB142" s="305">
        <f t="shared" si="232"/>
        <v>0</v>
      </c>
      <c r="FC142" s="305">
        <f t="shared" si="232"/>
        <v>0</v>
      </c>
      <c r="FD142" s="305">
        <f t="shared" si="232"/>
        <v>0</v>
      </c>
      <c r="FE142" s="305">
        <f t="shared" si="232"/>
        <v>0</v>
      </c>
      <c r="FF142" s="305">
        <f t="shared" si="232"/>
        <v>0</v>
      </c>
      <c r="FG142" s="305">
        <f t="shared" si="232"/>
        <v>0</v>
      </c>
      <c r="FH142" s="305">
        <f t="shared" si="232"/>
        <v>0</v>
      </c>
      <c r="FI142" s="305">
        <f t="shared" si="232"/>
        <v>0</v>
      </c>
      <c r="FJ142" s="305">
        <f t="shared" si="232"/>
        <v>0</v>
      </c>
      <c r="FK142" s="305">
        <f t="shared" si="232"/>
        <v>0</v>
      </c>
      <c r="FL142" s="305">
        <f t="shared" si="232"/>
        <v>0</v>
      </c>
      <c r="FM142" s="305">
        <f t="shared" si="232"/>
        <v>0</v>
      </c>
      <c r="FN142" s="305">
        <f t="shared" ref="FN142:GJ142" si="233" xml:space="preserve"> (FM142 + FM140) * FN141</f>
        <v>0</v>
      </c>
      <c r="FO142" s="305">
        <f t="shared" si="233"/>
        <v>0</v>
      </c>
      <c r="FP142" s="305">
        <f t="shared" si="233"/>
        <v>0</v>
      </c>
      <c r="FQ142" s="305">
        <f t="shared" si="233"/>
        <v>0</v>
      </c>
      <c r="FR142" s="305">
        <f t="shared" si="233"/>
        <v>0</v>
      </c>
      <c r="FS142" s="305">
        <f t="shared" si="233"/>
        <v>0</v>
      </c>
      <c r="FT142" s="305">
        <f t="shared" si="233"/>
        <v>0</v>
      </c>
      <c r="FU142" s="305">
        <f t="shared" si="233"/>
        <v>0</v>
      </c>
      <c r="FV142" s="305">
        <f t="shared" si="233"/>
        <v>0</v>
      </c>
      <c r="FW142" s="305">
        <f t="shared" si="233"/>
        <v>0</v>
      </c>
      <c r="FX142" s="305">
        <f t="shared" si="233"/>
        <v>0</v>
      </c>
      <c r="FY142" s="305">
        <f t="shared" si="233"/>
        <v>0</v>
      </c>
      <c r="FZ142" s="305">
        <f t="shared" si="233"/>
        <v>0</v>
      </c>
      <c r="GA142" s="305">
        <f t="shared" si="233"/>
        <v>0</v>
      </c>
      <c r="GB142" s="305">
        <f t="shared" si="233"/>
        <v>0</v>
      </c>
      <c r="GC142" s="305">
        <f t="shared" si="233"/>
        <v>0</v>
      </c>
      <c r="GD142" s="305">
        <f t="shared" si="233"/>
        <v>0</v>
      </c>
      <c r="GE142" s="305">
        <f t="shared" si="233"/>
        <v>0</v>
      </c>
      <c r="GF142" s="305">
        <f t="shared" si="233"/>
        <v>0</v>
      </c>
      <c r="GG142" s="305">
        <f t="shared" si="233"/>
        <v>0</v>
      </c>
      <c r="GH142" s="305">
        <f t="shared" si="233"/>
        <v>0</v>
      </c>
      <c r="GI142" s="305">
        <f t="shared" si="233"/>
        <v>0</v>
      </c>
      <c r="GJ142" s="305">
        <f t="shared" si="233"/>
        <v>0</v>
      </c>
      <c r="GK142" s="300"/>
      <c r="GL142" s="300"/>
      <c r="GM142" s="300"/>
      <c r="GN142" s="300"/>
      <c r="GO142" s="300"/>
      <c r="GP142" s="300"/>
      <c r="GQ142" s="300"/>
      <c r="GR142" s="300"/>
      <c r="GS142" s="300"/>
      <c r="GT142" s="300"/>
      <c r="GU142" s="300"/>
      <c r="GV142" s="300"/>
      <c r="GW142" s="300"/>
      <c r="GX142" s="300"/>
      <c r="GY142" s="300"/>
      <c r="GZ142" s="300"/>
      <c r="HA142" s="300"/>
      <c r="HB142" s="300"/>
      <c r="HC142" s="300"/>
      <c r="HD142" s="300"/>
      <c r="HE142" s="300"/>
      <c r="HF142" s="300"/>
      <c r="HG142" s="300"/>
      <c r="HH142" s="300"/>
      <c r="HI142" s="300"/>
      <c r="HJ142" s="300"/>
      <c r="HK142" s="300"/>
      <c r="HL142" s="300"/>
      <c r="HM142" s="300"/>
      <c r="HN142" s="300"/>
      <c r="HO142" s="300"/>
      <c r="HP142" s="300"/>
      <c r="HQ142" s="300"/>
      <c r="HR142" s="300"/>
      <c r="HS142" s="300"/>
      <c r="HT142" s="300"/>
      <c r="HU142" s="300"/>
      <c r="HV142" s="300"/>
      <c r="HW142" s="300"/>
      <c r="HX142" s="300"/>
      <c r="HY142" s="300"/>
      <c r="HZ142" s="300"/>
      <c r="IA142" s="300"/>
      <c r="IB142" s="300"/>
      <c r="IC142" s="300"/>
      <c r="ID142" s="300"/>
      <c r="IE142" s="300"/>
      <c r="IF142" s="300"/>
      <c r="IG142" s="300"/>
      <c r="IH142" s="300"/>
      <c r="II142" s="300"/>
      <c r="IJ142" s="300"/>
      <c r="IK142" s="300"/>
      <c r="IL142" s="300"/>
      <c r="IM142" s="300"/>
      <c r="IN142" s="300"/>
      <c r="IO142" s="300"/>
      <c r="IP142" s="300"/>
      <c r="IQ142" s="300"/>
      <c r="IR142" s="300"/>
      <c r="IS142" s="300"/>
      <c r="IT142" s="300"/>
      <c r="IU142" s="300"/>
      <c r="IV142" s="300"/>
      <c r="IW142" s="300"/>
      <c r="IX142" s="300"/>
      <c r="IY142" s="300"/>
      <c r="IZ142" s="300"/>
      <c r="JA142" s="300"/>
      <c r="JB142" s="300"/>
      <c r="JC142" s="300"/>
      <c r="JD142" s="300"/>
      <c r="JE142" s="300"/>
      <c r="JF142" s="300"/>
      <c r="JG142" s="300"/>
      <c r="JH142" s="300"/>
      <c r="JI142" s="300"/>
      <c r="JJ142" s="300"/>
      <c r="JK142" s="300"/>
      <c r="JL142" s="300"/>
      <c r="JM142" s="300"/>
      <c r="JN142" s="300"/>
      <c r="JO142" s="300"/>
      <c r="JP142" s="300"/>
      <c r="JQ142" s="300"/>
      <c r="JR142" s="300"/>
      <c r="JS142" s="300"/>
      <c r="JT142" s="300"/>
      <c r="JU142" s="300"/>
      <c r="JV142" s="300"/>
      <c r="JW142" s="300"/>
      <c r="JX142" s="300"/>
      <c r="JY142" s="300"/>
      <c r="JZ142" s="300"/>
      <c r="KA142" s="300"/>
      <c r="KB142" s="300"/>
      <c r="KC142" s="300"/>
      <c r="KD142" s="300"/>
      <c r="KE142" s="300"/>
      <c r="KF142" s="300"/>
      <c r="KG142" s="300"/>
      <c r="KH142" s="300"/>
      <c r="KI142" s="300"/>
      <c r="KJ142" s="300"/>
      <c r="KK142" s="300"/>
      <c r="KL142" s="300"/>
      <c r="KM142" s="300"/>
      <c r="KN142" s="300"/>
      <c r="KO142" s="300"/>
      <c r="KP142" s="300"/>
      <c r="KQ142" s="300"/>
      <c r="KR142" s="300"/>
      <c r="KS142" s="300"/>
      <c r="KT142" s="300"/>
      <c r="KU142" s="300"/>
      <c r="KV142" s="300"/>
      <c r="KW142" s="300"/>
      <c r="KX142" s="300"/>
      <c r="KY142" s="300"/>
      <c r="KZ142" s="300"/>
      <c r="LA142" s="300"/>
      <c r="LB142" s="300"/>
      <c r="LC142" s="300"/>
      <c r="LD142" s="300"/>
      <c r="LE142" s="300"/>
      <c r="LF142" s="300"/>
      <c r="LG142" s="300"/>
      <c r="LH142" s="300"/>
      <c r="LI142" s="300"/>
      <c r="LJ142" s="300"/>
      <c r="LK142" s="300"/>
      <c r="LL142" s="300"/>
      <c r="LM142" s="300"/>
      <c r="LN142" s="300"/>
      <c r="LO142" s="300"/>
      <c r="LP142" s="300"/>
      <c r="LQ142" s="300"/>
      <c r="LR142" s="300"/>
      <c r="LS142" s="300"/>
      <c r="LT142" s="300"/>
      <c r="LU142" s="300"/>
      <c r="LV142" s="300"/>
      <c r="LW142" s="300"/>
      <c r="LX142" s="300"/>
      <c r="LY142" s="300"/>
      <c r="LZ142" s="300"/>
      <c r="MA142" s="300"/>
      <c r="MB142" s="300"/>
      <c r="MC142" s="300"/>
      <c r="MD142" s="300"/>
      <c r="ME142" s="300"/>
      <c r="MF142" s="300"/>
      <c r="MG142" s="300"/>
      <c r="MH142" s="300"/>
      <c r="MI142" s="300"/>
      <c r="MJ142" s="300"/>
      <c r="MK142" s="300"/>
      <c r="ML142" s="300"/>
      <c r="MM142" s="300"/>
      <c r="MN142" s="300"/>
      <c r="MO142" s="300"/>
      <c r="MP142" s="300"/>
      <c r="MQ142" s="300"/>
      <c r="MR142" s="300"/>
      <c r="MS142" s="300"/>
      <c r="MT142" s="300"/>
      <c r="MU142" s="300"/>
      <c r="MV142" s="300"/>
      <c r="MW142" s="300"/>
      <c r="MX142" s="300"/>
      <c r="MY142" s="300"/>
      <c r="MZ142" s="300"/>
      <c r="NA142" s="300"/>
      <c r="NB142" s="300"/>
      <c r="NC142" s="300"/>
      <c r="ND142" s="300"/>
      <c r="NE142" s="300"/>
      <c r="NF142" s="300"/>
      <c r="NG142" s="300"/>
      <c r="NH142" s="300"/>
      <c r="NI142" s="300"/>
      <c r="NJ142" s="300"/>
      <c r="NK142" s="300"/>
      <c r="NL142" s="300"/>
      <c r="NM142" s="300"/>
      <c r="NN142" s="300"/>
      <c r="NO142" s="300"/>
      <c r="NP142" s="300"/>
      <c r="NQ142" s="300"/>
      <c r="NR142" s="300"/>
      <c r="NS142" s="300"/>
      <c r="NT142" s="300"/>
      <c r="NU142" s="300"/>
      <c r="NV142" s="300"/>
      <c r="NW142" s="300"/>
      <c r="NX142" s="300"/>
      <c r="NY142" s="300"/>
      <c r="NZ142" s="300"/>
      <c r="OA142" s="300"/>
      <c r="OB142" s="300"/>
      <c r="OC142" s="300"/>
      <c r="OD142" s="300"/>
      <c r="OE142" s="300"/>
      <c r="OF142" s="300"/>
      <c r="OG142" s="300"/>
      <c r="OH142" s="300"/>
      <c r="OI142" s="300"/>
      <c r="OJ142" s="300"/>
      <c r="OK142" s="300"/>
      <c r="OL142" s="300"/>
      <c r="OM142" s="300"/>
      <c r="ON142" s="300"/>
      <c r="OO142" s="300"/>
      <c r="OP142" s="300"/>
      <c r="OQ142" s="300"/>
      <c r="OR142" s="300"/>
      <c r="OS142" s="300"/>
      <c r="OT142" s="300"/>
      <c r="OU142" s="300"/>
      <c r="OV142" s="300"/>
      <c r="OW142" s="300"/>
      <c r="OX142" s="300"/>
      <c r="OY142" s="300"/>
      <c r="OZ142" s="300"/>
      <c r="PA142" s="300"/>
      <c r="PB142" s="300"/>
      <c r="PC142" s="300"/>
      <c r="PD142" s="300"/>
      <c r="PE142" s="300"/>
      <c r="PF142" s="300"/>
      <c r="PG142" s="300"/>
      <c r="PH142" s="300"/>
      <c r="PI142" s="300"/>
      <c r="PJ142" s="300"/>
      <c r="PK142" s="300"/>
      <c r="PL142" s="300"/>
      <c r="PM142" s="300"/>
      <c r="PN142" s="300"/>
      <c r="PO142" s="300"/>
      <c r="PP142" s="300"/>
      <c r="PQ142" s="300"/>
      <c r="PR142" s="300"/>
      <c r="PS142" s="300"/>
      <c r="PT142" s="300"/>
      <c r="PU142" s="300"/>
    </row>
    <row r="143" spans="1:437" s="58" customFormat="1" outlineLevel="1" x14ac:dyDescent="0.25">
      <c r="A143" s="75"/>
      <c r="B143" s="15"/>
      <c r="C143" s="76"/>
      <c r="D143" s="65"/>
      <c r="E143" s="11"/>
      <c r="F143" s="11"/>
      <c r="G143" s="11"/>
      <c r="H143" s="11"/>
      <c r="I143" s="183"/>
      <c r="J143" s="28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</row>
    <row r="144" spans="1:437" s="52" customFormat="1" x14ac:dyDescent="0.25">
      <c r="A144" s="15"/>
      <c r="B144" s="15"/>
      <c r="C144" s="21"/>
      <c r="D144" s="6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</row>
    <row r="145" spans="1:15961" s="52" customFormat="1" x14ac:dyDescent="0.25">
      <c r="A145" s="15"/>
      <c r="B145" s="15"/>
      <c r="C145" s="21"/>
      <c r="D145" s="6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</row>
    <row r="146" spans="1:15961" x14ac:dyDescent="0.25">
      <c r="A146" s="15" t="s">
        <v>220</v>
      </c>
    </row>
    <row r="147" spans="1:15961" s="56" customFormat="1" outlineLevel="1" x14ac:dyDescent="0.25">
      <c r="A147" s="63"/>
      <c r="B147" s="15"/>
      <c r="C147" s="64"/>
      <c r="D147" s="65"/>
      <c r="E147" s="30" t="str">
        <f t="shared" ref="E147:BP147" si="234" xml:space="preserve"> E$20</f>
        <v>Model period beginning</v>
      </c>
      <c r="F147" s="30">
        <f t="shared" si="234"/>
        <v>0</v>
      </c>
      <c r="G147" s="30" t="str">
        <f t="shared" si="234"/>
        <v>date</v>
      </c>
      <c r="H147" s="30">
        <f t="shared" si="234"/>
        <v>0</v>
      </c>
      <c r="I147" s="182">
        <f t="shared" si="234"/>
        <v>0</v>
      </c>
      <c r="J147" s="30">
        <f t="shared" si="234"/>
        <v>44013</v>
      </c>
      <c r="K147" s="30">
        <f t="shared" si="234"/>
        <v>44105</v>
      </c>
      <c r="L147" s="30">
        <f t="shared" si="234"/>
        <v>44197</v>
      </c>
      <c r="M147" s="30">
        <f t="shared" si="234"/>
        <v>44287</v>
      </c>
      <c r="N147" s="30">
        <f t="shared" si="234"/>
        <v>44378</v>
      </c>
      <c r="O147" s="30">
        <f t="shared" si="234"/>
        <v>44470</v>
      </c>
      <c r="P147" s="30">
        <f t="shared" si="234"/>
        <v>44562</v>
      </c>
      <c r="Q147" s="30">
        <f t="shared" si="234"/>
        <v>44652</v>
      </c>
      <c r="R147" s="30">
        <f t="shared" si="234"/>
        <v>44743</v>
      </c>
      <c r="S147" s="30">
        <f t="shared" si="234"/>
        <v>44835</v>
      </c>
      <c r="T147" s="30">
        <f t="shared" si="234"/>
        <v>44927</v>
      </c>
      <c r="U147" s="30">
        <f t="shared" si="234"/>
        <v>45017</v>
      </c>
      <c r="V147" s="30">
        <f t="shared" si="234"/>
        <v>45108</v>
      </c>
      <c r="W147" s="30">
        <f t="shared" si="234"/>
        <v>45200</v>
      </c>
      <c r="X147" s="30">
        <f t="shared" si="234"/>
        <v>45292</v>
      </c>
      <c r="Y147" s="30">
        <f t="shared" si="234"/>
        <v>45383</v>
      </c>
      <c r="Z147" s="30">
        <f t="shared" si="234"/>
        <v>45474</v>
      </c>
      <c r="AA147" s="30">
        <f t="shared" si="234"/>
        <v>45566</v>
      </c>
      <c r="AB147" s="30">
        <f t="shared" si="234"/>
        <v>45658</v>
      </c>
      <c r="AC147" s="30">
        <f t="shared" si="234"/>
        <v>45748</v>
      </c>
      <c r="AD147" s="30">
        <f t="shared" si="234"/>
        <v>45839</v>
      </c>
      <c r="AE147" s="30">
        <f t="shared" si="234"/>
        <v>45931</v>
      </c>
      <c r="AF147" s="30">
        <f t="shared" si="234"/>
        <v>46023</v>
      </c>
      <c r="AG147" s="30">
        <f t="shared" si="234"/>
        <v>46113</v>
      </c>
      <c r="AH147" s="30">
        <f t="shared" si="234"/>
        <v>46204</v>
      </c>
      <c r="AI147" s="30">
        <f t="shared" si="234"/>
        <v>46296</v>
      </c>
      <c r="AJ147" s="30">
        <f t="shared" si="234"/>
        <v>46388</v>
      </c>
      <c r="AK147" s="30">
        <f t="shared" si="234"/>
        <v>46478</v>
      </c>
      <c r="AL147" s="30">
        <f t="shared" si="234"/>
        <v>46569</v>
      </c>
      <c r="AM147" s="30">
        <f t="shared" si="234"/>
        <v>46661</v>
      </c>
      <c r="AN147" s="30">
        <f t="shared" si="234"/>
        <v>46753</v>
      </c>
      <c r="AO147" s="30">
        <f t="shared" si="234"/>
        <v>46844</v>
      </c>
      <c r="AP147" s="30">
        <f t="shared" si="234"/>
        <v>46935</v>
      </c>
      <c r="AQ147" s="30">
        <f t="shared" si="234"/>
        <v>47027</v>
      </c>
      <c r="AR147" s="30">
        <f t="shared" si="234"/>
        <v>47119</v>
      </c>
      <c r="AS147" s="30">
        <f t="shared" si="234"/>
        <v>47209</v>
      </c>
      <c r="AT147" s="30">
        <f t="shared" si="234"/>
        <v>47300</v>
      </c>
      <c r="AU147" s="30">
        <f t="shared" si="234"/>
        <v>47392</v>
      </c>
      <c r="AV147" s="30">
        <f t="shared" si="234"/>
        <v>47484</v>
      </c>
      <c r="AW147" s="30">
        <f t="shared" si="234"/>
        <v>47574</v>
      </c>
      <c r="AX147" s="30">
        <f t="shared" si="234"/>
        <v>47665</v>
      </c>
      <c r="AY147" s="30">
        <f t="shared" si="234"/>
        <v>47757</v>
      </c>
      <c r="AZ147" s="30">
        <f t="shared" si="234"/>
        <v>47849</v>
      </c>
      <c r="BA147" s="30">
        <f t="shared" si="234"/>
        <v>47939</v>
      </c>
      <c r="BB147" s="30">
        <f t="shared" si="234"/>
        <v>48030</v>
      </c>
      <c r="BC147" s="30">
        <f t="shared" si="234"/>
        <v>48122</v>
      </c>
      <c r="BD147" s="30">
        <f t="shared" si="234"/>
        <v>48214</v>
      </c>
      <c r="BE147" s="30">
        <f t="shared" si="234"/>
        <v>48305</v>
      </c>
      <c r="BF147" s="30">
        <f t="shared" si="234"/>
        <v>48396</v>
      </c>
      <c r="BG147" s="30">
        <f t="shared" si="234"/>
        <v>48488</v>
      </c>
      <c r="BH147" s="30">
        <f t="shared" si="234"/>
        <v>48580</v>
      </c>
      <c r="BI147" s="30">
        <f t="shared" si="234"/>
        <v>48670</v>
      </c>
      <c r="BJ147" s="30">
        <f t="shared" si="234"/>
        <v>48761</v>
      </c>
      <c r="BK147" s="30">
        <f t="shared" si="234"/>
        <v>48853</v>
      </c>
      <c r="BL147" s="30">
        <f t="shared" si="234"/>
        <v>48945</v>
      </c>
      <c r="BM147" s="30">
        <f t="shared" si="234"/>
        <v>49035</v>
      </c>
      <c r="BN147" s="30">
        <f t="shared" si="234"/>
        <v>49126</v>
      </c>
      <c r="BO147" s="30">
        <f t="shared" si="234"/>
        <v>49218</v>
      </c>
      <c r="BP147" s="30">
        <f t="shared" si="234"/>
        <v>49310</v>
      </c>
      <c r="BQ147" s="30">
        <f t="shared" ref="BQ147:EB147" si="235" xml:space="preserve"> BQ$20</f>
        <v>49400</v>
      </c>
      <c r="BR147" s="30">
        <f t="shared" si="235"/>
        <v>49491</v>
      </c>
      <c r="BS147" s="30">
        <f t="shared" si="235"/>
        <v>49583</v>
      </c>
      <c r="BT147" s="30">
        <f t="shared" si="235"/>
        <v>49675</v>
      </c>
      <c r="BU147" s="30">
        <f t="shared" si="235"/>
        <v>49766</v>
      </c>
      <c r="BV147" s="30">
        <f t="shared" si="235"/>
        <v>49857</v>
      </c>
      <c r="BW147" s="30">
        <f t="shared" si="235"/>
        <v>49949</v>
      </c>
      <c r="BX147" s="30">
        <f t="shared" si="235"/>
        <v>50041</v>
      </c>
      <c r="BY147" s="30">
        <f t="shared" si="235"/>
        <v>50131</v>
      </c>
      <c r="BZ147" s="30">
        <f t="shared" si="235"/>
        <v>50222</v>
      </c>
      <c r="CA147" s="30">
        <f t="shared" si="235"/>
        <v>50314</v>
      </c>
      <c r="CB147" s="30">
        <f t="shared" si="235"/>
        <v>50406</v>
      </c>
      <c r="CC147" s="30">
        <f t="shared" si="235"/>
        <v>50496</v>
      </c>
      <c r="CD147" s="30">
        <f t="shared" si="235"/>
        <v>50587</v>
      </c>
      <c r="CE147" s="30">
        <f t="shared" si="235"/>
        <v>50679</v>
      </c>
      <c r="CF147" s="30">
        <f t="shared" si="235"/>
        <v>50771</v>
      </c>
      <c r="CG147" s="30">
        <f t="shared" si="235"/>
        <v>50861</v>
      </c>
      <c r="CH147" s="30">
        <f t="shared" si="235"/>
        <v>50952</v>
      </c>
      <c r="CI147" s="30">
        <f t="shared" si="235"/>
        <v>51044</v>
      </c>
      <c r="CJ147" s="30">
        <f t="shared" si="235"/>
        <v>51136</v>
      </c>
      <c r="CK147" s="30">
        <f t="shared" si="235"/>
        <v>51227</v>
      </c>
      <c r="CL147" s="30">
        <f t="shared" si="235"/>
        <v>51318</v>
      </c>
      <c r="CM147" s="30">
        <f t="shared" si="235"/>
        <v>51410</v>
      </c>
      <c r="CN147" s="30">
        <f t="shared" si="235"/>
        <v>51502</v>
      </c>
      <c r="CO147" s="30">
        <f t="shared" si="235"/>
        <v>51592</v>
      </c>
      <c r="CP147" s="30">
        <f t="shared" si="235"/>
        <v>51683</v>
      </c>
      <c r="CQ147" s="30">
        <f t="shared" si="235"/>
        <v>51775</v>
      </c>
      <c r="CR147" s="30">
        <f t="shared" si="235"/>
        <v>51867</v>
      </c>
      <c r="CS147" s="30">
        <f t="shared" si="235"/>
        <v>51957</v>
      </c>
      <c r="CT147" s="30">
        <f t="shared" si="235"/>
        <v>52048</v>
      </c>
      <c r="CU147" s="30">
        <f t="shared" si="235"/>
        <v>52140</v>
      </c>
      <c r="CV147" s="30">
        <f t="shared" si="235"/>
        <v>52232</v>
      </c>
      <c r="CW147" s="30">
        <f t="shared" si="235"/>
        <v>52322</v>
      </c>
      <c r="CX147" s="30">
        <f t="shared" si="235"/>
        <v>52413</v>
      </c>
      <c r="CY147" s="30">
        <f t="shared" si="235"/>
        <v>52505</v>
      </c>
      <c r="CZ147" s="30">
        <f t="shared" si="235"/>
        <v>52597</v>
      </c>
      <c r="DA147" s="30">
        <f t="shared" si="235"/>
        <v>52688</v>
      </c>
      <c r="DB147" s="30">
        <f t="shared" si="235"/>
        <v>52779</v>
      </c>
      <c r="DC147" s="30">
        <f t="shared" si="235"/>
        <v>52871</v>
      </c>
      <c r="DD147" s="30">
        <f t="shared" si="235"/>
        <v>52963</v>
      </c>
      <c r="DE147" s="30">
        <f t="shared" si="235"/>
        <v>53053</v>
      </c>
      <c r="DF147" s="30">
        <f t="shared" si="235"/>
        <v>53144</v>
      </c>
      <c r="DG147" s="30">
        <f t="shared" si="235"/>
        <v>53236</v>
      </c>
      <c r="DH147" s="30">
        <f t="shared" si="235"/>
        <v>53328</v>
      </c>
      <c r="DI147" s="30">
        <f t="shared" si="235"/>
        <v>53418</v>
      </c>
      <c r="DJ147" s="30">
        <f t="shared" si="235"/>
        <v>53509</v>
      </c>
      <c r="DK147" s="30">
        <f t="shared" si="235"/>
        <v>53601</v>
      </c>
      <c r="DL147" s="30">
        <f t="shared" si="235"/>
        <v>53693</v>
      </c>
      <c r="DM147" s="30">
        <f t="shared" si="235"/>
        <v>53783</v>
      </c>
      <c r="DN147" s="30">
        <f t="shared" si="235"/>
        <v>53874</v>
      </c>
      <c r="DO147" s="30">
        <f t="shared" si="235"/>
        <v>53966</v>
      </c>
      <c r="DP147" s="30">
        <f t="shared" si="235"/>
        <v>54058</v>
      </c>
      <c r="DQ147" s="30">
        <f t="shared" si="235"/>
        <v>54149</v>
      </c>
      <c r="DR147" s="30">
        <f t="shared" si="235"/>
        <v>54240</v>
      </c>
      <c r="DS147" s="30">
        <f t="shared" si="235"/>
        <v>54332</v>
      </c>
      <c r="DT147" s="30">
        <f t="shared" si="235"/>
        <v>54424</v>
      </c>
      <c r="DU147" s="30">
        <f t="shared" si="235"/>
        <v>54514</v>
      </c>
      <c r="DV147" s="30">
        <f t="shared" si="235"/>
        <v>54605</v>
      </c>
      <c r="DW147" s="30">
        <f t="shared" si="235"/>
        <v>54697</v>
      </c>
      <c r="DX147" s="30">
        <f t="shared" si="235"/>
        <v>54789</v>
      </c>
      <c r="DY147" s="30">
        <f t="shared" si="235"/>
        <v>54879</v>
      </c>
      <c r="DZ147" s="30">
        <f t="shared" si="235"/>
        <v>54970</v>
      </c>
      <c r="EA147" s="30">
        <f t="shared" si="235"/>
        <v>55062</v>
      </c>
      <c r="EB147" s="30">
        <f t="shared" si="235"/>
        <v>55154</v>
      </c>
      <c r="EC147" s="30">
        <f t="shared" ref="EC147:GJ147" si="236" xml:space="preserve"> EC$20</f>
        <v>55244</v>
      </c>
      <c r="ED147" s="30">
        <f t="shared" si="236"/>
        <v>55335</v>
      </c>
      <c r="EE147" s="30">
        <f t="shared" si="236"/>
        <v>55427</v>
      </c>
      <c r="EF147" s="30">
        <f t="shared" si="236"/>
        <v>55519</v>
      </c>
      <c r="EG147" s="30">
        <f t="shared" si="236"/>
        <v>55610</v>
      </c>
      <c r="EH147" s="30">
        <f t="shared" si="236"/>
        <v>55701</v>
      </c>
      <c r="EI147" s="30">
        <f t="shared" si="236"/>
        <v>55793</v>
      </c>
      <c r="EJ147" s="30">
        <f t="shared" si="236"/>
        <v>55885</v>
      </c>
      <c r="EK147" s="30">
        <f t="shared" si="236"/>
        <v>55975</v>
      </c>
      <c r="EL147" s="30">
        <f t="shared" si="236"/>
        <v>56066</v>
      </c>
      <c r="EM147" s="30">
        <f t="shared" si="236"/>
        <v>56158</v>
      </c>
      <c r="EN147" s="30">
        <f t="shared" si="236"/>
        <v>56250</v>
      </c>
      <c r="EO147" s="30">
        <f t="shared" si="236"/>
        <v>56340</v>
      </c>
      <c r="EP147" s="30">
        <f t="shared" si="236"/>
        <v>56431</v>
      </c>
      <c r="EQ147" s="30">
        <f t="shared" si="236"/>
        <v>56523</v>
      </c>
      <c r="ER147" s="30">
        <f t="shared" si="236"/>
        <v>56615</v>
      </c>
      <c r="ES147" s="30">
        <f t="shared" si="236"/>
        <v>56705</v>
      </c>
      <c r="ET147" s="30">
        <f t="shared" si="236"/>
        <v>56796</v>
      </c>
      <c r="EU147" s="30">
        <f t="shared" si="236"/>
        <v>56888</v>
      </c>
      <c r="EV147" s="30">
        <f t="shared" si="236"/>
        <v>56980</v>
      </c>
      <c r="EW147" s="30">
        <f t="shared" si="236"/>
        <v>57071</v>
      </c>
      <c r="EX147" s="30">
        <f t="shared" si="236"/>
        <v>57162</v>
      </c>
      <c r="EY147" s="30">
        <f t="shared" si="236"/>
        <v>57254</v>
      </c>
      <c r="EZ147" s="30">
        <f t="shared" si="236"/>
        <v>57346</v>
      </c>
      <c r="FA147" s="30">
        <f t="shared" si="236"/>
        <v>57436</v>
      </c>
      <c r="FB147" s="30">
        <f t="shared" si="236"/>
        <v>57527</v>
      </c>
      <c r="FC147" s="30">
        <f t="shared" si="236"/>
        <v>57619</v>
      </c>
      <c r="FD147" s="30">
        <f t="shared" si="236"/>
        <v>57711</v>
      </c>
      <c r="FE147" s="30">
        <f t="shared" si="236"/>
        <v>57801</v>
      </c>
      <c r="FF147" s="30">
        <f t="shared" si="236"/>
        <v>57892</v>
      </c>
      <c r="FG147" s="30">
        <f t="shared" si="236"/>
        <v>57984</v>
      </c>
      <c r="FH147" s="30">
        <f t="shared" si="236"/>
        <v>58076</v>
      </c>
      <c r="FI147" s="30">
        <f t="shared" si="236"/>
        <v>58166</v>
      </c>
      <c r="FJ147" s="30">
        <f t="shared" si="236"/>
        <v>58257</v>
      </c>
      <c r="FK147" s="30">
        <f t="shared" si="236"/>
        <v>58349</v>
      </c>
      <c r="FL147" s="30">
        <f t="shared" si="236"/>
        <v>58441</v>
      </c>
      <c r="FM147" s="30">
        <f t="shared" si="236"/>
        <v>58532</v>
      </c>
      <c r="FN147" s="30">
        <f t="shared" si="236"/>
        <v>58623</v>
      </c>
      <c r="FO147" s="30">
        <f t="shared" si="236"/>
        <v>58715</v>
      </c>
      <c r="FP147" s="30">
        <f t="shared" si="236"/>
        <v>58807</v>
      </c>
      <c r="FQ147" s="30">
        <f t="shared" si="236"/>
        <v>58897</v>
      </c>
      <c r="FR147" s="30">
        <f t="shared" si="236"/>
        <v>58988</v>
      </c>
      <c r="FS147" s="30">
        <f t="shared" si="236"/>
        <v>59080</v>
      </c>
      <c r="FT147" s="30">
        <f t="shared" si="236"/>
        <v>59172</v>
      </c>
      <c r="FU147" s="30">
        <f t="shared" si="236"/>
        <v>59262</v>
      </c>
      <c r="FV147" s="30">
        <f t="shared" si="236"/>
        <v>59353</v>
      </c>
      <c r="FW147" s="30">
        <f t="shared" si="236"/>
        <v>59445</v>
      </c>
      <c r="FX147" s="30">
        <f t="shared" si="236"/>
        <v>59537</v>
      </c>
      <c r="FY147" s="30">
        <f t="shared" si="236"/>
        <v>59627</v>
      </c>
      <c r="FZ147" s="30">
        <f t="shared" si="236"/>
        <v>59718</v>
      </c>
      <c r="GA147" s="30">
        <f t="shared" si="236"/>
        <v>59810</v>
      </c>
      <c r="GB147" s="30">
        <f t="shared" si="236"/>
        <v>59902</v>
      </c>
      <c r="GC147" s="30">
        <f t="shared" si="236"/>
        <v>59993</v>
      </c>
      <c r="GD147" s="30">
        <f t="shared" si="236"/>
        <v>60084</v>
      </c>
      <c r="GE147" s="30">
        <f t="shared" si="236"/>
        <v>60176</v>
      </c>
      <c r="GF147" s="30">
        <f t="shared" si="236"/>
        <v>60268</v>
      </c>
      <c r="GG147" s="30">
        <f t="shared" si="236"/>
        <v>60358</v>
      </c>
      <c r="GH147" s="30">
        <f t="shared" si="236"/>
        <v>60449</v>
      </c>
      <c r="GI147" s="30">
        <f t="shared" si="236"/>
        <v>60541</v>
      </c>
      <c r="GJ147" s="30">
        <f t="shared" si="236"/>
        <v>60633</v>
      </c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</row>
    <row r="148" spans="1:15961" s="59" customFormat="1" outlineLevel="1" x14ac:dyDescent="0.25">
      <c r="A148" s="63"/>
      <c r="B148" s="63"/>
      <c r="C148" s="64"/>
      <c r="D148" s="103"/>
      <c r="E148" s="173" t="str">
        <f t="shared" ref="E148:BP148" si="237" xml:space="preserve"> E$25</f>
        <v>Model period ending</v>
      </c>
      <c r="F148" s="173">
        <f t="shared" si="237"/>
        <v>0</v>
      </c>
      <c r="G148" s="173" t="str">
        <f t="shared" si="237"/>
        <v>date</v>
      </c>
      <c r="H148" s="173">
        <f t="shared" si="237"/>
        <v>0</v>
      </c>
      <c r="I148" s="573">
        <f t="shared" si="237"/>
        <v>0</v>
      </c>
      <c r="J148" s="173">
        <f t="shared" si="237"/>
        <v>44104</v>
      </c>
      <c r="K148" s="173">
        <f t="shared" si="237"/>
        <v>44196</v>
      </c>
      <c r="L148" s="173">
        <f t="shared" si="237"/>
        <v>44286</v>
      </c>
      <c r="M148" s="173">
        <f t="shared" si="237"/>
        <v>44377</v>
      </c>
      <c r="N148" s="173">
        <f t="shared" si="237"/>
        <v>44469</v>
      </c>
      <c r="O148" s="173">
        <f t="shared" si="237"/>
        <v>44561</v>
      </c>
      <c r="P148" s="173">
        <f t="shared" si="237"/>
        <v>44651</v>
      </c>
      <c r="Q148" s="173">
        <f t="shared" si="237"/>
        <v>44742</v>
      </c>
      <c r="R148" s="173">
        <f t="shared" si="237"/>
        <v>44834</v>
      </c>
      <c r="S148" s="173">
        <f t="shared" si="237"/>
        <v>44926</v>
      </c>
      <c r="T148" s="173">
        <f t="shared" si="237"/>
        <v>45016</v>
      </c>
      <c r="U148" s="173">
        <f t="shared" si="237"/>
        <v>45107</v>
      </c>
      <c r="V148" s="173">
        <f t="shared" si="237"/>
        <v>45199</v>
      </c>
      <c r="W148" s="173">
        <f t="shared" si="237"/>
        <v>45291</v>
      </c>
      <c r="X148" s="173">
        <f t="shared" si="237"/>
        <v>45382</v>
      </c>
      <c r="Y148" s="173">
        <f t="shared" si="237"/>
        <v>45473</v>
      </c>
      <c r="Z148" s="173">
        <f t="shared" si="237"/>
        <v>45565</v>
      </c>
      <c r="AA148" s="173">
        <f t="shared" si="237"/>
        <v>45657</v>
      </c>
      <c r="AB148" s="173">
        <f t="shared" si="237"/>
        <v>45747</v>
      </c>
      <c r="AC148" s="173">
        <f t="shared" si="237"/>
        <v>45838</v>
      </c>
      <c r="AD148" s="173">
        <f t="shared" si="237"/>
        <v>45930</v>
      </c>
      <c r="AE148" s="173">
        <f t="shared" si="237"/>
        <v>46022</v>
      </c>
      <c r="AF148" s="173">
        <f t="shared" si="237"/>
        <v>46112</v>
      </c>
      <c r="AG148" s="173">
        <f t="shared" si="237"/>
        <v>46203</v>
      </c>
      <c r="AH148" s="173">
        <f t="shared" si="237"/>
        <v>46295</v>
      </c>
      <c r="AI148" s="173">
        <f t="shared" si="237"/>
        <v>46387</v>
      </c>
      <c r="AJ148" s="173">
        <f t="shared" si="237"/>
        <v>46477</v>
      </c>
      <c r="AK148" s="173">
        <f t="shared" si="237"/>
        <v>46568</v>
      </c>
      <c r="AL148" s="173">
        <f t="shared" si="237"/>
        <v>46660</v>
      </c>
      <c r="AM148" s="173">
        <f t="shared" si="237"/>
        <v>46752</v>
      </c>
      <c r="AN148" s="173">
        <f t="shared" si="237"/>
        <v>46843</v>
      </c>
      <c r="AO148" s="173">
        <f t="shared" si="237"/>
        <v>46934</v>
      </c>
      <c r="AP148" s="173">
        <f t="shared" si="237"/>
        <v>47026</v>
      </c>
      <c r="AQ148" s="173">
        <f t="shared" si="237"/>
        <v>47118</v>
      </c>
      <c r="AR148" s="173">
        <f t="shared" si="237"/>
        <v>47208</v>
      </c>
      <c r="AS148" s="173">
        <f t="shared" si="237"/>
        <v>47299</v>
      </c>
      <c r="AT148" s="173">
        <f t="shared" si="237"/>
        <v>47391</v>
      </c>
      <c r="AU148" s="173">
        <f t="shared" si="237"/>
        <v>47483</v>
      </c>
      <c r="AV148" s="173">
        <f t="shared" si="237"/>
        <v>47573</v>
      </c>
      <c r="AW148" s="173">
        <f t="shared" si="237"/>
        <v>47664</v>
      </c>
      <c r="AX148" s="173">
        <f t="shared" si="237"/>
        <v>47756</v>
      </c>
      <c r="AY148" s="173">
        <f t="shared" si="237"/>
        <v>47848</v>
      </c>
      <c r="AZ148" s="173">
        <f t="shared" si="237"/>
        <v>47938</v>
      </c>
      <c r="BA148" s="173">
        <f t="shared" si="237"/>
        <v>48029</v>
      </c>
      <c r="BB148" s="173">
        <f t="shared" si="237"/>
        <v>48121</v>
      </c>
      <c r="BC148" s="173">
        <f t="shared" si="237"/>
        <v>48213</v>
      </c>
      <c r="BD148" s="173">
        <f t="shared" si="237"/>
        <v>48304</v>
      </c>
      <c r="BE148" s="173">
        <f t="shared" si="237"/>
        <v>48395</v>
      </c>
      <c r="BF148" s="173">
        <f t="shared" si="237"/>
        <v>48487</v>
      </c>
      <c r="BG148" s="173">
        <f t="shared" si="237"/>
        <v>48579</v>
      </c>
      <c r="BH148" s="173">
        <f t="shared" si="237"/>
        <v>48669</v>
      </c>
      <c r="BI148" s="173">
        <f t="shared" si="237"/>
        <v>48760</v>
      </c>
      <c r="BJ148" s="173">
        <f t="shared" si="237"/>
        <v>48852</v>
      </c>
      <c r="BK148" s="173">
        <f t="shared" si="237"/>
        <v>48944</v>
      </c>
      <c r="BL148" s="173">
        <f t="shared" si="237"/>
        <v>49034</v>
      </c>
      <c r="BM148" s="173">
        <f t="shared" si="237"/>
        <v>49125</v>
      </c>
      <c r="BN148" s="173">
        <f t="shared" si="237"/>
        <v>49217</v>
      </c>
      <c r="BO148" s="173">
        <f t="shared" si="237"/>
        <v>49309</v>
      </c>
      <c r="BP148" s="173">
        <f t="shared" si="237"/>
        <v>49399</v>
      </c>
      <c r="BQ148" s="173">
        <f t="shared" ref="BQ148:EB148" si="238" xml:space="preserve"> BQ$25</f>
        <v>49490</v>
      </c>
      <c r="BR148" s="173">
        <f t="shared" si="238"/>
        <v>49582</v>
      </c>
      <c r="BS148" s="173">
        <f t="shared" si="238"/>
        <v>49674</v>
      </c>
      <c r="BT148" s="173">
        <f t="shared" si="238"/>
        <v>49765</v>
      </c>
      <c r="BU148" s="173">
        <f t="shared" si="238"/>
        <v>49856</v>
      </c>
      <c r="BV148" s="173">
        <f t="shared" si="238"/>
        <v>49948</v>
      </c>
      <c r="BW148" s="173">
        <f t="shared" si="238"/>
        <v>50040</v>
      </c>
      <c r="BX148" s="173">
        <f t="shared" si="238"/>
        <v>50130</v>
      </c>
      <c r="BY148" s="173">
        <f t="shared" si="238"/>
        <v>50221</v>
      </c>
      <c r="BZ148" s="173">
        <f t="shared" si="238"/>
        <v>50313</v>
      </c>
      <c r="CA148" s="173">
        <f t="shared" si="238"/>
        <v>50405</v>
      </c>
      <c r="CB148" s="173">
        <f t="shared" si="238"/>
        <v>50495</v>
      </c>
      <c r="CC148" s="173">
        <f t="shared" si="238"/>
        <v>50586</v>
      </c>
      <c r="CD148" s="173">
        <f t="shared" si="238"/>
        <v>50678</v>
      </c>
      <c r="CE148" s="173">
        <f t="shared" si="238"/>
        <v>50770</v>
      </c>
      <c r="CF148" s="173">
        <f t="shared" si="238"/>
        <v>50860</v>
      </c>
      <c r="CG148" s="173">
        <f t="shared" si="238"/>
        <v>50951</v>
      </c>
      <c r="CH148" s="173">
        <f t="shared" si="238"/>
        <v>51043</v>
      </c>
      <c r="CI148" s="173">
        <f t="shared" si="238"/>
        <v>51135</v>
      </c>
      <c r="CJ148" s="173">
        <f t="shared" si="238"/>
        <v>51226</v>
      </c>
      <c r="CK148" s="173">
        <f t="shared" si="238"/>
        <v>51317</v>
      </c>
      <c r="CL148" s="173">
        <f t="shared" si="238"/>
        <v>51409</v>
      </c>
      <c r="CM148" s="173">
        <f t="shared" si="238"/>
        <v>51501</v>
      </c>
      <c r="CN148" s="173">
        <f t="shared" si="238"/>
        <v>51591</v>
      </c>
      <c r="CO148" s="173">
        <f t="shared" si="238"/>
        <v>51682</v>
      </c>
      <c r="CP148" s="173">
        <f t="shared" si="238"/>
        <v>51774</v>
      </c>
      <c r="CQ148" s="173">
        <f t="shared" si="238"/>
        <v>51866</v>
      </c>
      <c r="CR148" s="173">
        <f t="shared" si="238"/>
        <v>51956</v>
      </c>
      <c r="CS148" s="173">
        <f t="shared" si="238"/>
        <v>52047</v>
      </c>
      <c r="CT148" s="173">
        <f t="shared" si="238"/>
        <v>52139</v>
      </c>
      <c r="CU148" s="173">
        <f t="shared" si="238"/>
        <v>52231</v>
      </c>
      <c r="CV148" s="173">
        <f t="shared" si="238"/>
        <v>52321</v>
      </c>
      <c r="CW148" s="173">
        <f t="shared" si="238"/>
        <v>52412</v>
      </c>
      <c r="CX148" s="173">
        <f t="shared" si="238"/>
        <v>52504</v>
      </c>
      <c r="CY148" s="173">
        <f t="shared" si="238"/>
        <v>52596</v>
      </c>
      <c r="CZ148" s="173">
        <f t="shared" si="238"/>
        <v>52687</v>
      </c>
      <c r="DA148" s="173">
        <f t="shared" si="238"/>
        <v>52778</v>
      </c>
      <c r="DB148" s="173">
        <f t="shared" si="238"/>
        <v>52870</v>
      </c>
      <c r="DC148" s="173">
        <f t="shared" si="238"/>
        <v>52962</v>
      </c>
      <c r="DD148" s="173">
        <f t="shared" si="238"/>
        <v>53052</v>
      </c>
      <c r="DE148" s="173">
        <f t="shared" si="238"/>
        <v>53143</v>
      </c>
      <c r="DF148" s="173">
        <f t="shared" si="238"/>
        <v>53235</v>
      </c>
      <c r="DG148" s="173">
        <f t="shared" si="238"/>
        <v>53327</v>
      </c>
      <c r="DH148" s="173">
        <f t="shared" si="238"/>
        <v>53417</v>
      </c>
      <c r="DI148" s="173">
        <f t="shared" si="238"/>
        <v>53508</v>
      </c>
      <c r="DJ148" s="173">
        <f t="shared" si="238"/>
        <v>53600</v>
      </c>
      <c r="DK148" s="173">
        <f t="shared" si="238"/>
        <v>53692</v>
      </c>
      <c r="DL148" s="173">
        <f t="shared" si="238"/>
        <v>53782</v>
      </c>
      <c r="DM148" s="173">
        <f t="shared" si="238"/>
        <v>53873</v>
      </c>
      <c r="DN148" s="173">
        <f t="shared" si="238"/>
        <v>53965</v>
      </c>
      <c r="DO148" s="173">
        <f t="shared" si="238"/>
        <v>54057</v>
      </c>
      <c r="DP148" s="173">
        <f t="shared" si="238"/>
        <v>54148</v>
      </c>
      <c r="DQ148" s="173">
        <f t="shared" si="238"/>
        <v>54239</v>
      </c>
      <c r="DR148" s="173">
        <f t="shared" si="238"/>
        <v>54331</v>
      </c>
      <c r="DS148" s="173">
        <f t="shared" si="238"/>
        <v>54423</v>
      </c>
      <c r="DT148" s="173">
        <f t="shared" si="238"/>
        <v>54513</v>
      </c>
      <c r="DU148" s="173">
        <f t="shared" si="238"/>
        <v>54604</v>
      </c>
      <c r="DV148" s="173">
        <f t="shared" si="238"/>
        <v>54696</v>
      </c>
      <c r="DW148" s="173">
        <f t="shared" si="238"/>
        <v>54788</v>
      </c>
      <c r="DX148" s="173">
        <f t="shared" si="238"/>
        <v>54878</v>
      </c>
      <c r="DY148" s="173">
        <f t="shared" si="238"/>
        <v>54969</v>
      </c>
      <c r="DZ148" s="173">
        <f t="shared" si="238"/>
        <v>55061</v>
      </c>
      <c r="EA148" s="173">
        <f t="shared" si="238"/>
        <v>55153</v>
      </c>
      <c r="EB148" s="173">
        <f t="shared" si="238"/>
        <v>55243</v>
      </c>
      <c r="EC148" s="173">
        <f t="shared" ref="EC148:GJ148" si="239" xml:space="preserve"> EC$25</f>
        <v>55334</v>
      </c>
      <c r="ED148" s="173">
        <f t="shared" si="239"/>
        <v>55426</v>
      </c>
      <c r="EE148" s="173">
        <f t="shared" si="239"/>
        <v>55518</v>
      </c>
      <c r="EF148" s="173">
        <f t="shared" si="239"/>
        <v>55609</v>
      </c>
      <c r="EG148" s="173">
        <f t="shared" si="239"/>
        <v>55700</v>
      </c>
      <c r="EH148" s="173">
        <f t="shared" si="239"/>
        <v>55792</v>
      </c>
      <c r="EI148" s="173">
        <f t="shared" si="239"/>
        <v>55884</v>
      </c>
      <c r="EJ148" s="173">
        <f t="shared" si="239"/>
        <v>55974</v>
      </c>
      <c r="EK148" s="173">
        <f t="shared" si="239"/>
        <v>56065</v>
      </c>
      <c r="EL148" s="173">
        <f t="shared" si="239"/>
        <v>56157</v>
      </c>
      <c r="EM148" s="173">
        <f t="shared" si="239"/>
        <v>56249</v>
      </c>
      <c r="EN148" s="173">
        <f t="shared" si="239"/>
        <v>56339</v>
      </c>
      <c r="EO148" s="173">
        <f t="shared" si="239"/>
        <v>56430</v>
      </c>
      <c r="EP148" s="173">
        <f t="shared" si="239"/>
        <v>56522</v>
      </c>
      <c r="EQ148" s="173">
        <f t="shared" si="239"/>
        <v>56614</v>
      </c>
      <c r="ER148" s="173">
        <f t="shared" si="239"/>
        <v>56704</v>
      </c>
      <c r="ES148" s="173">
        <f t="shared" si="239"/>
        <v>56795</v>
      </c>
      <c r="ET148" s="173">
        <f t="shared" si="239"/>
        <v>56887</v>
      </c>
      <c r="EU148" s="173">
        <f t="shared" si="239"/>
        <v>56979</v>
      </c>
      <c r="EV148" s="173">
        <f t="shared" si="239"/>
        <v>57070</v>
      </c>
      <c r="EW148" s="173">
        <f t="shared" si="239"/>
        <v>57161</v>
      </c>
      <c r="EX148" s="173">
        <f t="shared" si="239"/>
        <v>57253</v>
      </c>
      <c r="EY148" s="173">
        <f t="shared" si="239"/>
        <v>57345</v>
      </c>
      <c r="EZ148" s="173">
        <f t="shared" si="239"/>
        <v>57435</v>
      </c>
      <c r="FA148" s="173">
        <f t="shared" si="239"/>
        <v>57526</v>
      </c>
      <c r="FB148" s="173">
        <f t="shared" si="239"/>
        <v>57618</v>
      </c>
      <c r="FC148" s="173">
        <f t="shared" si="239"/>
        <v>57710</v>
      </c>
      <c r="FD148" s="173">
        <f t="shared" si="239"/>
        <v>57800</v>
      </c>
      <c r="FE148" s="173">
        <f t="shared" si="239"/>
        <v>57891</v>
      </c>
      <c r="FF148" s="173">
        <f t="shared" si="239"/>
        <v>57983</v>
      </c>
      <c r="FG148" s="173">
        <f t="shared" si="239"/>
        <v>58075</v>
      </c>
      <c r="FH148" s="173">
        <f t="shared" si="239"/>
        <v>58165</v>
      </c>
      <c r="FI148" s="173">
        <f t="shared" si="239"/>
        <v>58256</v>
      </c>
      <c r="FJ148" s="173">
        <f t="shared" si="239"/>
        <v>58348</v>
      </c>
      <c r="FK148" s="173">
        <f t="shared" si="239"/>
        <v>58440</v>
      </c>
      <c r="FL148" s="173">
        <f t="shared" si="239"/>
        <v>58531</v>
      </c>
      <c r="FM148" s="173">
        <f t="shared" si="239"/>
        <v>58622</v>
      </c>
      <c r="FN148" s="173">
        <f t="shared" si="239"/>
        <v>58714</v>
      </c>
      <c r="FO148" s="173">
        <f t="shared" si="239"/>
        <v>58806</v>
      </c>
      <c r="FP148" s="173">
        <f t="shared" si="239"/>
        <v>58896</v>
      </c>
      <c r="FQ148" s="173">
        <f t="shared" si="239"/>
        <v>58987</v>
      </c>
      <c r="FR148" s="173">
        <f t="shared" si="239"/>
        <v>59079</v>
      </c>
      <c r="FS148" s="173">
        <f t="shared" si="239"/>
        <v>59171</v>
      </c>
      <c r="FT148" s="173">
        <f t="shared" si="239"/>
        <v>59261</v>
      </c>
      <c r="FU148" s="173">
        <f t="shared" si="239"/>
        <v>59352</v>
      </c>
      <c r="FV148" s="173">
        <f t="shared" si="239"/>
        <v>59444</v>
      </c>
      <c r="FW148" s="173">
        <f t="shared" si="239"/>
        <v>59536</v>
      </c>
      <c r="FX148" s="173">
        <f t="shared" si="239"/>
        <v>59626</v>
      </c>
      <c r="FY148" s="173">
        <f t="shared" si="239"/>
        <v>59717</v>
      </c>
      <c r="FZ148" s="173">
        <f t="shared" si="239"/>
        <v>59809</v>
      </c>
      <c r="GA148" s="173">
        <f t="shared" si="239"/>
        <v>59901</v>
      </c>
      <c r="GB148" s="173">
        <f t="shared" si="239"/>
        <v>59992</v>
      </c>
      <c r="GC148" s="173">
        <f t="shared" si="239"/>
        <v>60083</v>
      </c>
      <c r="GD148" s="173">
        <f t="shared" si="239"/>
        <v>60175</v>
      </c>
      <c r="GE148" s="173">
        <f t="shared" si="239"/>
        <v>60267</v>
      </c>
      <c r="GF148" s="173">
        <f t="shared" si="239"/>
        <v>60357</v>
      </c>
      <c r="GG148" s="173">
        <f t="shared" si="239"/>
        <v>60448</v>
      </c>
      <c r="GH148" s="173">
        <f t="shared" si="239"/>
        <v>60540</v>
      </c>
      <c r="GI148" s="173">
        <f t="shared" si="239"/>
        <v>60632</v>
      </c>
      <c r="GJ148" s="173">
        <f t="shared" si="239"/>
        <v>60722</v>
      </c>
      <c r="GK148" s="173"/>
      <c r="GL148" s="173"/>
      <c r="GM148" s="173"/>
      <c r="GN148" s="173"/>
      <c r="GO148" s="173"/>
      <c r="GP148" s="173"/>
      <c r="GQ148" s="173"/>
      <c r="GR148" s="173"/>
      <c r="GS148" s="173"/>
      <c r="GT148" s="173"/>
      <c r="GU148" s="173"/>
      <c r="GV148" s="173"/>
      <c r="GW148" s="173"/>
      <c r="GX148" s="173"/>
      <c r="GY148" s="173"/>
      <c r="GZ148" s="173"/>
      <c r="HA148" s="173"/>
      <c r="HB148" s="173"/>
      <c r="HC148" s="173"/>
      <c r="HD148" s="173"/>
      <c r="HE148" s="173"/>
      <c r="HF148" s="173"/>
      <c r="HG148" s="173"/>
      <c r="HH148" s="173"/>
      <c r="HI148" s="173"/>
      <c r="HJ148" s="173"/>
      <c r="HK148" s="173"/>
      <c r="HL148" s="173"/>
      <c r="HM148" s="173"/>
      <c r="HN148" s="173"/>
      <c r="HO148" s="173"/>
      <c r="HP148" s="173"/>
      <c r="HQ148" s="173"/>
      <c r="HR148" s="173"/>
      <c r="HS148" s="173"/>
      <c r="HT148" s="173"/>
      <c r="HU148" s="173"/>
      <c r="HV148" s="173"/>
      <c r="HW148" s="173"/>
      <c r="HX148" s="173"/>
      <c r="HY148" s="173"/>
      <c r="HZ148" s="173"/>
      <c r="IA148" s="173"/>
      <c r="IB148" s="173"/>
      <c r="IC148" s="173"/>
      <c r="ID148" s="173"/>
      <c r="IE148" s="173"/>
      <c r="IF148" s="173"/>
      <c r="IG148" s="173"/>
      <c r="IH148" s="173"/>
      <c r="II148" s="173"/>
      <c r="IJ148" s="173"/>
      <c r="IK148" s="173"/>
      <c r="IL148" s="173"/>
      <c r="IM148" s="173"/>
      <c r="IN148" s="173"/>
      <c r="IO148" s="173"/>
      <c r="IP148" s="173"/>
      <c r="IQ148" s="173"/>
      <c r="IR148" s="173"/>
      <c r="IS148" s="173"/>
      <c r="IT148" s="173"/>
      <c r="IU148" s="173"/>
      <c r="IV148" s="173"/>
      <c r="IW148" s="173"/>
      <c r="IX148" s="173"/>
      <c r="IY148" s="173"/>
      <c r="IZ148" s="173"/>
      <c r="JA148" s="173"/>
      <c r="JB148" s="173"/>
      <c r="JC148" s="173"/>
      <c r="JD148" s="173"/>
      <c r="JE148" s="173"/>
      <c r="JF148" s="173"/>
      <c r="JG148" s="173"/>
      <c r="JH148" s="173"/>
      <c r="JI148" s="173"/>
      <c r="JJ148" s="173"/>
      <c r="JK148" s="173"/>
      <c r="JL148" s="173"/>
      <c r="JM148" s="173"/>
      <c r="JN148" s="173"/>
      <c r="JO148" s="173"/>
      <c r="JP148" s="173"/>
      <c r="JQ148" s="173"/>
      <c r="JR148" s="173"/>
      <c r="JS148" s="173"/>
      <c r="JT148" s="173"/>
      <c r="JU148" s="173"/>
      <c r="JV148" s="173"/>
      <c r="JW148" s="173"/>
      <c r="JX148" s="173"/>
      <c r="JY148" s="173"/>
      <c r="JZ148" s="173"/>
      <c r="KA148" s="173"/>
      <c r="KB148" s="173"/>
      <c r="KC148" s="173"/>
      <c r="KD148" s="173"/>
      <c r="KE148" s="173"/>
      <c r="KF148" s="173"/>
      <c r="KG148" s="173"/>
      <c r="KH148" s="173"/>
      <c r="KI148" s="173"/>
      <c r="KJ148" s="173"/>
      <c r="KK148" s="173"/>
      <c r="KL148" s="173"/>
      <c r="KM148" s="173"/>
      <c r="KN148" s="173"/>
      <c r="KO148" s="173"/>
      <c r="KP148" s="173"/>
      <c r="KQ148" s="173"/>
      <c r="KR148" s="173"/>
      <c r="KS148" s="173"/>
      <c r="KT148" s="173"/>
      <c r="KU148" s="173"/>
      <c r="KV148" s="173"/>
      <c r="KW148" s="173"/>
      <c r="KX148" s="173"/>
      <c r="KY148" s="173"/>
      <c r="KZ148" s="173"/>
      <c r="LA148" s="173"/>
      <c r="LB148" s="173"/>
      <c r="LC148" s="173"/>
      <c r="LD148" s="173"/>
      <c r="LE148" s="173"/>
      <c r="LF148" s="173"/>
      <c r="LG148" s="173"/>
      <c r="LH148" s="173"/>
      <c r="LI148" s="173"/>
      <c r="LJ148" s="173"/>
      <c r="LK148" s="173"/>
      <c r="LL148" s="173"/>
      <c r="LM148" s="173"/>
      <c r="LN148" s="173"/>
      <c r="LO148" s="173"/>
      <c r="LP148" s="173"/>
      <c r="LQ148" s="173"/>
      <c r="LR148" s="173"/>
      <c r="LS148" s="173"/>
      <c r="LT148" s="173"/>
      <c r="LU148" s="173"/>
      <c r="LV148" s="173"/>
      <c r="LW148" s="173"/>
      <c r="LX148" s="173"/>
      <c r="LY148" s="173"/>
      <c r="LZ148" s="173"/>
      <c r="MA148" s="173"/>
      <c r="MB148" s="173"/>
      <c r="MC148" s="173"/>
      <c r="MD148" s="173"/>
      <c r="ME148" s="173"/>
      <c r="MF148" s="173"/>
      <c r="MG148" s="173"/>
      <c r="MH148" s="173"/>
      <c r="MI148" s="173"/>
      <c r="MJ148" s="173"/>
      <c r="MK148" s="173"/>
      <c r="ML148" s="173"/>
      <c r="MM148" s="173"/>
      <c r="MN148" s="173"/>
      <c r="MO148" s="173"/>
      <c r="MP148" s="173"/>
      <c r="MQ148" s="173"/>
      <c r="MR148" s="173"/>
      <c r="MS148" s="173"/>
      <c r="MT148" s="173"/>
      <c r="MU148" s="173"/>
      <c r="MV148" s="173"/>
      <c r="MW148" s="173"/>
      <c r="MX148" s="173"/>
      <c r="MY148" s="173"/>
      <c r="MZ148" s="173"/>
      <c r="NA148" s="173"/>
      <c r="NB148" s="173"/>
      <c r="NC148" s="173"/>
      <c r="ND148" s="173"/>
      <c r="NE148" s="173"/>
      <c r="NF148" s="173"/>
      <c r="NG148" s="173"/>
      <c r="NH148" s="173"/>
      <c r="NI148" s="173"/>
      <c r="NJ148" s="173"/>
      <c r="NK148" s="173"/>
      <c r="NL148" s="173"/>
      <c r="NM148" s="173"/>
      <c r="NN148" s="173"/>
      <c r="NO148" s="173"/>
      <c r="NP148" s="173"/>
      <c r="NQ148" s="173"/>
      <c r="NR148" s="173"/>
      <c r="NS148" s="173"/>
      <c r="NT148" s="173"/>
      <c r="NU148" s="173"/>
      <c r="NV148" s="173"/>
      <c r="NW148" s="173"/>
      <c r="NX148" s="173"/>
      <c r="NY148" s="173"/>
      <c r="NZ148" s="173"/>
      <c r="OA148" s="173"/>
      <c r="OB148" s="173"/>
      <c r="OC148" s="173"/>
      <c r="OD148" s="173"/>
      <c r="OE148" s="173"/>
      <c r="OF148" s="173"/>
      <c r="OG148" s="173"/>
      <c r="OH148" s="173"/>
      <c r="OI148" s="173"/>
      <c r="OJ148" s="173"/>
      <c r="OK148" s="173"/>
      <c r="OL148" s="173"/>
      <c r="OM148" s="173"/>
      <c r="ON148" s="173"/>
      <c r="OO148" s="173"/>
      <c r="OP148" s="173"/>
      <c r="OQ148" s="173"/>
      <c r="OR148" s="173"/>
      <c r="OS148" s="173"/>
      <c r="OT148" s="173"/>
      <c r="OU148" s="173"/>
      <c r="OV148" s="173"/>
      <c r="OW148" s="173"/>
      <c r="OX148" s="173"/>
      <c r="OY148" s="173"/>
      <c r="OZ148" s="173"/>
      <c r="PA148" s="173"/>
      <c r="PB148" s="173"/>
      <c r="PC148" s="173"/>
      <c r="PD148" s="173"/>
      <c r="PE148" s="173"/>
      <c r="PF148" s="173"/>
      <c r="PG148" s="173"/>
      <c r="PH148" s="173"/>
      <c r="PI148" s="173"/>
      <c r="PJ148" s="173"/>
      <c r="PK148" s="173"/>
      <c r="PL148" s="173"/>
      <c r="PM148" s="173"/>
      <c r="PN148" s="173"/>
      <c r="PO148" s="173"/>
      <c r="PP148" s="173"/>
      <c r="PQ148" s="173"/>
      <c r="PR148" s="173"/>
      <c r="PS148" s="173"/>
      <c r="PT148" s="173"/>
      <c r="PU148" s="173"/>
    </row>
    <row r="149" spans="1:15961" s="548" customFormat="1" x14ac:dyDescent="0.25">
      <c r="A149" s="189"/>
      <c r="B149" s="189"/>
      <c r="C149" s="190"/>
      <c r="D149" s="191"/>
      <c r="E149" s="249" t="s">
        <v>222</v>
      </c>
      <c r="F149" s="249"/>
      <c r="G149" s="249" t="s">
        <v>221</v>
      </c>
      <c r="H149" s="249"/>
      <c r="I149" s="192"/>
      <c r="J149" s="192">
        <f t="shared" ref="J149:AO149" si="240" xml:space="preserve"> J148 - J147 + 1</f>
        <v>92</v>
      </c>
      <c r="K149" s="192">
        <f t="shared" si="240"/>
        <v>92</v>
      </c>
      <c r="L149" s="192">
        <f t="shared" si="240"/>
        <v>90</v>
      </c>
      <c r="M149" s="192">
        <f t="shared" si="240"/>
        <v>91</v>
      </c>
      <c r="N149" s="192">
        <f t="shared" si="240"/>
        <v>92</v>
      </c>
      <c r="O149" s="192">
        <f t="shared" si="240"/>
        <v>92</v>
      </c>
      <c r="P149" s="192">
        <f t="shared" si="240"/>
        <v>90</v>
      </c>
      <c r="Q149" s="192">
        <f t="shared" si="240"/>
        <v>91</v>
      </c>
      <c r="R149" s="192">
        <f t="shared" si="240"/>
        <v>92</v>
      </c>
      <c r="S149" s="192">
        <f t="shared" si="240"/>
        <v>92</v>
      </c>
      <c r="T149" s="192">
        <f t="shared" si="240"/>
        <v>90</v>
      </c>
      <c r="U149" s="192">
        <f t="shared" si="240"/>
        <v>91</v>
      </c>
      <c r="V149" s="192">
        <f t="shared" si="240"/>
        <v>92</v>
      </c>
      <c r="W149" s="192">
        <f t="shared" si="240"/>
        <v>92</v>
      </c>
      <c r="X149" s="192">
        <f t="shared" si="240"/>
        <v>91</v>
      </c>
      <c r="Y149" s="192">
        <f t="shared" si="240"/>
        <v>91</v>
      </c>
      <c r="Z149" s="192">
        <f t="shared" si="240"/>
        <v>92</v>
      </c>
      <c r="AA149" s="192">
        <f t="shared" si="240"/>
        <v>92</v>
      </c>
      <c r="AB149" s="192">
        <f t="shared" si="240"/>
        <v>90</v>
      </c>
      <c r="AC149" s="192">
        <f t="shared" si="240"/>
        <v>91</v>
      </c>
      <c r="AD149" s="192">
        <f t="shared" si="240"/>
        <v>92</v>
      </c>
      <c r="AE149" s="192">
        <f t="shared" si="240"/>
        <v>92</v>
      </c>
      <c r="AF149" s="192">
        <f t="shared" si="240"/>
        <v>90</v>
      </c>
      <c r="AG149" s="192">
        <f t="shared" si="240"/>
        <v>91</v>
      </c>
      <c r="AH149" s="192">
        <f t="shared" si="240"/>
        <v>92</v>
      </c>
      <c r="AI149" s="192">
        <f t="shared" si="240"/>
        <v>92</v>
      </c>
      <c r="AJ149" s="192">
        <f t="shared" si="240"/>
        <v>90</v>
      </c>
      <c r="AK149" s="192">
        <f t="shared" si="240"/>
        <v>91</v>
      </c>
      <c r="AL149" s="192">
        <f t="shared" si="240"/>
        <v>92</v>
      </c>
      <c r="AM149" s="192">
        <f t="shared" si="240"/>
        <v>92</v>
      </c>
      <c r="AN149" s="192">
        <f t="shared" si="240"/>
        <v>91</v>
      </c>
      <c r="AO149" s="192">
        <f t="shared" si="240"/>
        <v>91</v>
      </c>
      <c r="AP149" s="192">
        <f t="shared" ref="AP149:BU149" si="241" xml:space="preserve"> AP148 - AP147 + 1</f>
        <v>92</v>
      </c>
      <c r="AQ149" s="192">
        <f t="shared" si="241"/>
        <v>92</v>
      </c>
      <c r="AR149" s="192">
        <f t="shared" si="241"/>
        <v>90</v>
      </c>
      <c r="AS149" s="192">
        <f t="shared" si="241"/>
        <v>91</v>
      </c>
      <c r="AT149" s="192">
        <f t="shared" si="241"/>
        <v>92</v>
      </c>
      <c r="AU149" s="192">
        <f t="shared" si="241"/>
        <v>92</v>
      </c>
      <c r="AV149" s="192">
        <f t="shared" si="241"/>
        <v>90</v>
      </c>
      <c r="AW149" s="192">
        <f t="shared" si="241"/>
        <v>91</v>
      </c>
      <c r="AX149" s="192">
        <f t="shared" si="241"/>
        <v>92</v>
      </c>
      <c r="AY149" s="192">
        <f t="shared" si="241"/>
        <v>92</v>
      </c>
      <c r="AZ149" s="192">
        <f t="shared" si="241"/>
        <v>90</v>
      </c>
      <c r="BA149" s="192">
        <f t="shared" si="241"/>
        <v>91</v>
      </c>
      <c r="BB149" s="192">
        <f t="shared" si="241"/>
        <v>92</v>
      </c>
      <c r="BC149" s="192">
        <f t="shared" si="241"/>
        <v>92</v>
      </c>
      <c r="BD149" s="192">
        <f t="shared" si="241"/>
        <v>91</v>
      </c>
      <c r="BE149" s="192">
        <f t="shared" si="241"/>
        <v>91</v>
      </c>
      <c r="BF149" s="192">
        <f t="shared" si="241"/>
        <v>92</v>
      </c>
      <c r="BG149" s="192">
        <f t="shared" si="241"/>
        <v>92</v>
      </c>
      <c r="BH149" s="192">
        <f t="shared" si="241"/>
        <v>90</v>
      </c>
      <c r="BI149" s="192">
        <f t="shared" si="241"/>
        <v>91</v>
      </c>
      <c r="BJ149" s="192">
        <f t="shared" si="241"/>
        <v>92</v>
      </c>
      <c r="BK149" s="192">
        <f t="shared" si="241"/>
        <v>92</v>
      </c>
      <c r="BL149" s="192">
        <f t="shared" si="241"/>
        <v>90</v>
      </c>
      <c r="BM149" s="192">
        <f t="shared" si="241"/>
        <v>91</v>
      </c>
      <c r="BN149" s="192">
        <f t="shared" si="241"/>
        <v>92</v>
      </c>
      <c r="BO149" s="192">
        <f t="shared" si="241"/>
        <v>92</v>
      </c>
      <c r="BP149" s="192">
        <f t="shared" si="241"/>
        <v>90</v>
      </c>
      <c r="BQ149" s="192">
        <f t="shared" si="241"/>
        <v>91</v>
      </c>
      <c r="BR149" s="192">
        <f t="shared" si="241"/>
        <v>92</v>
      </c>
      <c r="BS149" s="192">
        <f t="shared" si="241"/>
        <v>92</v>
      </c>
      <c r="BT149" s="192">
        <f t="shared" si="241"/>
        <v>91</v>
      </c>
      <c r="BU149" s="192">
        <f t="shared" si="241"/>
        <v>91</v>
      </c>
      <c r="BV149" s="192">
        <f t="shared" ref="BV149:DA149" si="242" xml:space="preserve"> BV148 - BV147 + 1</f>
        <v>92</v>
      </c>
      <c r="BW149" s="192">
        <f t="shared" si="242"/>
        <v>92</v>
      </c>
      <c r="BX149" s="192">
        <f t="shared" si="242"/>
        <v>90</v>
      </c>
      <c r="BY149" s="192">
        <f t="shared" si="242"/>
        <v>91</v>
      </c>
      <c r="BZ149" s="192">
        <f t="shared" si="242"/>
        <v>92</v>
      </c>
      <c r="CA149" s="192">
        <f t="shared" si="242"/>
        <v>92</v>
      </c>
      <c r="CB149" s="192">
        <f t="shared" si="242"/>
        <v>90</v>
      </c>
      <c r="CC149" s="192">
        <f t="shared" si="242"/>
        <v>91</v>
      </c>
      <c r="CD149" s="192">
        <f t="shared" si="242"/>
        <v>92</v>
      </c>
      <c r="CE149" s="192">
        <f t="shared" si="242"/>
        <v>92</v>
      </c>
      <c r="CF149" s="192">
        <f t="shared" si="242"/>
        <v>90</v>
      </c>
      <c r="CG149" s="192">
        <f t="shared" si="242"/>
        <v>91</v>
      </c>
      <c r="CH149" s="192">
        <f t="shared" si="242"/>
        <v>92</v>
      </c>
      <c r="CI149" s="192">
        <f t="shared" si="242"/>
        <v>92</v>
      </c>
      <c r="CJ149" s="192">
        <f t="shared" si="242"/>
        <v>91</v>
      </c>
      <c r="CK149" s="192">
        <f t="shared" si="242"/>
        <v>91</v>
      </c>
      <c r="CL149" s="192">
        <f t="shared" si="242"/>
        <v>92</v>
      </c>
      <c r="CM149" s="192">
        <f t="shared" si="242"/>
        <v>92</v>
      </c>
      <c r="CN149" s="192">
        <f t="shared" si="242"/>
        <v>90</v>
      </c>
      <c r="CO149" s="192">
        <f t="shared" si="242"/>
        <v>91</v>
      </c>
      <c r="CP149" s="192">
        <f t="shared" si="242"/>
        <v>92</v>
      </c>
      <c r="CQ149" s="192">
        <f t="shared" si="242"/>
        <v>92</v>
      </c>
      <c r="CR149" s="192">
        <f t="shared" si="242"/>
        <v>90</v>
      </c>
      <c r="CS149" s="192">
        <f t="shared" si="242"/>
        <v>91</v>
      </c>
      <c r="CT149" s="192">
        <f t="shared" si="242"/>
        <v>92</v>
      </c>
      <c r="CU149" s="192">
        <f t="shared" si="242"/>
        <v>92</v>
      </c>
      <c r="CV149" s="192">
        <f t="shared" si="242"/>
        <v>90</v>
      </c>
      <c r="CW149" s="192">
        <f t="shared" si="242"/>
        <v>91</v>
      </c>
      <c r="CX149" s="192">
        <f t="shared" si="242"/>
        <v>92</v>
      </c>
      <c r="CY149" s="192">
        <f t="shared" si="242"/>
        <v>92</v>
      </c>
      <c r="CZ149" s="192">
        <f t="shared" si="242"/>
        <v>91</v>
      </c>
      <c r="DA149" s="192">
        <f t="shared" si="242"/>
        <v>91</v>
      </c>
      <c r="DB149" s="192">
        <f t="shared" ref="DB149:EG149" si="243" xml:space="preserve"> DB148 - DB147 + 1</f>
        <v>92</v>
      </c>
      <c r="DC149" s="192">
        <f t="shared" si="243"/>
        <v>92</v>
      </c>
      <c r="DD149" s="192">
        <f t="shared" si="243"/>
        <v>90</v>
      </c>
      <c r="DE149" s="192">
        <f t="shared" si="243"/>
        <v>91</v>
      </c>
      <c r="DF149" s="192">
        <f t="shared" si="243"/>
        <v>92</v>
      </c>
      <c r="DG149" s="192">
        <f t="shared" si="243"/>
        <v>92</v>
      </c>
      <c r="DH149" s="192">
        <f t="shared" si="243"/>
        <v>90</v>
      </c>
      <c r="DI149" s="192">
        <f t="shared" si="243"/>
        <v>91</v>
      </c>
      <c r="DJ149" s="192">
        <f t="shared" si="243"/>
        <v>92</v>
      </c>
      <c r="DK149" s="192">
        <f t="shared" si="243"/>
        <v>92</v>
      </c>
      <c r="DL149" s="192">
        <f t="shared" si="243"/>
        <v>90</v>
      </c>
      <c r="DM149" s="192">
        <f t="shared" si="243"/>
        <v>91</v>
      </c>
      <c r="DN149" s="192">
        <f t="shared" si="243"/>
        <v>92</v>
      </c>
      <c r="DO149" s="192">
        <f t="shared" si="243"/>
        <v>92</v>
      </c>
      <c r="DP149" s="192">
        <f t="shared" si="243"/>
        <v>91</v>
      </c>
      <c r="DQ149" s="192">
        <f t="shared" si="243"/>
        <v>91</v>
      </c>
      <c r="DR149" s="192">
        <f t="shared" si="243"/>
        <v>92</v>
      </c>
      <c r="DS149" s="192">
        <f t="shared" si="243"/>
        <v>92</v>
      </c>
      <c r="DT149" s="192">
        <f t="shared" si="243"/>
        <v>90</v>
      </c>
      <c r="DU149" s="192">
        <f t="shared" si="243"/>
        <v>91</v>
      </c>
      <c r="DV149" s="192">
        <f t="shared" si="243"/>
        <v>92</v>
      </c>
      <c r="DW149" s="192">
        <f t="shared" si="243"/>
        <v>92</v>
      </c>
      <c r="DX149" s="192">
        <f t="shared" si="243"/>
        <v>90</v>
      </c>
      <c r="DY149" s="192">
        <f t="shared" si="243"/>
        <v>91</v>
      </c>
      <c r="DZ149" s="192">
        <f t="shared" si="243"/>
        <v>92</v>
      </c>
      <c r="EA149" s="192">
        <f t="shared" si="243"/>
        <v>92</v>
      </c>
      <c r="EB149" s="192">
        <f t="shared" si="243"/>
        <v>90</v>
      </c>
      <c r="EC149" s="192">
        <f t="shared" si="243"/>
        <v>91</v>
      </c>
      <c r="ED149" s="192">
        <f t="shared" si="243"/>
        <v>92</v>
      </c>
      <c r="EE149" s="192">
        <f t="shared" si="243"/>
        <v>92</v>
      </c>
      <c r="EF149" s="192">
        <f t="shared" si="243"/>
        <v>91</v>
      </c>
      <c r="EG149" s="192">
        <f t="shared" si="243"/>
        <v>91</v>
      </c>
      <c r="EH149" s="192">
        <f t="shared" ref="EH149:FM149" si="244" xml:space="preserve"> EH148 - EH147 + 1</f>
        <v>92</v>
      </c>
      <c r="EI149" s="192">
        <f t="shared" si="244"/>
        <v>92</v>
      </c>
      <c r="EJ149" s="192">
        <f t="shared" si="244"/>
        <v>90</v>
      </c>
      <c r="EK149" s="192">
        <f t="shared" si="244"/>
        <v>91</v>
      </c>
      <c r="EL149" s="192">
        <f t="shared" si="244"/>
        <v>92</v>
      </c>
      <c r="EM149" s="192">
        <f t="shared" si="244"/>
        <v>92</v>
      </c>
      <c r="EN149" s="192">
        <f t="shared" si="244"/>
        <v>90</v>
      </c>
      <c r="EO149" s="192">
        <f t="shared" si="244"/>
        <v>91</v>
      </c>
      <c r="EP149" s="192">
        <f t="shared" si="244"/>
        <v>92</v>
      </c>
      <c r="EQ149" s="192">
        <f t="shared" si="244"/>
        <v>92</v>
      </c>
      <c r="ER149" s="192">
        <f t="shared" si="244"/>
        <v>90</v>
      </c>
      <c r="ES149" s="192">
        <f t="shared" si="244"/>
        <v>91</v>
      </c>
      <c r="ET149" s="192">
        <f t="shared" si="244"/>
        <v>92</v>
      </c>
      <c r="EU149" s="192">
        <f t="shared" si="244"/>
        <v>92</v>
      </c>
      <c r="EV149" s="192">
        <f t="shared" si="244"/>
        <v>91</v>
      </c>
      <c r="EW149" s="192">
        <f t="shared" si="244"/>
        <v>91</v>
      </c>
      <c r="EX149" s="192">
        <f t="shared" si="244"/>
        <v>92</v>
      </c>
      <c r="EY149" s="192">
        <f t="shared" si="244"/>
        <v>92</v>
      </c>
      <c r="EZ149" s="192">
        <f t="shared" si="244"/>
        <v>90</v>
      </c>
      <c r="FA149" s="192">
        <f t="shared" si="244"/>
        <v>91</v>
      </c>
      <c r="FB149" s="192">
        <f t="shared" si="244"/>
        <v>92</v>
      </c>
      <c r="FC149" s="192">
        <f t="shared" si="244"/>
        <v>92</v>
      </c>
      <c r="FD149" s="192">
        <f t="shared" si="244"/>
        <v>90</v>
      </c>
      <c r="FE149" s="192">
        <f t="shared" si="244"/>
        <v>91</v>
      </c>
      <c r="FF149" s="192">
        <f t="shared" si="244"/>
        <v>92</v>
      </c>
      <c r="FG149" s="192">
        <f t="shared" si="244"/>
        <v>92</v>
      </c>
      <c r="FH149" s="192">
        <f t="shared" si="244"/>
        <v>90</v>
      </c>
      <c r="FI149" s="192">
        <f t="shared" si="244"/>
        <v>91</v>
      </c>
      <c r="FJ149" s="192">
        <f t="shared" si="244"/>
        <v>92</v>
      </c>
      <c r="FK149" s="192">
        <f t="shared" si="244"/>
        <v>92</v>
      </c>
      <c r="FL149" s="192">
        <f t="shared" si="244"/>
        <v>91</v>
      </c>
      <c r="FM149" s="192">
        <f t="shared" si="244"/>
        <v>91</v>
      </c>
      <c r="FN149" s="192">
        <f t="shared" ref="FN149:GJ149" si="245" xml:space="preserve"> FN148 - FN147 + 1</f>
        <v>92</v>
      </c>
      <c r="FO149" s="192">
        <f t="shared" si="245"/>
        <v>92</v>
      </c>
      <c r="FP149" s="192">
        <f t="shared" si="245"/>
        <v>90</v>
      </c>
      <c r="FQ149" s="192">
        <f t="shared" si="245"/>
        <v>91</v>
      </c>
      <c r="FR149" s="192">
        <f t="shared" si="245"/>
        <v>92</v>
      </c>
      <c r="FS149" s="192">
        <f t="shared" si="245"/>
        <v>92</v>
      </c>
      <c r="FT149" s="192">
        <f t="shared" si="245"/>
        <v>90</v>
      </c>
      <c r="FU149" s="192">
        <f t="shared" si="245"/>
        <v>91</v>
      </c>
      <c r="FV149" s="192">
        <f t="shared" si="245"/>
        <v>92</v>
      </c>
      <c r="FW149" s="192">
        <f t="shared" si="245"/>
        <v>92</v>
      </c>
      <c r="FX149" s="192">
        <f t="shared" si="245"/>
        <v>90</v>
      </c>
      <c r="FY149" s="192">
        <f t="shared" si="245"/>
        <v>91</v>
      </c>
      <c r="FZ149" s="192">
        <f t="shared" si="245"/>
        <v>92</v>
      </c>
      <c r="GA149" s="192">
        <f t="shared" si="245"/>
        <v>92</v>
      </c>
      <c r="GB149" s="192">
        <f t="shared" si="245"/>
        <v>91</v>
      </c>
      <c r="GC149" s="192">
        <f t="shared" si="245"/>
        <v>91</v>
      </c>
      <c r="GD149" s="192">
        <f t="shared" si="245"/>
        <v>92</v>
      </c>
      <c r="GE149" s="192">
        <f t="shared" si="245"/>
        <v>92</v>
      </c>
      <c r="GF149" s="192">
        <f t="shared" si="245"/>
        <v>90</v>
      </c>
      <c r="GG149" s="192">
        <f t="shared" si="245"/>
        <v>91</v>
      </c>
      <c r="GH149" s="192">
        <f t="shared" si="245"/>
        <v>92</v>
      </c>
      <c r="GI149" s="192">
        <f t="shared" si="245"/>
        <v>92</v>
      </c>
      <c r="GJ149" s="192">
        <f t="shared" si="245"/>
        <v>90</v>
      </c>
    </row>
    <row r="151" spans="1:15961" x14ac:dyDescent="0.25">
      <c r="E151" s="268" t="str">
        <f t="shared" ref="E151:AJ151" si="246" xml:space="preserve"> E$97</f>
        <v>Operating period flag</v>
      </c>
      <c r="F151" s="268">
        <f t="shared" si="246"/>
        <v>0</v>
      </c>
      <c r="G151" s="268" t="str">
        <f t="shared" si="246"/>
        <v>flag</v>
      </c>
      <c r="H151" s="268">
        <f t="shared" si="246"/>
        <v>120</v>
      </c>
      <c r="I151" s="268">
        <f t="shared" si="246"/>
        <v>0</v>
      </c>
      <c r="J151" s="268">
        <f t="shared" si="246"/>
        <v>0</v>
      </c>
      <c r="K151" s="268">
        <f t="shared" si="246"/>
        <v>0</v>
      </c>
      <c r="L151" s="268">
        <f t="shared" si="246"/>
        <v>0</v>
      </c>
      <c r="M151" s="268">
        <f t="shared" si="246"/>
        <v>1</v>
      </c>
      <c r="N151" s="268">
        <f t="shared" si="246"/>
        <v>1</v>
      </c>
      <c r="O151" s="268">
        <f t="shared" si="246"/>
        <v>1</v>
      </c>
      <c r="P151" s="268">
        <f t="shared" si="246"/>
        <v>1</v>
      </c>
      <c r="Q151" s="268">
        <f t="shared" si="246"/>
        <v>1</v>
      </c>
      <c r="R151" s="268">
        <f t="shared" si="246"/>
        <v>1</v>
      </c>
      <c r="S151" s="268">
        <f t="shared" si="246"/>
        <v>1</v>
      </c>
      <c r="T151" s="268">
        <f t="shared" si="246"/>
        <v>1</v>
      </c>
      <c r="U151" s="268">
        <f t="shared" si="246"/>
        <v>1</v>
      </c>
      <c r="V151" s="268">
        <f t="shared" si="246"/>
        <v>1</v>
      </c>
      <c r="W151" s="268">
        <f t="shared" si="246"/>
        <v>1</v>
      </c>
      <c r="X151" s="268">
        <f t="shared" si="246"/>
        <v>1</v>
      </c>
      <c r="Y151" s="268">
        <f t="shared" si="246"/>
        <v>1</v>
      </c>
      <c r="Z151" s="268">
        <f t="shared" si="246"/>
        <v>1</v>
      </c>
      <c r="AA151" s="268">
        <f t="shared" si="246"/>
        <v>1</v>
      </c>
      <c r="AB151" s="268">
        <f t="shared" si="246"/>
        <v>1</v>
      </c>
      <c r="AC151" s="268">
        <f t="shared" si="246"/>
        <v>1</v>
      </c>
      <c r="AD151" s="268">
        <f t="shared" si="246"/>
        <v>1</v>
      </c>
      <c r="AE151" s="268">
        <f t="shared" si="246"/>
        <v>1</v>
      </c>
      <c r="AF151" s="268">
        <f t="shared" si="246"/>
        <v>1</v>
      </c>
      <c r="AG151" s="268">
        <f t="shared" si="246"/>
        <v>1</v>
      </c>
      <c r="AH151" s="268">
        <f t="shared" si="246"/>
        <v>1</v>
      </c>
      <c r="AI151" s="268">
        <f t="shared" si="246"/>
        <v>1</v>
      </c>
      <c r="AJ151" s="268">
        <f t="shared" si="246"/>
        <v>1</v>
      </c>
      <c r="AK151" s="268">
        <f t="shared" ref="AK151:BP151" si="247" xml:space="preserve"> AK$97</f>
        <v>1</v>
      </c>
      <c r="AL151" s="268">
        <f t="shared" si="247"/>
        <v>1</v>
      </c>
      <c r="AM151" s="268">
        <f t="shared" si="247"/>
        <v>1</v>
      </c>
      <c r="AN151" s="268">
        <f t="shared" si="247"/>
        <v>1</v>
      </c>
      <c r="AO151" s="268">
        <f t="shared" si="247"/>
        <v>1</v>
      </c>
      <c r="AP151" s="268">
        <f t="shared" si="247"/>
        <v>1</v>
      </c>
      <c r="AQ151" s="268">
        <f t="shared" si="247"/>
        <v>1</v>
      </c>
      <c r="AR151" s="268">
        <f t="shared" si="247"/>
        <v>1</v>
      </c>
      <c r="AS151" s="268">
        <f t="shared" si="247"/>
        <v>1</v>
      </c>
      <c r="AT151" s="268">
        <f t="shared" si="247"/>
        <v>1</v>
      </c>
      <c r="AU151" s="268">
        <f t="shared" si="247"/>
        <v>1</v>
      </c>
      <c r="AV151" s="268">
        <f t="shared" si="247"/>
        <v>1</v>
      </c>
      <c r="AW151" s="268">
        <f t="shared" si="247"/>
        <v>1</v>
      </c>
      <c r="AX151" s="268">
        <f t="shared" si="247"/>
        <v>1</v>
      </c>
      <c r="AY151" s="268">
        <f t="shared" si="247"/>
        <v>1</v>
      </c>
      <c r="AZ151" s="268">
        <f t="shared" si="247"/>
        <v>1</v>
      </c>
      <c r="BA151" s="268">
        <f t="shared" si="247"/>
        <v>1</v>
      </c>
      <c r="BB151" s="268">
        <f t="shared" si="247"/>
        <v>1</v>
      </c>
      <c r="BC151" s="268">
        <f t="shared" si="247"/>
        <v>1</v>
      </c>
      <c r="BD151" s="268">
        <f t="shared" si="247"/>
        <v>1</v>
      </c>
      <c r="BE151" s="268">
        <f t="shared" si="247"/>
        <v>1</v>
      </c>
      <c r="BF151" s="268">
        <f t="shared" si="247"/>
        <v>1</v>
      </c>
      <c r="BG151" s="268">
        <f t="shared" si="247"/>
        <v>1</v>
      </c>
      <c r="BH151" s="268">
        <f t="shared" si="247"/>
        <v>1</v>
      </c>
      <c r="BI151" s="268">
        <f t="shared" si="247"/>
        <v>1</v>
      </c>
      <c r="BJ151" s="268">
        <f t="shared" si="247"/>
        <v>1</v>
      </c>
      <c r="BK151" s="268">
        <f t="shared" si="247"/>
        <v>1</v>
      </c>
      <c r="BL151" s="268">
        <f t="shared" si="247"/>
        <v>1</v>
      </c>
      <c r="BM151" s="268">
        <f t="shared" si="247"/>
        <v>1</v>
      </c>
      <c r="BN151" s="268">
        <f t="shared" si="247"/>
        <v>1</v>
      </c>
      <c r="BO151" s="268">
        <f t="shared" si="247"/>
        <v>1</v>
      </c>
      <c r="BP151" s="268">
        <f t="shared" si="247"/>
        <v>1</v>
      </c>
      <c r="BQ151" s="268">
        <f t="shared" ref="BQ151:CV151" si="248" xml:space="preserve"> BQ$97</f>
        <v>1</v>
      </c>
      <c r="BR151" s="268">
        <f t="shared" si="248"/>
        <v>1</v>
      </c>
      <c r="BS151" s="268">
        <f t="shared" si="248"/>
        <v>1</v>
      </c>
      <c r="BT151" s="268">
        <f t="shared" si="248"/>
        <v>1</v>
      </c>
      <c r="BU151" s="268">
        <f t="shared" si="248"/>
        <v>1</v>
      </c>
      <c r="BV151" s="268">
        <f t="shared" si="248"/>
        <v>1</v>
      </c>
      <c r="BW151" s="268">
        <f t="shared" si="248"/>
        <v>1</v>
      </c>
      <c r="BX151" s="268">
        <f t="shared" si="248"/>
        <v>1</v>
      </c>
      <c r="BY151" s="268">
        <f t="shared" si="248"/>
        <v>1</v>
      </c>
      <c r="BZ151" s="268">
        <f t="shared" si="248"/>
        <v>1</v>
      </c>
      <c r="CA151" s="268">
        <f t="shared" si="248"/>
        <v>1</v>
      </c>
      <c r="CB151" s="268">
        <f t="shared" si="248"/>
        <v>1</v>
      </c>
      <c r="CC151" s="268">
        <f t="shared" si="248"/>
        <v>1</v>
      </c>
      <c r="CD151" s="268">
        <f t="shared" si="248"/>
        <v>1</v>
      </c>
      <c r="CE151" s="268">
        <f t="shared" si="248"/>
        <v>1</v>
      </c>
      <c r="CF151" s="268">
        <f t="shared" si="248"/>
        <v>1</v>
      </c>
      <c r="CG151" s="268">
        <f t="shared" si="248"/>
        <v>1</v>
      </c>
      <c r="CH151" s="268">
        <f t="shared" si="248"/>
        <v>1</v>
      </c>
      <c r="CI151" s="268">
        <f t="shared" si="248"/>
        <v>1</v>
      </c>
      <c r="CJ151" s="268">
        <f t="shared" si="248"/>
        <v>1</v>
      </c>
      <c r="CK151" s="268">
        <f t="shared" si="248"/>
        <v>1</v>
      </c>
      <c r="CL151" s="268">
        <f t="shared" si="248"/>
        <v>1</v>
      </c>
      <c r="CM151" s="268">
        <f t="shared" si="248"/>
        <v>1</v>
      </c>
      <c r="CN151" s="268">
        <f t="shared" si="248"/>
        <v>1</v>
      </c>
      <c r="CO151" s="268">
        <f t="shared" si="248"/>
        <v>1</v>
      </c>
      <c r="CP151" s="268">
        <f t="shared" si="248"/>
        <v>1</v>
      </c>
      <c r="CQ151" s="268">
        <f t="shared" si="248"/>
        <v>1</v>
      </c>
      <c r="CR151" s="268">
        <f t="shared" si="248"/>
        <v>1</v>
      </c>
      <c r="CS151" s="268">
        <f t="shared" si="248"/>
        <v>1</v>
      </c>
      <c r="CT151" s="268">
        <f t="shared" si="248"/>
        <v>1</v>
      </c>
      <c r="CU151" s="268">
        <f t="shared" si="248"/>
        <v>1</v>
      </c>
      <c r="CV151" s="268">
        <f t="shared" si="248"/>
        <v>1</v>
      </c>
      <c r="CW151" s="268">
        <f t="shared" ref="CW151:EB151" si="249" xml:space="preserve"> CW$97</f>
        <v>1</v>
      </c>
      <c r="CX151" s="268">
        <f t="shared" si="249"/>
        <v>1</v>
      </c>
      <c r="CY151" s="268">
        <f t="shared" si="249"/>
        <v>1</v>
      </c>
      <c r="CZ151" s="268">
        <f t="shared" si="249"/>
        <v>1</v>
      </c>
      <c r="DA151" s="268">
        <f t="shared" si="249"/>
        <v>1</v>
      </c>
      <c r="DB151" s="268">
        <f t="shared" si="249"/>
        <v>1</v>
      </c>
      <c r="DC151" s="268">
        <f t="shared" si="249"/>
        <v>1</v>
      </c>
      <c r="DD151" s="268">
        <f t="shared" si="249"/>
        <v>1</v>
      </c>
      <c r="DE151" s="268">
        <f t="shared" si="249"/>
        <v>1</v>
      </c>
      <c r="DF151" s="268">
        <f t="shared" si="249"/>
        <v>1</v>
      </c>
      <c r="DG151" s="268">
        <f t="shared" si="249"/>
        <v>1</v>
      </c>
      <c r="DH151" s="268">
        <f t="shared" si="249"/>
        <v>1</v>
      </c>
      <c r="DI151" s="268">
        <f t="shared" si="249"/>
        <v>1</v>
      </c>
      <c r="DJ151" s="268">
        <f t="shared" si="249"/>
        <v>1</v>
      </c>
      <c r="DK151" s="268">
        <f t="shared" si="249"/>
        <v>1</v>
      </c>
      <c r="DL151" s="268">
        <f t="shared" si="249"/>
        <v>1</v>
      </c>
      <c r="DM151" s="268">
        <f t="shared" si="249"/>
        <v>1</v>
      </c>
      <c r="DN151" s="268">
        <f t="shared" si="249"/>
        <v>1</v>
      </c>
      <c r="DO151" s="268">
        <f t="shared" si="249"/>
        <v>1</v>
      </c>
      <c r="DP151" s="268">
        <f t="shared" si="249"/>
        <v>1</v>
      </c>
      <c r="DQ151" s="268">
        <f t="shared" si="249"/>
        <v>1</v>
      </c>
      <c r="DR151" s="268">
        <f t="shared" si="249"/>
        <v>1</v>
      </c>
      <c r="DS151" s="268">
        <f t="shared" si="249"/>
        <v>1</v>
      </c>
      <c r="DT151" s="268">
        <f t="shared" si="249"/>
        <v>1</v>
      </c>
      <c r="DU151" s="268">
        <f t="shared" si="249"/>
        <v>1</v>
      </c>
      <c r="DV151" s="268">
        <f t="shared" si="249"/>
        <v>1</v>
      </c>
      <c r="DW151" s="268">
        <f t="shared" si="249"/>
        <v>1</v>
      </c>
      <c r="DX151" s="268">
        <f t="shared" si="249"/>
        <v>1</v>
      </c>
      <c r="DY151" s="268">
        <f t="shared" si="249"/>
        <v>1</v>
      </c>
      <c r="DZ151" s="268">
        <f t="shared" si="249"/>
        <v>1</v>
      </c>
      <c r="EA151" s="268">
        <f t="shared" si="249"/>
        <v>1</v>
      </c>
      <c r="EB151" s="268">
        <f t="shared" si="249"/>
        <v>1</v>
      </c>
      <c r="EC151" s="268">
        <f t="shared" ref="EC151:FH151" si="250" xml:space="preserve"> EC$97</f>
        <v>0</v>
      </c>
      <c r="ED151" s="268">
        <f t="shared" si="250"/>
        <v>0</v>
      </c>
      <c r="EE151" s="268">
        <f t="shared" si="250"/>
        <v>0</v>
      </c>
      <c r="EF151" s="268">
        <f t="shared" si="250"/>
        <v>0</v>
      </c>
      <c r="EG151" s="268">
        <f t="shared" si="250"/>
        <v>0</v>
      </c>
      <c r="EH151" s="268">
        <f t="shared" si="250"/>
        <v>0</v>
      </c>
      <c r="EI151" s="268">
        <f t="shared" si="250"/>
        <v>0</v>
      </c>
      <c r="EJ151" s="268">
        <f t="shared" si="250"/>
        <v>0</v>
      </c>
      <c r="EK151" s="268">
        <f t="shared" si="250"/>
        <v>0</v>
      </c>
      <c r="EL151" s="268">
        <f t="shared" si="250"/>
        <v>0</v>
      </c>
      <c r="EM151" s="268">
        <f t="shared" si="250"/>
        <v>0</v>
      </c>
      <c r="EN151" s="268">
        <f t="shared" si="250"/>
        <v>0</v>
      </c>
      <c r="EO151" s="268">
        <f t="shared" si="250"/>
        <v>0</v>
      </c>
      <c r="EP151" s="268">
        <f t="shared" si="250"/>
        <v>0</v>
      </c>
      <c r="EQ151" s="268">
        <f t="shared" si="250"/>
        <v>0</v>
      </c>
      <c r="ER151" s="268">
        <f t="shared" si="250"/>
        <v>0</v>
      </c>
      <c r="ES151" s="268">
        <f t="shared" si="250"/>
        <v>0</v>
      </c>
      <c r="ET151" s="268">
        <f t="shared" si="250"/>
        <v>0</v>
      </c>
      <c r="EU151" s="268">
        <f t="shared" si="250"/>
        <v>0</v>
      </c>
      <c r="EV151" s="268">
        <f t="shared" si="250"/>
        <v>0</v>
      </c>
      <c r="EW151" s="268">
        <f t="shared" si="250"/>
        <v>0</v>
      </c>
      <c r="EX151" s="268">
        <f t="shared" si="250"/>
        <v>0</v>
      </c>
      <c r="EY151" s="268">
        <f t="shared" si="250"/>
        <v>0</v>
      </c>
      <c r="EZ151" s="268">
        <f t="shared" si="250"/>
        <v>0</v>
      </c>
      <c r="FA151" s="268">
        <f t="shared" si="250"/>
        <v>0</v>
      </c>
      <c r="FB151" s="268">
        <f t="shared" si="250"/>
        <v>0</v>
      </c>
      <c r="FC151" s="268">
        <f t="shared" si="250"/>
        <v>0</v>
      </c>
      <c r="FD151" s="268">
        <f t="shared" si="250"/>
        <v>0</v>
      </c>
      <c r="FE151" s="268">
        <f t="shared" si="250"/>
        <v>0</v>
      </c>
      <c r="FF151" s="268">
        <f t="shared" si="250"/>
        <v>0</v>
      </c>
      <c r="FG151" s="268">
        <f t="shared" si="250"/>
        <v>0</v>
      </c>
      <c r="FH151" s="268">
        <f t="shared" si="250"/>
        <v>0</v>
      </c>
      <c r="FI151" s="268">
        <f t="shared" ref="FI151:GJ151" si="251" xml:space="preserve"> FI$97</f>
        <v>0</v>
      </c>
      <c r="FJ151" s="268">
        <f t="shared" si="251"/>
        <v>0</v>
      </c>
      <c r="FK151" s="268">
        <f t="shared" si="251"/>
        <v>0</v>
      </c>
      <c r="FL151" s="268">
        <f t="shared" si="251"/>
        <v>0</v>
      </c>
      <c r="FM151" s="268">
        <f t="shared" si="251"/>
        <v>0</v>
      </c>
      <c r="FN151" s="268">
        <f t="shared" si="251"/>
        <v>0</v>
      </c>
      <c r="FO151" s="268">
        <f t="shared" si="251"/>
        <v>0</v>
      </c>
      <c r="FP151" s="268">
        <f t="shared" si="251"/>
        <v>0</v>
      </c>
      <c r="FQ151" s="268">
        <f t="shared" si="251"/>
        <v>0</v>
      </c>
      <c r="FR151" s="268">
        <f t="shared" si="251"/>
        <v>0</v>
      </c>
      <c r="FS151" s="268">
        <f t="shared" si="251"/>
        <v>0</v>
      </c>
      <c r="FT151" s="268">
        <f t="shared" si="251"/>
        <v>0</v>
      </c>
      <c r="FU151" s="268">
        <f t="shared" si="251"/>
        <v>0</v>
      </c>
      <c r="FV151" s="268">
        <f t="shared" si="251"/>
        <v>0</v>
      </c>
      <c r="FW151" s="268">
        <f t="shared" si="251"/>
        <v>0</v>
      </c>
      <c r="FX151" s="268">
        <f t="shared" si="251"/>
        <v>0</v>
      </c>
      <c r="FY151" s="268">
        <f t="shared" si="251"/>
        <v>0</v>
      </c>
      <c r="FZ151" s="268">
        <f t="shared" si="251"/>
        <v>0</v>
      </c>
      <c r="GA151" s="268">
        <f t="shared" si="251"/>
        <v>0</v>
      </c>
      <c r="GB151" s="268">
        <f t="shared" si="251"/>
        <v>0</v>
      </c>
      <c r="GC151" s="268">
        <f t="shared" si="251"/>
        <v>0</v>
      </c>
      <c r="GD151" s="268">
        <f t="shared" si="251"/>
        <v>0</v>
      </c>
      <c r="GE151" s="268">
        <f t="shared" si="251"/>
        <v>0</v>
      </c>
      <c r="GF151" s="268">
        <f t="shared" si="251"/>
        <v>0</v>
      </c>
      <c r="GG151" s="268">
        <f t="shared" si="251"/>
        <v>0</v>
      </c>
      <c r="GH151" s="268">
        <f t="shared" si="251"/>
        <v>0</v>
      </c>
      <c r="GI151" s="268">
        <f t="shared" si="251"/>
        <v>0</v>
      </c>
      <c r="GJ151" s="268">
        <f t="shared" si="251"/>
        <v>0</v>
      </c>
      <c r="GK151" s="592"/>
      <c r="GL151" s="592"/>
      <c r="GM151" s="592"/>
      <c r="GN151" s="592"/>
      <c r="GO151" s="592"/>
      <c r="GP151" s="592"/>
      <c r="GQ151" s="592"/>
      <c r="GR151" s="592"/>
      <c r="GS151" s="592"/>
      <c r="GT151" s="592"/>
      <c r="GU151" s="592"/>
      <c r="GV151" s="592"/>
      <c r="GW151" s="592"/>
      <c r="GX151" s="592"/>
      <c r="GY151" s="592"/>
      <c r="GZ151" s="592"/>
      <c r="HA151" s="592"/>
      <c r="HB151" s="592"/>
      <c r="HC151" s="592"/>
      <c r="HD151" s="592"/>
      <c r="HE151" s="592"/>
      <c r="HF151" s="592"/>
      <c r="HG151" s="592"/>
      <c r="HH151" s="592"/>
      <c r="HI151" s="592"/>
      <c r="HJ151" s="592"/>
      <c r="HK151" s="592"/>
      <c r="HL151" s="592"/>
      <c r="HM151" s="592"/>
      <c r="HN151" s="592"/>
      <c r="HO151" s="592"/>
      <c r="HP151" s="592"/>
      <c r="HQ151" s="592"/>
      <c r="HR151" s="592"/>
      <c r="HS151" s="592"/>
      <c r="HT151" s="592"/>
      <c r="HU151" s="592"/>
      <c r="HV151" s="592"/>
      <c r="HW151" s="592"/>
      <c r="HX151" s="592"/>
      <c r="HY151" s="592"/>
      <c r="HZ151" s="592"/>
      <c r="IA151" s="592"/>
      <c r="IB151" s="592"/>
      <c r="IC151" s="592"/>
      <c r="ID151" s="592"/>
      <c r="IE151" s="592"/>
      <c r="IF151" s="592"/>
      <c r="IG151" s="592"/>
      <c r="IH151" s="592"/>
      <c r="II151" s="592"/>
      <c r="IJ151" s="592"/>
      <c r="IK151" s="592"/>
      <c r="IL151" s="592"/>
      <c r="IM151" s="592"/>
      <c r="IN151" s="592"/>
      <c r="IO151" s="592"/>
      <c r="IP151" s="592"/>
      <c r="IQ151" s="592"/>
      <c r="IR151" s="592"/>
      <c r="IS151" s="592"/>
      <c r="IT151" s="592"/>
      <c r="IU151" s="592"/>
      <c r="IV151" s="592"/>
      <c r="IW151" s="592"/>
      <c r="IX151" s="592"/>
      <c r="IY151" s="592"/>
      <c r="IZ151" s="592"/>
      <c r="JA151" s="592"/>
      <c r="JB151" s="592"/>
      <c r="JC151" s="592"/>
      <c r="JD151" s="592"/>
      <c r="JE151" s="592"/>
      <c r="JF151" s="592"/>
      <c r="JG151" s="592"/>
      <c r="JH151" s="592"/>
      <c r="JI151" s="592"/>
      <c r="JJ151" s="592"/>
      <c r="JK151" s="592"/>
      <c r="JL151" s="592"/>
      <c r="JM151" s="592"/>
      <c r="JN151" s="592"/>
      <c r="JO151" s="592"/>
      <c r="JP151" s="592"/>
      <c r="JQ151" s="592"/>
      <c r="JR151" s="592"/>
      <c r="JS151" s="592"/>
      <c r="JT151" s="592"/>
      <c r="JU151" s="592"/>
      <c r="JV151" s="592"/>
      <c r="JW151" s="592"/>
      <c r="JX151" s="592"/>
      <c r="JY151" s="592"/>
      <c r="JZ151" s="592"/>
      <c r="KA151" s="592"/>
      <c r="KB151" s="592"/>
      <c r="KC151" s="592"/>
      <c r="KD151" s="592"/>
      <c r="KE151" s="592"/>
      <c r="KF151" s="592"/>
      <c r="KG151" s="592"/>
      <c r="KH151" s="592"/>
      <c r="KI151" s="592"/>
      <c r="KJ151" s="592"/>
      <c r="KK151" s="592"/>
      <c r="KL151" s="592"/>
      <c r="KM151" s="592"/>
      <c r="KN151" s="592"/>
      <c r="KO151" s="592"/>
      <c r="KP151" s="592"/>
      <c r="KQ151" s="592"/>
      <c r="KR151" s="592"/>
      <c r="KS151" s="592"/>
      <c r="KT151" s="592"/>
      <c r="KU151" s="592"/>
      <c r="KV151" s="592"/>
      <c r="KW151" s="592"/>
      <c r="KX151" s="592"/>
      <c r="KY151" s="592"/>
      <c r="KZ151" s="592"/>
      <c r="LA151" s="592"/>
      <c r="LB151" s="592"/>
      <c r="LC151" s="592"/>
      <c r="LD151" s="592"/>
      <c r="LE151" s="592"/>
      <c r="LF151" s="592"/>
      <c r="LG151" s="592"/>
      <c r="LH151" s="592"/>
      <c r="LI151" s="592"/>
      <c r="LJ151" s="592"/>
      <c r="LK151" s="592"/>
      <c r="LL151" s="592"/>
      <c r="LM151" s="592"/>
      <c r="LN151" s="592"/>
      <c r="LO151" s="592"/>
      <c r="LP151" s="592"/>
      <c r="LQ151" s="592"/>
      <c r="LR151" s="592"/>
      <c r="LS151" s="592"/>
      <c r="LT151" s="592"/>
      <c r="LU151" s="592"/>
      <c r="LV151" s="592"/>
      <c r="LW151" s="592"/>
      <c r="LX151" s="592"/>
      <c r="LY151" s="592"/>
      <c r="LZ151" s="592"/>
      <c r="MA151" s="592"/>
      <c r="MB151" s="592"/>
      <c r="MC151" s="592"/>
      <c r="MD151" s="592"/>
      <c r="ME151" s="592"/>
      <c r="MF151" s="592"/>
      <c r="MG151" s="592"/>
      <c r="MH151" s="592"/>
      <c r="MI151" s="592"/>
      <c r="MJ151" s="592"/>
      <c r="MK151" s="592"/>
      <c r="ML151" s="592"/>
      <c r="MM151" s="592"/>
      <c r="MN151" s="592"/>
      <c r="MO151" s="592"/>
      <c r="MP151" s="592"/>
      <c r="MQ151" s="592"/>
      <c r="MR151" s="592"/>
      <c r="MS151" s="592"/>
      <c r="MT151" s="592"/>
      <c r="MU151" s="592"/>
      <c r="MV151" s="592"/>
      <c r="MW151" s="592"/>
      <c r="MX151" s="592"/>
      <c r="MY151" s="592"/>
      <c r="MZ151" s="592"/>
      <c r="NA151" s="592"/>
      <c r="NB151" s="592"/>
      <c r="NC151" s="592"/>
      <c r="ND151" s="592"/>
      <c r="NE151" s="592"/>
      <c r="NF151" s="592"/>
      <c r="NG151" s="592"/>
      <c r="NH151" s="592"/>
      <c r="NI151" s="592"/>
      <c r="NJ151" s="592"/>
      <c r="NK151" s="592"/>
      <c r="NL151" s="592"/>
      <c r="NM151" s="592"/>
      <c r="NN151" s="592"/>
      <c r="NO151" s="592"/>
      <c r="NP151" s="592"/>
      <c r="NQ151" s="592"/>
      <c r="NR151" s="592"/>
      <c r="NS151" s="592"/>
      <c r="NT151" s="592"/>
      <c r="NU151" s="592"/>
      <c r="NV151" s="592"/>
      <c r="NW151" s="592"/>
      <c r="NX151" s="592"/>
      <c r="NY151" s="592"/>
      <c r="NZ151" s="592"/>
      <c r="OA151" s="592"/>
      <c r="OB151" s="592"/>
      <c r="OC151" s="592"/>
      <c r="OD151" s="592"/>
      <c r="OE151" s="592"/>
      <c r="OF151" s="592"/>
      <c r="OG151" s="592"/>
      <c r="OH151" s="592"/>
      <c r="OI151" s="592"/>
      <c r="OJ151" s="592"/>
      <c r="OK151" s="592"/>
      <c r="OL151" s="592"/>
      <c r="OM151" s="592"/>
      <c r="ON151" s="592"/>
      <c r="OO151" s="592"/>
      <c r="OP151" s="592"/>
      <c r="OQ151" s="592"/>
      <c r="OR151" s="592"/>
      <c r="OS151" s="592"/>
      <c r="OT151" s="592"/>
      <c r="OU151" s="592"/>
      <c r="OV151" s="592"/>
      <c r="OW151" s="592"/>
      <c r="OX151" s="592"/>
      <c r="OY151" s="592"/>
      <c r="OZ151" s="592"/>
      <c r="PA151" s="592"/>
      <c r="PB151" s="592"/>
      <c r="PC151" s="592"/>
      <c r="PD151" s="592"/>
      <c r="PE151" s="592"/>
      <c r="PF151" s="592"/>
      <c r="PG151" s="592"/>
      <c r="PH151" s="592"/>
      <c r="PI151" s="592"/>
      <c r="PJ151" s="592"/>
      <c r="PK151" s="592"/>
      <c r="PL151" s="592"/>
      <c r="PM151" s="592"/>
      <c r="PN151" s="592"/>
      <c r="PO151" s="592"/>
      <c r="PP151" s="592"/>
      <c r="PQ151" s="592"/>
      <c r="PR151" s="592"/>
      <c r="PS151" s="592"/>
      <c r="PT151" s="592"/>
      <c r="PU151" s="592"/>
      <c r="PV151" s="592"/>
      <c r="PW151" s="592"/>
      <c r="PX151" s="592"/>
      <c r="PY151" s="592"/>
      <c r="PZ151" s="592"/>
      <c r="QA151" s="592"/>
      <c r="QB151" s="592"/>
      <c r="QC151" s="592"/>
      <c r="QD151" s="592"/>
      <c r="QE151" s="592"/>
      <c r="QF151" s="592"/>
      <c r="QG151" s="592"/>
      <c r="QH151" s="592"/>
      <c r="QI151" s="592"/>
      <c r="QJ151" s="592"/>
      <c r="QK151" s="592"/>
      <c r="QL151" s="592"/>
      <c r="QM151" s="592"/>
      <c r="QN151" s="592"/>
      <c r="QO151" s="592"/>
      <c r="QP151" s="592"/>
      <c r="QQ151" s="592"/>
      <c r="QR151" s="592"/>
      <c r="QS151" s="592"/>
      <c r="QT151" s="592"/>
      <c r="QU151" s="592"/>
      <c r="QV151" s="592"/>
      <c r="QW151" s="592"/>
      <c r="QX151" s="592"/>
      <c r="QY151" s="592"/>
      <c r="QZ151" s="592"/>
      <c r="RA151" s="592"/>
      <c r="RB151" s="592"/>
      <c r="RC151" s="592"/>
      <c r="RD151" s="592"/>
      <c r="RE151" s="592"/>
      <c r="RF151" s="592"/>
      <c r="RG151" s="592"/>
      <c r="RH151" s="592"/>
      <c r="RI151" s="592"/>
      <c r="RJ151" s="592"/>
      <c r="RK151" s="592"/>
      <c r="RL151" s="592"/>
      <c r="RM151" s="592"/>
      <c r="RN151" s="592"/>
      <c r="RO151" s="592"/>
      <c r="RP151" s="592"/>
      <c r="RQ151" s="592"/>
      <c r="RR151" s="592"/>
      <c r="RS151" s="592"/>
      <c r="RT151" s="592"/>
      <c r="RU151" s="592"/>
      <c r="RV151" s="592"/>
      <c r="RW151" s="592"/>
      <c r="RX151" s="592"/>
      <c r="RY151" s="592"/>
      <c r="RZ151" s="592"/>
      <c r="SA151" s="592"/>
      <c r="SB151" s="592"/>
      <c r="SC151" s="592"/>
      <c r="SD151" s="592"/>
      <c r="SE151" s="592"/>
      <c r="SF151" s="592"/>
      <c r="SG151" s="592"/>
      <c r="SH151" s="592"/>
      <c r="SI151" s="592"/>
      <c r="SJ151" s="592"/>
      <c r="SK151" s="592"/>
      <c r="SL151" s="592"/>
      <c r="SM151" s="592"/>
      <c r="SN151" s="592"/>
      <c r="SO151" s="592"/>
      <c r="SP151" s="592"/>
      <c r="SQ151" s="592"/>
      <c r="SR151" s="592"/>
      <c r="SS151" s="592"/>
      <c r="ST151" s="592"/>
      <c r="SU151" s="592"/>
      <c r="SV151" s="592"/>
      <c r="SW151" s="592"/>
      <c r="SX151" s="592"/>
      <c r="SY151" s="592"/>
      <c r="SZ151" s="592"/>
      <c r="TA151" s="592"/>
      <c r="TB151" s="592"/>
      <c r="TC151" s="592"/>
      <c r="TD151" s="592"/>
      <c r="TE151" s="592"/>
      <c r="TF151" s="592"/>
      <c r="TG151" s="592"/>
      <c r="TH151" s="592"/>
      <c r="TI151" s="592"/>
      <c r="TJ151" s="592"/>
      <c r="TK151" s="592"/>
      <c r="TL151" s="592"/>
      <c r="TM151" s="592"/>
      <c r="TN151" s="592"/>
      <c r="TO151" s="592"/>
      <c r="TP151" s="592"/>
      <c r="TQ151" s="592"/>
      <c r="TR151" s="592"/>
      <c r="TS151" s="592"/>
      <c r="TT151" s="592"/>
      <c r="TU151" s="592"/>
      <c r="TV151" s="592"/>
      <c r="TW151" s="592"/>
      <c r="TX151" s="592"/>
      <c r="TY151" s="592"/>
      <c r="TZ151" s="592"/>
      <c r="UA151" s="592"/>
      <c r="UB151" s="592"/>
      <c r="UC151" s="592"/>
      <c r="UD151" s="592"/>
      <c r="UE151" s="592"/>
      <c r="UF151" s="592"/>
      <c r="UG151" s="592"/>
      <c r="UH151" s="592"/>
      <c r="UI151" s="592"/>
      <c r="UJ151" s="592"/>
      <c r="UK151" s="592"/>
      <c r="UL151" s="592"/>
      <c r="UM151" s="592"/>
      <c r="UN151" s="592"/>
      <c r="UO151" s="592"/>
      <c r="UP151" s="592"/>
      <c r="UQ151" s="592"/>
      <c r="UR151" s="592"/>
      <c r="US151" s="592"/>
      <c r="UT151" s="592"/>
      <c r="UU151" s="592"/>
      <c r="UV151" s="592"/>
      <c r="UW151" s="592"/>
      <c r="UX151" s="592"/>
      <c r="UY151" s="592"/>
      <c r="UZ151" s="592"/>
      <c r="VA151" s="592"/>
      <c r="VB151" s="592"/>
      <c r="VC151" s="592"/>
      <c r="VD151" s="592"/>
      <c r="VE151" s="592"/>
      <c r="VF151" s="592"/>
      <c r="VG151" s="592"/>
      <c r="VH151" s="592"/>
      <c r="VI151" s="592"/>
      <c r="VJ151" s="592"/>
      <c r="VK151" s="592"/>
      <c r="VL151" s="592"/>
      <c r="VM151" s="592"/>
      <c r="VN151" s="592"/>
      <c r="VO151" s="592"/>
      <c r="VP151" s="592"/>
      <c r="VQ151" s="592"/>
      <c r="VR151" s="592"/>
      <c r="VS151" s="592"/>
      <c r="VT151" s="592"/>
      <c r="VU151" s="592"/>
      <c r="VV151" s="592"/>
      <c r="VW151" s="592"/>
      <c r="VX151" s="592"/>
      <c r="VY151" s="592"/>
      <c r="VZ151" s="592"/>
      <c r="WA151" s="592"/>
      <c r="WB151" s="592"/>
      <c r="WC151" s="592"/>
      <c r="WD151" s="592"/>
      <c r="WE151" s="592"/>
      <c r="WF151" s="592"/>
      <c r="WG151" s="592"/>
      <c r="WH151" s="592"/>
      <c r="WI151" s="592"/>
      <c r="WJ151" s="592"/>
      <c r="WK151" s="592"/>
      <c r="WL151" s="592"/>
      <c r="WM151" s="592"/>
      <c r="WN151" s="592"/>
      <c r="WO151" s="592"/>
      <c r="WP151" s="592"/>
      <c r="WQ151" s="592"/>
      <c r="WR151" s="592"/>
      <c r="WS151" s="592"/>
      <c r="WT151" s="592"/>
      <c r="WU151" s="592"/>
      <c r="WV151" s="592"/>
      <c r="WW151" s="592"/>
      <c r="WX151" s="592"/>
      <c r="WY151" s="592"/>
      <c r="WZ151" s="592"/>
      <c r="XA151" s="592"/>
      <c r="XB151" s="592"/>
      <c r="XC151" s="592"/>
      <c r="XD151" s="592"/>
      <c r="XE151" s="592"/>
      <c r="XF151" s="592"/>
      <c r="XG151" s="592"/>
      <c r="XH151" s="592"/>
      <c r="XI151" s="592"/>
      <c r="XJ151" s="592"/>
      <c r="XK151" s="592"/>
      <c r="XL151" s="592"/>
      <c r="XM151" s="592"/>
      <c r="XN151" s="592"/>
      <c r="XO151" s="592"/>
      <c r="XP151" s="592"/>
      <c r="XQ151" s="592"/>
      <c r="XR151" s="592"/>
      <c r="XS151" s="592"/>
      <c r="XT151" s="592"/>
      <c r="XU151" s="592"/>
      <c r="XV151" s="592"/>
      <c r="XW151" s="592"/>
      <c r="XX151" s="592"/>
      <c r="XY151" s="592"/>
      <c r="XZ151" s="592"/>
      <c r="YA151" s="592"/>
      <c r="YB151" s="592"/>
      <c r="YC151" s="592"/>
      <c r="YD151" s="592"/>
      <c r="YE151" s="592"/>
      <c r="YF151" s="592"/>
      <c r="YG151" s="592"/>
      <c r="YH151" s="592"/>
      <c r="YI151" s="592"/>
      <c r="YJ151" s="592"/>
      <c r="YK151" s="592"/>
      <c r="YL151" s="592"/>
      <c r="YM151" s="592"/>
      <c r="YN151" s="592"/>
      <c r="YO151" s="592"/>
      <c r="YP151" s="592"/>
      <c r="YQ151" s="592"/>
      <c r="YR151" s="592"/>
      <c r="YS151" s="592"/>
      <c r="YT151" s="592"/>
      <c r="YU151" s="592"/>
      <c r="YV151" s="592"/>
      <c r="YW151" s="592"/>
      <c r="YX151" s="592"/>
      <c r="YY151" s="592"/>
      <c r="YZ151" s="592"/>
      <c r="ZA151" s="592"/>
      <c r="ZB151" s="592"/>
      <c r="ZC151" s="592"/>
      <c r="ZD151" s="592"/>
      <c r="ZE151" s="592"/>
      <c r="ZF151" s="592"/>
      <c r="ZG151" s="592"/>
      <c r="ZH151" s="592"/>
      <c r="ZI151" s="592"/>
      <c r="ZJ151" s="592"/>
      <c r="ZK151" s="592"/>
      <c r="ZL151" s="592"/>
      <c r="ZM151" s="592"/>
      <c r="ZN151" s="592"/>
      <c r="ZO151" s="592"/>
      <c r="ZP151" s="592"/>
      <c r="ZQ151" s="592"/>
      <c r="ZR151" s="592"/>
      <c r="ZS151" s="592"/>
      <c r="ZT151" s="592"/>
      <c r="ZU151" s="592"/>
      <c r="ZV151" s="592"/>
      <c r="ZW151" s="592"/>
      <c r="ZX151" s="592"/>
      <c r="ZY151" s="592"/>
      <c r="ZZ151" s="592"/>
      <c r="AAA151" s="592"/>
      <c r="AAB151" s="592"/>
      <c r="AAC151" s="592"/>
      <c r="AAD151" s="592"/>
      <c r="AAE151" s="592"/>
      <c r="AAF151" s="592"/>
      <c r="AAG151" s="592"/>
      <c r="AAH151" s="592"/>
      <c r="AAI151" s="592"/>
      <c r="AAJ151" s="592"/>
      <c r="AAK151" s="592"/>
      <c r="AAL151" s="592"/>
      <c r="AAM151" s="592"/>
      <c r="AAN151" s="592"/>
      <c r="AAO151" s="592"/>
      <c r="AAP151" s="592"/>
      <c r="AAQ151" s="592"/>
      <c r="AAR151" s="592"/>
      <c r="AAS151" s="592"/>
      <c r="AAT151" s="592"/>
      <c r="AAU151" s="592"/>
      <c r="AAV151" s="592"/>
      <c r="AAW151" s="592"/>
      <c r="AAX151" s="592"/>
      <c r="AAY151" s="592"/>
      <c r="AAZ151" s="592"/>
      <c r="ABA151" s="592"/>
      <c r="ABB151" s="592"/>
      <c r="ABC151" s="592"/>
      <c r="ABD151" s="592"/>
      <c r="ABE151" s="592"/>
      <c r="ABF151" s="592"/>
      <c r="ABG151" s="592"/>
      <c r="ABH151" s="592"/>
      <c r="ABI151" s="592"/>
      <c r="ABJ151" s="592"/>
      <c r="ABK151" s="592"/>
      <c r="ABL151" s="592"/>
      <c r="ABM151" s="592"/>
      <c r="ABN151" s="592"/>
      <c r="ABO151" s="592"/>
      <c r="ABP151" s="592"/>
      <c r="ABQ151" s="592"/>
      <c r="ABR151" s="592"/>
      <c r="ABS151" s="592"/>
      <c r="ABT151" s="592"/>
      <c r="ABU151" s="592"/>
      <c r="ABV151" s="592"/>
      <c r="ABW151" s="592"/>
      <c r="ABX151" s="592"/>
      <c r="ABY151" s="592"/>
      <c r="ABZ151" s="592"/>
      <c r="ACA151" s="592"/>
      <c r="ACB151" s="592"/>
      <c r="ACC151" s="592"/>
      <c r="ACD151" s="592"/>
      <c r="ACE151" s="592"/>
      <c r="ACF151" s="592"/>
      <c r="ACG151" s="592"/>
      <c r="ACH151" s="592"/>
      <c r="ACI151" s="592"/>
      <c r="ACJ151" s="592"/>
      <c r="ACK151" s="592"/>
      <c r="ACL151" s="592"/>
      <c r="ACM151" s="592"/>
      <c r="ACN151" s="592"/>
      <c r="ACO151" s="592"/>
      <c r="ACP151" s="592"/>
      <c r="ACQ151" s="592"/>
      <c r="ACR151" s="592"/>
      <c r="ACS151" s="592"/>
      <c r="ACT151" s="592"/>
      <c r="ACU151" s="592"/>
      <c r="ACV151" s="592"/>
      <c r="ACW151" s="592"/>
      <c r="ACX151" s="592"/>
      <c r="ACY151" s="592"/>
      <c r="ACZ151" s="592"/>
      <c r="ADA151" s="592"/>
      <c r="ADB151" s="592"/>
      <c r="ADC151" s="592"/>
      <c r="ADD151" s="592"/>
      <c r="ADE151" s="592"/>
      <c r="ADF151" s="592"/>
      <c r="ADG151" s="592"/>
      <c r="ADH151" s="592"/>
      <c r="ADI151" s="592"/>
      <c r="ADJ151" s="592"/>
      <c r="ADK151" s="592"/>
      <c r="ADL151" s="592"/>
      <c r="ADM151" s="592"/>
      <c r="ADN151" s="592"/>
      <c r="ADO151" s="592"/>
      <c r="ADP151" s="592"/>
      <c r="ADQ151" s="592"/>
      <c r="ADR151" s="592"/>
      <c r="ADS151" s="592"/>
      <c r="ADT151" s="592"/>
      <c r="ADU151" s="592"/>
      <c r="ADV151" s="592"/>
      <c r="ADW151" s="592"/>
      <c r="ADX151" s="592"/>
      <c r="ADY151" s="592"/>
      <c r="ADZ151" s="592"/>
      <c r="AEA151" s="592"/>
      <c r="AEB151" s="592"/>
      <c r="AEC151" s="592"/>
      <c r="AED151" s="592"/>
      <c r="AEE151" s="592"/>
      <c r="AEF151" s="592"/>
      <c r="AEG151" s="592"/>
      <c r="AEH151" s="592"/>
      <c r="AEI151" s="592"/>
      <c r="AEJ151" s="592"/>
      <c r="AEK151" s="592"/>
      <c r="AEL151" s="592"/>
      <c r="AEM151" s="592"/>
      <c r="AEN151" s="592"/>
      <c r="AEO151" s="592"/>
      <c r="AEP151" s="592"/>
      <c r="AEQ151" s="592"/>
      <c r="AER151" s="592"/>
      <c r="AES151" s="592"/>
      <c r="AET151" s="592"/>
      <c r="AEU151" s="592"/>
      <c r="AEV151" s="592"/>
      <c r="AEW151" s="592"/>
      <c r="AEX151" s="592"/>
      <c r="AEY151" s="592"/>
      <c r="AEZ151" s="592"/>
      <c r="AFA151" s="592"/>
      <c r="AFB151" s="592"/>
      <c r="AFC151" s="592"/>
      <c r="AFD151" s="592"/>
      <c r="AFE151" s="592"/>
      <c r="AFF151" s="592"/>
      <c r="AFG151" s="592"/>
      <c r="AFH151" s="592"/>
      <c r="AFI151" s="592"/>
      <c r="AFJ151" s="592"/>
      <c r="AFK151" s="592"/>
      <c r="AFL151" s="592"/>
      <c r="AFM151" s="592"/>
      <c r="AFN151" s="592"/>
      <c r="AFO151" s="592"/>
      <c r="AFP151" s="592"/>
      <c r="AFQ151" s="592"/>
      <c r="AFR151" s="592"/>
      <c r="AFS151" s="592"/>
      <c r="AFT151" s="592"/>
      <c r="AFU151" s="592"/>
      <c r="AFV151" s="592"/>
      <c r="AFW151" s="592"/>
      <c r="AFX151" s="592"/>
      <c r="AFY151" s="592"/>
      <c r="AFZ151" s="592"/>
      <c r="AGA151" s="592"/>
      <c r="AGB151" s="592"/>
      <c r="AGC151" s="592"/>
      <c r="AGD151" s="592"/>
      <c r="AGE151" s="592"/>
      <c r="AGF151" s="592"/>
      <c r="AGG151" s="592"/>
      <c r="AGH151" s="592"/>
      <c r="AGI151" s="592"/>
      <c r="AGJ151" s="592"/>
      <c r="AGK151" s="592"/>
      <c r="AGL151" s="592"/>
      <c r="AGM151" s="592"/>
      <c r="AGN151" s="592"/>
      <c r="AGO151" s="592"/>
      <c r="AGP151" s="592"/>
      <c r="AGQ151" s="592"/>
      <c r="AGR151" s="592"/>
      <c r="AGS151" s="592"/>
      <c r="AGT151" s="592"/>
      <c r="AGU151" s="592"/>
      <c r="AGV151" s="592"/>
      <c r="AGW151" s="592"/>
      <c r="AGX151" s="592"/>
      <c r="AGY151" s="592"/>
      <c r="AGZ151" s="592"/>
      <c r="AHA151" s="592"/>
      <c r="AHB151" s="592"/>
      <c r="AHC151" s="592"/>
      <c r="AHD151" s="592"/>
      <c r="AHE151" s="592"/>
      <c r="AHF151" s="592"/>
      <c r="AHG151" s="592"/>
      <c r="AHH151" s="592"/>
      <c r="AHI151" s="592"/>
      <c r="AHJ151" s="592"/>
      <c r="AHK151" s="592"/>
      <c r="AHL151" s="592"/>
      <c r="AHM151" s="592"/>
      <c r="AHN151" s="592"/>
      <c r="AHO151" s="592"/>
      <c r="AHP151" s="592"/>
      <c r="AHQ151" s="592"/>
      <c r="AHR151" s="592"/>
      <c r="AHS151" s="592"/>
      <c r="AHT151" s="592"/>
      <c r="AHU151" s="592"/>
      <c r="AHV151" s="592"/>
      <c r="AHW151" s="592"/>
      <c r="AHX151" s="592"/>
      <c r="AHY151" s="592"/>
      <c r="AHZ151" s="592"/>
      <c r="AIA151" s="592"/>
      <c r="AIB151" s="592"/>
      <c r="AIC151" s="592"/>
      <c r="AID151" s="592"/>
      <c r="AIE151" s="592"/>
      <c r="AIF151" s="592"/>
      <c r="AIG151" s="592"/>
      <c r="AIH151" s="592"/>
      <c r="AII151" s="592"/>
      <c r="AIJ151" s="592"/>
      <c r="AIK151" s="592"/>
      <c r="AIL151" s="592"/>
      <c r="AIM151" s="592"/>
      <c r="AIN151" s="592"/>
      <c r="AIO151" s="592"/>
      <c r="AIP151" s="592"/>
      <c r="AIQ151" s="592"/>
      <c r="AIR151" s="592"/>
      <c r="AIS151" s="592"/>
      <c r="AIT151" s="592"/>
      <c r="AIU151" s="592"/>
      <c r="AIV151" s="592"/>
      <c r="AIW151" s="592"/>
      <c r="AIX151" s="592"/>
      <c r="AIY151" s="592"/>
      <c r="AIZ151" s="592"/>
      <c r="AJA151" s="592"/>
      <c r="AJB151" s="592"/>
      <c r="AJC151" s="592"/>
      <c r="AJD151" s="592"/>
      <c r="AJE151" s="592"/>
      <c r="AJF151" s="592"/>
      <c r="AJG151" s="592"/>
      <c r="AJH151" s="592"/>
      <c r="AJI151" s="592"/>
      <c r="AJJ151" s="592"/>
      <c r="AJK151" s="592"/>
      <c r="AJL151" s="592"/>
      <c r="AJM151" s="592"/>
      <c r="AJN151" s="592"/>
      <c r="AJO151" s="592"/>
      <c r="AJP151" s="592"/>
      <c r="AJQ151" s="592"/>
      <c r="AJR151" s="592"/>
      <c r="AJS151" s="592"/>
      <c r="AJT151" s="592"/>
      <c r="AJU151" s="592"/>
      <c r="AJV151" s="592"/>
      <c r="AJW151" s="592"/>
      <c r="AJX151" s="592"/>
      <c r="AJY151" s="592"/>
      <c r="AJZ151" s="592"/>
      <c r="AKA151" s="592"/>
      <c r="AKB151" s="592"/>
      <c r="AKC151" s="592"/>
      <c r="AKD151" s="592"/>
      <c r="AKE151" s="592"/>
      <c r="AKF151" s="592"/>
      <c r="AKG151" s="592"/>
      <c r="AKH151" s="592"/>
      <c r="AKI151" s="592"/>
      <c r="AKJ151" s="592"/>
      <c r="AKK151" s="592"/>
      <c r="AKL151" s="592"/>
      <c r="AKM151" s="592"/>
      <c r="AKN151" s="592"/>
      <c r="AKO151" s="592"/>
      <c r="AKP151" s="592"/>
      <c r="AKQ151" s="592"/>
      <c r="AKR151" s="592"/>
      <c r="AKS151" s="592"/>
      <c r="AKT151" s="592"/>
      <c r="AKU151" s="592"/>
      <c r="AKV151" s="592"/>
      <c r="AKW151" s="592"/>
      <c r="AKX151" s="592"/>
      <c r="AKY151" s="592"/>
      <c r="AKZ151" s="592"/>
      <c r="ALA151" s="592"/>
      <c r="ALB151" s="592"/>
      <c r="ALC151" s="592"/>
      <c r="ALD151" s="592"/>
      <c r="ALE151" s="592"/>
      <c r="ALF151" s="592"/>
      <c r="ALG151" s="592"/>
      <c r="ALH151" s="592"/>
      <c r="ALI151" s="592"/>
      <c r="ALJ151" s="592"/>
      <c r="ALK151" s="592"/>
      <c r="ALL151" s="592"/>
      <c r="ALM151" s="592"/>
      <c r="ALN151" s="592"/>
      <c r="ALO151" s="592"/>
      <c r="ALP151" s="592"/>
      <c r="ALQ151" s="592"/>
      <c r="ALR151" s="592"/>
      <c r="ALS151" s="592"/>
      <c r="ALT151" s="592"/>
      <c r="ALU151" s="592"/>
      <c r="ALV151" s="592"/>
      <c r="ALW151" s="592"/>
      <c r="ALX151" s="592"/>
      <c r="ALY151" s="592"/>
      <c r="ALZ151" s="592"/>
      <c r="AMA151" s="592"/>
      <c r="AMB151" s="592"/>
      <c r="AMC151" s="592"/>
      <c r="AMD151" s="592"/>
      <c r="AME151" s="592"/>
      <c r="AMF151" s="592"/>
      <c r="AMG151" s="592"/>
      <c r="AMH151" s="592"/>
      <c r="AMI151" s="592"/>
      <c r="AMJ151" s="592"/>
      <c r="AMK151" s="592"/>
      <c r="AML151" s="592"/>
      <c r="AMM151" s="592"/>
      <c r="AMN151" s="592"/>
      <c r="AMO151" s="592"/>
      <c r="AMP151" s="592"/>
      <c r="AMQ151" s="592"/>
      <c r="AMR151" s="592"/>
      <c r="AMS151" s="592"/>
      <c r="AMT151" s="592"/>
      <c r="AMU151" s="592"/>
      <c r="AMV151" s="592"/>
      <c r="AMW151" s="592"/>
      <c r="AMX151" s="592"/>
      <c r="AMY151" s="592"/>
      <c r="AMZ151" s="592"/>
      <c r="ANA151" s="592"/>
      <c r="ANB151" s="592"/>
      <c r="ANC151" s="592"/>
      <c r="AND151" s="592"/>
      <c r="ANE151" s="592"/>
      <c r="ANF151" s="592"/>
      <c r="ANG151" s="592"/>
      <c r="ANH151" s="592"/>
      <c r="ANI151" s="592"/>
      <c r="ANJ151" s="592"/>
      <c r="ANK151" s="592"/>
      <c r="ANL151" s="592"/>
      <c r="ANM151" s="592"/>
      <c r="ANN151" s="592"/>
      <c r="ANO151" s="592"/>
      <c r="ANP151" s="592"/>
      <c r="ANQ151" s="592"/>
      <c r="ANR151" s="592"/>
      <c r="ANS151" s="592"/>
      <c r="ANT151" s="592"/>
      <c r="ANU151" s="592"/>
      <c r="ANV151" s="592"/>
      <c r="ANW151" s="592"/>
      <c r="ANX151" s="592"/>
      <c r="ANY151" s="592"/>
      <c r="ANZ151" s="592"/>
      <c r="AOA151" s="592"/>
      <c r="AOB151" s="592"/>
      <c r="AOC151" s="592"/>
      <c r="AOD151" s="592"/>
      <c r="AOE151" s="592"/>
      <c r="AOF151" s="592"/>
      <c r="AOG151" s="592"/>
      <c r="AOH151" s="592"/>
      <c r="AOI151" s="592"/>
      <c r="AOJ151" s="592"/>
      <c r="AOK151" s="592"/>
      <c r="AOL151" s="592"/>
      <c r="AOM151" s="592"/>
      <c r="AON151" s="592"/>
      <c r="AOO151" s="592"/>
      <c r="AOP151" s="592"/>
      <c r="AOQ151" s="592"/>
      <c r="AOR151" s="592"/>
      <c r="AOS151" s="592"/>
      <c r="AOT151" s="592"/>
      <c r="AOU151" s="592"/>
      <c r="AOV151" s="592"/>
      <c r="AOW151" s="592"/>
      <c r="AOX151" s="592"/>
      <c r="AOY151" s="592"/>
      <c r="AOZ151" s="592"/>
      <c r="APA151" s="592"/>
      <c r="APB151" s="592"/>
      <c r="APC151" s="592"/>
      <c r="APD151" s="592"/>
      <c r="APE151" s="592"/>
      <c r="APF151" s="592"/>
      <c r="APG151" s="592"/>
      <c r="APH151" s="592"/>
      <c r="API151" s="592"/>
      <c r="APJ151" s="592"/>
      <c r="APK151" s="592"/>
      <c r="APL151" s="592"/>
      <c r="APM151" s="592"/>
      <c r="APN151" s="592"/>
      <c r="APO151" s="592"/>
      <c r="APP151" s="592"/>
      <c r="APQ151" s="592"/>
      <c r="APR151" s="592"/>
      <c r="APS151" s="592"/>
      <c r="APT151" s="592"/>
      <c r="APU151" s="592"/>
      <c r="APV151" s="592"/>
      <c r="APW151" s="592"/>
      <c r="APX151" s="592"/>
      <c r="APY151" s="592"/>
      <c r="APZ151" s="592"/>
      <c r="AQA151" s="592"/>
      <c r="AQB151" s="592"/>
      <c r="AQC151" s="592"/>
      <c r="AQD151" s="592"/>
      <c r="AQE151" s="592"/>
      <c r="AQF151" s="592"/>
      <c r="AQG151" s="592"/>
      <c r="AQH151" s="592"/>
      <c r="AQI151" s="592"/>
      <c r="AQJ151" s="592"/>
      <c r="AQK151" s="592"/>
      <c r="AQL151" s="592"/>
      <c r="AQM151" s="592"/>
      <c r="AQN151" s="592"/>
      <c r="AQO151" s="592"/>
      <c r="AQP151" s="592"/>
      <c r="AQQ151" s="592"/>
      <c r="AQR151" s="592"/>
      <c r="AQS151" s="592"/>
      <c r="AQT151" s="592"/>
      <c r="AQU151" s="592"/>
      <c r="AQV151" s="592"/>
      <c r="AQW151" s="592"/>
      <c r="AQX151" s="592"/>
      <c r="AQY151" s="592"/>
      <c r="AQZ151" s="592"/>
      <c r="ARA151" s="592"/>
      <c r="ARB151" s="592"/>
      <c r="ARC151" s="592"/>
      <c r="ARD151" s="592"/>
      <c r="ARE151" s="592"/>
      <c r="ARF151" s="592"/>
      <c r="ARG151" s="592"/>
      <c r="ARH151" s="592"/>
      <c r="ARI151" s="592"/>
      <c r="ARJ151" s="592"/>
      <c r="ARK151" s="592"/>
      <c r="ARL151" s="592"/>
      <c r="ARM151" s="592"/>
      <c r="ARN151" s="592"/>
      <c r="ARO151" s="592"/>
      <c r="ARP151" s="592"/>
      <c r="ARQ151" s="592"/>
      <c r="ARR151" s="592"/>
      <c r="ARS151" s="592"/>
      <c r="ART151" s="592"/>
      <c r="ARU151" s="592"/>
      <c r="ARV151" s="592"/>
      <c r="ARW151" s="592"/>
      <c r="ARX151" s="592"/>
      <c r="ARY151" s="592"/>
      <c r="ARZ151" s="592"/>
      <c r="ASA151" s="592"/>
      <c r="ASB151" s="592"/>
      <c r="ASC151" s="592"/>
      <c r="ASD151" s="592"/>
      <c r="ASE151" s="592"/>
      <c r="ASF151" s="592"/>
      <c r="ASG151" s="592"/>
      <c r="ASH151" s="592"/>
      <c r="ASI151" s="592"/>
      <c r="ASJ151" s="592"/>
      <c r="ASK151" s="592"/>
      <c r="ASL151" s="592"/>
      <c r="ASM151" s="592"/>
      <c r="ASN151" s="592"/>
      <c r="ASO151" s="592"/>
      <c r="ASP151" s="592"/>
      <c r="ASQ151" s="592"/>
      <c r="ASR151" s="592"/>
      <c r="ASS151" s="592"/>
      <c r="AST151" s="592"/>
      <c r="ASU151" s="592"/>
      <c r="ASV151" s="592"/>
      <c r="ASW151" s="592"/>
      <c r="ASX151" s="592"/>
      <c r="ASY151" s="592"/>
      <c r="ASZ151" s="592"/>
      <c r="ATA151" s="592"/>
      <c r="ATB151" s="592"/>
      <c r="ATC151" s="592"/>
      <c r="ATD151" s="592"/>
      <c r="ATE151" s="592"/>
      <c r="ATF151" s="592"/>
      <c r="ATG151" s="592"/>
      <c r="ATH151" s="592"/>
      <c r="ATI151" s="592"/>
      <c r="ATJ151" s="592"/>
      <c r="ATK151" s="592"/>
      <c r="ATL151" s="592"/>
      <c r="ATM151" s="592"/>
      <c r="ATN151" s="592"/>
      <c r="ATO151" s="592"/>
      <c r="ATP151" s="592"/>
      <c r="ATQ151" s="592"/>
      <c r="ATR151" s="592"/>
      <c r="ATS151" s="592"/>
      <c r="ATT151" s="592"/>
      <c r="ATU151" s="592"/>
      <c r="ATV151" s="592"/>
      <c r="ATW151" s="592"/>
      <c r="ATX151" s="592"/>
      <c r="ATY151" s="592"/>
      <c r="ATZ151" s="592"/>
      <c r="AUA151" s="592"/>
      <c r="AUB151" s="592"/>
      <c r="AUC151" s="592"/>
      <c r="AUD151" s="592"/>
      <c r="AUE151" s="592"/>
      <c r="AUF151" s="592"/>
      <c r="AUG151" s="592"/>
      <c r="AUH151" s="592"/>
      <c r="AUI151" s="592"/>
      <c r="AUJ151" s="592"/>
      <c r="AUK151" s="592"/>
      <c r="AUL151" s="592"/>
      <c r="AUM151" s="592"/>
      <c r="AUN151" s="592"/>
      <c r="AUO151" s="592"/>
      <c r="AUP151" s="592"/>
      <c r="AUQ151" s="592"/>
      <c r="AUR151" s="592"/>
      <c r="AUS151" s="592"/>
      <c r="AUT151" s="592"/>
      <c r="AUU151" s="592"/>
      <c r="AUV151" s="592"/>
      <c r="AUW151" s="592"/>
      <c r="AUX151" s="592"/>
      <c r="AUY151" s="592"/>
      <c r="AUZ151" s="592"/>
      <c r="AVA151" s="592"/>
      <c r="AVB151" s="592"/>
      <c r="AVC151" s="592"/>
      <c r="AVD151" s="592"/>
      <c r="AVE151" s="592"/>
      <c r="AVF151" s="592"/>
      <c r="AVG151" s="592"/>
      <c r="AVH151" s="592"/>
      <c r="AVI151" s="592"/>
      <c r="AVJ151" s="592"/>
      <c r="AVK151" s="592"/>
      <c r="AVL151" s="592"/>
      <c r="AVM151" s="592"/>
      <c r="AVN151" s="592"/>
      <c r="AVO151" s="592"/>
      <c r="AVP151" s="592"/>
      <c r="AVQ151" s="592"/>
      <c r="AVR151" s="592"/>
      <c r="AVS151" s="592"/>
      <c r="AVT151" s="592"/>
      <c r="AVU151" s="592"/>
      <c r="AVV151" s="592"/>
      <c r="AVW151" s="592"/>
      <c r="AVX151" s="592"/>
      <c r="AVY151" s="592"/>
      <c r="AVZ151" s="592"/>
      <c r="AWA151" s="592"/>
      <c r="AWB151" s="592"/>
      <c r="AWC151" s="592"/>
      <c r="AWD151" s="592"/>
      <c r="AWE151" s="592"/>
      <c r="AWF151" s="592"/>
      <c r="AWG151" s="592"/>
      <c r="AWH151" s="592"/>
      <c r="AWI151" s="592"/>
      <c r="AWJ151" s="592"/>
      <c r="AWK151" s="592"/>
      <c r="AWL151" s="592"/>
      <c r="AWM151" s="592"/>
      <c r="AWN151" s="592"/>
      <c r="AWO151" s="592"/>
      <c r="AWP151" s="592"/>
      <c r="AWQ151" s="592"/>
      <c r="AWR151" s="592"/>
      <c r="AWS151" s="592"/>
      <c r="AWT151" s="592"/>
      <c r="AWU151" s="592"/>
      <c r="AWV151" s="592"/>
      <c r="AWW151" s="592"/>
      <c r="AWX151" s="592"/>
      <c r="AWY151" s="592"/>
      <c r="AWZ151" s="592"/>
      <c r="AXA151" s="592"/>
      <c r="AXB151" s="592"/>
      <c r="AXC151" s="592"/>
      <c r="AXD151" s="592"/>
      <c r="AXE151" s="592"/>
      <c r="AXF151" s="592"/>
      <c r="AXG151" s="592"/>
      <c r="AXH151" s="592"/>
      <c r="AXI151" s="592"/>
      <c r="AXJ151" s="592"/>
      <c r="AXK151" s="592"/>
      <c r="AXL151" s="592"/>
      <c r="AXM151" s="592"/>
      <c r="AXN151" s="592"/>
      <c r="AXO151" s="592"/>
      <c r="AXP151" s="592"/>
      <c r="AXQ151" s="592"/>
      <c r="AXR151" s="592"/>
      <c r="AXS151" s="592"/>
      <c r="AXT151" s="592"/>
      <c r="AXU151" s="592"/>
      <c r="AXV151" s="592"/>
      <c r="AXW151" s="592"/>
      <c r="AXX151" s="592"/>
      <c r="AXY151" s="592"/>
      <c r="AXZ151" s="592"/>
      <c r="AYA151" s="592"/>
      <c r="AYB151" s="592"/>
      <c r="AYC151" s="592"/>
      <c r="AYD151" s="592"/>
      <c r="AYE151" s="592"/>
      <c r="AYF151" s="592"/>
      <c r="AYG151" s="592"/>
      <c r="AYH151" s="592"/>
      <c r="AYI151" s="592"/>
      <c r="AYJ151" s="592"/>
      <c r="AYK151" s="592"/>
      <c r="AYL151" s="592"/>
      <c r="AYM151" s="592"/>
      <c r="AYN151" s="592"/>
      <c r="AYO151" s="592"/>
      <c r="AYP151" s="592"/>
      <c r="AYQ151" s="592"/>
      <c r="AYR151" s="592"/>
      <c r="AYS151" s="592"/>
      <c r="AYT151" s="592"/>
      <c r="AYU151" s="592"/>
      <c r="AYV151" s="592"/>
      <c r="AYW151" s="592"/>
      <c r="AYX151" s="592"/>
      <c r="AYY151" s="592"/>
      <c r="AYZ151" s="592"/>
      <c r="AZA151" s="592"/>
      <c r="AZB151" s="592"/>
      <c r="AZC151" s="592"/>
      <c r="AZD151" s="592"/>
      <c r="AZE151" s="592"/>
      <c r="AZF151" s="592"/>
      <c r="AZG151" s="592"/>
      <c r="AZH151" s="592"/>
      <c r="AZI151" s="592"/>
      <c r="AZJ151" s="592"/>
      <c r="AZK151" s="592"/>
      <c r="AZL151" s="592"/>
      <c r="AZM151" s="592"/>
      <c r="AZN151" s="592"/>
      <c r="AZO151" s="592"/>
      <c r="AZP151" s="592"/>
      <c r="AZQ151" s="592"/>
      <c r="AZR151" s="592"/>
      <c r="AZS151" s="592"/>
      <c r="AZT151" s="592"/>
      <c r="AZU151" s="592"/>
      <c r="AZV151" s="592"/>
      <c r="AZW151" s="592"/>
      <c r="AZX151" s="592"/>
      <c r="AZY151" s="592"/>
      <c r="AZZ151" s="592"/>
      <c r="BAA151" s="592"/>
      <c r="BAB151" s="592"/>
      <c r="BAC151" s="592"/>
      <c r="BAD151" s="592"/>
      <c r="BAE151" s="592"/>
      <c r="BAF151" s="592"/>
      <c r="BAG151" s="592"/>
      <c r="BAH151" s="592"/>
      <c r="BAI151" s="592"/>
      <c r="BAJ151" s="592"/>
      <c r="BAK151" s="592"/>
      <c r="BAL151" s="592"/>
      <c r="BAM151" s="592"/>
      <c r="BAN151" s="592"/>
      <c r="BAO151" s="592"/>
      <c r="BAP151" s="592"/>
      <c r="BAQ151" s="592"/>
      <c r="BAR151" s="592"/>
      <c r="BAS151" s="592"/>
      <c r="BAT151" s="592"/>
      <c r="BAU151" s="592"/>
      <c r="BAV151" s="592"/>
      <c r="BAW151" s="592"/>
      <c r="BAX151" s="592"/>
      <c r="BAY151" s="592"/>
      <c r="BAZ151" s="592"/>
      <c r="BBA151" s="592"/>
      <c r="BBB151" s="592"/>
      <c r="BBC151" s="592"/>
      <c r="BBD151" s="592"/>
      <c r="BBE151" s="592"/>
      <c r="BBF151" s="592"/>
      <c r="BBG151" s="592"/>
      <c r="BBH151" s="592"/>
      <c r="BBI151" s="592"/>
      <c r="BBJ151" s="592"/>
      <c r="BBK151" s="592"/>
      <c r="BBL151" s="592"/>
      <c r="BBM151" s="592"/>
      <c r="BBN151" s="592"/>
      <c r="BBO151" s="592"/>
      <c r="BBP151" s="592"/>
      <c r="BBQ151" s="592"/>
      <c r="BBR151" s="592"/>
      <c r="BBS151" s="592"/>
      <c r="BBT151" s="592"/>
      <c r="BBU151" s="592"/>
      <c r="BBV151" s="592"/>
      <c r="BBW151" s="592"/>
      <c r="BBX151" s="592"/>
      <c r="BBY151" s="592"/>
      <c r="BBZ151" s="592"/>
      <c r="BCA151" s="592"/>
      <c r="BCB151" s="592"/>
      <c r="BCC151" s="592"/>
      <c r="BCD151" s="592"/>
      <c r="BCE151" s="592"/>
      <c r="BCF151" s="592"/>
      <c r="BCG151" s="592"/>
      <c r="BCH151" s="592"/>
      <c r="BCI151" s="592"/>
      <c r="BCJ151" s="592"/>
      <c r="BCK151" s="592"/>
      <c r="BCL151" s="592"/>
      <c r="BCM151" s="592"/>
      <c r="BCN151" s="592"/>
      <c r="BCO151" s="592"/>
      <c r="BCP151" s="592"/>
      <c r="BCQ151" s="592"/>
      <c r="BCR151" s="592"/>
      <c r="BCS151" s="592"/>
      <c r="BCT151" s="592"/>
      <c r="BCU151" s="592"/>
      <c r="BCV151" s="592"/>
      <c r="BCW151" s="592"/>
      <c r="BCX151" s="592"/>
      <c r="BCY151" s="592"/>
      <c r="BCZ151" s="592"/>
      <c r="BDA151" s="592"/>
      <c r="BDB151" s="592"/>
      <c r="BDC151" s="592"/>
      <c r="BDD151" s="592"/>
      <c r="BDE151" s="592"/>
      <c r="BDF151" s="592"/>
      <c r="BDG151" s="592"/>
      <c r="BDH151" s="592"/>
      <c r="BDI151" s="592"/>
      <c r="BDJ151" s="592"/>
      <c r="BDK151" s="592"/>
      <c r="BDL151" s="592"/>
      <c r="BDM151" s="592"/>
      <c r="BDN151" s="592"/>
      <c r="BDO151" s="592"/>
      <c r="BDP151" s="592"/>
      <c r="BDQ151" s="592"/>
      <c r="BDR151" s="592"/>
      <c r="BDS151" s="592"/>
      <c r="BDT151" s="592"/>
      <c r="BDU151" s="592"/>
      <c r="BDV151" s="592"/>
      <c r="BDW151" s="592"/>
      <c r="BDX151" s="592"/>
      <c r="BDY151" s="592"/>
      <c r="BDZ151" s="592"/>
      <c r="BEA151" s="592"/>
      <c r="BEB151" s="592"/>
      <c r="BEC151" s="592"/>
      <c r="BED151" s="592"/>
      <c r="BEE151" s="592"/>
      <c r="BEF151" s="592"/>
      <c r="BEG151" s="592"/>
      <c r="BEH151" s="592"/>
      <c r="BEI151" s="592"/>
      <c r="BEJ151" s="592"/>
      <c r="BEK151" s="592"/>
      <c r="BEL151" s="592"/>
      <c r="BEM151" s="592"/>
      <c r="BEN151" s="592"/>
      <c r="BEO151" s="592"/>
      <c r="BEP151" s="592"/>
      <c r="BEQ151" s="592"/>
      <c r="BER151" s="592"/>
      <c r="BES151" s="592"/>
      <c r="BET151" s="592"/>
      <c r="BEU151" s="592"/>
      <c r="BEV151" s="592"/>
      <c r="BEW151" s="592"/>
      <c r="BEX151" s="592"/>
      <c r="BEY151" s="592"/>
      <c r="BEZ151" s="592"/>
      <c r="BFA151" s="592"/>
      <c r="BFB151" s="592"/>
      <c r="BFC151" s="592"/>
      <c r="BFD151" s="592"/>
      <c r="BFE151" s="592"/>
      <c r="BFF151" s="592"/>
      <c r="BFG151" s="592"/>
      <c r="BFH151" s="592"/>
      <c r="BFI151" s="592"/>
      <c r="BFJ151" s="592"/>
      <c r="BFK151" s="592"/>
      <c r="BFL151" s="592"/>
      <c r="BFM151" s="592"/>
      <c r="BFN151" s="592"/>
      <c r="BFO151" s="592"/>
      <c r="BFP151" s="592"/>
      <c r="BFQ151" s="592"/>
      <c r="BFR151" s="592"/>
      <c r="BFS151" s="592"/>
      <c r="BFT151" s="592"/>
      <c r="BFU151" s="592"/>
      <c r="BFV151" s="592"/>
      <c r="BFW151" s="592"/>
      <c r="BFX151" s="592"/>
      <c r="BFY151" s="592"/>
      <c r="BFZ151" s="592"/>
      <c r="BGA151" s="592"/>
      <c r="BGB151" s="592"/>
      <c r="BGC151" s="592"/>
      <c r="BGD151" s="592"/>
      <c r="BGE151" s="592"/>
      <c r="BGF151" s="592"/>
      <c r="BGG151" s="592"/>
      <c r="BGH151" s="592"/>
      <c r="BGI151" s="592"/>
      <c r="BGJ151" s="592"/>
      <c r="BGK151" s="592"/>
      <c r="BGL151" s="592"/>
      <c r="BGM151" s="592"/>
      <c r="BGN151" s="592"/>
      <c r="BGO151" s="592"/>
      <c r="BGP151" s="592"/>
      <c r="BGQ151" s="592"/>
      <c r="BGR151" s="592"/>
      <c r="BGS151" s="592"/>
      <c r="BGT151" s="592"/>
      <c r="BGU151" s="592"/>
      <c r="BGV151" s="592"/>
      <c r="BGW151" s="592"/>
      <c r="BGX151" s="592"/>
      <c r="BGY151" s="592"/>
      <c r="BGZ151" s="592"/>
      <c r="BHA151" s="592"/>
      <c r="BHB151" s="592"/>
      <c r="BHC151" s="592"/>
      <c r="BHD151" s="592"/>
      <c r="BHE151" s="592"/>
      <c r="BHF151" s="592"/>
      <c r="BHG151" s="592"/>
      <c r="BHH151" s="592"/>
      <c r="BHI151" s="592"/>
      <c r="BHJ151" s="592"/>
      <c r="BHK151" s="592"/>
      <c r="BHL151" s="592"/>
      <c r="BHM151" s="592"/>
      <c r="BHN151" s="592"/>
      <c r="BHO151" s="592"/>
      <c r="BHP151" s="592"/>
      <c r="BHQ151" s="592"/>
      <c r="BHR151" s="592"/>
      <c r="BHS151" s="592"/>
      <c r="BHT151" s="592"/>
      <c r="BHU151" s="592"/>
      <c r="BHV151" s="592"/>
      <c r="BHW151" s="592"/>
      <c r="BHX151" s="592"/>
      <c r="BHY151" s="592"/>
      <c r="BHZ151" s="592"/>
      <c r="BIA151" s="592"/>
      <c r="BIB151" s="592"/>
      <c r="BIC151" s="592"/>
      <c r="BID151" s="592"/>
      <c r="BIE151" s="592"/>
      <c r="BIF151" s="592"/>
      <c r="BIG151" s="592"/>
      <c r="BIH151" s="592"/>
      <c r="BII151" s="592"/>
      <c r="BIJ151" s="592"/>
      <c r="BIK151" s="592"/>
      <c r="BIL151" s="592"/>
      <c r="BIM151" s="592"/>
      <c r="BIN151" s="592"/>
      <c r="BIO151" s="592"/>
      <c r="BIP151" s="592"/>
      <c r="BIQ151" s="592"/>
      <c r="BIR151" s="592"/>
      <c r="BIS151" s="592"/>
      <c r="BIT151" s="592"/>
      <c r="BIU151" s="592"/>
      <c r="BIV151" s="592"/>
      <c r="BIW151" s="592"/>
      <c r="BIX151" s="592"/>
      <c r="BIY151" s="592"/>
      <c r="BIZ151" s="592"/>
      <c r="BJA151" s="592"/>
      <c r="BJB151" s="592"/>
      <c r="BJC151" s="592"/>
      <c r="BJD151" s="592"/>
      <c r="BJE151" s="592"/>
      <c r="BJF151" s="592"/>
      <c r="BJG151" s="592"/>
      <c r="BJH151" s="592"/>
      <c r="BJI151" s="592"/>
      <c r="BJJ151" s="592"/>
      <c r="BJK151" s="592"/>
      <c r="BJL151" s="592"/>
      <c r="BJM151" s="592"/>
      <c r="BJN151" s="592"/>
      <c r="BJO151" s="592"/>
      <c r="BJP151" s="592"/>
      <c r="BJQ151" s="592"/>
      <c r="BJR151" s="592"/>
      <c r="BJS151" s="592"/>
      <c r="BJT151" s="592"/>
      <c r="BJU151" s="592"/>
      <c r="BJV151" s="592"/>
      <c r="BJW151" s="592"/>
      <c r="BJX151" s="592"/>
      <c r="BJY151" s="592"/>
      <c r="BJZ151" s="592"/>
      <c r="BKA151" s="592"/>
      <c r="BKB151" s="592"/>
      <c r="BKC151" s="592"/>
      <c r="BKD151" s="592"/>
      <c r="BKE151" s="592"/>
      <c r="BKF151" s="592"/>
      <c r="BKG151" s="592"/>
      <c r="BKH151" s="592"/>
      <c r="BKI151" s="592"/>
      <c r="BKJ151" s="592"/>
      <c r="BKK151" s="592"/>
      <c r="BKL151" s="592"/>
      <c r="BKM151" s="592"/>
      <c r="BKN151" s="592"/>
      <c r="BKO151" s="592"/>
      <c r="BKP151" s="592"/>
      <c r="BKQ151" s="592"/>
      <c r="BKR151" s="592"/>
      <c r="BKS151" s="592"/>
      <c r="BKT151" s="592"/>
      <c r="BKU151" s="592"/>
      <c r="BKV151" s="592"/>
      <c r="BKW151" s="592"/>
      <c r="BKX151" s="592"/>
      <c r="BKY151" s="592"/>
      <c r="BKZ151" s="592"/>
      <c r="BLA151" s="592"/>
      <c r="BLB151" s="592"/>
      <c r="BLC151" s="592"/>
      <c r="BLD151" s="592"/>
      <c r="BLE151" s="592"/>
      <c r="BLF151" s="592"/>
      <c r="BLG151" s="592"/>
      <c r="BLH151" s="592"/>
      <c r="BLI151" s="592"/>
      <c r="BLJ151" s="592"/>
      <c r="BLK151" s="592"/>
      <c r="BLL151" s="592"/>
      <c r="BLM151" s="592"/>
      <c r="BLN151" s="592"/>
      <c r="BLO151" s="592"/>
      <c r="BLP151" s="592"/>
      <c r="BLQ151" s="592"/>
      <c r="BLR151" s="592"/>
      <c r="BLS151" s="592"/>
      <c r="BLT151" s="592"/>
      <c r="BLU151" s="592"/>
      <c r="BLV151" s="592"/>
      <c r="BLW151" s="592"/>
      <c r="BLX151" s="592"/>
      <c r="BLY151" s="592"/>
      <c r="BLZ151" s="592"/>
      <c r="BMA151" s="592"/>
      <c r="BMB151" s="592"/>
      <c r="BMC151" s="592"/>
      <c r="BMD151" s="592"/>
      <c r="BME151" s="592"/>
      <c r="BMF151" s="592"/>
      <c r="BMG151" s="592"/>
      <c r="BMH151" s="592"/>
      <c r="BMI151" s="592"/>
      <c r="BMJ151" s="592"/>
      <c r="BMK151" s="592"/>
      <c r="BML151" s="592"/>
      <c r="BMM151" s="592"/>
      <c r="BMN151" s="592"/>
      <c r="BMO151" s="592"/>
      <c r="BMP151" s="592"/>
      <c r="BMQ151" s="592"/>
      <c r="BMR151" s="592"/>
      <c r="BMS151" s="592"/>
      <c r="BMT151" s="592"/>
      <c r="BMU151" s="592"/>
      <c r="BMV151" s="592"/>
      <c r="BMW151" s="592"/>
      <c r="BMX151" s="592"/>
      <c r="BMY151" s="592"/>
      <c r="BMZ151" s="592"/>
      <c r="BNA151" s="592"/>
      <c r="BNB151" s="592"/>
      <c r="BNC151" s="592"/>
      <c r="BND151" s="592"/>
      <c r="BNE151" s="592"/>
      <c r="BNF151" s="592"/>
      <c r="BNG151" s="592"/>
      <c r="BNH151" s="592"/>
      <c r="BNI151" s="592"/>
      <c r="BNJ151" s="592"/>
      <c r="BNK151" s="592"/>
      <c r="BNL151" s="592"/>
      <c r="BNM151" s="592"/>
      <c r="BNN151" s="592"/>
      <c r="BNO151" s="592"/>
      <c r="BNP151" s="592"/>
      <c r="BNQ151" s="592"/>
      <c r="BNR151" s="592"/>
      <c r="BNS151" s="592"/>
      <c r="BNT151" s="592"/>
      <c r="BNU151" s="592"/>
      <c r="BNV151" s="592"/>
      <c r="BNW151" s="592"/>
      <c r="BNX151" s="592"/>
      <c r="BNY151" s="592"/>
      <c r="BNZ151" s="592"/>
      <c r="BOA151" s="592"/>
      <c r="BOB151" s="592"/>
      <c r="BOC151" s="592"/>
      <c r="BOD151" s="592"/>
      <c r="BOE151" s="592"/>
      <c r="BOF151" s="592"/>
      <c r="BOG151" s="592"/>
      <c r="BOH151" s="592"/>
      <c r="BOI151" s="592"/>
      <c r="BOJ151" s="592"/>
      <c r="BOK151" s="592"/>
      <c r="BOL151" s="592"/>
      <c r="BOM151" s="592"/>
      <c r="BON151" s="592"/>
      <c r="BOO151" s="592"/>
      <c r="BOP151" s="592"/>
      <c r="BOQ151" s="592"/>
      <c r="BOR151" s="592"/>
      <c r="BOS151" s="592"/>
      <c r="BOT151" s="592"/>
      <c r="BOU151" s="592"/>
      <c r="BOV151" s="592"/>
      <c r="BOW151" s="592"/>
      <c r="BOX151" s="592"/>
      <c r="BOY151" s="592"/>
      <c r="BOZ151" s="592"/>
      <c r="BPA151" s="592"/>
      <c r="BPB151" s="592"/>
      <c r="BPC151" s="592"/>
      <c r="BPD151" s="592"/>
      <c r="BPE151" s="592"/>
      <c r="BPF151" s="592"/>
      <c r="BPG151" s="592"/>
      <c r="BPH151" s="592"/>
      <c r="BPI151" s="592"/>
      <c r="BPJ151" s="592"/>
      <c r="BPK151" s="592"/>
      <c r="BPL151" s="592"/>
      <c r="BPM151" s="592"/>
      <c r="BPN151" s="592"/>
      <c r="BPO151" s="592"/>
      <c r="BPP151" s="592"/>
      <c r="BPQ151" s="592"/>
      <c r="BPR151" s="592"/>
      <c r="BPS151" s="592"/>
      <c r="BPT151" s="592"/>
      <c r="BPU151" s="592"/>
      <c r="BPV151" s="592"/>
      <c r="BPW151" s="592"/>
      <c r="BPX151" s="592"/>
      <c r="BPY151" s="592"/>
      <c r="BPZ151" s="592"/>
      <c r="BQA151" s="592"/>
      <c r="BQB151" s="592"/>
      <c r="BQC151" s="592"/>
      <c r="BQD151" s="592"/>
      <c r="BQE151" s="592"/>
      <c r="BQF151" s="592"/>
      <c r="BQG151" s="592"/>
      <c r="BQH151" s="592"/>
      <c r="BQI151" s="592"/>
      <c r="BQJ151" s="592"/>
      <c r="BQK151" s="592"/>
      <c r="BQL151" s="592"/>
      <c r="BQM151" s="592"/>
      <c r="BQN151" s="592"/>
      <c r="BQO151" s="592"/>
      <c r="BQP151" s="592"/>
      <c r="BQQ151" s="592"/>
      <c r="BQR151" s="592"/>
      <c r="BQS151" s="592"/>
      <c r="BQT151" s="592"/>
      <c r="BQU151" s="592"/>
      <c r="BQV151" s="592"/>
      <c r="BQW151" s="592"/>
      <c r="BQX151" s="592"/>
      <c r="BQY151" s="592"/>
      <c r="BQZ151" s="592"/>
      <c r="BRA151" s="592"/>
      <c r="BRB151" s="592"/>
      <c r="BRC151" s="592"/>
      <c r="BRD151" s="592"/>
      <c r="BRE151" s="592"/>
      <c r="BRF151" s="592"/>
      <c r="BRG151" s="592"/>
      <c r="BRH151" s="592"/>
      <c r="BRI151" s="592"/>
      <c r="BRJ151" s="592"/>
      <c r="BRK151" s="592"/>
      <c r="BRL151" s="592"/>
      <c r="BRM151" s="592"/>
      <c r="BRN151" s="592"/>
      <c r="BRO151" s="592"/>
      <c r="BRP151" s="592"/>
      <c r="BRQ151" s="592"/>
      <c r="BRR151" s="592"/>
      <c r="BRS151" s="592"/>
      <c r="BRT151" s="592"/>
      <c r="BRU151" s="592"/>
      <c r="BRV151" s="592"/>
      <c r="BRW151" s="592"/>
      <c r="BRX151" s="592"/>
      <c r="BRY151" s="592"/>
      <c r="BRZ151" s="592"/>
      <c r="BSA151" s="592"/>
      <c r="BSB151" s="592"/>
      <c r="BSC151" s="592"/>
      <c r="BSD151" s="592"/>
      <c r="BSE151" s="592"/>
      <c r="BSF151" s="592"/>
      <c r="BSG151" s="592"/>
      <c r="BSH151" s="592"/>
      <c r="BSI151" s="592"/>
      <c r="BSJ151" s="592"/>
      <c r="BSK151" s="592"/>
      <c r="BSL151" s="592"/>
      <c r="BSM151" s="592"/>
      <c r="BSN151" s="592"/>
      <c r="BSO151" s="592"/>
      <c r="BSP151" s="592"/>
      <c r="BSQ151" s="592"/>
      <c r="BSR151" s="592"/>
      <c r="BSS151" s="592"/>
      <c r="BST151" s="592"/>
      <c r="BSU151" s="592"/>
      <c r="BSV151" s="592"/>
      <c r="BSW151" s="592"/>
      <c r="BSX151" s="592"/>
      <c r="BSY151" s="592"/>
      <c r="BSZ151" s="592"/>
      <c r="BTA151" s="592"/>
      <c r="BTB151" s="592"/>
      <c r="BTC151" s="592"/>
      <c r="BTD151" s="592"/>
      <c r="BTE151" s="592"/>
      <c r="BTF151" s="592"/>
      <c r="BTG151" s="592"/>
      <c r="BTH151" s="592"/>
      <c r="BTI151" s="592"/>
      <c r="BTJ151" s="592"/>
      <c r="BTK151" s="592"/>
      <c r="BTL151" s="592"/>
      <c r="BTM151" s="592"/>
      <c r="BTN151" s="592"/>
      <c r="BTO151" s="592"/>
      <c r="BTP151" s="592"/>
      <c r="BTQ151" s="592"/>
      <c r="BTR151" s="592"/>
      <c r="BTS151" s="592"/>
      <c r="BTT151" s="592"/>
      <c r="BTU151" s="592"/>
      <c r="BTV151" s="592"/>
      <c r="BTW151" s="592"/>
      <c r="BTX151" s="592"/>
      <c r="BTY151" s="592"/>
      <c r="BTZ151" s="592"/>
      <c r="BUA151" s="592"/>
      <c r="BUB151" s="592"/>
      <c r="BUC151" s="592"/>
      <c r="BUD151" s="592"/>
      <c r="BUE151" s="592"/>
      <c r="BUF151" s="592"/>
      <c r="BUG151" s="592"/>
      <c r="BUH151" s="592"/>
      <c r="BUI151" s="592"/>
      <c r="BUJ151" s="592"/>
      <c r="BUK151" s="592"/>
      <c r="BUL151" s="592"/>
      <c r="BUM151" s="592"/>
      <c r="BUN151" s="592"/>
      <c r="BUO151" s="592"/>
      <c r="BUP151" s="592"/>
      <c r="BUQ151" s="592"/>
      <c r="BUR151" s="592"/>
      <c r="BUS151" s="592"/>
      <c r="BUT151" s="592"/>
      <c r="BUU151" s="592"/>
      <c r="BUV151" s="592"/>
      <c r="BUW151" s="592"/>
      <c r="BUX151" s="592"/>
      <c r="BUY151" s="592"/>
      <c r="BUZ151" s="592"/>
      <c r="BVA151" s="592"/>
      <c r="BVB151" s="592"/>
      <c r="BVC151" s="592"/>
      <c r="BVD151" s="592"/>
      <c r="BVE151" s="592"/>
      <c r="BVF151" s="592"/>
      <c r="BVG151" s="592"/>
      <c r="BVH151" s="592"/>
      <c r="BVI151" s="592"/>
      <c r="BVJ151" s="592"/>
      <c r="BVK151" s="592"/>
      <c r="BVL151" s="592"/>
      <c r="BVM151" s="592"/>
      <c r="BVN151" s="592"/>
      <c r="BVO151" s="592"/>
      <c r="BVP151" s="592"/>
      <c r="BVQ151" s="592"/>
      <c r="BVR151" s="592"/>
      <c r="BVS151" s="592"/>
      <c r="BVT151" s="592"/>
      <c r="BVU151" s="592"/>
      <c r="BVV151" s="592"/>
      <c r="BVW151" s="592"/>
      <c r="BVX151" s="592"/>
      <c r="BVY151" s="592"/>
      <c r="BVZ151" s="592"/>
      <c r="BWA151" s="592"/>
      <c r="BWB151" s="592"/>
      <c r="BWC151" s="592"/>
      <c r="BWD151" s="592"/>
      <c r="BWE151" s="592"/>
      <c r="BWF151" s="592"/>
      <c r="BWG151" s="592"/>
      <c r="BWH151" s="592"/>
      <c r="BWI151" s="592"/>
      <c r="BWJ151" s="592"/>
      <c r="BWK151" s="592"/>
      <c r="BWL151" s="592"/>
      <c r="BWM151" s="592"/>
      <c r="BWN151" s="592"/>
      <c r="BWO151" s="592"/>
      <c r="BWP151" s="592"/>
      <c r="BWQ151" s="592"/>
      <c r="BWR151" s="592"/>
      <c r="BWS151" s="592"/>
      <c r="BWT151" s="592"/>
      <c r="BWU151" s="592"/>
      <c r="BWV151" s="592"/>
      <c r="BWW151" s="592"/>
      <c r="BWX151" s="592"/>
      <c r="BWY151" s="592"/>
      <c r="BWZ151" s="592"/>
      <c r="BXA151" s="592"/>
      <c r="BXB151" s="592"/>
      <c r="BXC151" s="592"/>
      <c r="BXD151" s="592"/>
      <c r="BXE151" s="592"/>
      <c r="BXF151" s="592"/>
      <c r="BXG151" s="592"/>
      <c r="BXH151" s="592"/>
      <c r="BXI151" s="592"/>
      <c r="BXJ151" s="592"/>
      <c r="BXK151" s="592"/>
      <c r="BXL151" s="592"/>
      <c r="BXM151" s="592"/>
      <c r="BXN151" s="592"/>
      <c r="BXO151" s="592"/>
      <c r="BXP151" s="592"/>
      <c r="BXQ151" s="592"/>
      <c r="BXR151" s="592"/>
      <c r="BXS151" s="592"/>
      <c r="BXT151" s="592"/>
      <c r="BXU151" s="592"/>
      <c r="BXV151" s="592"/>
      <c r="BXW151" s="592"/>
      <c r="BXX151" s="592"/>
      <c r="BXY151" s="592"/>
      <c r="BXZ151" s="592"/>
      <c r="BYA151" s="592"/>
      <c r="BYB151" s="592"/>
      <c r="BYC151" s="592"/>
      <c r="BYD151" s="592"/>
      <c r="BYE151" s="592"/>
      <c r="BYF151" s="592"/>
      <c r="BYG151" s="592"/>
      <c r="BYH151" s="592"/>
      <c r="BYI151" s="592"/>
      <c r="BYJ151" s="592"/>
      <c r="BYK151" s="592"/>
      <c r="BYL151" s="592"/>
      <c r="BYM151" s="592"/>
      <c r="BYN151" s="592"/>
      <c r="BYO151" s="592"/>
      <c r="BYP151" s="592"/>
      <c r="BYQ151" s="592"/>
      <c r="BYR151" s="592"/>
      <c r="BYS151" s="592"/>
      <c r="BYT151" s="592"/>
      <c r="BYU151" s="592"/>
      <c r="BYV151" s="592"/>
      <c r="BYW151" s="592"/>
      <c r="BYX151" s="592"/>
      <c r="BYY151" s="592"/>
      <c r="BYZ151" s="592"/>
      <c r="BZA151" s="592"/>
      <c r="BZB151" s="592"/>
      <c r="BZC151" s="592"/>
      <c r="BZD151" s="592"/>
      <c r="BZE151" s="592"/>
      <c r="BZF151" s="592"/>
      <c r="BZG151" s="592"/>
      <c r="BZH151" s="592"/>
      <c r="BZI151" s="592"/>
      <c r="BZJ151" s="592"/>
      <c r="BZK151" s="592"/>
      <c r="BZL151" s="592"/>
      <c r="BZM151" s="592"/>
      <c r="BZN151" s="592"/>
      <c r="BZO151" s="592"/>
      <c r="BZP151" s="592"/>
      <c r="BZQ151" s="592"/>
      <c r="BZR151" s="592"/>
      <c r="BZS151" s="592"/>
      <c r="BZT151" s="592"/>
      <c r="BZU151" s="592"/>
      <c r="BZV151" s="592"/>
      <c r="BZW151" s="592"/>
      <c r="BZX151" s="592"/>
      <c r="BZY151" s="592"/>
      <c r="BZZ151" s="592"/>
      <c r="CAA151" s="592"/>
      <c r="CAB151" s="592"/>
      <c r="CAC151" s="592"/>
      <c r="CAD151" s="592"/>
      <c r="CAE151" s="592"/>
      <c r="CAF151" s="592"/>
      <c r="CAG151" s="592"/>
      <c r="CAH151" s="592"/>
      <c r="CAI151" s="592"/>
      <c r="CAJ151" s="592"/>
      <c r="CAK151" s="592"/>
      <c r="CAL151" s="592"/>
      <c r="CAM151" s="592"/>
      <c r="CAN151" s="592"/>
      <c r="CAO151" s="592"/>
      <c r="CAP151" s="592"/>
      <c r="CAQ151" s="592"/>
      <c r="CAR151" s="592"/>
      <c r="CAS151" s="592"/>
      <c r="CAT151" s="592"/>
      <c r="CAU151" s="592"/>
      <c r="CAV151" s="592"/>
      <c r="CAW151" s="592"/>
      <c r="CAX151" s="592"/>
      <c r="CAY151" s="592"/>
      <c r="CAZ151" s="592"/>
      <c r="CBA151" s="592"/>
      <c r="CBB151" s="592"/>
      <c r="CBC151" s="592"/>
      <c r="CBD151" s="592"/>
      <c r="CBE151" s="592"/>
      <c r="CBF151" s="592"/>
      <c r="CBG151" s="592"/>
      <c r="CBH151" s="592"/>
      <c r="CBI151" s="592"/>
      <c r="CBJ151" s="592"/>
      <c r="CBK151" s="592"/>
      <c r="CBL151" s="592"/>
      <c r="CBM151" s="592"/>
      <c r="CBN151" s="592"/>
      <c r="CBO151" s="592"/>
      <c r="CBP151" s="592"/>
      <c r="CBQ151" s="592"/>
      <c r="CBR151" s="592"/>
      <c r="CBS151" s="592"/>
      <c r="CBT151" s="592"/>
      <c r="CBU151" s="592"/>
      <c r="CBV151" s="592"/>
      <c r="CBW151" s="592"/>
      <c r="CBX151" s="592"/>
      <c r="CBY151" s="592"/>
      <c r="CBZ151" s="592"/>
      <c r="CCA151" s="592"/>
      <c r="CCB151" s="592"/>
      <c r="CCC151" s="592"/>
      <c r="CCD151" s="592"/>
      <c r="CCE151" s="592"/>
      <c r="CCF151" s="592"/>
      <c r="CCG151" s="592"/>
      <c r="CCH151" s="592"/>
      <c r="CCI151" s="592"/>
      <c r="CCJ151" s="592"/>
      <c r="CCK151" s="592"/>
      <c r="CCL151" s="592"/>
      <c r="CCM151" s="592"/>
      <c r="CCN151" s="592"/>
      <c r="CCO151" s="592"/>
      <c r="CCP151" s="592"/>
      <c r="CCQ151" s="592"/>
      <c r="CCR151" s="592"/>
      <c r="CCS151" s="592"/>
      <c r="CCT151" s="592"/>
      <c r="CCU151" s="592"/>
      <c r="CCV151" s="592"/>
      <c r="CCW151" s="592"/>
      <c r="CCX151" s="592"/>
      <c r="CCY151" s="592"/>
      <c r="CCZ151" s="592"/>
      <c r="CDA151" s="592"/>
      <c r="CDB151" s="592"/>
      <c r="CDC151" s="592"/>
      <c r="CDD151" s="592"/>
      <c r="CDE151" s="592"/>
      <c r="CDF151" s="592"/>
      <c r="CDG151" s="592"/>
      <c r="CDH151" s="592"/>
      <c r="CDI151" s="592"/>
      <c r="CDJ151" s="592"/>
      <c r="CDK151" s="592"/>
      <c r="CDL151" s="592"/>
      <c r="CDM151" s="592"/>
      <c r="CDN151" s="592"/>
      <c r="CDO151" s="592"/>
      <c r="CDP151" s="592"/>
      <c r="CDQ151" s="592"/>
      <c r="CDR151" s="592"/>
      <c r="CDS151" s="592"/>
      <c r="CDT151" s="592"/>
      <c r="CDU151" s="592"/>
      <c r="CDV151" s="592"/>
      <c r="CDW151" s="592"/>
      <c r="CDX151" s="592"/>
      <c r="CDY151" s="592"/>
      <c r="CDZ151" s="592"/>
      <c r="CEA151" s="592"/>
      <c r="CEB151" s="592"/>
      <c r="CEC151" s="592"/>
      <c r="CED151" s="592"/>
      <c r="CEE151" s="592"/>
      <c r="CEF151" s="592"/>
      <c r="CEG151" s="592"/>
      <c r="CEH151" s="592"/>
      <c r="CEI151" s="592"/>
      <c r="CEJ151" s="592"/>
      <c r="CEK151" s="592"/>
      <c r="CEL151" s="592"/>
      <c r="CEM151" s="592"/>
      <c r="CEN151" s="592"/>
      <c r="CEO151" s="592"/>
      <c r="CEP151" s="592"/>
      <c r="CEQ151" s="592"/>
      <c r="CER151" s="592"/>
      <c r="CES151" s="592"/>
      <c r="CET151" s="592"/>
      <c r="CEU151" s="592"/>
      <c r="CEV151" s="592"/>
      <c r="CEW151" s="592"/>
      <c r="CEX151" s="592"/>
      <c r="CEY151" s="592"/>
      <c r="CEZ151" s="592"/>
      <c r="CFA151" s="592"/>
      <c r="CFB151" s="592"/>
      <c r="CFC151" s="592"/>
      <c r="CFD151" s="592"/>
      <c r="CFE151" s="592"/>
      <c r="CFF151" s="592"/>
      <c r="CFG151" s="592"/>
      <c r="CFH151" s="592"/>
      <c r="CFI151" s="592"/>
      <c r="CFJ151" s="592"/>
      <c r="CFK151" s="592"/>
      <c r="CFL151" s="592"/>
      <c r="CFM151" s="592"/>
      <c r="CFN151" s="592"/>
      <c r="CFO151" s="592"/>
      <c r="CFP151" s="592"/>
      <c r="CFQ151" s="592"/>
      <c r="CFR151" s="592"/>
      <c r="CFS151" s="592"/>
      <c r="CFT151" s="592"/>
      <c r="CFU151" s="592"/>
      <c r="CFV151" s="592"/>
      <c r="CFW151" s="592"/>
      <c r="CFX151" s="592"/>
      <c r="CFY151" s="592"/>
      <c r="CFZ151" s="592"/>
      <c r="CGA151" s="592"/>
      <c r="CGB151" s="592"/>
      <c r="CGC151" s="592"/>
      <c r="CGD151" s="592"/>
      <c r="CGE151" s="592"/>
      <c r="CGF151" s="592"/>
      <c r="CGG151" s="592"/>
      <c r="CGH151" s="592"/>
      <c r="CGI151" s="592"/>
      <c r="CGJ151" s="592"/>
      <c r="CGK151" s="592"/>
      <c r="CGL151" s="592"/>
      <c r="CGM151" s="592"/>
      <c r="CGN151" s="592"/>
      <c r="CGO151" s="592"/>
      <c r="CGP151" s="592"/>
      <c r="CGQ151" s="592"/>
      <c r="CGR151" s="592"/>
      <c r="CGS151" s="592"/>
      <c r="CGT151" s="592"/>
      <c r="CGU151" s="592"/>
      <c r="CGV151" s="592"/>
      <c r="CGW151" s="592"/>
      <c r="CGX151" s="592"/>
      <c r="CGY151" s="592"/>
      <c r="CGZ151" s="592"/>
      <c r="CHA151" s="592"/>
      <c r="CHB151" s="592"/>
      <c r="CHC151" s="592"/>
      <c r="CHD151" s="592"/>
      <c r="CHE151" s="592"/>
      <c r="CHF151" s="592"/>
      <c r="CHG151" s="592"/>
      <c r="CHH151" s="592"/>
      <c r="CHI151" s="592"/>
      <c r="CHJ151" s="592"/>
      <c r="CHK151" s="592"/>
      <c r="CHL151" s="592"/>
      <c r="CHM151" s="592"/>
      <c r="CHN151" s="592"/>
      <c r="CHO151" s="592"/>
      <c r="CHP151" s="592"/>
      <c r="CHQ151" s="592"/>
      <c r="CHR151" s="592"/>
      <c r="CHS151" s="592"/>
      <c r="CHT151" s="592"/>
      <c r="CHU151" s="592"/>
      <c r="CHV151" s="592"/>
      <c r="CHW151" s="592"/>
      <c r="CHX151" s="592"/>
      <c r="CHY151" s="592"/>
      <c r="CHZ151" s="592"/>
      <c r="CIA151" s="592"/>
      <c r="CIB151" s="592"/>
      <c r="CIC151" s="592"/>
      <c r="CID151" s="592"/>
      <c r="CIE151" s="592"/>
      <c r="CIF151" s="592"/>
      <c r="CIG151" s="592"/>
      <c r="CIH151" s="592"/>
      <c r="CII151" s="592"/>
      <c r="CIJ151" s="592"/>
      <c r="CIK151" s="592"/>
      <c r="CIL151" s="592"/>
      <c r="CIM151" s="592"/>
      <c r="CIN151" s="592"/>
      <c r="CIO151" s="592"/>
      <c r="CIP151" s="592"/>
      <c r="CIQ151" s="592"/>
      <c r="CIR151" s="592"/>
      <c r="CIS151" s="592"/>
      <c r="CIT151" s="592"/>
      <c r="CIU151" s="592"/>
      <c r="CIV151" s="592"/>
      <c r="CIW151" s="592"/>
      <c r="CIX151" s="592"/>
      <c r="CIY151" s="592"/>
      <c r="CIZ151" s="592"/>
      <c r="CJA151" s="592"/>
      <c r="CJB151" s="592"/>
      <c r="CJC151" s="592"/>
      <c r="CJD151" s="592"/>
      <c r="CJE151" s="592"/>
      <c r="CJF151" s="592"/>
      <c r="CJG151" s="592"/>
      <c r="CJH151" s="592"/>
      <c r="CJI151" s="592"/>
      <c r="CJJ151" s="592"/>
      <c r="CJK151" s="592"/>
      <c r="CJL151" s="592"/>
      <c r="CJM151" s="592"/>
      <c r="CJN151" s="592"/>
      <c r="CJO151" s="592"/>
      <c r="CJP151" s="592"/>
      <c r="CJQ151" s="592"/>
      <c r="CJR151" s="592"/>
      <c r="CJS151" s="592"/>
      <c r="CJT151" s="592"/>
      <c r="CJU151" s="592"/>
      <c r="CJV151" s="592"/>
      <c r="CJW151" s="592"/>
      <c r="CJX151" s="592"/>
      <c r="CJY151" s="592"/>
      <c r="CJZ151" s="592"/>
      <c r="CKA151" s="592"/>
      <c r="CKB151" s="592"/>
      <c r="CKC151" s="592"/>
      <c r="CKD151" s="592"/>
      <c r="CKE151" s="592"/>
      <c r="CKF151" s="592"/>
      <c r="CKG151" s="592"/>
      <c r="CKH151" s="592"/>
      <c r="CKI151" s="592"/>
      <c r="CKJ151" s="592"/>
      <c r="CKK151" s="592"/>
      <c r="CKL151" s="592"/>
      <c r="CKM151" s="592"/>
      <c r="CKN151" s="592"/>
      <c r="CKO151" s="592"/>
      <c r="CKP151" s="592"/>
      <c r="CKQ151" s="592"/>
      <c r="CKR151" s="592"/>
      <c r="CKS151" s="592"/>
      <c r="CKT151" s="592"/>
      <c r="CKU151" s="592"/>
      <c r="CKV151" s="592"/>
      <c r="CKW151" s="592"/>
      <c r="CKX151" s="592"/>
      <c r="CKY151" s="592"/>
      <c r="CKZ151" s="592"/>
      <c r="CLA151" s="592"/>
      <c r="CLB151" s="592"/>
      <c r="CLC151" s="592"/>
      <c r="CLD151" s="592"/>
      <c r="CLE151" s="592"/>
      <c r="CLF151" s="592"/>
      <c r="CLG151" s="592"/>
      <c r="CLH151" s="592"/>
      <c r="CLI151" s="592"/>
      <c r="CLJ151" s="592"/>
      <c r="CLK151" s="592"/>
      <c r="CLL151" s="592"/>
      <c r="CLM151" s="592"/>
      <c r="CLN151" s="592"/>
      <c r="CLO151" s="592"/>
      <c r="CLP151" s="592"/>
      <c r="CLQ151" s="592"/>
      <c r="CLR151" s="592"/>
      <c r="CLS151" s="592"/>
      <c r="CLT151" s="592"/>
      <c r="CLU151" s="592"/>
      <c r="CLV151" s="592"/>
      <c r="CLW151" s="592"/>
      <c r="CLX151" s="592"/>
      <c r="CLY151" s="592"/>
      <c r="CLZ151" s="592"/>
      <c r="CMA151" s="592"/>
      <c r="CMB151" s="592"/>
      <c r="CMC151" s="592"/>
      <c r="CMD151" s="592"/>
      <c r="CME151" s="592"/>
      <c r="CMF151" s="592"/>
      <c r="CMG151" s="592"/>
      <c r="CMH151" s="592"/>
      <c r="CMI151" s="592"/>
      <c r="CMJ151" s="592"/>
      <c r="CMK151" s="592"/>
      <c r="CML151" s="592"/>
      <c r="CMM151" s="592"/>
      <c r="CMN151" s="592"/>
      <c r="CMO151" s="592"/>
      <c r="CMP151" s="592"/>
      <c r="CMQ151" s="592"/>
      <c r="CMR151" s="592"/>
      <c r="CMS151" s="592"/>
      <c r="CMT151" s="592"/>
      <c r="CMU151" s="592"/>
      <c r="CMV151" s="592"/>
      <c r="CMW151" s="592"/>
      <c r="CMX151" s="592"/>
      <c r="CMY151" s="592"/>
      <c r="CMZ151" s="592"/>
      <c r="CNA151" s="592"/>
      <c r="CNB151" s="592"/>
      <c r="CNC151" s="592"/>
      <c r="CND151" s="592"/>
      <c r="CNE151" s="592"/>
      <c r="CNF151" s="592"/>
      <c r="CNG151" s="592"/>
      <c r="CNH151" s="592"/>
      <c r="CNI151" s="592"/>
      <c r="CNJ151" s="592"/>
      <c r="CNK151" s="592"/>
      <c r="CNL151" s="592"/>
      <c r="CNM151" s="592"/>
      <c r="CNN151" s="592"/>
      <c r="CNO151" s="592"/>
      <c r="CNP151" s="592"/>
      <c r="CNQ151" s="592"/>
      <c r="CNR151" s="592"/>
      <c r="CNS151" s="592"/>
      <c r="CNT151" s="592"/>
      <c r="CNU151" s="592"/>
      <c r="CNV151" s="592"/>
      <c r="CNW151" s="592"/>
      <c r="CNX151" s="592"/>
      <c r="CNY151" s="592"/>
      <c r="CNZ151" s="592"/>
      <c r="COA151" s="592"/>
      <c r="COB151" s="592"/>
      <c r="COC151" s="592"/>
      <c r="COD151" s="592"/>
      <c r="COE151" s="592"/>
      <c r="COF151" s="592"/>
      <c r="COG151" s="592"/>
      <c r="COH151" s="592"/>
      <c r="COI151" s="592"/>
      <c r="COJ151" s="592"/>
      <c r="COK151" s="592"/>
      <c r="COL151" s="592"/>
      <c r="COM151" s="592"/>
      <c r="CON151" s="592"/>
      <c r="COO151" s="592"/>
      <c r="COP151" s="592"/>
      <c r="COQ151" s="592"/>
      <c r="COR151" s="592"/>
      <c r="COS151" s="592"/>
      <c r="COT151" s="592"/>
      <c r="COU151" s="592"/>
      <c r="COV151" s="592"/>
      <c r="COW151" s="592"/>
      <c r="COX151" s="592"/>
      <c r="COY151" s="592"/>
      <c r="COZ151" s="592"/>
      <c r="CPA151" s="592"/>
      <c r="CPB151" s="592"/>
      <c r="CPC151" s="592"/>
      <c r="CPD151" s="592"/>
      <c r="CPE151" s="592"/>
      <c r="CPF151" s="592"/>
      <c r="CPG151" s="592"/>
      <c r="CPH151" s="592"/>
      <c r="CPI151" s="592"/>
      <c r="CPJ151" s="592"/>
      <c r="CPK151" s="592"/>
      <c r="CPL151" s="592"/>
      <c r="CPM151" s="592"/>
      <c r="CPN151" s="592"/>
      <c r="CPO151" s="592"/>
      <c r="CPP151" s="592"/>
      <c r="CPQ151" s="592"/>
      <c r="CPR151" s="592"/>
      <c r="CPS151" s="592"/>
      <c r="CPT151" s="592"/>
      <c r="CPU151" s="592"/>
      <c r="CPV151" s="592"/>
      <c r="CPW151" s="592"/>
      <c r="CPX151" s="592"/>
      <c r="CPY151" s="592"/>
      <c r="CPZ151" s="592"/>
      <c r="CQA151" s="592"/>
      <c r="CQB151" s="592"/>
      <c r="CQC151" s="592"/>
      <c r="CQD151" s="592"/>
      <c r="CQE151" s="592"/>
      <c r="CQF151" s="592"/>
      <c r="CQG151" s="592"/>
      <c r="CQH151" s="592"/>
      <c r="CQI151" s="592"/>
      <c r="CQJ151" s="592"/>
      <c r="CQK151" s="592"/>
      <c r="CQL151" s="592"/>
      <c r="CQM151" s="592"/>
      <c r="CQN151" s="592"/>
      <c r="CQO151" s="592"/>
      <c r="CQP151" s="592"/>
      <c r="CQQ151" s="592"/>
      <c r="CQR151" s="592"/>
      <c r="CQS151" s="592"/>
      <c r="CQT151" s="592"/>
      <c r="CQU151" s="592"/>
      <c r="CQV151" s="592"/>
      <c r="CQW151" s="592"/>
      <c r="CQX151" s="592"/>
      <c r="CQY151" s="592"/>
      <c r="CQZ151" s="592"/>
      <c r="CRA151" s="592"/>
      <c r="CRB151" s="592"/>
      <c r="CRC151" s="592"/>
      <c r="CRD151" s="592"/>
      <c r="CRE151" s="592"/>
      <c r="CRF151" s="592"/>
      <c r="CRG151" s="592"/>
      <c r="CRH151" s="592"/>
      <c r="CRI151" s="592"/>
      <c r="CRJ151" s="592"/>
      <c r="CRK151" s="592"/>
      <c r="CRL151" s="592"/>
      <c r="CRM151" s="592"/>
      <c r="CRN151" s="592"/>
      <c r="CRO151" s="592"/>
      <c r="CRP151" s="592"/>
      <c r="CRQ151" s="592"/>
      <c r="CRR151" s="592"/>
      <c r="CRS151" s="592"/>
      <c r="CRT151" s="592"/>
      <c r="CRU151" s="592"/>
      <c r="CRV151" s="592"/>
      <c r="CRW151" s="592"/>
      <c r="CRX151" s="592"/>
      <c r="CRY151" s="592"/>
      <c r="CRZ151" s="592"/>
      <c r="CSA151" s="592"/>
      <c r="CSB151" s="592"/>
      <c r="CSC151" s="592"/>
      <c r="CSD151" s="592"/>
      <c r="CSE151" s="592"/>
      <c r="CSF151" s="592"/>
      <c r="CSG151" s="592"/>
      <c r="CSH151" s="592"/>
      <c r="CSI151" s="592"/>
      <c r="CSJ151" s="592"/>
      <c r="CSK151" s="592"/>
      <c r="CSL151" s="592"/>
      <c r="CSM151" s="592"/>
      <c r="CSN151" s="592"/>
      <c r="CSO151" s="592"/>
      <c r="CSP151" s="592"/>
      <c r="CSQ151" s="592"/>
      <c r="CSR151" s="592"/>
      <c r="CSS151" s="592"/>
      <c r="CST151" s="592"/>
      <c r="CSU151" s="592"/>
      <c r="CSV151" s="592"/>
      <c r="CSW151" s="592"/>
      <c r="CSX151" s="592"/>
      <c r="CSY151" s="592"/>
      <c r="CSZ151" s="592"/>
      <c r="CTA151" s="592"/>
      <c r="CTB151" s="592"/>
      <c r="CTC151" s="592"/>
      <c r="CTD151" s="592"/>
      <c r="CTE151" s="592"/>
      <c r="CTF151" s="592"/>
      <c r="CTG151" s="592"/>
      <c r="CTH151" s="592"/>
      <c r="CTI151" s="592"/>
      <c r="CTJ151" s="592"/>
      <c r="CTK151" s="592"/>
      <c r="CTL151" s="592"/>
      <c r="CTM151" s="592"/>
      <c r="CTN151" s="592"/>
      <c r="CTO151" s="592"/>
      <c r="CTP151" s="592"/>
      <c r="CTQ151" s="592"/>
      <c r="CTR151" s="592"/>
      <c r="CTS151" s="592"/>
      <c r="CTT151" s="592"/>
      <c r="CTU151" s="592"/>
      <c r="CTV151" s="592"/>
      <c r="CTW151" s="592"/>
      <c r="CTX151" s="592"/>
      <c r="CTY151" s="592"/>
      <c r="CTZ151" s="592"/>
      <c r="CUA151" s="592"/>
      <c r="CUB151" s="592"/>
      <c r="CUC151" s="592"/>
      <c r="CUD151" s="592"/>
      <c r="CUE151" s="592"/>
      <c r="CUF151" s="592"/>
      <c r="CUG151" s="592"/>
      <c r="CUH151" s="592"/>
      <c r="CUI151" s="592"/>
      <c r="CUJ151" s="592"/>
      <c r="CUK151" s="592"/>
      <c r="CUL151" s="592"/>
      <c r="CUM151" s="592"/>
      <c r="CUN151" s="592"/>
      <c r="CUO151" s="592"/>
      <c r="CUP151" s="592"/>
      <c r="CUQ151" s="592"/>
      <c r="CUR151" s="592"/>
      <c r="CUS151" s="592"/>
      <c r="CUT151" s="592"/>
      <c r="CUU151" s="592"/>
      <c r="CUV151" s="592"/>
      <c r="CUW151" s="592"/>
      <c r="CUX151" s="592"/>
      <c r="CUY151" s="592"/>
      <c r="CUZ151" s="592"/>
      <c r="CVA151" s="592"/>
      <c r="CVB151" s="592"/>
      <c r="CVC151" s="592"/>
      <c r="CVD151" s="592"/>
      <c r="CVE151" s="592"/>
      <c r="CVF151" s="592"/>
      <c r="CVG151" s="592"/>
      <c r="CVH151" s="592"/>
      <c r="CVI151" s="592"/>
      <c r="CVJ151" s="592"/>
      <c r="CVK151" s="592"/>
      <c r="CVL151" s="592"/>
      <c r="CVM151" s="592"/>
      <c r="CVN151" s="592"/>
      <c r="CVO151" s="592"/>
      <c r="CVP151" s="592"/>
      <c r="CVQ151" s="592"/>
      <c r="CVR151" s="592"/>
      <c r="CVS151" s="592"/>
      <c r="CVT151" s="592"/>
      <c r="CVU151" s="592"/>
      <c r="CVV151" s="592"/>
      <c r="CVW151" s="592"/>
      <c r="CVX151" s="592"/>
      <c r="CVY151" s="592"/>
      <c r="CVZ151" s="592"/>
      <c r="CWA151" s="592"/>
      <c r="CWB151" s="592"/>
      <c r="CWC151" s="592"/>
      <c r="CWD151" s="592"/>
      <c r="CWE151" s="592"/>
      <c r="CWF151" s="592"/>
      <c r="CWG151" s="592"/>
      <c r="CWH151" s="592"/>
      <c r="CWI151" s="592"/>
      <c r="CWJ151" s="592"/>
      <c r="CWK151" s="592"/>
      <c r="CWL151" s="592"/>
      <c r="CWM151" s="592"/>
      <c r="CWN151" s="592"/>
      <c r="CWO151" s="592"/>
      <c r="CWP151" s="592"/>
      <c r="CWQ151" s="592"/>
      <c r="CWR151" s="592"/>
      <c r="CWS151" s="592"/>
      <c r="CWT151" s="592"/>
      <c r="CWU151" s="592"/>
      <c r="CWV151" s="592"/>
      <c r="CWW151" s="592"/>
      <c r="CWX151" s="592"/>
      <c r="CWY151" s="592"/>
      <c r="CWZ151" s="592"/>
      <c r="CXA151" s="592"/>
      <c r="CXB151" s="592"/>
      <c r="CXC151" s="592"/>
      <c r="CXD151" s="592"/>
      <c r="CXE151" s="592"/>
      <c r="CXF151" s="592"/>
      <c r="CXG151" s="592"/>
      <c r="CXH151" s="592"/>
      <c r="CXI151" s="592"/>
      <c r="CXJ151" s="592"/>
      <c r="CXK151" s="592"/>
      <c r="CXL151" s="592"/>
      <c r="CXM151" s="592"/>
      <c r="CXN151" s="592"/>
      <c r="CXO151" s="592"/>
      <c r="CXP151" s="592"/>
      <c r="CXQ151" s="592"/>
      <c r="CXR151" s="592"/>
      <c r="CXS151" s="592"/>
      <c r="CXT151" s="592"/>
      <c r="CXU151" s="592"/>
      <c r="CXV151" s="592"/>
      <c r="CXW151" s="592"/>
      <c r="CXX151" s="592"/>
      <c r="CXY151" s="592"/>
      <c r="CXZ151" s="592"/>
      <c r="CYA151" s="592"/>
      <c r="CYB151" s="592"/>
      <c r="CYC151" s="592"/>
      <c r="CYD151" s="592"/>
      <c r="CYE151" s="592"/>
      <c r="CYF151" s="592"/>
      <c r="CYG151" s="592"/>
      <c r="CYH151" s="592"/>
      <c r="CYI151" s="592"/>
      <c r="CYJ151" s="592"/>
      <c r="CYK151" s="592"/>
      <c r="CYL151" s="592"/>
      <c r="CYM151" s="592"/>
      <c r="CYN151" s="592"/>
      <c r="CYO151" s="592"/>
      <c r="CYP151" s="592"/>
      <c r="CYQ151" s="592"/>
      <c r="CYR151" s="592"/>
      <c r="CYS151" s="592"/>
      <c r="CYT151" s="592"/>
      <c r="CYU151" s="592"/>
      <c r="CYV151" s="592"/>
      <c r="CYW151" s="592"/>
      <c r="CYX151" s="592"/>
      <c r="CYY151" s="592"/>
      <c r="CYZ151" s="592"/>
      <c r="CZA151" s="592"/>
      <c r="CZB151" s="592"/>
      <c r="CZC151" s="592"/>
      <c r="CZD151" s="592"/>
      <c r="CZE151" s="592"/>
      <c r="CZF151" s="592"/>
      <c r="CZG151" s="592"/>
      <c r="CZH151" s="592"/>
      <c r="CZI151" s="592"/>
      <c r="CZJ151" s="592"/>
      <c r="CZK151" s="592"/>
      <c r="CZL151" s="592"/>
      <c r="CZM151" s="592"/>
      <c r="CZN151" s="592"/>
      <c r="CZO151" s="592"/>
      <c r="CZP151" s="592"/>
      <c r="CZQ151" s="592"/>
      <c r="CZR151" s="592"/>
      <c r="CZS151" s="592"/>
      <c r="CZT151" s="592"/>
      <c r="CZU151" s="592"/>
      <c r="CZV151" s="592"/>
      <c r="CZW151" s="592"/>
      <c r="CZX151" s="592"/>
      <c r="CZY151" s="592"/>
      <c r="CZZ151" s="592"/>
      <c r="DAA151" s="592"/>
      <c r="DAB151" s="592"/>
      <c r="DAC151" s="592"/>
      <c r="DAD151" s="592"/>
      <c r="DAE151" s="592"/>
      <c r="DAF151" s="592"/>
      <c r="DAG151" s="592"/>
      <c r="DAH151" s="592"/>
      <c r="DAI151" s="592"/>
      <c r="DAJ151" s="592"/>
      <c r="DAK151" s="592"/>
      <c r="DAL151" s="592"/>
      <c r="DAM151" s="592"/>
      <c r="DAN151" s="592"/>
      <c r="DAO151" s="592"/>
      <c r="DAP151" s="592"/>
      <c r="DAQ151" s="592"/>
      <c r="DAR151" s="592"/>
      <c r="DAS151" s="592"/>
      <c r="DAT151" s="592"/>
      <c r="DAU151" s="592"/>
      <c r="DAV151" s="592"/>
      <c r="DAW151" s="592"/>
      <c r="DAX151" s="592"/>
      <c r="DAY151" s="592"/>
      <c r="DAZ151" s="592"/>
      <c r="DBA151" s="592"/>
      <c r="DBB151" s="592"/>
      <c r="DBC151" s="592"/>
      <c r="DBD151" s="592"/>
      <c r="DBE151" s="592"/>
      <c r="DBF151" s="592"/>
      <c r="DBG151" s="592"/>
      <c r="DBH151" s="592"/>
      <c r="DBI151" s="592"/>
      <c r="DBJ151" s="592"/>
      <c r="DBK151" s="592"/>
      <c r="DBL151" s="592"/>
      <c r="DBM151" s="592"/>
      <c r="DBN151" s="592"/>
      <c r="DBO151" s="592"/>
      <c r="DBP151" s="592"/>
      <c r="DBQ151" s="592"/>
      <c r="DBR151" s="592"/>
      <c r="DBS151" s="592"/>
      <c r="DBT151" s="592"/>
      <c r="DBU151" s="592"/>
      <c r="DBV151" s="592"/>
      <c r="DBW151" s="592"/>
      <c r="DBX151" s="592"/>
      <c r="DBY151" s="592"/>
      <c r="DBZ151" s="592"/>
      <c r="DCA151" s="592"/>
      <c r="DCB151" s="592"/>
      <c r="DCC151" s="592"/>
      <c r="DCD151" s="592"/>
      <c r="DCE151" s="592"/>
      <c r="DCF151" s="592"/>
      <c r="DCG151" s="592"/>
      <c r="DCH151" s="592"/>
      <c r="DCI151" s="592"/>
      <c r="DCJ151" s="592"/>
      <c r="DCK151" s="592"/>
      <c r="DCL151" s="592"/>
      <c r="DCM151" s="592"/>
      <c r="DCN151" s="592"/>
      <c r="DCO151" s="592"/>
      <c r="DCP151" s="592"/>
      <c r="DCQ151" s="592"/>
      <c r="DCR151" s="592"/>
      <c r="DCS151" s="592"/>
      <c r="DCT151" s="592"/>
      <c r="DCU151" s="592"/>
      <c r="DCV151" s="592"/>
      <c r="DCW151" s="592"/>
      <c r="DCX151" s="592"/>
      <c r="DCY151" s="592"/>
      <c r="DCZ151" s="592"/>
      <c r="DDA151" s="592"/>
      <c r="DDB151" s="592"/>
      <c r="DDC151" s="592"/>
      <c r="DDD151" s="592"/>
      <c r="DDE151" s="592"/>
      <c r="DDF151" s="592"/>
      <c r="DDG151" s="592"/>
      <c r="DDH151" s="592"/>
      <c r="DDI151" s="592"/>
      <c r="DDJ151" s="592"/>
      <c r="DDK151" s="592"/>
      <c r="DDL151" s="592"/>
      <c r="DDM151" s="592"/>
      <c r="DDN151" s="592"/>
      <c r="DDO151" s="592"/>
      <c r="DDP151" s="592"/>
      <c r="DDQ151" s="592"/>
      <c r="DDR151" s="592"/>
      <c r="DDS151" s="592"/>
      <c r="DDT151" s="592"/>
      <c r="DDU151" s="592"/>
      <c r="DDV151" s="592"/>
      <c r="DDW151" s="592"/>
      <c r="DDX151" s="592"/>
      <c r="DDY151" s="592"/>
      <c r="DDZ151" s="592"/>
      <c r="DEA151" s="592"/>
      <c r="DEB151" s="592"/>
      <c r="DEC151" s="592"/>
      <c r="DED151" s="592"/>
      <c r="DEE151" s="592"/>
      <c r="DEF151" s="592"/>
      <c r="DEG151" s="592"/>
      <c r="DEH151" s="592"/>
      <c r="DEI151" s="592"/>
      <c r="DEJ151" s="592"/>
      <c r="DEK151" s="592"/>
      <c r="DEL151" s="592"/>
      <c r="DEM151" s="592"/>
      <c r="DEN151" s="592"/>
      <c r="DEO151" s="592"/>
      <c r="DEP151" s="592"/>
      <c r="DEQ151" s="592"/>
      <c r="DER151" s="592"/>
      <c r="DES151" s="592"/>
      <c r="DET151" s="592"/>
      <c r="DEU151" s="592"/>
      <c r="DEV151" s="592"/>
      <c r="DEW151" s="592"/>
      <c r="DEX151" s="592"/>
      <c r="DEY151" s="592"/>
      <c r="DEZ151" s="592"/>
      <c r="DFA151" s="592"/>
      <c r="DFB151" s="592"/>
      <c r="DFC151" s="592"/>
      <c r="DFD151" s="592"/>
      <c r="DFE151" s="592"/>
      <c r="DFF151" s="592"/>
      <c r="DFG151" s="592"/>
      <c r="DFH151" s="592"/>
      <c r="DFI151" s="592"/>
      <c r="DFJ151" s="592"/>
      <c r="DFK151" s="592"/>
      <c r="DFL151" s="592"/>
      <c r="DFM151" s="592"/>
      <c r="DFN151" s="592"/>
      <c r="DFO151" s="592"/>
      <c r="DFP151" s="592"/>
      <c r="DFQ151" s="592"/>
      <c r="DFR151" s="592"/>
      <c r="DFS151" s="592"/>
      <c r="DFT151" s="592"/>
      <c r="DFU151" s="592"/>
      <c r="DFV151" s="592"/>
      <c r="DFW151" s="592"/>
      <c r="DFX151" s="592"/>
      <c r="DFY151" s="592"/>
      <c r="DFZ151" s="592"/>
      <c r="DGA151" s="592"/>
      <c r="DGB151" s="592"/>
      <c r="DGC151" s="592"/>
      <c r="DGD151" s="592"/>
      <c r="DGE151" s="592"/>
      <c r="DGF151" s="592"/>
      <c r="DGG151" s="592"/>
      <c r="DGH151" s="592"/>
      <c r="DGI151" s="592"/>
      <c r="DGJ151" s="592"/>
      <c r="DGK151" s="592"/>
      <c r="DGL151" s="592"/>
      <c r="DGM151" s="592"/>
      <c r="DGN151" s="592"/>
      <c r="DGO151" s="592"/>
      <c r="DGP151" s="592"/>
      <c r="DGQ151" s="592"/>
      <c r="DGR151" s="592"/>
      <c r="DGS151" s="592"/>
      <c r="DGT151" s="592"/>
      <c r="DGU151" s="592"/>
      <c r="DGV151" s="592"/>
      <c r="DGW151" s="592"/>
      <c r="DGX151" s="592"/>
      <c r="DGY151" s="592"/>
      <c r="DGZ151" s="592"/>
      <c r="DHA151" s="592"/>
      <c r="DHB151" s="592"/>
      <c r="DHC151" s="592"/>
      <c r="DHD151" s="592"/>
      <c r="DHE151" s="592"/>
      <c r="DHF151" s="592"/>
      <c r="DHG151" s="592"/>
      <c r="DHH151" s="592"/>
      <c r="DHI151" s="592"/>
      <c r="DHJ151" s="592"/>
      <c r="DHK151" s="592"/>
      <c r="DHL151" s="592"/>
      <c r="DHM151" s="592"/>
      <c r="DHN151" s="592"/>
      <c r="DHO151" s="592"/>
      <c r="DHP151" s="592"/>
      <c r="DHQ151" s="592"/>
      <c r="DHR151" s="592"/>
      <c r="DHS151" s="592"/>
      <c r="DHT151" s="592"/>
      <c r="DHU151" s="592"/>
      <c r="DHV151" s="592"/>
      <c r="DHW151" s="592"/>
      <c r="DHX151" s="592"/>
      <c r="DHY151" s="592"/>
      <c r="DHZ151" s="592"/>
      <c r="DIA151" s="592"/>
      <c r="DIB151" s="592"/>
      <c r="DIC151" s="592"/>
      <c r="DID151" s="592"/>
      <c r="DIE151" s="592"/>
      <c r="DIF151" s="592"/>
      <c r="DIG151" s="592"/>
      <c r="DIH151" s="592"/>
      <c r="DII151" s="592"/>
      <c r="DIJ151" s="592"/>
      <c r="DIK151" s="592"/>
      <c r="DIL151" s="592"/>
      <c r="DIM151" s="592"/>
      <c r="DIN151" s="592"/>
      <c r="DIO151" s="592"/>
      <c r="DIP151" s="592"/>
      <c r="DIQ151" s="592"/>
      <c r="DIR151" s="592"/>
      <c r="DIS151" s="592"/>
      <c r="DIT151" s="592"/>
      <c r="DIU151" s="592"/>
      <c r="DIV151" s="592"/>
      <c r="DIW151" s="592"/>
      <c r="DIX151" s="592"/>
      <c r="DIY151" s="592"/>
      <c r="DIZ151" s="592"/>
      <c r="DJA151" s="592"/>
      <c r="DJB151" s="592"/>
      <c r="DJC151" s="592"/>
      <c r="DJD151" s="592"/>
      <c r="DJE151" s="592"/>
      <c r="DJF151" s="592"/>
      <c r="DJG151" s="592"/>
      <c r="DJH151" s="592"/>
      <c r="DJI151" s="592"/>
      <c r="DJJ151" s="592"/>
      <c r="DJK151" s="592"/>
      <c r="DJL151" s="592"/>
      <c r="DJM151" s="592"/>
      <c r="DJN151" s="592"/>
      <c r="DJO151" s="592"/>
      <c r="DJP151" s="592"/>
      <c r="DJQ151" s="592"/>
      <c r="DJR151" s="592"/>
      <c r="DJS151" s="592"/>
      <c r="DJT151" s="592"/>
      <c r="DJU151" s="592"/>
      <c r="DJV151" s="592"/>
      <c r="DJW151" s="592"/>
      <c r="DJX151" s="592"/>
      <c r="DJY151" s="592"/>
      <c r="DJZ151" s="592"/>
      <c r="DKA151" s="592"/>
      <c r="DKB151" s="592"/>
      <c r="DKC151" s="592"/>
      <c r="DKD151" s="592"/>
      <c r="DKE151" s="592"/>
      <c r="DKF151" s="592"/>
      <c r="DKG151" s="592"/>
      <c r="DKH151" s="592"/>
      <c r="DKI151" s="592"/>
      <c r="DKJ151" s="592"/>
      <c r="DKK151" s="592"/>
      <c r="DKL151" s="592"/>
      <c r="DKM151" s="592"/>
      <c r="DKN151" s="592"/>
      <c r="DKO151" s="592"/>
      <c r="DKP151" s="592"/>
      <c r="DKQ151" s="592"/>
      <c r="DKR151" s="592"/>
      <c r="DKS151" s="592"/>
      <c r="DKT151" s="592"/>
      <c r="DKU151" s="592"/>
      <c r="DKV151" s="592"/>
      <c r="DKW151" s="592"/>
      <c r="DKX151" s="592"/>
      <c r="DKY151" s="592"/>
      <c r="DKZ151" s="592"/>
      <c r="DLA151" s="592"/>
      <c r="DLB151" s="592"/>
      <c r="DLC151" s="592"/>
      <c r="DLD151" s="592"/>
      <c r="DLE151" s="592"/>
      <c r="DLF151" s="592"/>
      <c r="DLG151" s="592"/>
      <c r="DLH151" s="592"/>
      <c r="DLI151" s="592"/>
      <c r="DLJ151" s="592"/>
      <c r="DLK151" s="592"/>
      <c r="DLL151" s="592"/>
      <c r="DLM151" s="592"/>
      <c r="DLN151" s="592"/>
      <c r="DLO151" s="592"/>
      <c r="DLP151" s="592"/>
      <c r="DLQ151" s="592"/>
      <c r="DLR151" s="592"/>
      <c r="DLS151" s="592"/>
      <c r="DLT151" s="592"/>
      <c r="DLU151" s="592"/>
      <c r="DLV151" s="592"/>
      <c r="DLW151" s="592"/>
      <c r="DLX151" s="592"/>
      <c r="DLY151" s="592"/>
      <c r="DLZ151" s="592"/>
      <c r="DMA151" s="592"/>
      <c r="DMB151" s="592"/>
      <c r="DMC151" s="592"/>
      <c r="DMD151" s="592"/>
      <c r="DME151" s="592"/>
      <c r="DMF151" s="592"/>
      <c r="DMG151" s="592"/>
      <c r="DMH151" s="592"/>
      <c r="DMI151" s="592"/>
      <c r="DMJ151" s="592"/>
      <c r="DMK151" s="592"/>
      <c r="DML151" s="592"/>
      <c r="DMM151" s="592"/>
      <c r="DMN151" s="592"/>
      <c r="DMO151" s="592"/>
      <c r="DMP151" s="592"/>
      <c r="DMQ151" s="592"/>
      <c r="DMR151" s="592"/>
      <c r="DMS151" s="592"/>
      <c r="DMT151" s="592"/>
      <c r="DMU151" s="592"/>
      <c r="DMV151" s="592"/>
      <c r="DMW151" s="592"/>
      <c r="DMX151" s="592"/>
      <c r="DMY151" s="592"/>
      <c r="DMZ151" s="592"/>
      <c r="DNA151" s="592"/>
      <c r="DNB151" s="592"/>
      <c r="DNC151" s="592"/>
      <c r="DND151" s="592"/>
      <c r="DNE151" s="592"/>
      <c r="DNF151" s="592"/>
      <c r="DNG151" s="592"/>
      <c r="DNH151" s="592"/>
      <c r="DNI151" s="592"/>
      <c r="DNJ151" s="592"/>
      <c r="DNK151" s="592"/>
      <c r="DNL151" s="592"/>
      <c r="DNM151" s="592"/>
      <c r="DNN151" s="592"/>
      <c r="DNO151" s="592"/>
      <c r="DNP151" s="592"/>
      <c r="DNQ151" s="592"/>
      <c r="DNR151" s="592"/>
      <c r="DNS151" s="592"/>
      <c r="DNT151" s="592"/>
      <c r="DNU151" s="592"/>
      <c r="DNV151" s="592"/>
      <c r="DNW151" s="592"/>
      <c r="DNX151" s="592"/>
      <c r="DNY151" s="592"/>
      <c r="DNZ151" s="592"/>
      <c r="DOA151" s="592"/>
      <c r="DOB151" s="592"/>
      <c r="DOC151" s="592"/>
      <c r="DOD151" s="592"/>
      <c r="DOE151" s="592"/>
      <c r="DOF151" s="592"/>
      <c r="DOG151" s="592"/>
      <c r="DOH151" s="592"/>
      <c r="DOI151" s="592"/>
      <c r="DOJ151" s="592"/>
      <c r="DOK151" s="592"/>
      <c r="DOL151" s="592"/>
      <c r="DOM151" s="592"/>
      <c r="DON151" s="592"/>
      <c r="DOO151" s="592"/>
      <c r="DOP151" s="592"/>
      <c r="DOQ151" s="592"/>
      <c r="DOR151" s="592"/>
      <c r="DOS151" s="592"/>
      <c r="DOT151" s="592"/>
      <c r="DOU151" s="592"/>
      <c r="DOV151" s="592"/>
      <c r="DOW151" s="592"/>
      <c r="DOX151" s="592"/>
      <c r="DOY151" s="592"/>
      <c r="DOZ151" s="592"/>
      <c r="DPA151" s="592"/>
      <c r="DPB151" s="592"/>
      <c r="DPC151" s="592"/>
      <c r="DPD151" s="592"/>
      <c r="DPE151" s="592"/>
      <c r="DPF151" s="592"/>
      <c r="DPG151" s="592"/>
      <c r="DPH151" s="592"/>
      <c r="DPI151" s="592"/>
      <c r="DPJ151" s="592"/>
      <c r="DPK151" s="592"/>
      <c r="DPL151" s="592"/>
      <c r="DPM151" s="592"/>
      <c r="DPN151" s="592"/>
      <c r="DPO151" s="592"/>
      <c r="DPP151" s="592"/>
      <c r="DPQ151" s="592"/>
      <c r="DPR151" s="592"/>
      <c r="DPS151" s="592"/>
      <c r="DPT151" s="592"/>
      <c r="DPU151" s="592"/>
      <c r="DPV151" s="592"/>
      <c r="DPW151" s="592"/>
      <c r="DPX151" s="592"/>
      <c r="DPY151" s="592"/>
      <c r="DPZ151" s="592"/>
      <c r="DQA151" s="592"/>
      <c r="DQB151" s="592"/>
      <c r="DQC151" s="592"/>
      <c r="DQD151" s="592"/>
      <c r="DQE151" s="592"/>
      <c r="DQF151" s="592"/>
      <c r="DQG151" s="592"/>
      <c r="DQH151" s="592"/>
      <c r="DQI151" s="592"/>
      <c r="DQJ151" s="592"/>
      <c r="DQK151" s="592"/>
      <c r="DQL151" s="592"/>
      <c r="DQM151" s="592"/>
      <c r="DQN151" s="592"/>
      <c r="DQO151" s="592"/>
      <c r="DQP151" s="592"/>
      <c r="DQQ151" s="592"/>
      <c r="DQR151" s="592"/>
      <c r="DQS151" s="592"/>
      <c r="DQT151" s="592"/>
      <c r="DQU151" s="592"/>
      <c r="DQV151" s="592"/>
      <c r="DQW151" s="592"/>
      <c r="DQX151" s="592"/>
      <c r="DQY151" s="592"/>
      <c r="DQZ151" s="592"/>
      <c r="DRA151" s="592"/>
      <c r="DRB151" s="592"/>
      <c r="DRC151" s="592"/>
      <c r="DRD151" s="592"/>
      <c r="DRE151" s="592"/>
      <c r="DRF151" s="592"/>
      <c r="DRG151" s="592"/>
      <c r="DRH151" s="592"/>
      <c r="DRI151" s="592"/>
      <c r="DRJ151" s="592"/>
      <c r="DRK151" s="592"/>
      <c r="DRL151" s="592"/>
      <c r="DRM151" s="592"/>
      <c r="DRN151" s="592"/>
      <c r="DRO151" s="592"/>
      <c r="DRP151" s="592"/>
      <c r="DRQ151" s="592"/>
      <c r="DRR151" s="592"/>
      <c r="DRS151" s="592"/>
      <c r="DRT151" s="592"/>
      <c r="DRU151" s="592"/>
      <c r="DRV151" s="592"/>
      <c r="DRW151" s="592"/>
      <c r="DRX151" s="592"/>
      <c r="DRY151" s="592"/>
      <c r="DRZ151" s="592"/>
      <c r="DSA151" s="592"/>
      <c r="DSB151" s="592"/>
      <c r="DSC151" s="592"/>
      <c r="DSD151" s="592"/>
      <c r="DSE151" s="592"/>
      <c r="DSF151" s="592"/>
      <c r="DSG151" s="592"/>
      <c r="DSH151" s="592"/>
      <c r="DSI151" s="592"/>
      <c r="DSJ151" s="592"/>
      <c r="DSK151" s="592"/>
      <c r="DSL151" s="592"/>
      <c r="DSM151" s="592"/>
      <c r="DSN151" s="592"/>
      <c r="DSO151" s="592"/>
      <c r="DSP151" s="592"/>
      <c r="DSQ151" s="592"/>
      <c r="DSR151" s="592"/>
      <c r="DSS151" s="592"/>
      <c r="DST151" s="592"/>
      <c r="DSU151" s="592"/>
      <c r="DSV151" s="592"/>
      <c r="DSW151" s="592"/>
      <c r="DSX151" s="592"/>
      <c r="DSY151" s="592"/>
      <c r="DSZ151" s="592"/>
      <c r="DTA151" s="592"/>
      <c r="DTB151" s="592"/>
      <c r="DTC151" s="592"/>
      <c r="DTD151" s="592"/>
      <c r="DTE151" s="592"/>
      <c r="DTF151" s="592"/>
      <c r="DTG151" s="592"/>
      <c r="DTH151" s="592"/>
      <c r="DTI151" s="592"/>
      <c r="DTJ151" s="592"/>
      <c r="DTK151" s="592"/>
      <c r="DTL151" s="592"/>
      <c r="DTM151" s="592"/>
      <c r="DTN151" s="592"/>
      <c r="DTO151" s="592"/>
      <c r="DTP151" s="592"/>
      <c r="DTQ151" s="592"/>
      <c r="DTR151" s="592"/>
      <c r="DTS151" s="592"/>
      <c r="DTT151" s="592"/>
      <c r="DTU151" s="592"/>
      <c r="DTV151" s="592"/>
      <c r="DTW151" s="592"/>
      <c r="DTX151" s="592"/>
      <c r="DTY151" s="592"/>
      <c r="DTZ151" s="592"/>
      <c r="DUA151" s="592"/>
      <c r="DUB151" s="592"/>
      <c r="DUC151" s="592"/>
      <c r="DUD151" s="592"/>
      <c r="DUE151" s="592"/>
      <c r="DUF151" s="592"/>
      <c r="DUG151" s="592"/>
      <c r="DUH151" s="592"/>
      <c r="DUI151" s="592"/>
      <c r="DUJ151" s="592"/>
      <c r="DUK151" s="592"/>
      <c r="DUL151" s="592"/>
      <c r="DUM151" s="592"/>
      <c r="DUN151" s="592"/>
      <c r="DUO151" s="592"/>
      <c r="DUP151" s="592"/>
      <c r="DUQ151" s="592"/>
      <c r="DUR151" s="592"/>
      <c r="DUS151" s="592"/>
      <c r="DUT151" s="592"/>
      <c r="DUU151" s="592"/>
      <c r="DUV151" s="592"/>
      <c r="DUW151" s="592"/>
      <c r="DUX151" s="592"/>
      <c r="DUY151" s="592"/>
      <c r="DUZ151" s="592"/>
      <c r="DVA151" s="592"/>
      <c r="DVB151" s="592"/>
      <c r="DVC151" s="592"/>
      <c r="DVD151" s="592"/>
      <c r="DVE151" s="592"/>
      <c r="DVF151" s="592"/>
      <c r="DVG151" s="592"/>
      <c r="DVH151" s="592"/>
      <c r="DVI151" s="592"/>
      <c r="DVJ151" s="592"/>
      <c r="DVK151" s="592"/>
      <c r="DVL151" s="592"/>
      <c r="DVM151" s="592"/>
      <c r="DVN151" s="592"/>
      <c r="DVO151" s="592"/>
      <c r="DVP151" s="592"/>
      <c r="DVQ151" s="592"/>
      <c r="DVR151" s="592"/>
      <c r="DVS151" s="592"/>
      <c r="DVT151" s="592"/>
      <c r="DVU151" s="592"/>
      <c r="DVV151" s="592"/>
      <c r="DVW151" s="592"/>
      <c r="DVX151" s="592"/>
      <c r="DVY151" s="592"/>
      <c r="DVZ151" s="592"/>
      <c r="DWA151" s="592"/>
      <c r="DWB151" s="592"/>
      <c r="DWC151" s="592"/>
      <c r="DWD151" s="592"/>
      <c r="DWE151" s="592"/>
      <c r="DWF151" s="592"/>
      <c r="DWG151" s="592"/>
      <c r="DWH151" s="592"/>
      <c r="DWI151" s="592"/>
      <c r="DWJ151" s="592"/>
      <c r="DWK151" s="592"/>
      <c r="DWL151" s="592"/>
      <c r="DWM151" s="592"/>
      <c r="DWN151" s="592"/>
      <c r="DWO151" s="592"/>
      <c r="DWP151" s="592"/>
      <c r="DWQ151" s="592"/>
      <c r="DWR151" s="592"/>
      <c r="DWS151" s="592"/>
      <c r="DWT151" s="592"/>
      <c r="DWU151" s="592"/>
      <c r="DWV151" s="592"/>
      <c r="DWW151" s="592"/>
      <c r="DWX151" s="592"/>
      <c r="DWY151" s="592"/>
      <c r="DWZ151" s="592"/>
      <c r="DXA151" s="592"/>
      <c r="DXB151" s="592"/>
      <c r="DXC151" s="592"/>
      <c r="DXD151" s="592"/>
      <c r="DXE151" s="592"/>
      <c r="DXF151" s="592"/>
      <c r="DXG151" s="592"/>
      <c r="DXH151" s="592"/>
      <c r="DXI151" s="592"/>
      <c r="DXJ151" s="592"/>
      <c r="DXK151" s="592"/>
      <c r="DXL151" s="592"/>
      <c r="DXM151" s="592"/>
      <c r="DXN151" s="592"/>
      <c r="DXO151" s="592"/>
      <c r="DXP151" s="592"/>
      <c r="DXQ151" s="592"/>
      <c r="DXR151" s="592"/>
      <c r="DXS151" s="592"/>
      <c r="DXT151" s="592"/>
      <c r="DXU151" s="592"/>
      <c r="DXV151" s="592"/>
      <c r="DXW151" s="592"/>
      <c r="DXX151" s="592"/>
      <c r="DXY151" s="592"/>
      <c r="DXZ151" s="592"/>
      <c r="DYA151" s="592"/>
      <c r="DYB151" s="592"/>
      <c r="DYC151" s="592"/>
      <c r="DYD151" s="592"/>
      <c r="DYE151" s="592"/>
      <c r="DYF151" s="592"/>
      <c r="DYG151" s="592"/>
      <c r="DYH151" s="592"/>
      <c r="DYI151" s="592"/>
      <c r="DYJ151" s="592"/>
      <c r="DYK151" s="592"/>
      <c r="DYL151" s="592"/>
      <c r="DYM151" s="592"/>
      <c r="DYN151" s="592"/>
      <c r="DYO151" s="592"/>
      <c r="DYP151" s="592"/>
      <c r="DYQ151" s="592"/>
      <c r="DYR151" s="592"/>
      <c r="DYS151" s="592"/>
      <c r="DYT151" s="592"/>
      <c r="DYU151" s="592"/>
      <c r="DYV151" s="592"/>
      <c r="DYW151" s="592"/>
      <c r="DYX151" s="592"/>
      <c r="DYY151" s="592"/>
      <c r="DYZ151" s="592"/>
      <c r="DZA151" s="592"/>
      <c r="DZB151" s="592"/>
      <c r="DZC151" s="592"/>
      <c r="DZD151" s="592"/>
      <c r="DZE151" s="592"/>
      <c r="DZF151" s="592"/>
      <c r="DZG151" s="592"/>
      <c r="DZH151" s="592"/>
      <c r="DZI151" s="592"/>
      <c r="DZJ151" s="592"/>
      <c r="DZK151" s="592"/>
      <c r="DZL151" s="592"/>
      <c r="DZM151" s="592"/>
      <c r="DZN151" s="592"/>
      <c r="DZO151" s="592"/>
      <c r="DZP151" s="592"/>
      <c r="DZQ151" s="592"/>
      <c r="DZR151" s="592"/>
      <c r="DZS151" s="592"/>
      <c r="DZT151" s="592"/>
      <c r="DZU151" s="592"/>
      <c r="DZV151" s="592"/>
      <c r="DZW151" s="592"/>
      <c r="DZX151" s="592"/>
      <c r="DZY151" s="592"/>
      <c r="DZZ151" s="592"/>
      <c r="EAA151" s="592"/>
      <c r="EAB151" s="592"/>
      <c r="EAC151" s="592"/>
      <c r="EAD151" s="592"/>
      <c r="EAE151" s="592"/>
      <c r="EAF151" s="592"/>
      <c r="EAG151" s="592"/>
      <c r="EAH151" s="592"/>
      <c r="EAI151" s="592"/>
      <c r="EAJ151" s="592"/>
      <c r="EAK151" s="592"/>
      <c r="EAL151" s="592"/>
      <c r="EAM151" s="592"/>
      <c r="EAN151" s="592"/>
      <c r="EAO151" s="592"/>
      <c r="EAP151" s="592"/>
      <c r="EAQ151" s="592"/>
      <c r="EAR151" s="592"/>
      <c r="EAS151" s="592"/>
      <c r="EAT151" s="592"/>
      <c r="EAU151" s="592"/>
      <c r="EAV151" s="592"/>
      <c r="EAW151" s="592"/>
      <c r="EAX151" s="592"/>
      <c r="EAY151" s="592"/>
      <c r="EAZ151" s="592"/>
      <c r="EBA151" s="592"/>
      <c r="EBB151" s="592"/>
      <c r="EBC151" s="592"/>
      <c r="EBD151" s="592"/>
      <c r="EBE151" s="592"/>
      <c r="EBF151" s="592"/>
      <c r="EBG151" s="592"/>
      <c r="EBH151" s="592"/>
      <c r="EBI151" s="592"/>
      <c r="EBJ151" s="592"/>
      <c r="EBK151" s="592"/>
      <c r="EBL151" s="592"/>
      <c r="EBM151" s="592"/>
      <c r="EBN151" s="592"/>
      <c r="EBO151" s="592"/>
      <c r="EBP151" s="592"/>
      <c r="EBQ151" s="592"/>
      <c r="EBR151" s="592"/>
      <c r="EBS151" s="592"/>
      <c r="EBT151" s="592"/>
      <c r="EBU151" s="592"/>
      <c r="EBV151" s="592"/>
      <c r="EBW151" s="592"/>
      <c r="EBX151" s="592"/>
      <c r="EBY151" s="592"/>
      <c r="EBZ151" s="592"/>
      <c r="ECA151" s="592"/>
      <c r="ECB151" s="592"/>
      <c r="ECC151" s="592"/>
      <c r="ECD151" s="592"/>
      <c r="ECE151" s="592"/>
      <c r="ECF151" s="592"/>
      <c r="ECG151" s="592"/>
      <c r="ECH151" s="592"/>
      <c r="ECI151" s="592"/>
      <c r="ECJ151" s="592"/>
      <c r="ECK151" s="592"/>
      <c r="ECL151" s="592"/>
      <c r="ECM151" s="592"/>
      <c r="ECN151" s="592"/>
      <c r="ECO151" s="592"/>
      <c r="ECP151" s="592"/>
      <c r="ECQ151" s="592"/>
      <c r="ECR151" s="592"/>
      <c r="ECS151" s="592"/>
      <c r="ECT151" s="592"/>
      <c r="ECU151" s="592"/>
      <c r="ECV151" s="592"/>
      <c r="ECW151" s="592"/>
      <c r="ECX151" s="592"/>
      <c r="ECY151" s="592"/>
      <c r="ECZ151" s="592"/>
      <c r="EDA151" s="592"/>
      <c r="EDB151" s="592"/>
      <c r="EDC151" s="592"/>
      <c r="EDD151" s="592"/>
      <c r="EDE151" s="592"/>
      <c r="EDF151" s="592"/>
      <c r="EDG151" s="592"/>
      <c r="EDH151" s="592"/>
      <c r="EDI151" s="592"/>
      <c r="EDJ151" s="592"/>
      <c r="EDK151" s="592"/>
      <c r="EDL151" s="592"/>
      <c r="EDM151" s="592"/>
      <c r="EDN151" s="592"/>
      <c r="EDO151" s="592"/>
      <c r="EDP151" s="592"/>
      <c r="EDQ151" s="592"/>
      <c r="EDR151" s="592"/>
      <c r="EDS151" s="592"/>
      <c r="EDT151" s="592"/>
      <c r="EDU151" s="592"/>
      <c r="EDV151" s="592"/>
      <c r="EDW151" s="592"/>
      <c r="EDX151" s="592"/>
      <c r="EDY151" s="592"/>
      <c r="EDZ151" s="592"/>
      <c r="EEA151" s="592"/>
      <c r="EEB151" s="592"/>
      <c r="EEC151" s="592"/>
      <c r="EED151" s="592"/>
      <c r="EEE151" s="592"/>
      <c r="EEF151" s="592"/>
      <c r="EEG151" s="592"/>
      <c r="EEH151" s="592"/>
      <c r="EEI151" s="592"/>
      <c r="EEJ151" s="592"/>
      <c r="EEK151" s="592"/>
      <c r="EEL151" s="592"/>
      <c r="EEM151" s="592"/>
      <c r="EEN151" s="592"/>
      <c r="EEO151" s="592"/>
      <c r="EEP151" s="592"/>
      <c r="EEQ151" s="592"/>
      <c r="EER151" s="592"/>
      <c r="EES151" s="592"/>
      <c r="EET151" s="592"/>
      <c r="EEU151" s="592"/>
      <c r="EEV151" s="592"/>
      <c r="EEW151" s="592"/>
      <c r="EEX151" s="592"/>
      <c r="EEY151" s="592"/>
      <c r="EEZ151" s="592"/>
      <c r="EFA151" s="592"/>
      <c r="EFB151" s="592"/>
      <c r="EFC151" s="592"/>
      <c r="EFD151" s="592"/>
      <c r="EFE151" s="592"/>
      <c r="EFF151" s="592"/>
      <c r="EFG151" s="592"/>
      <c r="EFH151" s="592"/>
      <c r="EFI151" s="592"/>
      <c r="EFJ151" s="592"/>
      <c r="EFK151" s="592"/>
      <c r="EFL151" s="592"/>
      <c r="EFM151" s="592"/>
      <c r="EFN151" s="592"/>
      <c r="EFO151" s="592"/>
      <c r="EFP151" s="592"/>
      <c r="EFQ151" s="592"/>
      <c r="EFR151" s="592"/>
      <c r="EFS151" s="592"/>
      <c r="EFT151" s="592"/>
      <c r="EFU151" s="592"/>
      <c r="EFV151" s="592"/>
      <c r="EFW151" s="592"/>
      <c r="EFX151" s="592"/>
      <c r="EFY151" s="592"/>
      <c r="EFZ151" s="592"/>
      <c r="EGA151" s="592"/>
      <c r="EGB151" s="592"/>
      <c r="EGC151" s="592"/>
      <c r="EGD151" s="592"/>
      <c r="EGE151" s="592"/>
      <c r="EGF151" s="592"/>
      <c r="EGG151" s="592"/>
      <c r="EGH151" s="592"/>
      <c r="EGI151" s="592"/>
      <c r="EGJ151" s="592"/>
      <c r="EGK151" s="592"/>
      <c r="EGL151" s="592"/>
      <c r="EGM151" s="592"/>
      <c r="EGN151" s="592"/>
      <c r="EGO151" s="592"/>
      <c r="EGP151" s="592"/>
      <c r="EGQ151" s="592"/>
      <c r="EGR151" s="592"/>
      <c r="EGS151" s="592"/>
      <c r="EGT151" s="592"/>
      <c r="EGU151" s="592"/>
      <c r="EGV151" s="592"/>
      <c r="EGW151" s="592"/>
      <c r="EGX151" s="592"/>
      <c r="EGY151" s="592"/>
      <c r="EGZ151" s="592"/>
      <c r="EHA151" s="592"/>
      <c r="EHB151" s="592"/>
      <c r="EHC151" s="592"/>
      <c r="EHD151" s="592"/>
      <c r="EHE151" s="592"/>
      <c r="EHF151" s="592"/>
      <c r="EHG151" s="592"/>
      <c r="EHH151" s="592"/>
      <c r="EHI151" s="592"/>
      <c r="EHJ151" s="592"/>
      <c r="EHK151" s="592"/>
      <c r="EHL151" s="592"/>
      <c r="EHM151" s="592"/>
      <c r="EHN151" s="592"/>
      <c r="EHO151" s="592"/>
      <c r="EHP151" s="592"/>
      <c r="EHQ151" s="592"/>
      <c r="EHR151" s="592"/>
      <c r="EHS151" s="592"/>
      <c r="EHT151" s="592"/>
      <c r="EHU151" s="592"/>
      <c r="EHV151" s="592"/>
      <c r="EHW151" s="592"/>
      <c r="EHX151" s="592"/>
      <c r="EHY151" s="592"/>
      <c r="EHZ151" s="592"/>
      <c r="EIA151" s="592"/>
      <c r="EIB151" s="592"/>
      <c r="EIC151" s="592"/>
      <c r="EID151" s="592"/>
      <c r="EIE151" s="592"/>
      <c r="EIF151" s="592"/>
      <c r="EIG151" s="592"/>
      <c r="EIH151" s="592"/>
      <c r="EII151" s="592"/>
      <c r="EIJ151" s="592"/>
      <c r="EIK151" s="592"/>
      <c r="EIL151" s="592"/>
      <c r="EIM151" s="592"/>
      <c r="EIN151" s="592"/>
      <c r="EIO151" s="592"/>
      <c r="EIP151" s="592"/>
      <c r="EIQ151" s="592"/>
      <c r="EIR151" s="592"/>
      <c r="EIS151" s="592"/>
      <c r="EIT151" s="592"/>
      <c r="EIU151" s="592"/>
      <c r="EIV151" s="592"/>
      <c r="EIW151" s="592"/>
      <c r="EIX151" s="592"/>
      <c r="EIY151" s="592"/>
      <c r="EIZ151" s="592"/>
      <c r="EJA151" s="592"/>
      <c r="EJB151" s="592"/>
      <c r="EJC151" s="592"/>
      <c r="EJD151" s="592"/>
      <c r="EJE151" s="592"/>
      <c r="EJF151" s="592"/>
      <c r="EJG151" s="592"/>
      <c r="EJH151" s="592"/>
      <c r="EJI151" s="592"/>
      <c r="EJJ151" s="592"/>
      <c r="EJK151" s="592"/>
      <c r="EJL151" s="592"/>
      <c r="EJM151" s="592"/>
      <c r="EJN151" s="592"/>
      <c r="EJO151" s="592"/>
      <c r="EJP151" s="592"/>
      <c r="EJQ151" s="592"/>
      <c r="EJR151" s="592"/>
      <c r="EJS151" s="592"/>
      <c r="EJT151" s="592"/>
      <c r="EJU151" s="592"/>
      <c r="EJV151" s="592"/>
      <c r="EJW151" s="592"/>
      <c r="EJX151" s="592"/>
      <c r="EJY151" s="592"/>
      <c r="EJZ151" s="592"/>
      <c r="EKA151" s="592"/>
      <c r="EKB151" s="592"/>
      <c r="EKC151" s="592"/>
      <c r="EKD151" s="592"/>
      <c r="EKE151" s="592"/>
      <c r="EKF151" s="592"/>
      <c r="EKG151" s="592"/>
      <c r="EKH151" s="592"/>
      <c r="EKI151" s="592"/>
      <c r="EKJ151" s="592"/>
      <c r="EKK151" s="592"/>
      <c r="EKL151" s="592"/>
      <c r="EKM151" s="592"/>
      <c r="EKN151" s="592"/>
      <c r="EKO151" s="592"/>
      <c r="EKP151" s="592"/>
      <c r="EKQ151" s="592"/>
      <c r="EKR151" s="592"/>
      <c r="EKS151" s="592"/>
      <c r="EKT151" s="592"/>
      <c r="EKU151" s="592"/>
      <c r="EKV151" s="592"/>
      <c r="EKW151" s="592"/>
      <c r="EKX151" s="592"/>
      <c r="EKY151" s="592"/>
      <c r="EKZ151" s="592"/>
      <c r="ELA151" s="592"/>
      <c r="ELB151" s="592"/>
      <c r="ELC151" s="592"/>
      <c r="ELD151" s="592"/>
      <c r="ELE151" s="592"/>
      <c r="ELF151" s="592"/>
      <c r="ELG151" s="592"/>
      <c r="ELH151" s="592"/>
      <c r="ELI151" s="592"/>
      <c r="ELJ151" s="592"/>
      <c r="ELK151" s="592"/>
      <c r="ELL151" s="592"/>
      <c r="ELM151" s="592"/>
      <c r="ELN151" s="592"/>
      <c r="ELO151" s="592"/>
      <c r="ELP151" s="592"/>
      <c r="ELQ151" s="592"/>
      <c r="ELR151" s="592"/>
      <c r="ELS151" s="592"/>
      <c r="ELT151" s="592"/>
      <c r="ELU151" s="592"/>
      <c r="ELV151" s="592"/>
      <c r="ELW151" s="592"/>
      <c r="ELX151" s="592"/>
      <c r="ELY151" s="592"/>
      <c r="ELZ151" s="592"/>
      <c r="EMA151" s="592"/>
      <c r="EMB151" s="592"/>
      <c r="EMC151" s="592"/>
      <c r="EMD151" s="592"/>
      <c r="EME151" s="592"/>
      <c r="EMF151" s="592"/>
      <c r="EMG151" s="592"/>
      <c r="EMH151" s="592"/>
      <c r="EMI151" s="592"/>
      <c r="EMJ151" s="592"/>
      <c r="EMK151" s="592"/>
      <c r="EML151" s="592"/>
      <c r="EMM151" s="592"/>
      <c r="EMN151" s="592"/>
      <c r="EMO151" s="592"/>
      <c r="EMP151" s="592"/>
      <c r="EMQ151" s="592"/>
      <c r="EMR151" s="592"/>
      <c r="EMS151" s="592"/>
      <c r="EMT151" s="592"/>
      <c r="EMU151" s="592"/>
      <c r="EMV151" s="592"/>
      <c r="EMW151" s="592"/>
      <c r="EMX151" s="592"/>
      <c r="EMY151" s="592"/>
      <c r="EMZ151" s="592"/>
      <c r="ENA151" s="592"/>
      <c r="ENB151" s="592"/>
      <c r="ENC151" s="592"/>
      <c r="END151" s="592"/>
      <c r="ENE151" s="592"/>
      <c r="ENF151" s="592"/>
      <c r="ENG151" s="592"/>
      <c r="ENH151" s="592"/>
      <c r="ENI151" s="592"/>
      <c r="ENJ151" s="592"/>
      <c r="ENK151" s="592"/>
      <c r="ENL151" s="592"/>
      <c r="ENM151" s="592"/>
      <c r="ENN151" s="592"/>
      <c r="ENO151" s="592"/>
      <c r="ENP151" s="592"/>
      <c r="ENQ151" s="592"/>
      <c r="ENR151" s="592"/>
      <c r="ENS151" s="592"/>
      <c r="ENT151" s="592"/>
      <c r="ENU151" s="592"/>
      <c r="ENV151" s="592"/>
      <c r="ENW151" s="592"/>
      <c r="ENX151" s="592"/>
      <c r="ENY151" s="592"/>
      <c r="ENZ151" s="592"/>
      <c r="EOA151" s="592"/>
      <c r="EOB151" s="592"/>
      <c r="EOC151" s="592"/>
      <c r="EOD151" s="592"/>
      <c r="EOE151" s="592"/>
      <c r="EOF151" s="592"/>
      <c r="EOG151" s="592"/>
      <c r="EOH151" s="592"/>
      <c r="EOI151" s="592"/>
      <c r="EOJ151" s="592"/>
      <c r="EOK151" s="592"/>
      <c r="EOL151" s="592"/>
      <c r="EOM151" s="592"/>
      <c r="EON151" s="592"/>
      <c r="EOO151" s="592"/>
      <c r="EOP151" s="592"/>
      <c r="EOQ151" s="592"/>
      <c r="EOR151" s="592"/>
      <c r="EOS151" s="592"/>
      <c r="EOT151" s="592"/>
      <c r="EOU151" s="592"/>
      <c r="EOV151" s="592"/>
      <c r="EOW151" s="592"/>
      <c r="EOX151" s="592"/>
      <c r="EOY151" s="592"/>
      <c r="EOZ151" s="592"/>
      <c r="EPA151" s="592"/>
      <c r="EPB151" s="592"/>
      <c r="EPC151" s="592"/>
      <c r="EPD151" s="592"/>
      <c r="EPE151" s="592"/>
      <c r="EPF151" s="592"/>
      <c r="EPG151" s="592"/>
      <c r="EPH151" s="592"/>
      <c r="EPI151" s="592"/>
      <c r="EPJ151" s="592"/>
      <c r="EPK151" s="592"/>
      <c r="EPL151" s="592"/>
      <c r="EPM151" s="592"/>
      <c r="EPN151" s="592"/>
      <c r="EPO151" s="592"/>
      <c r="EPP151" s="592"/>
      <c r="EPQ151" s="592"/>
      <c r="EPR151" s="592"/>
      <c r="EPS151" s="592"/>
      <c r="EPT151" s="592"/>
      <c r="EPU151" s="592"/>
      <c r="EPV151" s="592"/>
      <c r="EPW151" s="592"/>
      <c r="EPX151" s="592"/>
      <c r="EPY151" s="592"/>
      <c r="EPZ151" s="592"/>
      <c r="EQA151" s="592"/>
      <c r="EQB151" s="592"/>
      <c r="EQC151" s="592"/>
      <c r="EQD151" s="592"/>
      <c r="EQE151" s="592"/>
      <c r="EQF151" s="592"/>
      <c r="EQG151" s="592"/>
      <c r="EQH151" s="592"/>
      <c r="EQI151" s="592"/>
      <c r="EQJ151" s="592"/>
      <c r="EQK151" s="592"/>
      <c r="EQL151" s="592"/>
      <c r="EQM151" s="592"/>
      <c r="EQN151" s="592"/>
      <c r="EQO151" s="592"/>
      <c r="EQP151" s="592"/>
      <c r="EQQ151" s="592"/>
      <c r="EQR151" s="592"/>
      <c r="EQS151" s="592"/>
      <c r="EQT151" s="592"/>
      <c r="EQU151" s="592"/>
      <c r="EQV151" s="592"/>
      <c r="EQW151" s="592"/>
      <c r="EQX151" s="592"/>
      <c r="EQY151" s="592"/>
      <c r="EQZ151" s="592"/>
      <c r="ERA151" s="592"/>
      <c r="ERB151" s="592"/>
      <c r="ERC151" s="592"/>
      <c r="ERD151" s="592"/>
      <c r="ERE151" s="592"/>
      <c r="ERF151" s="592"/>
      <c r="ERG151" s="592"/>
      <c r="ERH151" s="592"/>
      <c r="ERI151" s="592"/>
      <c r="ERJ151" s="592"/>
      <c r="ERK151" s="592"/>
      <c r="ERL151" s="592"/>
      <c r="ERM151" s="592"/>
      <c r="ERN151" s="592"/>
      <c r="ERO151" s="592"/>
      <c r="ERP151" s="592"/>
      <c r="ERQ151" s="592"/>
      <c r="ERR151" s="592"/>
      <c r="ERS151" s="592"/>
      <c r="ERT151" s="592"/>
      <c r="ERU151" s="592"/>
      <c r="ERV151" s="592"/>
      <c r="ERW151" s="592"/>
      <c r="ERX151" s="592"/>
      <c r="ERY151" s="592"/>
      <c r="ERZ151" s="592"/>
      <c r="ESA151" s="592"/>
      <c r="ESB151" s="592"/>
      <c r="ESC151" s="592"/>
      <c r="ESD151" s="592"/>
      <c r="ESE151" s="592"/>
      <c r="ESF151" s="592"/>
      <c r="ESG151" s="592"/>
      <c r="ESH151" s="592"/>
      <c r="ESI151" s="592"/>
      <c r="ESJ151" s="592"/>
      <c r="ESK151" s="592"/>
      <c r="ESL151" s="592"/>
      <c r="ESM151" s="592"/>
      <c r="ESN151" s="592"/>
      <c r="ESO151" s="592"/>
      <c r="ESP151" s="592"/>
      <c r="ESQ151" s="592"/>
      <c r="ESR151" s="592"/>
      <c r="ESS151" s="592"/>
      <c r="EST151" s="592"/>
      <c r="ESU151" s="592"/>
      <c r="ESV151" s="592"/>
      <c r="ESW151" s="592"/>
      <c r="ESX151" s="592"/>
      <c r="ESY151" s="592"/>
      <c r="ESZ151" s="592"/>
      <c r="ETA151" s="592"/>
      <c r="ETB151" s="592"/>
      <c r="ETC151" s="592"/>
      <c r="ETD151" s="592"/>
      <c r="ETE151" s="592"/>
      <c r="ETF151" s="592"/>
      <c r="ETG151" s="592"/>
      <c r="ETH151" s="592"/>
      <c r="ETI151" s="592"/>
      <c r="ETJ151" s="592"/>
      <c r="ETK151" s="592"/>
      <c r="ETL151" s="592"/>
      <c r="ETM151" s="592"/>
      <c r="ETN151" s="592"/>
      <c r="ETO151" s="592"/>
      <c r="ETP151" s="592"/>
      <c r="ETQ151" s="592"/>
      <c r="ETR151" s="592"/>
      <c r="ETS151" s="592"/>
      <c r="ETT151" s="592"/>
      <c r="ETU151" s="592"/>
      <c r="ETV151" s="592"/>
      <c r="ETW151" s="592"/>
      <c r="ETX151" s="592"/>
      <c r="ETY151" s="592"/>
      <c r="ETZ151" s="592"/>
      <c r="EUA151" s="592"/>
      <c r="EUB151" s="592"/>
      <c r="EUC151" s="592"/>
      <c r="EUD151" s="592"/>
      <c r="EUE151" s="592"/>
      <c r="EUF151" s="592"/>
      <c r="EUG151" s="592"/>
      <c r="EUH151" s="592"/>
      <c r="EUI151" s="592"/>
      <c r="EUJ151" s="592"/>
      <c r="EUK151" s="592"/>
      <c r="EUL151" s="592"/>
      <c r="EUM151" s="592"/>
      <c r="EUN151" s="592"/>
      <c r="EUO151" s="592"/>
      <c r="EUP151" s="592"/>
      <c r="EUQ151" s="592"/>
      <c r="EUR151" s="592"/>
      <c r="EUS151" s="592"/>
      <c r="EUT151" s="592"/>
      <c r="EUU151" s="592"/>
      <c r="EUV151" s="592"/>
      <c r="EUW151" s="592"/>
      <c r="EUX151" s="592"/>
      <c r="EUY151" s="592"/>
      <c r="EUZ151" s="592"/>
      <c r="EVA151" s="592"/>
      <c r="EVB151" s="592"/>
      <c r="EVC151" s="592"/>
      <c r="EVD151" s="592"/>
      <c r="EVE151" s="592"/>
      <c r="EVF151" s="592"/>
      <c r="EVG151" s="592"/>
      <c r="EVH151" s="592"/>
      <c r="EVI151" s="592"/>
      <c r="EVJ151" s="592"/>
      <c r="EVK151" s="592"/>
      <c r="EVL151" s="592"/>
      <c r="EVM151" s="592"/>
      <c r="EVN151" s="592"/>
      <c r="EVO151" s="592"/>
      <c r="EVP151" s="592"/>
      <c r="EVQ151" s="592"/>
      <c r="EVR151" s="592"/>
      <c r="EVS151" s="592"/>
      <c r="EVT151" s="592"/>
      <c r="EVU151" s="592"/>
      <c r="EVV151" s="592"/>
      <c r="EVW151" s="592"/>
      <c r="EVX151" s="592"/>
      <c r="EVY151" s="592"/>
      <c r="EVZ151" s="592"/>
      <c r="EWA151" s="592"/>
      <c r="EWB151" s="592"/>
      <c r="EWC151" s="592"/>
      <c r="EWD151" s="592"/>
      <c r="EWE151" s="592"/>
      <c r="EWF151" s="592"/>
      <c r="EWG151" s="592"/>
      <c r="EWH151" s="592"/>
      <c r="EWI151" s="592"/>
      <c r="EWJ151" s="592"/>
      <c r="EWK151" s="592"/>
      <c r="EWL151" s="592"/>
      <c r="EWM151" s="592"/>
      <c r="EWN151" s="592"/>
      <c r="EWO151" s="592"/>
      <c r="EWP151" s="592"/>
      <c r="EWQ151" s="592"/>
      <c r="EWR151" s="592"/>
      <c r="EWS151" s="592"/>
      <c r="EWT151" s="592"/>
      <c r="EWU151" s="592"/>
      <c r="EWV151" s="592"/>
      <c r="EWW151" s="592"/>
      <c r="EWX151" s="592"/>
      <c r="EWY151" s="592"/>
      <c r="EWZ151" s="592"/>
      <c r="EXA151" s="592"/>
      <c r="EXB151" s="592"/>
      <c r="EXC151" s="592"/>
      <c r="EXD151" s="592"/>
      <c r="EXE151" s="592"/>
      <c r="EXF151" s="592"/>
      <c r="EXG151" s="592"/>
      <c r="EXH151" s="592"/>
      <c r="EXI151" s="592"/>
      <c r="EXJ151" s="592"/>
      <c r="EXK151" s="592"/>
      <c r="EXL151" s="592"/>
      <c r="EXM151" s="592"/>
      <c r="EXN151" s="592"/>
      <c r="EXO151" s="592"/>
      <c r="EXP151" s="592"/>
      <c r="EXQ151" s="592"/>
      <c r="EXR151" s="592"/>
      <c r="EXS151" s="592"/>
      <c r="EXT151" s="592"/>
      <c r="EXU151" s="592"/>
      <c r="EXV151" s="592"/>
      <c r="EXW151" s="592"/>
      <c r="EXX151" s="592"/>
      <c r="EXY151" s="592"/>
      <c r="EXZ151" s="592"/>
      <c r="EYA151" s="592"/>
      <c r="EYB151" s="592"/>
      <c r="EYC151" s="592"/>
      <c r="EYD151" s="592"/>
      <c r="EYE151" s="592"/>
      <c r="EYF151" s="592"/>
      <c r="EYG151" s="592"/>
      <c r="EYH151" s="592"/>
      <c r="EYI151" s="592"/>
      <c r="EYJ151" s="592"/>
      <c r="EYK151" s="592"/>
      <c r="EYL151" s="592"/>
      <c r="EYM151" s="592"/>
      <c r="EYN151" s="592"/>
      <c r="EYO151" s="592"/>
      <c r="EYP151" s="592"/>
      <c r="EYQ151" s="592"/>
      <c r="EYR151" s="592"/>
      <c r="EYS151" s="592"/>
      <c r="EYT151" s="592"/>
      <c r="EYU151" s="592"/>
      <c r="EYV151" s="592"/>
      <c r="EYW151" s="592"/>
      <c r="EYX151" s="592"/>
      <c r="EYY151" s="592"/>
      <c r="EYZ151" s="592"/>
      <c r="EZA151" s="592"/>
      <c r="EZB151" s="592"/>
      <c r="EZC151" s="592"/>
      <c r="EZD151" s="592"/>
      <c r="EZE151" s="592"/>
      <c r="EZF151" s="592"/>
      <c r="EZG151" s="592"/>
      <c r="EZH151" s="592"/>
      <c r="EZI151" s="592"/>
      <c r="EZJ151" s="592"/>
      <c r="EZK151" s="592"/>
      <c r="EZL151" s="592"/>
      <c r="EZM151" s="592"/>
      <c r="EZN151" s="592"/>
      <c r="EZO151" s="592"/>
      <c r="EZP151" s="592"/>
      <c r="EZQ151" s="592"/>
      <c r="EZR151" s="592"/>
      <c r="EZS151" s="592"/>
      <c r="EZT151" s="592"/>
      <c r="EZU151" s="592"/>
      <c r="EZV151" s="592"/>
      <c r="EZW151" s="592"/>
      <c r="EZX151" s="592"/>
      <c r="EZY151" s="592"/>
      <c r="EZZ151" s="592"/>
      <c r="FAA151" s="592"/>
      <c r="FAB151" s="592"/>
      <c r="FAC151" s="592"/>
      <c r="FAD151" s="592"/>
      <c r="FAE151" s="592"/>
      <c r="FAF151" s="592"/>
      <c r="FAG151" s="592"/>
      <c r="FAH151" s="592"/>
      <c r="FAI151" s="592"/>
      <c r="FAJ151" s="592"/>
      <c r="FAK151" s="592"/>
      <c r="FAL151" s="592"/>
      <c r="FAM151" s="592"/>
      <c r="FAN151" s="592"/>
      <c r="FAO151" s="592"/>
      <c r="FAP151" s="592"/>
      <c r="FAQ151" s="592"/>
      <c r="FAR151" s="592"/>
      <c r="FAS151" s="592"/>
      <c r="FAT151" s="592"/>
      <c r="FAU151" s="592"/>
      <c r="FAV151" s="592"/>
      <c r="FAW151" s="592"/>
      <c r="FAX151" s="592"/>
      <c r="FAY151" s="592"/>
      <c r="FAZ151" s="592"/>
      <c r="FBA151" s="592"/>
      <c r="FBB151" s="592"/>
      <c r="FBC151" s="592"/>
      <c r="FBD151" s="592"/>
      <c r="FBE151" s="592"/>
      <c r="FBF151" s="592"/>
      <c r="FBG151" s="592"/>
      <c r="FBH151" s="592"/>
      <c r="FBI151" s="592"/>
      <c r="FBJ151" s="592"/>
      <c r="FBK151" s="592"/>
      <c r="FBL151" s="592"/>
      <c r="FBM151" s="592"/>
      <c r="FBN151" s="592"/>
      <c r="FBO151" s="592"/>
      <c r="FBP151" s="592"/>
      <c r="FBQ151" s="592"/>
      <c r="FBR151" s="592"/>
      <c r="FBS151" s="592"/>
      <c r="FBT151" s="592"/>
      <c r="FBU151" s="592"/>
      <c r="FBV151" s="592"/>
      <c r="FBW151" s="592"/>
      <c r="FBX151" s="592"/>
      <c r="FBY151" s="592"/>
      <c r="FBZ151" s="592"/>
      <c r="FCA151" s="592"/>
      <c r="FCB151" s="592"/>
      <c r="FCC151" s="592"/>
      <c r="FCD151" s="592"/>
      <c r="FCE151" s="592"/>
      <c r="FCF151" s="592"/>
      <c r="FCG151" s="592"/>
      <c r="FCH151" s="592"/>
      <c r="FCI151" s="592"/>
      <c r="FCJ151" s="592"/>
      <c r="FCK151" s="592"/>
      <c r="FCL151" s="592"/>
      <c r="FCM151" s="592"/>
      <c r="FCN151" s="592"/>
      <c r="FCO151" s="592"/>
      <c r="FCP151" s="592"/>
      <c r="FCQ151" s="592"/>
      <c r="FCR151" s="592"/>
      <c r="FCS151" s="592"/>
      <c r="FCT151" s="592"/>
      <c r="FCU151" s="592"/>
      <c r="FCV151" s="592"/>
      <c r="FCW151" s="592"/>
      <c r="FCX151" s="592"/>
      <c r="FCY151" s="592"/>
      <c r="FCZ151" s="592"/>
      <c r="FDA151" s="592"/>
      <c r="FDB151" s="592"/>
      <c r="FDC151" s="592"/>
      <c r="FDD151" s="592"/>
      <c r="FDE151" s="592"/>
      <c r="FDF151" s="592"/>
      <c r="FDG151" s="592"/>
      <c r="FDH151" s="592"/>
      <c r="FDI151" s="592"/>
      <c r="FDJ151" s="592"/>
      <c r="FDK151" s="592"/>
      <c r="FDL151" s="592"/>
      <c r="FDM151" s="592"/>
      <c r="FDN151" s="592"/>
      <c r="FDO151" s="592"/>
      <c r="FDP151" s="592"/>
      <c r="FDQ151" s="592"/>
      <c r="FDR151" s="592"/>
      <c r="FDS151" s="592"/>
      <c r="FDT151" s="592"/>
      <c r="FDU151" s="592"/>
      <c r="FDV151" s="592"/>
      <c r="FDW151" s="592"/>
      <c r="FDX151" s="592"/>
      <c r="FDY151" s="592"/>
      <c r="FDZ151" s="592"/>
      <c r="FEA151" s="592"/>
      <c r="FEB151" s="592"/>
      <c r="FEC151" s="592"/>
      <c r="FED151" s="592"/>
      <c r="FEE151" s="592"/>
      <c r="FEF151" s="592"/>
      <c r="FEG151" s="592"/>
      <c r="FEH151" s="592"/>
      <c r="FEI151" s="592"/>
      <c r="FEJ151" s="592"/>
      <c r="FEK151" s="592"/>
      <c r="FEL151" s="592"/>
      <c r="FEM151" s="592"/>
      <c r="FEN151" s="592"/>
      <c r="FEO151" s="592"/>
      <c r="FEP151" s="592"/>
      <c r="FEQ151" s="592"/>
      <c r="FER151" s="592"/>
      <c r="FES151" s="592"/>
      <c r="FET151" s="592"/>
      <c r="FEU151" s="592"/>
      <c r="FEV151" s="592"/>
      <c r="FEW151" s="592"/>
      <c r="FEX151" s="592"/>
      <c r="FEY151" s="592"/>
      <c r="FEZ151" s="592"/>
      <c r="FFA151" s="592"/>
      <c r="FFB151" s="592"/>
      <c r="FFC151" s="592"/>
      <c r="FFD151" s="592"/>
      <c r="FFE151" s="592"/>
      <c r="FFF151" s="592"/>
      <c r="FFG151" s="592"/>
      <c r="FFH151" s="592"/>
      <c r="FFI151" s="592"/>
      <c r="FFJ151" s="592"/>
      <c r="FFK151" s="592"/>
      <c r="FFL151" s="592"/>
      <c r="FFM151" s="592"/>
      <c r="FFN151" s="592"/>
      <c r="FFO151" s="592"/>
      <c r="FFP151" s="592"/>
      <c r="FFQ151" s="592"/>
      <c r="FFR151" s="592"/>
      <c r="FFS151" s="592"/>
      <c r="FFT151" s="592"/>
      <c r="FFU151" s="592"/>
      <c r="FFV151" s="592"/>
      <c r="FFW151" s="592"/>
      <c r="FFX151" s="592"/>
      <c r="FFY151" s="592"/>
      <c r="FFZ151" s="592"/>
      <c r="FGA151" s="592"/>
      <c r="FGB151" s="592"/>
      <c r="FGC151" s="592"/>
      <c r="FGD151" s="592"/>
      <c r="FGE151" s="592"/>
      <c r="FGF151" s="592"/>
      <c r="FGG151" s="592"/>
      <c r="FGH151" s="592"/>
      <c r="FGI151" s="592"/>
      <c r="FGJ151" s="592"/>
      <c r="FGK151" s="592"/>
      <c r="FGL151" s="592"/>
      <c r="FGM151" s="592"/>
      <c r="FGN151" s="592"/>
      <c r="FGO151" s="592"/>
      <c r="FGP151" s="592"/>
      <c r="FGQ151" s="592"/>
      <c r="FGR151" s="592"/>
      <c r="FGS151" s="592"/>
      <c r="FGT151" s="592"/>
      <c r="FGU151" s="592"/>
      <c r="FGV151" s="592"/>
      <c r="FGW151" s="592"/>
      <c r="FGX151" s="592"/>
      <c r="FGY151" s="592"/>
      <c r="FGZ151" s="592"/>
      <c r="FHA151" s="592"/>
      <c r="FHB151" s="592"/>
      <c r="FHC151" s="592"/>
      <c r="FHD151" s="592"/>
      <c r="FHE151" s="592"/>
      <c r="FHF151" s="592"/>
      <c r="FHG151" s="592"/>
      <c r="FHH151" s="592"/>
      <c r="FHI151" s="592"/>
      <c r="FHJ151" s="592"/>
      <c r="FHK151" s="592"/>
      <c r="FHL151" s="592"/>
      <c r="FHM151" s="592"/>
      <c r="FHN151" s="592"/>
      <c r="FHO151" s="592"/>
      <c r="FHP151" s="592"/>
      <c r="FHQ151" s="592"/>
      <c r="FHR151" s="592"/>
      <c r="FHS151" s="592"/>
      <c r="FHT151" s="592"/>
      <c r="FHU151" s="592"/>
      <c r="FHV151" s="592"/>
      <c r="FHW151" s="592"/>
      <c r="FHX151" s="592"/>
      <c r="FHY151" s="592"/>
      <c r="FHZ151" s="592"/>
      <c r="FIA151" s="592"/>
      <c r="FIB151" s="592"/>
      <c r="FIC151" s="592"/>
      <c r="FID151" s="592"/>
      <c r="FIE151" s="592"/>
      <c r="FIF151" s="592"/>
      <c r="FIG151" s="592"/>
      <c r="FIH151" s="592"/>
      <c r="FII151" s="592"/>
      <c r="FIJ151" s="592"/>
      <c r="FIK151" s="592"/>
      <c r="FIL151" s="592"/>
      <c r="FIM151" s="592"/>
      <c r="FIN151" s="592"/>
      <c r="FIO151" s="592"/>
      <c r="FIP151" s="592"/>
      <c r="FIQ151" s="592"/>
      <c r="FIR151" s="592"/>
      <c r="FIS151" s="592"/>
      <c r="FIT151" s="592"/>
      <c r="FIU151" s="592"/>
      <c r="FIV151" s="592"/>
      <c r="FIW151" s="592"/>
      <c r="FIX151" s="592"/>
      <c r="FIY151" s="592"/>
      <c r="FIZ151" s="592"/>
      <c r="FJA151" s="592"/>
      <c r="FJB151" s="592"/>
      <c r="FJC151" s="592"/>
      <c r="FJD151" s="592"/>
      <c r="FJE151" s="592"/>
      <c r="FJF151" s="592"/>
      <c r="FJG151" s="592"/>
      <c r="FJH151" s="592"/>
      <c r="FJI151" s="592"/>
      <c r="FJJ151" s="592"/>
      <c r="FJK151" s="592"/>
      <c r="FJL151" s="592"/>
      <c r="FJM151" s="592"/>
      <c r="FJN151" s="592"/>
      <c r="FJO151" s="592"/>
      <c r="FJP151" s="592"/>
      <c r="FJQ151" s="592"/>
      <c r="FJR151" s="592"/>
      <c r="FJS151" s="592"/>
      <c r="FJT151" s="592"/>
      <c r="FJU151" s="592"/>
      <c r="FJV151" s="592"/>
      <c r="FJW151" s="592"/>
      <c r="FJX151" s="592"/>
      <c r="FJY151" s="592"/>
      <c r="FJZ151" s="592"/>
      <c r="FKA151" s="592"/>
      <c r="FKB151" s="592"/>
      <c r="FKC151" s="592"/>
      <c r="FKD151" s="592"/>
      <c r="FKE151" s="592"/>
      <c r="FKF151" s="592"/>
      <c r="FKG151" s="592"/>
      <c r="FKH151" s="592"/>
      <c r="FKI151" s="592"/>
      <c r="FKJ151" s="592"/>
      <c r="FKK151" s="592"/>
      <c r="FKL151" s="592"/>
      <c r="FKM151" s="592"/>
      <c r="FKN151" s="592"/>
      <c r="FKO151" s="592"/>
      <c r="FKP151" s="592"/>
      <c r="FKQ151" s="592"/>
      <c r="FKR151" s="592"/>
      <c r="FKS151" s="592"/>
      <c r="FKT151" s="592"/>
      <c r="FKU151" s="592"/>
      <c r="FKV151" s="592"/>
      <c r="FKW151" s="592"/>
      <c r="FKX151" s="592"/>
      <c r="FKY151" s="592"/>
      <c r="FKZ151" s="592"/>
      <c r="FLA151" s="592"/>
      <c r="FLB151" s="592"/>
      <c r="FLC151" s="592"/>
      <c r="FLD151" s="592"/>
      <c r="FLE151" s="592"/>
      <c r="FLF151" s="592"/>
      <c r="FLG151" s="592"/>
      <c r="FLH151" s="592"/>
      <c r="FLI151" s="592"/>
      <c r="FLJ151" s="592"/>
      <c r="FLK151" s="592"/>
      <c r="FLL151" s="592"/>
      <c r="FLM151" s="592"/>
      <c r="FLN151" s="592"/>
      <c r="FLO151" s="592"/>
      <c r="FLP151" s="592"/>
      <c r="FLQ151" s="592"/>
      <c r="FLR151" s="592"/>
      <c r="FLS151" s="592"/>
      <c r="FLT151" s="592"/>
      <c r="FLU151" s="592"/>
      <c r="FLV151" s="592"/>
      <c r="FLW151" s="592"/>
      <c r="FLX151" s="592"/>
      <c r="FLY151" s="592"/>
      <c r="FLZ151" s="592"/>
      <c r="FMA151" s="592"/>
      <c r="FMB151" s="592"/>
      <c r="FMC151" s="592"/>
      <c r="FMD151" s="592"/>
      <c r="FME151" s="592"/>
      <c r="FMF151" s="592"/>
      <c r="FMG151" s="592"/>
      <c r="FMH151" s="592"/>
      <c r="FMI151" s="592"/>
      <c r="FMJ151" s="592"/>
      <c r="FMK151" s="592"/>
      <c r="FML151" s="592"/>
      <c r="FMM151" s="592"/>
      <c r="FMN151" s="592"/>
      <c r="FMO151" s="592"/>
      <c r="FMP151" s="592"/>
      <c r="FMQ151" s="592"/>
      <c r="FMR151" s="592"/>
      <c r="FMS151" s="592"/>
      <c r="FMT151" s="592"/>
      <c r="FMU151" s="592"/>
      <c r="FMV151" s="592"/>
      <c r="FMW151" s="592"/>
      <c r="FMX151" s="592"/>
      <c r="FMY151" s="592"/>
      <c r="FMZ151" s="592"/>
      <c r="FNA151" s="592"/>
      <c r="FNB151" s="592"/>
      <c r="FNC151" s="592"/>
      <c r="FND151" s="592"/>
      <c r="FNE151" s="592"/>
      <c r="FNF151" s="592"/>
      <c r="FNG151" s="592"/>
      <c r="FNH151" s="592"/>
      <c r="FNI151" s="592"/>
      <c r="FNJ151" s="592"/>
      <c r="FNK151" s="592"/>
      <c r="FNL151" s="592"/>
      <c r="FNM151" s="592"/>
      <c r="FNN151" s="592"/>
      <c r="FNO151" s="592"/>
      <c r="FNP151" s="592"/>
      <c r="FNQ151" s="592"/>
      <c r="FNR151" s="592"/>
      <c r="FNS151" s="592"/>
      <c r="FNT151" s="592"/>
      <c r="FNU151" s="592"/>
      <c r="FNV151" s="592"/>
      <c r="FNW151" s="592"/>
      <c r="FNX151" s="592"/>
      <c r="FNY151" s="592"/>
      <c r="FNZ151" s="592"/>
      <c r="FOA151" s="592"/>
      <c r="FOB151" s="592"/>
      <c r="FOC151" s="592"/>
      <c r="FOD151" s="592"/>
      <c r="FOE151" s="592"/>
      <c r="FOF151" s="592"/>
      <c r="FOG151" s="592"/>
      <c r="FOH151" s="592"/>
      <c r="FOI151" s="592"/>
      <c r="FOJ151" s="592"/>
      <c r="FOK151" s="592"/>
      <c r="FOL151" s="592"/>
      <c r="FOM151" s="592"/>
      <c r="FON151" s="592"/>
      <c r="FOO151" s="592"/>
      <c r="FOP151" s="592"/>
      <c r="FOQ151" s="592"/>
      <c r="FOR151" s="592"/>
      <c r="FOS151" s="592"/>
      <c r="FOT151" s="592"/>
      <c r="FOU151" s="592"/>
      <c r="FOV151" s="592"/>
      <c r="FOW151" s="592"/>
      <c r="FOX151" s="592"/>
      <c r="FOY151" s="592"/>
      <c r="FOZ151" s="592"/>
      <c r="FPA151" s="592"/>
      <c r="FPB151" s="592"/>
      <c r="FPC151" s="592"/>
      <c r="FPD151" s="592"/>
      <c r="FPE151" s="592"/>
      <c r="FPF151" s="592"/>
      <c r="FPG151" s="592"/>
      <c r="FPH151" s="592"/>
      <c r="FPI151" s="592"/>
      <c r="FPJ151" s="592"/>
      <c r="FPK151" s="592"/>
      <c r="FPL151" s="592"/>
      <c r="FPM151" s="592"/>
      <c r="FPN151" s="592"/>
      <c r="FPO151" s="592"/>
      <c r="FPP151" s="592"/>
      <c r="FPQ151" s="592"/>
      <c r="FPR151" s="592"/>
      <c r="FPS151" s="592"/>
      <c r="FPT151" s="592"/>
      <c r="FPU151" s="592"/>
      <c r="FPV151" s="592"/>
      <c r="FPW151" s="592"/>
      <c r="FPX151" s="592"/>
      <c r="FPY151" s="592"/>
      <c r="FPZ151" s="592"/>
      <c r="FQA151" s="592"/>
      <c r="FQB151" s="592"/>
      <c r="FQC151" s="592"/>
      <c r="FQD151" s="592"/>
      <c r="FQE151" s="592"/>
      <c r="FQF151" s="592"/>
      <c r="FQG151" s="592"/>
      <c r="FQH151" s="592"/>
      <c r="FQI151" s="592"/>
      <c r="FQJ151" s="592"/>
      <c r="FQK151" s="592"/>
      <c r="FQL151" s="592"/>
      <c r="FQM151" s="592"/>
      <c r="FQN151" s="592"/>
      <c r="FQO151" s="592"/>
      <c r="FQP151" s="592"/>
      <c r="FQQ151" s="592"/>
      <c r="FQR151" s="592"/>
      <c r="FQS151" s="592"/>
      <c r="FQT151" s="592"/>
      <c r="FQU151" s="592"/>
      <c r="FQV151" s="592"/>
      <c r="FQW151" s="592"/>
      <c r="FQX151" s="592"/>
      <c r="FQY151" s="592"/>
      <c r="FQZ151" s="592"/>
      <c r="FRA151" s="592"/>
      <c r="FRB151" s="592"/>
      <c r="FRC151" s="592"/>
      <c r="FRD151" s="592"/>
      <c r="FRE151" s="592"/>
      <c r="FRF151" s="592"/>
      <c r="FRG151" s="592"/>
      <c r="FRH151" s="592"/>
      <c r="FRI151" s="592"/>
      <c r="FRJ151" s="592"/>
      <c r="FRK151" s="592"/>
      <c r="FRL151" s="592"/>
      <c r="FRM151" s="592"/>
      <c r="FRN151" s="592"/>
      <c r="FRO151" s="592"/>
      <c r="FRP151" s="592"/>
      <c r="FRQ151" s="592"/>
      <c r="FRR151" s="592"/>
      <c r="FRS151" s="592"/>
      <c r="FRT151" s="592"/>
      <c r="FRU151" s="592"/>
      <c r="FRV151" s="592"/>
      <c r="FRW151" s="592"/>
      <c r="FRX151" s="592"/>
      <c r="FRY151" s="592"/>
      <c r="FRZ151" s="592"/>
      <c r="FSA151" s="592"/>
      <c r="FSB151" s="592"/>
      <c r="FSC151" s="592"/>
      <c r="FSD151" s="592"/>
      <c r="FSE151" s="592"/>
      <c r="FSF151" s="592"/>
      <c r="FSG151" s="592"/>
      <c r="FSH151" s="592"/>
      <c r="FSI151" s="592"/>
      <c r="FSJ151" s="592"/>
      <c r="FSK151" s="592"/>
      <c r="FSL151" s="592"/>
      <c r="FSM151" s="592"/>
      <c r="FSN151" s="592"/>
      <c r="FSO151" s="592"/>
      <c r="FSP151" s="592"/>
      <c r="FSQ151" s="592"/>
      <c r="FSR151" s="592"/>
      <c r="FSS151" s="592"/>
      <c r="FST151" s="592"/>
      <c r="FSU151" s="592"/>
      <c r="FSV151" s="592"/>
      <c r="FSW151" s="592"/>
      <c r="FSX151" s="592"/>
      <c r="FSY151" s="592"/>
      <c r="FSZ151" s="592"/>
      <c r="FTA151" s="592"/>
      <c r="FTB151" s="592"/>
      <c r="FTC151" s="592"/>
      <c r="FTD151" s="592"/>
      <c r="FTE151" s="592"/>
      <c r="FTF151" s="592"/>
      <c r="FTG151" s="592"/>
      <c r="FTH151" s="592"/>
      <c r="FTI151" s="592"/>
      <c r="FTJ151" s="592"/>
      <c r="FTK151" s="592"/>
      <c r="FTL151" s="592"/>
      <c r="FTM151" s="592"/>
      <c r="FTN151" s="592"/>
      <c r="FTO151" s="592"/>
      <c r="FTP151" s="592"/>
      <c r="FTQ151" s="592"/>
      <c r="FTR151" s="592"/>
      <c r="FTS151" s="592"/>
      <c r="FTT151" s="592"/>
      <c r="FTU151" s="592"/>
      <c r="FTV151" s="592"/>
      <c r="FTW151" s="592"/>
      <c r="FTX151" s="592"/>
      <c r="FTY151" s="592"/>
      <c r="FTZ151" s="592"/>
      <c r="FUA151" s="592"/>
      <c r="FUB151" s="592"/>
      <c r="FUC151" s="592"/>
      <c r="FUD151" s="592"/>
      <c r="FUE151" s="592"/>
      <c r="FUF151" s="592"/>
      <c r="FUG151" s="592"/>
      <c r="FUH151" s="592"/>
      <c r="FUI151" s="592"/>
      <c r="FUJ151" s="592"/>
      <c r="FUK151" s="592"/>
      <c r="FUL151" s="592"/>
      <c r="FUM151" s="592"/>
      <c r="FUN151" s="592"/>
      <c r="FUO151" s="592"/>
      <c r="FUP151" s="592"/>
      <c r="FUQ151" s="592"/>
      <c r="FUR151" s="592"/>
      <c r="FUS151" s="592"/>
      <c r="FUT151" s="592"/>
      <c r="FUU151" s="592"/>
      <c r="FUV151" s="592"/>
      <c r="FUW151" s="592"/>
      <c r="FUX151" s="592"/>
      <c r="FUY151" s="592"/>
      <c r="FUZ151" s="592"/>
      <c r="FVA151" s="592"/>
      <c r="FVB151" s="592"/>
      <c r="FVC151" s="592"/>
      <c r="FVD151" s="592"/>
      <c r="FVE151" s="592"/>
      <c r="FVF151" s="592"/>
      <c r="FVG151" s="592"/>
      <c r="FVH151" s="592"/>
      <c r="FVI151" s="592"/>
      <c r="FVJ151" s="592"/>
      <c r="FVK151" s="592"/>
      <c r="FVL151" s="592"/>
      <c r="FVM151" s="592"/>
      <c r="FVN151" s="592"/>
      <c r="FVO151" s="592"/>
      <c r="FVP151" s="592"/>
      <c r="FVQ151" s="592"/>
      <c r="FVR151" s="592"/>
      <c r="FVS151" s="592"/>
      <c r="FVT151" s="592"/>
      <c r="FVU151" s="592"/>
      <c r="FVV151" s="592"/>
      <c r="FVW151" s="592"/>
      <c r="FVX151" s="592"/>
      <c r="FVY151" s="592"/>
      <c r="FVZ151" s="592"/>
      <c r="FWA151" s="592"/>
      <c r="FWB151" s="592"/>
      <c r="FWC151" s="592"/>
      <c r="FWD151" s="592"/>
      <c r="FWE151" s="592"/>
      <c r="FWF151" s="592"/>
      <c r="FWG151" s="592"/>
      <c r="FWH151" s="592"/>
      <c r="FWI151" s="592"/>
      <c r="FWJ151" s="592"/>
      <c r="FWK151" s="592"/>
      <c r="FWL151" s="592"/>
      <c r="FWM151" s="592"/>
      <c r="FWN151" s="592"/>
      <c r="FWO151" s="592"/>
      <c r="FWP151" s="592"/>
      <c r="FWQ151" s="592"/>
      <c r="FWR151" s="592"/>
      <c r="FWS151" s="592"/>
      <c r="FWT151" s="592"/>
      <c r="FWU151" s="592"/>
      <c r="FWV151" s="592"/>
      <c r="FWW151" s="592"/>
      <c r="FWX151" s="592"/>
      <c r="FWY151" s="592"/>
      <c r="FWZ151" s="592"/>
      <c r="FXA151" s="592"/>
      <c r="FXB151" s="592"/>
      <c r="FXC151" s="592"/>
      <c r="FXD151" s="592"/>
      <c r="FXE151" s="592"/>
      <c r="FXF151" s="592"/>
      <c r="FXG151" s="592"/>
      <c r="FXH151" s="592"/>
      <c r="FXI151" s="592"/>
      <c r="FXJ151" s="592"/>
      <c r="FXK151" s="592"/>
      <c r="FXL151" s="592"/>
      <c r="FXM151" s="592"/>
      <c r="FXN151" s="592"/>
      <c r="FXO151" s="592"/>
      <c r="FXP151" s="592"/>
      <c r="FXQ151" s="592"/>
      <c r="FXR151" s="592"/>
      <c r="FXS151" s="592"/>
      <c r="FXT151" s="592"/>
      <c r="FXU151" s="592"/>
      <c r="FXV151" s="592"/>
      <c r="FXW151" s="592"/>
      <c r="FXX151" s="592"/>
      <c r="FXY151" s="592"/>
      <c r="FXZ151" s="592"/>
      <c r="FYA151" s="592"/>
      <c r="FYB151" s="592"/>
      <c r="FYC151" s="592"/>
      <c r="FYD151" s="592"/>
      <c r="FYE151" s="592"/>
      <c r="FYF151" s="592"/>
      <c r="FYG151" s="592"/>
      <c r="FYH151" s="592"/>
      <c r="FYI151" s="592"/>
      <c r="FYJ151" s="592"/>
      <c r="FYK151" s="592"/>
      <c r="FYL151" s="592"/>
      <c r="FYM151" s="592"/>
      <c r="FYN151" s="592"/>
      <c r="FYO151" s="592"/>
      <c r="FYP151" s="592"/>
      <c r="FYQ151" s="592"/>
      <c r="FYR151" s="592"/>
      <c r="FYS151" s="592"/>
      <c r="FYT151" s="592"/>
      <c r="FYU151" s="592"/>
      <c r="FYV151" s="592"/>
      <c r="FYW151" s="592"/>
      <c r="FYX151" s="592"/>
      <c r="FYY151" s="592"/>
      <c r="FYZ151" s="592"/>
      <c r="FZA151" s="592"/>
      <c r="FZB151" s="592"/>
      <c r="FZC151" s="592"/>
      <c r="FZD151" s="592"/>
      <c r="FZE151" s="592"/>
      <c r="FZF151" s="592"/>
      <c r="FZG151" s="592"/>
      <c r="FZH151" s="592"/>
      <c r="FZI151" s="592"/>
      <c r="FZJ151" s="592"/>
      <c r="FZK151" s="592"/>
      <c r="FZL151" s="592"/>
      <c r="FZM151" s="592"/>
      <c r="FZN151" s="592"/>
      <c r="FZO151" s="592"/>
      <c r="FZP151" s="592"/>
      <c r="FZQ151" s="592"/>
      <c r="FZR151" s="592"/>
      <c r="FZS151" s="592"/>
      <c r="FZT151" s="592"/>
      <c r="FZU151" s="592"/>
      <c r="FZV151" s="592"/>
      <c r="FZW151" s="592"/>
      <c r="FZX151" s="592"/>
      <c r="FZY151" s="592"/>
      <c r="FZZ151" s="592"/>
      <c r="GAA151" s="592"/>
      <c r="GAB151" s="592"/>
      <c r="GAC151" s="592"/>
      <c r="GAD151" s="592"/>
      <c r="GAE151" s="592"/>
      <c r="GAF151" s="592"/>
      <c r="GAG151" s="592"/>
      <c r="GAH151" s="592"/>
      <c r="GAI151" s="592"/>
      <c r="GAJ151" s="592"/>
      <c r="GAK151" s="592"/>
      <c r="GAL151" s="592"/>
      <c r="GAM151" s="592"/>
      <c r="GAN151" s="592"/>
      <c r="GAO151" s="592"/>
      <c r="GAP151" s="592"/>
      <c r="GAQ151" s="592"/>
      <c r="GAR151" s="592"/>
      <c r="GAS151" s="592"/>
      <c r="GAT151" s="592"/>
      <c r="GAU151" s="592"/>
      <c r="GAV151" s="592"/>
      <c r="GAW151" s="592"/>
      <c r="GAX151" s="592"/>
      <c r="GAY151" s="592"/>
      <c r="GAZ151" s="592"/>
      <c r="GBA151" s="592"/>
      <c r="GBB151" s="592"/>
      <c r="GBC151" s="592"/>
      <c r="GBD151" s="592"/>
      <c r="GBE151" s="592"/>
      <c r="GBF151" s="592"/>
      <c r="GBG151" s="592"/>
      <c r="GBH151" s="592"/>
      <c r="GBI151" s="592"/>
      <c r="GBJ151" s="592"/>
      <c r="GBK151" s="592"/>
      <c r="GBL151" s="592"/>
      <c r="GBM151" s="592"/>
      <c r="GBN151" s="592"/>
      <c r="GBO151" s="592"/>
      <c r="GBP151" s="592"/>
      <c r="GBQ151" s="592"/>
      <c r="GBR151" s="592"/>
      <c r="GBS151" s="592"/>
      <c r="GBT151" s="592"/>
      <c r="GBU151" s="592"/>
      <c r="GBV151" s="592"/>
      <c r="GBW151" s="592"/>
      <c r="GBX151" s="592"/>
      <c r="GBY151" s="592"/>
      <c r="GBZ151" s="592"/>
      <c r="GCA151" s="592"/>
      <c r="GCB151" s="592"/>
      <c r="GCC151" s="592"/>
      <c r="GCD151" s="592"/>
      <c r="GCE151" s="592"/>
      <c r="GCF151" s="592"/>
      <c r="GCG151" s="592"/>
      <c r="GCH151" s="592"/>
      <c r="GCI151" s="592"/>
      <c r="GCJ151" s="592"/>
      <c r="GCK151" s="592"/>
      <c r="GCL151" s="592"/>
      <c r="GCM151" s="592"/>
      <c r="GCN151" s="592"/>
      <c r="GCO151" s="592"/>
      <c r="GCP151" s="592"/>
      <c r="GCQ151" s="592"/>
      <c r="GCR151" s="592"/>
      <c r="GCS151" s="592"/>
      <c r="GCT151" s="592"/>
      <c r="GCU151" s="592"/>
      <c r="GCV151" s="592"/>
      <c r="GCW151" s="592"/>
      <c r="GCX151" s="592"/>
      <c r="GCY151" s="592"/>
      <c r="GCZ151" s="592"/>
      <c r="GDA151" s="592"/>
      <c r="GDB151" s="592"/>
      <c r="GDC151" s="592"/>
      <c r="GDD151" s="592"/>
      <c r="GDE151" s="592"/>
      <c r="GDF151" s="592"/>
      <c r="GDG151" s="592"/>
      <c r="GDH151" s="592"/>
      <c r="GDI151" s="592"/>
      <c r="GDJ151" s="592"/>
      <c r="GDK151" s="592"/>
      <c r="GDL151" s="592"/>
      <c r="GDM151" s="592"/>
      <c r="GDN151" s="592"/>
      <c r="GDO151" s="592"/>
      <c r="GDP151" s="592"/>
      <c r="GDQ151" s="592"/>
      <c r="GDR151" s="592"/>
      <c r="GDS151" s="592"/>
      <c r="GDT151" s="592"/>
      <c r="GDU151" s="592"/>
      <c r="GDV151" s="592"/>
      <c r="GDW151" s="592"/>
      <c r="GDX151" s="592"/>
      <c r="GDY151" s="592"/>
      <c r="GDZ151" s="592"/>
      <c r="GEA151" s="592"/>
      <c r="GEB151" s="592"/>
      <c r="GEC151" s="592"/>
      <c r="GED151" s="592"/>
      <c r="GEE151" s="592"/>
      <c r="GEF151" s="592"/>
      <c r="GEG151" s="592"/>
      <c r="GEH151" s="592"/>
      <c r="GEI151" s="592"/>
      <c r="GEJ151" s="592"/>
      <c r="GEK151" s="592"/>
      <c r="GEL151" s="592"/>
      <c r="GEM151" s="592"/>
      <c r="GEN151" s="592"/>
      <c r="GEO151" s="592"/>
      <c r="GEP151" s="592"/>
      <c r="GEQ151" s="592"/>
      <c r="GER151" s="592"/>
      <c r="GES151" s="592"/>
      <c r="GET151" s="592"/>
      <c r="GEU151" s="592"/>
      <c r="GEV151" s="592"/>
      <c r="GEW151" s="592"/>
      <c r="GEX151" s="592"/>
      <c r="GEY151" s="592"/>
      <c r="GEZ151" s="592"/>
      <c r="GFA151" s="592"/>
      <c r="GFB151" s="592"/>
      <c r="GFC151" s="592"/>
      <c r="GFD151" s="592"/>
      <c r="GFE151" s="592"/>
      <c r="GFF151" s="592"/>
      <c r="GFG151" s="592"/>
      <c r="GFH151" s="592"/>
      <c r="GFI151" s="592"/>
      <c r="GFJ151" s="592"/>
      <c r="GFK151" s="592"/>
      <c r="GFL151" s="592"/>
      <c r="GFM151" s="592"/>
      <c r="GFN151" s="592"/>
      <c r="GFO151" s="592"/>
      <c r="GFP151" s="592"/>
      <c r="GFQ151" s="592"/>
      <c r="GFR151" s="592"/>
      <c r="GFS151" s="592"/>
      <c r="GFT151" s="592"/>
      <c r="GFU151" s="592"/>
      <c r="GFV151" s="592"/>
      <c r="GFW151" s="592"/>
      <c r="GFX151" s="592"/>
      <c r="GFY151" s="592"/>
      <c r="GFZ151" s="592"/>
      <c r="GGA151" s="592"/>
      <c r="GGB151" s="592"/>
      <c r="GGC151" s="592"/>
      <c r="GGD151" s="592"/>
      <c r="GGE151" s="592"/>
      <c r="GGF151" s="592"/>
      <c r="GGG151" s="592"/>
      <c r="GGH151" s="592"/>
      <c r="GGI151" s="592"/>
      <c r="GGJ151" s="592"/>
      <c r="GGK151" s="592"/>
      <c r="GGL151" s="592"/>
      <c r="GGM151" s="592"/>
      <c r="GGN151" s="592"/>
      <c r="GGO151" s="592"/>
      <c r="GGP151" s="592"/>
      <c r="GGQ151" s="592"/>
      <c r="GGR151" s="592"/>
      <c r="GGS151" s="592"/>
      <c r="GGT151" s="592"/>
      <c r="GGU151" s="592"/>
      <c r="GGV151" s="592"/>
      <c r="GGW151" s="592"/>
      <c r="GGX151" s="592"/>
      <c r="GGY151" s="592"/>
      <c r="GGZ151" s="592"/>
      <c r="GHA151" s="592"/>
      <c r="GHB151" s="592"/>
      <c r="GHC151" s="592"/>
      <c r="GHD151" s="592"/>
      <c r="GHE151" s="592"/>
      <c r="GHF151" s="592"/>
      <c r="GHG151" s="592"/>
      <c r="GHH151" s="592"/>
      <c r="GHI151" s="592"/>
      <c r="GHJ151" s="592"/>
      <c r="GHK151" s="592"/>
      <c r="GHL151" s="592"/>
      <c r="GHM151" s="592"/>
      <c r="GHN151" s="592"/>
      <c r="GHO151" s="592"/>
      <c r="GHP151" s="592"/>
      <c r="GHQ151" s="592"/>
      <c r="GHR151" s="592"/>
      <c r="GHS151" s="592"/>
      <c r="GHT151" s="592"/>
      <c r="GHU151" s="592"/>
      <c r="GHV151" s="592"/>
      <c r="GHW151" s="592"/>
      <c r="GHX151" s="592"/>
      <c r="GHY151" s="592"/>
      <c r="GHZ151" s="592"/>
      <c r="GIA151" s="592"/>
      <c r="GIB151" s="592"/>
      <c r="GIC151" s="592"/>
      <c r="GID151" s="592"/>
      <c r="GIE151" s="592"/>
      <c r="GIF151" s="592"/>
      <c r="GIG151" s="592"/>
      <c r="GIH151" s="592"/>
      <c r="GII151" s="592"/>
      <c r="GIJ151" s="592"/>
      <c r="GIK151" s="592"/>
      <c r="GIL151" s="592"/>
      <c r="GIM151" s="592"/>
      <c r="GIN151" s="592"/>
      <c r="GIO151" s="592"/>
      <c r="GIP151" s="592"/>
      <c r="GIQ151" s="592"/>
      <c r="GIR151" s="592"/>
      <c r="GIS151" s="592"/>
      <c r="GIT151" s="592"/>
      <c r="GIU151" s="592"/>
      <c r="GIV151" s="592"/>
      <c r="GIW151" s="592"/>
      <c r="GIX151" s="592"/>
      <c r="GIY151" s="592"/>
      <c r="GIZ151" s="592"/>
      <c r="GJA151" s="592"/>
      <c r="GJB151" s="592"/>
      <c r="GJC151" s="592"/>
      <c r="GJD151" s="592"/>
      <c r="GJE151" s="592"/>
      <c r="GJF151" s="592"/>
      <c r="GJG151" s="592"/>
      <c r="GJH151" s="592"/>
      <c r="GJI151" s="592"/>
      <c r="GJJ151" s="592"/>
      <c r="GJK151" s="592"/>
      <c r="GJL151" s="592"/>
      <c r="GJM151" s="592"/>
      <c r="GJN151" s="592"/>
      <c r="GJO151" s="592"/>
      <c r="GJP151" s="592"/>
      <c r="GJQ151" s="592"/>
      <c r="GJR151" s="592"/>
      <c r="GJS151" s="592"/>
      <c r="GJT151" s="592"/>
      <c r="GJU151" s="592"/>
      <c r="GJV151" s="592"/>
      <c r="GJW151" s="592"/>
      <c r="GJX151" s="592"/>
      <c r="GJY151" s="592"/>
      <c r="GJZ151" s="592"/>
      <c r="GKA151" s="592"/>
      <c r="GKB151" s="592"/>
      <c r="GKC151" s="592"/>
      <c r="GKD151" s="592"/>
      <c r="GKE151" s="592"/>
      <c r="GKF151" s="592"/>
      <c r="GKG151" s="592"/>
      <c r="GKH151" s="592"/>
      <c r="GKI151" s="592"/>
      <c r="GKJ151" s="592"/>
      <c r="GKK151" s="592"/>
      <c r="GKL151" s="592"/>
      <c r="GKM151" s="592"/>
      <c r="GKN151" s="592"/>
      <c r="GKO151" s="592"/>
      <c r="GKP151" s="592"/>
      <c r="GKQ151" s="592"/>
      <c r="GKR151" s="592"/>
      <c r="GKS151" s="592"/>
      <c r="GKT151" s="592"/>
      <c r="GKU151" s="592"/>
      <c r="GKV151" s="592"/>
      <c r="GKW151" s="592"/>
      <c r="GKX151" s="592"/>
      <c r="GKY151" s="592"/>
      <c r="GKZ151" s="592"/>
      <c r="GLA151" s="592"/>
      <c r="GLB151" s="592"/>
      <c r="GLC151" s="592"/>
      <c r="GLD151" s="592"/>
      <c r="GLE151" s="592"/>
      <c r="GLF151" s="592"/>
      <c r="GLG151" s="592"/>
      <c r="GLH151" s="592"/>
      <c r="GLI151" s="592"/>
      <c r="GLJ151" s="592"/>
      <c r="GLK151" s="592"/>
      <c r="GLL151" s="592"/>
      <c r="GLM151" s="592"/>
      <c r="GLN151" s="592"/>
      <c r="GLO151" s="592"/>
      <c r="GLP151" s="592"/>
      <c r="GLQ151" s="592"/>
      <c r="GLR151" s="592"/>
      <c r="GLS151" s="592"/>
      <c r="GLT151" s="592"/>
      <c r="GLU151" s="592"/>
      <c r="GLV151" s="592"/>
      <c r="GLW151" s="592"/>
      <c r="GLX151" s="592"/>
      <c r="GLY151" s="592"/>
      <c r="GLZ151" s="592"/>
      <c r="GMA151" s="592"/>
      <c r="GMB151" s="592"/>
      <c r="GMC151" s="592"/>
      <c r="GMD151" s="592"/>
      <c r="GME151" s="592"/>
      <c r="GMF151" s="592"/>
      <c r="GMG151" s="592"/>
      <c r="GMH151" s="592"/>
      <c r="GMI151" s="592"/>
      <c r="GMJ151" s="592"/>
      <c r="GMK151" s="592"/>
      <c r="GML151" s="592"/>
      <c r="GMM151" s="592"/>
      <c r="GMN151" s="592"/>
      <c r="GMO151" s="592"/>
      <c r="GMP151" s="592"/>
      <c r="GMQ151" s="592"/>
      <c r="GMR151" s="592"/>
      <c r="GMS151" s="592"/>
      <c r="GMT151" s="592"/>
      <c r="GMU151" s="592"/>
      <c r="GMV151" s="592"/>
      <c r="GMW151" s="592"/>
      <c r="GMX151" s="592"/>
      <c r="GMY151" s="592"/>
      <c r="GMZ151" s="592"/>
      <c r="GNA151" s="592"/>
      <c r="GNB151" s="592"/>
      <c r="GNC151" s="592"/>
      <c r="GND151" s="592"/>
      <c r="GNE151" s="592"/>
      <c r="GNF151" s="592"/>
      <c r="GNG151" s="592"/>
      <c r="GNH151" s="592"/>
      <c r="GNI151" s="592"/>
      <c r="GNJ151" s="592"/>
      <c r="GNK151" s="592"/>
      <c r="GNL151" s="592"/>
      <c r="GNM151" s="592"/>
      <c r="GNN151" s="592"/>
      <c r="GNO151" s="592"/>
      <c r="GNP151" s="592"/>
      <c r="GNQ151" s="592"/>
      <c r="GNR151" s="592"/>
      <c r="GNS151" s="592"/>
      <c r="GNT151" s="592"/>
      <c r="GNU151" s="592"/>
      <c r="GNV151" s="592"/>
      <c r="GNW151" s="592"/>
      <c r="GNX151" s="592"/>
      <c r="GNY151" s="592"/>
      <c r="GNZ151" s="592"/>
      <c r="GOA151" s="592"/>
      <c r="GOB151" s="592"/>
      <c r="GOC151" s="592"/>
      <c r="GOD151" s="592"/>
      <c r="GOE151" s="592"/>
      <c r="GOF151" s="592"/>
      <c r="GOG151" s="592"/>
      <c r="GOH151" s="592"/>
      <c r="GOI151" s="592"/>
      <c r="GOJ151" s="592"/>
      <c r="GOK151" s="592"/>
      <c r="GOL151" s="592"/>
      <c r="GOM151" s="592"/>
      <c r="GON151" s="592"/>
      <c r="GOO151" s="592"/>
      <c r="GOP151" s="592"/>
      <c r="GOQ151" s="592"/>
      <c r="GOR151" s="592"/>
      <c r="GOS151" s="592"/>
      <c r="GOT151" s="592"/>
      <c r="GOU151" s="592"/>
      <c r="GOV151" s="592"/>
      <c r="GOW151" s="592"/>
      <c r="GOX151" s="592"/>
      <c r="GOY151" s="592"/>
      <c r="GOZ151" s="592"/>
      <c r="GPA151" s="592"/>
      <c r="GPB151" s="592"/>
      <c r="GPC151" s="592"/>
      <c r="GPD151" s="592"/>
      <c r="GPE151" s="592"/>
      <c r="GPF151" s="592"/>
      <c r="GPG151" s="592"/>
      <c r="GPH151" s="592"/>
      <c r="GPI151" s="592"/>
      <c r="GPJ151" s="592"/>
      <c r="GPK151" s="592"/>
      <c r="GPL151" s="592"/>
      <c r="GPM151" s="592"/>
      <c r="GPN151" s="592"/>
      <c r="GPO151" s="592"/>
      <c r="GPP151" s="592"/>
      <c r="GPQ151" s="592"/>
      <c r="GPR151" s="592"/>
      <c r="GPS151" s="592"/>
      <c r="GPT151" s="592"/>
      <c r="GPU151" s="592"/>
      <c r="GPV151" s="592"/>
      <c r="GPW151" s="592"/>
      <c r="GPX151" s="592"/>
      <c r="GPY151" s="592"/>
      <c r="GPZ151" s="592"/>
      <c r="GQA151" s="592"/>
      <c r="GQB151" s="592"/>
      <c r="GQC151" s="592"/>
      <c r="GQD151" s="592"/>
      <c r="GQE151" s="592"/>
      <c r="GQF151" s="592"/>
      <c r="GQG151" s="592"/>
      <c r="GQH151" s="592"/>
      <c r="GQI151" s="592"/>
      <c r="GQJ151" s="592"/>
      <c r="GQK151" s="592"/>
      <c r="GQL151" s="592"/>
      <c r="GQM151" s="592"/>
      <c r="GQN151" s="592"/>
      <c r="GQO151" s="592"/>
      <c r="GQP151" s="592"/>
      <c r="GQQ151" s="592"/>
      <c r="GQR151" s="592"/>
      <c r="GQS151" s="592"/>
      <c r="GQT151" s="592"/>
      <c r="GQU151" s="592"/>
      <c r="GQV151" s="592"/>
      <c r="GQW151" s="592"/>
      <c r="GQX151" s="592"/>
      <c r="GQY151" s="592"/>
      <c r="GQZ151" s="592"/>
      <c r="GRA151" s="592"/>
      <c r="GRB151" s="592"/>
      <c r="GRC151" s="592"/>
      <c r="GRD151" s="592"/>
      <c r="GRE151" s="592"/>
      <c r="GRF151" s="592"/>
      <c r="GRG151" s="592"/>
      <c r="GRH151" s="592"/>
      <c r="GRI151" s="592"/>
      <c r="GRJ151" s="592"/>
      <c r="GRK151" s="592"/>
      <c r="GRL151" s="592"/>
      <c r="GRM151" s="592"/>
      <c r="GRN151" s="592"/>
      <c r="GRO151" s="592"/>
      <c r="GRP151" s="592"/>
      <c r="GRQ151" s="592"/>
      <c r="GRR151" s="592"/>
      <c r="GRS151" s="592"/>
      <c r="GRT151" s="592"/>
      <c r="GRU151" s="592"/>
      <c r="GRV151" s="592"/>
      <c r="GRW151" s="592"/>
      <c r="GRX151" s="592"/>
      <c r="GRY151" s="592"/>
      <c r="GRZ151" s="592"/>
      <c r="GSA151" s="592"/>
      <c r="GSB151" s="592"/>
      <c r="GSC151" s="592"/>
      <c r="GSD151" s="592"/>
      <c r="GSE151" s="592"/>
      <c r="GSF151" s="592"/>
      <c r="GSG151" s="592"/>
      <c r="GSH151" s="592"/>
      <c r="GSI151" s="592"/>
      <c r="GSJ151" s="592"/>
      <c r="GSK151" s="592"/>
      <c r="GSL151" s="592"/>
      <c r="GSM151" s="592"/>
      <c r="GSN151" s="592"/>
      <c r="GSO151" s="592"/>
      <c r="GSP151" s="592"/>
      <c r="GSQ151" s="592"/>
      <c r="GSR151" s="592"/>
      <c r="GSS151" s="592"/>
      <c r="GST151" s="592"/>
      <c r="GSU151" s="592"/>
      <c r="GSV151" s="592"/>
      <c r="GSW151" s="592"/>
      <c r="GSX151" s="592"/>
      <c r="GSY151" s="592"/>
      <c r="GSZ151" s="592"/>
      <c r="GTA151" s="592"/>
      <c r="GTB151" s="592"/>
      <c r="GTC151" s="592"/>
      <c r="GTD151" s="592"/>
      <c r="GTE151" s="592"/>
      <c r="GTF151" s="592"/>
      <c r="GTG151" s="592"/>
      <c r="GTH151" s="592"/>
      <c r="GTI151" s="592"/>
      <c r="GTJ151" s="592"/>
      <c r="GTK151" s="592"/>
      <c r="GTL151" s="592"/>
      <c r="GTM151" s="592"/>
      <c r="GTN151" s="592"/>
      <c r="GTO151" s="592"/>
      <c r="GTP151" s="592"/>
      <c r="GTQ151" s="592"/>
      <c r="GTR151" s="592"/>
      <c r="GTS151" s="592"/>
      <c r="GTT151" s="592"/>
      <c r="GTU151" s="592"/>
      <c r="GTV151" s="592"/>
      <c r="GTW151" s="592"/>
      <c r="GTX151" s="592"/>
      <c r="GTY151" s="592"/>
      <c r="GTZ151" s="592"/>
      <c r="GUA151" s="592"/>
      <c r="GUB151" s="592"/>
      <c r="GUC151" s="592"/>
      <c r="GUD151" s="592"/>
      <c r="GUE151" s="592"/>
      <c r="GUF151" s="592"/>
      <c r="GUG151" s="592"/>
      <c r="GUH151" s="592"/>
      <c r="GUI151" s="592"/>
      <c r="GUJ151" s="592"/>
      <c r="GUK151" s="592"/>
      <c r="GUL151" s="592"/>
      <c r="GUM151" s="592"/>
      <c r="GUN151" s="592"/>
      <c r="GUO151" s="592"/>
      <c r="GUP151" s="592"/>
      <c r="GUQ151" s="592"/>
      <c r="GUR151" s="592"/>
      <c r="GUS151" s="592"/>
      <c r="GUT151" s="592"/>
      <c r="GUU151" s="592"/>
      <c r="GUV151" s="592"/>
      <c r="GUW151" s="592"/>
      <c r="GUX151" s="592"/>
      <c r="GUY151" s="592"/>
      <c r="GUZ151" s="592"/>
      <c r="GVA151" s="592"/>
      <c r="GVB151" s="592"/>
      <c r="GVC151" s="592"/>
      <c r="GVD151" s="592"/>
      <c r="GVE151" s="592"/>
      <c r="GVF151" s="592"/>
      <c r="GVG151" s="592"/>
      <c r="GVH151" s="592"/>
      <c r="GVI151" s="592"/>
      <c r="GVJ151" s="592"/>
      <c r="GVK151" s="592"/>
      <c r="GVL151" s="592"/>
      <c r="GVM151" s="592"/>
      <c r="GVN151" s="592"/>
      <c r="GVO151" s="592"/>
      <c r="GVP151" s="592"/>
      <c r="GVQ151" s="592"/>
      <c r="GVR151" s="592"/>
      <c r="GVS151" s="592"/>
      <c r="GVT151" s="592"/>
      <c r="GVU151" s="592"/>
      <c r="GVV151" s="592"/>
      <c r="GVW151" s="592"/>
      <c r="GVX151" s="592"/>
      <c r="GVY151" s="592"/>
      <c r="GVZ151" s="592"/>
      <c r="GWA151" s="592"/>
      <c r="GWB151" s="592"/>
      <c r="GWC151" s="592"/>
      <c r="GWD151" s="592"/>
      <c r="GWE151" s="592"/>
      <c r="GWF151" s="592"/>
      <c r="GWG151" s="592"/>
      <c r="GWH151" s="592"/>
      <c r="GWI151" s="592"/>
      <c r="GWJ151" s="592"/>
      <c r="GWK151" s="592"/>
      <c r="GWL151" s="592"/>
      <c r="GWM151" s="592"/>
      <c r="GWN151" s="592"/>
      <c r="GWO151" s="592"/>
      <c r="GWP151" s="592"/>
      <c r="GWQ151" s="592"/>
      <c r="GWR151" s="592"/>
      <c r="GWS151" s="592"/>
      <c r="GWT151" s="592"/>
      <c r="GWU151" s="592"/>
      <c r="GWV151" s="592"/>
      <c r="GWW151" s="592"/>
      <c r="GWX151" s="592"/>
      <c r="GWY151" s="592"/>
      <c r="GWZ151" s="592"/>
      <c r="GXA151" s="592"/>
      <c r="GXB151" s="592"/>
      <c r="GXC151" s="592"/>
      <c r="GXD151" s="592"/>
      <c r="GXE151" s="592"/>
      <c r="GXF151" s="592"/>
      <c r="GXG151" s="592"/>
      <c r="GXH151" s="592"/>
      <c r="GXI151" s="592"/>
      <c r="GXJ151" s="592"/>
      <c r="GXK151" s="592"/>
      <c r="GXL151" s="592"/>
      <c r="GXM151" s="592"/>
      <c r="GXN151" s="592"/>
      <c r="GXO151" s="592"/>
      <c r="GXP151" s="592"/>
      <c r="GXQ151" s="592"/>
      <c r="GXR151" s="592"/>
      <c r="GXS151" s="592"/>
      <c r="GXT151" s="592"/>
      <c r="GXU151" s="592"/>
      <c r="GXV151" s="592"/>
      <c r="GXW151" s="592"/>
      <c r="GXX151" s="592"/>
      <c r="GXY151" s="592"/>
      <c r="GXZ151" s="592"/>
      <c r="GYA151" s="592"/>
      <c r="GYB151" s="592"/>
      <c r="GYC151" s="592"/>
      <c r="GYD151" s="592"/>
      <c r="GYE151" s="592"/>
      <c r="GYF151" s="592"/>
      <c r="GYG151" s="592"/>
      <c r="GYH151" s="592"/>
      <c r="GYI151" s="592"/>
      <c r="GYJ151" s="592"/>
      <c r="GYK151" s="592"/>
      <c r="GYL151" s="592"/>
      <c r="GYM151" s="592"/>
      <c r="GYN151" s="592"/>
      <c r="GYO151" s="592"/>
      <c r="GYP151" s="592"/>
      <c r="GYQ151" s="592"/>
      <c r="GYR151" s="592"/>
      <c r="GYS151" s="592"/>
      <c r="GYT151" s="592"/>
      <c r="GYU151" s="592"/>
      <c r="GYV151" s="592"/>
      <c r="GYW151" s="592"/>
      <c r="GYX151" s="592"/>
      <c r="GYY151" s="592"/>
      <c r="GYZ151" s="592"/>
      <c r="GZA151" s="592"/>
      <c r="GZB151" s="592"/>
      <c r="GZC151" s="592"/>
      <c r="GZD151" s="592"/>
      <c r="GZE151" s="592"/>
      <c r="GZF151" s="592"/>
      <c r="GZG151" s="592"/>
      <c r="GZH151" s="592"/>
      <c r="GZI151" s="592"/>
      <c r="GZJ151" s="592"/>
      <c r="GZK151" s="592"/>
      <c r="GZL151" s="592"/>
      <c r="GZM151" s="592"/>
      <c r="GZN151" s="592"/>
      <c r="GZO151" s="592"/>
      <c r="GZP151" s="592"/>
      <c r="GZQ151" s="592"/>
      <c r="GZR151" s="592"/>
      <c r="GZS151" s="592"/>
      <c r="GZT151" s="592"/>
      <c r="GZU151" s="592"/>
      <c r="GZV151" s="592"/>
      <c r="GZW151" s="592"/>
      <c r="GZX151" s="592"/>
      <c r="GZY151" s="592"/>
      <c r="GZZ151" s="592"/>
      <c r="HAA151" s="592"/>
      <c r="HAB151" s="592"/>
      <c r="HAC151" s="592"/>
      <c r="HAD151" s="592"/>
      <c r="HAE151" s="592"/>
      <c r="HAF151" s="592"/>
      <c r="HAG151" s="592"/>
      <c r="HAH151" s="592"/>
      <c r="HAI151" s="592"/>
      <c r="HAJ151" s="592"/>
      <c r="HAK151" s="592"/>
      <c r="HAL151" s="592"/>
      <c r="HAM151" s="592"/>
      <c r="HAN151" s="592"/>
      <c r="HAO151" s="592"/>
      <c r="HAP151" s="592"/>
      <c r="HAQ151" s="592"/>
      <c r="HAR151" s="592"/>
      <c r="HAS151" s="592"/>
      <c r="HAT151" s="592"/>
      <c r="HAU151" s="592"/>
      <c r="HAV151" s="592"/>
      <c r="HAW151" s="592"/>
      <c r="HAX151" s="592"/>
      <c r="HAY151" s="592"/>
      <c r="HAZ151" s="592"/>
      <c r="HBA151" s="592"/>
      <c r="HBB151" s="592"/>
      <c r="HBC151" s="592"/>
      <c r="HBD151" s="592"/>
      <c r="HBE151" s="592"/>
      <c r="HBF151" s="592"/>
      <c r="HBG151" s="592"/>
      <c r="HBH151" s="592"/>
      <c r="HBI151" s="592"/>
      <c r="HBJ151" s="592"/>
      <c r="HBK151" s="592"/>
      <c r="HBL151" s="592"/>
      <c r="HBM151" s="592"/>
      <c r="HBN151" s="592"/>
      <c r="HBO151" s="592"/>
      <c r="HBP151" s="592"/>
      <c r="HBQ151" s="592"/>
      <c r="HBR151" s="592"/>
      <c r="HBS151" s="592"/>
      <c r="HBT151" s="592"/>
      <c r="HBU151" s="592"/>
      <c r="HBV151" s="592"/>
      <c r="HBW151" s="592"/>
      <c r="HBX151" s="592"/>
      <c r="HBY151" s="592"/>
      <c r="HBZ151" s="592"/>
      <c r="HCA151" s="592"/>
      <c r="HCB151" s="592"/>
      <c r="HCC151" s="592"/>
      <c r="HCD151" s="592"/>
      <c r="HCE151" s="592"/>
      <c r="HCF151" s="592"/>
      <c r="HCG151" s="592"/>
      <c r="HCH151" s="592"/>
      <c r="HCI151" s="592"/>
      <c r="HCJ151" s="592"/>
      <c r="HCK151" s="592"/>
      <c r="HCL151" s="592"/>
      <c r="HCM151" s="592"/>
      <c r="HCN151" s="592"/>
      <c r="HCO151" s="592"/>
      <c r="HCP151" s="592"/>
      <c r="HCQ151" s="592"/>
      <c r="HCR151" s="592"/>
      <c r="HCS151" s="592"/>
      <c r="HCT151" s="592"/>
      <c r="HCU151" s="592"/>
      <c r="HCV151" s="592"/>
      <c r="HCW151" s="592"/>
      <c r="HCX151" s="592"/>
      <c r="HCY151" s="592"/>
      <c r="HCZ151" s="592"/>
      <c r="HDA151" s="592"/>
      <c r="HDB151" s="592"/>
      <c r="HDC151" s="592"/>
      <c r="HDD151" s="592"/>
      <c r="HDE151" s="592"/>
      <c r="HDF151" s="592"/>
      <c r="HDG151" s="592"/>
      <c r="HDH151" s="592"/>
      <c r="HDI151" s="592"/>
      <c r="HDJ151" s="592"/>
      <c r="HDK151" s="592"/>
      <c r="HDL151" s="592"/>
      <c r="HDM151" s="592"/>
      <c r="HDN151" s="592"/>
      <c r="HDO151" s="592"/>
      <c r="HDP151" s="592"/>
      <c r="HDQ151" s="592"/>
      <c r="HDR151" s="592"/>
      <c r="HDS151" s="592"/>
      <c r="HDT151" s="592"/>
      <c r="HDU151" s="592"/>
      <c r="HDV151" s="592"/>
      <c r="HDW151" s="592"/>
      <c r="HDX151" s="592"/>
      <c r="HDY151" s="592"/>
      <c r="HDZ151" s="592"/>
      <c r="HEA151" s="592"/>
      <c r="HEB151" s="592"/>
      <c r="HEC151" s="592"/>
      <c r="HED151" s="592"/>
      <c r="HEE151" s="592"/>
      <c r="HEF151" s="592"/>
      <c r="HEG151" s="592"/>
      <c r="HEH151" s="592"/>
      <c r="HEI151" s="592"/>
      <c r="HEJ151" s="592"/>
      <c r="HEK151" s="592"/>
      <c r="HEL151" s="592"/>
      <c r="HEM151" s="592"/>
      <c r="HEN151" s="592"/>
      <c r="HEO151" s="592"/>
      <c r="HEP151" s="592"/>
      <c r="HEQ151" s="592"/>
      <c r="HER151" s="592"/>
      <c r="HES151" s="592"/>
      <c r="HET151" s="592"/>
      <c r="HEU151" s="592"/>
      <c r="HEV151" s="592"/>
      <c r="HEW151" s="592"/>
      <c r="HEX151" s="592"/>
      <c r="HEY151" s="592"/>
      <c r="HEZ151" s="592"/>
      <c r="HFA151" s="592"/>
      <c r="HFB151" s="592"/>
      <c r="HFC151" s="592"/>
      <c r="HFD151" s="592"/>
      <c r="HFE151" s="592"/>
      <c r="HFF151" s="592"/>
      <c r="HFG151" s="592"/>
      <c r="HFH151" s="592"/>
      <c r="HFI151" s="592"/>
      <c r="HFJ151" s="592"/>
      <c r="HFK151" s="592"/>
      <c r="HFL151" s="592"/>
      <c r="HFM151" s="592"/>
      <c r="HFN151" s="592"/>
      <c r="HFO151" s="592"/>
      <c r="HFP151" s="592"/>
      <c r="HFQ151" s="592"/>
      <c r="HFR151" s="592"/>
      <c r="HFS151" s="592"/>
      <c r="HFT151" s="592"/>
      <c r="HFU151" s="592"/>
      <c r="HFV151" s="592"/>
      <c r="HFW151" s="592"/>
      <c r="HFX151" s="592"/>
      <c r="HFY151" s="592"/>
      <c r="HFZ151" s="592"/>
      <c r="HGA151" s="592"/>
      <c r="HGB151" s="592"/>
      <c r="HGC151" s="592"/>
      <c r="HGD151" s="592"/>
      <c r="HGE151" s="592"/>
      <c r="HGF151" s="592"/>
      <c r="HGG151" s="592"/>
      <c r="HGH151" s="592"/>
      <c r="HGI151" s="592"/>
      <c r="HGJ151" s="592"/>
      <c r="HGK151" s="592"/>
      <c r="HGL151" s="592"/>
      <c r="HGM151" s="592"/>
      <c r="HGN151" s="592"/>
      <c r="HGO151" s="592"/>
      <c r="HGP151" s="592"/>
      <c r="HGQ151" s="592"/>
      <c r="HGR151" s="592"/>
      <c r="HGS151" s="592"/>
      <c r="HGT151" s="592"/>
      <c r="HGU151" s="592"/>
      <c r="HGV151" s="592"/>
      <c r="HGW151" s="592"/>
      <c r="HGX151" s="592"/>
      <c r="HGY151" s="592"/>
      <c r="HGZ151" s="592"/>
      <c r="HHA151" s="592"/>
      <c r="HHB151" s="592"/>
      <c r="HHC151" s="592"/>
      <c r="HHD151" s="592"/>
      <c r="HHE151" s="592"/>
      <c r="HHF151" s="592"/>
      <c r="HHG151" s="592"/>
      <c r="HHH151" s="592"/>
      <c r="HHI151" s="592"/>
      <c r="HHJ151" s="592"/>
      <c r="HHK151" s="592"/>
      <c r="HHL151" s="592"/>
      <c r="HHM151" s="592"/>
      <c r="HHN151" s="592"/>
      <c r="HHO151" s="592"/>
      <c r="HHP151" s="592"/>
      <c r="HHQ151" s="592"/>
      <c r="HHR151" s="592"/>
      <c r="HHS151" s="592"/>
      <c r="HHT151" s="592"/>
      <c r="HHU151" s="592"/>
      <c r="HHV151" s="592"/>
      <c r="HHW151" s="592"/>
      <c r="HHX151" s="592"/>
      <c r="HHY151" s="592"/>
      <c r="HHZ151" s="592"/>
      <c r="HIA151" s="592"/>
      <c r="HIB151" s="592"/>
      <c r="HIC151" s="592"/>
      <c r="HID151" s="592"/>
      <c r="HIE151" s="592"/>
      <c r="HIF151" s="592"/>
      <c r="HIG151" s="592"/>
      <c r="HIH151" s="592"/>
      <c r="HII151" s="592"/>
      <c r="HIJ151" s="592"/>
      <c r="HIK151" s="592"/>
      <c r="HIL151" s="592"/>
      <c r="HIM151" s="592"/>
      <c r="HIN151" s="592"/>
      <c r="HIO151" s="592"/>
      <c r="HIP151" s="592"/>
      <c r="HIQ151" s="592"/>
      <c r="HIR151" s="592"/>
      <c r="HIS151" s="592"/>
      <c r="HIT151" s="592"/>
      <c r="HIU151" s="592"/>
      <c r="HIV151" s="592"/>
      <c r="HIW151" s="592"/>
      <c r="HIX151" s="592"/>
      <c r="HIY151" s="592"/>
      <c r="HIZ151" s="592"/>
      <c r="HJA151" s="592"/>
      <c r="HJB151" s="592"/>
      <c r="HJC151" s="592"/>
      <c r="HJD151" s="592"/>
      <c r="HJE151" s="592"/>
      <c r="HJF151" s="592"/>
      <c r="HJG151" s="592"/>
      <c r="HJH151" s="592"/>
      <c r="HJI151" s="592"/>
      <c r="HJJ151" s="592"/>
      <c r="HJK151" s="592"/>
      <c r="HJL151" s="592"/>
      <c r="HJM151" s="592"/>
      <c r="HJN151" s="592"/>
      <c r="HJO151" s="592"/>
      <c r="HJP151" s="592"/>
      <c r="HJQ151" s="592"/>
      <c r="HJR151" s="592"/>
      <c r="HJS151" s="592"/>
      <c r="HJT151" s="592"/>
      <c r="HJU151" s="592"/>
      <c r="HJV151" s="592"/>
      <c r="HJW151" s="592"/>
      <c r="HJX151" s="592"/>
      <c r="HJY151" s="592"/>
      <c r="HJZ151" s="592"/>
      <c r="HKA151" s="592"/>
      <c r="HKB151" s="592"/>
      <c r="HKC151" s="592"/>
      <c r="HKD151" s="592"/>
      <c r="HKE151" s="592"/>
      <c r="HKF151" s="592"/>
      <c r="HKG151" s="592"/>
      <c r="HKH151" s="592"/>
      <c r="HKI151" s="592"/>
      <c r="HKJ151" s="592"/>
      <c r="HKK151" s="592"/>
      <c r="HKL151" s="592"/>
      <c r="HKM151" s="592"/>
      <c r="HKN151" s="592"/>
      <c r="HKO151" s="592"/>
      <c r="HKP151" s="592"/>
      <c r="HKQ151" s="592"/>
      <c r="HKR151" s="592"/>
      <c r="HKS151" s="592"/>
      <c r="HKT151" s="592"/>
      <c r="HKU151" s="592"/>
      <c r="HKV151" s="592"/>
      <c r="HKW151" s="592"/>
      <c r="HKX151" s="592"/>
      <c r="HKY151" s="592"/>
      <c r="HKZ151" s="592"/>
      <c r="HLA151" s="592"/>
      <c r="HLB151" s="592"/>
      <c r="HLC151" s="592"/>
      <c r="HLD151" s="592"/>
      <c r="HLE151" s="592"/>
      <c r="HLF151" s="592"/>
      <c r="HLG151" s="592"/>
      <c r="HLH151" s="592"/>
      <c r="HLI151" s="592"/>
      <c r="HLJ151" s="592"/>
      <c r="HLK151" s="592"/>
      <c r="HLL151" s="592"/>
      <c r="HLM151" s="592"/>
      <c r="HLN151" s="592"/>
      <c r="HLO151" s="592"/>
      <c r="HLP151" s="592"/>
      <c r="HLQ151" s="592"/>
      <c r="HLR151" s="592"/>
      <c r="HLS151" s="592"/>
      <c r="HLT151" s="592"/>
      <c r="HLU151" s="592"/>
      <c r="HLV151" s="592"/>
      <c r="HLW151" s="592"/>
      <c r="HLX151" s="592"/>
      <c r="HLY151" s="592"/>
      <c r="HLZ151" s="592"/>
      <c r="HMA151" s="592"/>
      <c r="HMB151" s="592"/>
      <c r="HMC151" s="592"/>
      <c r="HMD151" s="592"/>
      <c r="HME151" s="592"/>
      <c r="HMF151" s="592"/>
      <c r="HMG151" s="592"/>
      <c r="HMH151" s="592"/>
      <c r="HMI151" s="592"/>
      <c r="HMJ151" s="592"/>
      <c r="HMK151" s="592"/>
      <c r="HML151" s="592"/>
      <c r="HMM151" s="592"/>
      <c r="HMN151" s="592"/>
      <c r="HMO151" s="592"/>
      <c r="HMP151" s="592"/>
      <c r="HMQ151" s="592"/>
      <c r="HMR151" s="592"/>
      <c r="HMS151" s="592"/>
      <c r="HMT151" s="592"/>
      <c r="HMU151" s="592"/>
      <c r="HMV151" s="592"/>
      <c r="HMW151" s="592"/>
      <c r="HMX151" s="592"/>
      <c r="HMY151" s="592"/>
      <c r="HMZ151" s="592"/>
      <c r="HNA151" s="592"/>
      <c r="HNB151" s="592"/>
      <c r="HNC151" s="592"/>
      <c r="HND151" s="592"/>
      <c r="HNE151" s="592"/>
      <c r="HNF151" s="592"/>
      <c r="HNG151" s="592"/>
      <c r="HNH151" s="592"/>
      <c r="HNI151" s="592"/>
      <c r="HNJ151" s="592"/>
      <c r="HNK151" s="592"/>
      <c r="HNL151" s="592"/>
      <c r="HNM151" s="592"/>
      <c r="HNN151" s="592"/>
      <c r="HNO151" s="592"/>
      <c r="HNP151" s="592"/>
      <c r="HNQ151" s="592"/>
      <c r="HNR151" s="592"/>
      <c r="HNS151" s="592"/>
      <c r="HNT151" s="592"/>
      <c r="HNU151" s="592"/>
      <c r="HNV151" s="592"/>
      <c r="HNW151" s="592"/>
      <c r="HNX151" s="592"/>
      <c r="HNY151" s="592"/>
      <c r="HNZ151" s="592"/>
      <c r="HOA151" s="592"/>
      <c r="HOB151" s="592"/>
      <c r="HOC151" s="592"/>
      <c r="HOD151" s="592"/>
      <c r="HOE151" s="592"/>
      <c r="HOF151" s="592"/>
      <c r="HOG151" s="592"/>
      <c r="HOH151" s="592"/>
      <c r="HOI151" s="592"/>
      <c r="HOJ151" s="592"/>
      <c r="HOK151" s="592"/>
      <c r="HOL151" s="592"/>
      <c r="HOM151" s="592"/>
      <c r="HON151" s="592"/>
      <c r="HOO151" s="592"/>
      <c r="HOP151" s="592"/>
      <c r="HOQ151" s="592"/>
      <c r="HOR151" s="592"/>
      <c r="HOS151" s="592"/>
      <c r="HOT151" s="592"/>
      <c r="HOU151" s="592"/>
      <c r="HOV151" s="592"/>
      <c r="HOW151" s="592"/>
      <c r="HOX151" s="592"/>
      <c r="HOY151" s="592"/>
      <c r="HOZ151" s="592"/>
      <c r="HPA151" s="592"/>
      <c r="HPB151" s="592"/>
      <c r="HPC151" s="592"/>
      <c r="HPD151" s="592"/>
      <c r="HPE151" s="592"/>
      <c r="HPF151" s="592"/>
      <c r="HPG151" s="592"/>
      <c r="HPH151" s="592"/>
      <c r="HPI151" s="592"/>
      <c r="HPJ151" s="592"/>
      <c r="HPK151" s="592"/>
      <c r="HPL151" s="592"/>
      <c r="HPM151" s="592"/>
      <c r="HPN151" s="592"/>
      <c r="HPO151" s="592"/>
      <c r="HPP151" s="592"/>
      <c r="HPQ151" s="592"/>
      <c r="HPR151" s="592"/>
      <c r="HPS151" s="592"/>
      <c r="HPT151" s="592"/>
      <c r="HPU151" s="592"/>
      <c r="HPV151" s="592"/>
      <c r="HPW151" s="592"/>
      <c r="HPX151" s="592"/>
      <c r="HPY151" s="592"/>
      <c r="HPZ151" s="592"/>
      <c r="HQA151" s="592"/>
      <c r="HQB151" s="592"/>
      <c r="HQC151" s="592"/>
      <c r="HQD151" s="592"/>
      <c r="HQE151" s="592"/>
      <c r="HQF151" s="592"/>
      <c r="HQG151" s="592"/>
      <c r="HQH151" s="592"/>
      <c r="HQI151" s="592"/>
      <c r="HQJ151" s="592"/>
      <c r="HQK151" s="592"/>
      <c r="HQL151" s="592"/>
      <c r="HQM151" s="592"/>
      <c r="HQN151" s="592"/>
      <c r="HQO151" s="592"/>
      <c r="HQP151" s="592"/>
      <c r="HQQ151" s="592"/>
      <c r="HQR151" s="592"/>
      <c r="HQS151" s="592"/>
      <c r="HQT151" s="592"/>
      <c r="HQU151" s="592"/>
      <c r="HQV151" s="592"/>
      <c r="HQW151" s="592"/>
      <c r="HQX151" s="592"/>
      <c r="HQY151" s="592"/>
      <c r="HQZ151" s="592"/>
      <c r="HRA151" s="592"/>
      <c r="HRB151" s="592"/>
      <c r="HRC151" s="592"/>
      <c r="HRD151" s="592"/>
      <c r="HRE151" s="592"/>
      <c r="HRF151" s="592"/>
      <c r="HRG151" s="592"/>
      <c r="HRH151" s="592"/>
      <c r="HRI151" s="592"/>
      <c r="HRJ151" s="592"/>
      <c r="HRK151" s="592"/>
      <c r="HRL151" s="592"/>
      <c r="HRM151" s="592"/>
      <c r="HRN151" s="592"/>
      <c r="HRO151" s="592"/>
      <c r="HRP151" s="592"/>
      <c r="HRQ151" s="592"/>
      <c r="HRR151" s="592"/>
      <c r="HRS151" s="592"/>
      <c r="HRT151" s="592"/>
      <c r="HRU151" s="592"/>
      <c r="HRV151" s="592"/>
      <c r="HRW151" s="592"/>
      <c r="HRX151" s="592"/>
      <c r="HRY151" s="592"/>
      <c r="HRZ151" s="592"/>
      <c r="HSA151" s="592"/>
      <c r="HSB151" s="592"/>
      <c r="HSC151" s="592"/>
      <c r="HSD151" s="592"/>
      <c r="HSE151" s="592"/>
      <c r="HSF151" s="592"/>
      <c r="HSG151" s="592"/>
      <c r="HSH151" s="592"/>
      <c r="HSI151" s="592"/>
      <c r="HSJ151" s="592"/>
      <c r="HSK151" s="592"/>
      <c r="HSL151" s="592"/>
      <c r="HSM151" s="592"/>
      <c r="HSN151" s="592"/>
      <c r="HSO151" s="592"/>
      <c r="HSP151" s="592"/>
      <c r="HSQ151" s="592"/>
      <c r="HSR151" s="592"/>
      <c r="HSS151" s="592"/>
      <c r="HST151" s="592"/>
      <c r="HSU151" s="592"/>
      <c r="HSV151" s="592"/>
      <c r="HSW151" s="592"/>
      <c r="HSX151" s="592"/>
      <c r="HSY151" s="592"/>
      <c r="HSZ151" s="592"/>
      <c r="HTA151" s="592"/>
      <c r="HTB151" s="592"/>
      <c r="HTC151" s="592"/>
      <c r="HTD151" s="592"/>
      <c r="HTE151" s="592"/>
      <c r="HTF151" s="592"/>
      <c r="HTG151" s="592"/>
      <c r="HTH151" s="592"/>
      <c r="HTI151" s="592"/>
      <c r="HTJ151" s="592"/>
      <c r="HTK151" s="592"/>
      <c r="HTL151" s="592"/>
      <c r="HTM151" s="592"/>
      <c r="HTN151" s="592"/>
      <c r="HTO151" s="592"/>
      <c r="HTP151" s="592"/>
      <c r="HTQ151" s="592"/>
      <c r="HTR151" s="592"/>
      <c r="HTS151" s="592"/>
      <c r="HTT151" s="592"/>
      <c r="HTU151" s="592"/>
      <c r="HTV151" s="592"/>
      <c r="HTW151" s="592"/>
      <c r="HTX151" s="592"/>
      <c r="HTY151" s="592"/>
      <c r="HTZ151" s="592"/>
      <c r="HUA151" s="592"/>
      <c r="HUB151" s="592"/>
      <c r="HUC151" s="592"/>
      <c r="HUD151" s="592"/>
      <c r="HUE151" s="592"/>
      <c r="HUF151" s="592"/>
      <c r="HUG151" s="592"/>
      <c r="HUH151" s="592"/>
      <c r="HUI151" s="592"/>
      <c r="HUJ151" s="592"/>
      <c r="HUK151" s="592"/>
      <c r="HUL151" s="592"/>
      <c r="HUM151" s="592"/>
      <c r="HUN151" s="592"/>
      <c r="HUO151" s="592"/>
      <c r="HUP151" s="592"/>
      <c r="HUQ151" s="592"/>
      <c r="HUR151" s="592"/>
      <c r="HUS151" s="592"/>
      <c r="HUT151" s="592"/>
      <c r="HUU151" s="592"/>
      <c r="HUV151" s="592"/>
      <c r="HUW151" s="592"/>
      <c r="HUX151" s="592"/>
      <c r="HUY151" s="592"/>
      <c r="HUZ151" s="592"/>
      <c r="HVA151" s="592"/>
      <c r="HVB151" s="592"/>
      <c r="HVC151" s="592"/>
      <c r="HVD151" s="592"/>
      <c r="HVE151" s="592"/>
      <c r="HVF151" s="592"/>
      <c r="HVG151" s="592"/>
      <c r="HVH151" s="592"/>
      <c r="HVI151" s="592"/>
      <c r="HVJ151" s="592"/>
      <c r="HVK151" s="592"/>
      <c r="HVL151" s="592"/>
      <c r="HVM151" s="592"/>
      <c r="HVN151" s="592"/>
      <c r="HVO151" s="592"/>
      <c r="HVP151" s="592"/>
      <c r="HVQ151" s="592"/>
      <c r="HVR151" s="592"/>
      <c r="HVS151" s="592"/>
      <c r="HVT151" s="592"/>
      <c r="HVU151" s="592"/>
      <c r="HVV151" s="592"/>
      <c r="HVW151" s="592"/>
      <c r="HVX151" s="592"/>
      <c r="HVY151" s="592"/>
      <c r="HVZ151" s="592"/>
      <c r="HWA151" s="592"/>
      <c r="HWB151" s="592"/>
      <c r="HWC151" s="592"/>
      <c r="HWD151" s="592"/>
      <c r="HWE151" s="592"/>
      <c r="HWF151" s="592"/>
      <c r="HWG151" s="592"/>
      <c r="HWH151" s="592"/>
      <c r="HWI151" s="592"/>
      <c r="HWJ151" s="592"/>
      <c r="HWK151" s="592"/>
      <c r="HWL151" s="592"/>
      <c r="HWM151" s="592"/>
      <c r="HWN151" s="592"/>
      <c r="HWO151" s="592"/>
      <c r="HWP151" s="592"/>
      <c r="HWQ151" s="592"/>
      <c r="HWR151" s="592"/>
      <c r="HWS151" s="592"/>
      <c r="HWT151" s="592"/>
      <c r="HWU151" s="592"/>
      <c r="HWV151" s="592"/>
      <c r="HWW151" s="592"/>
      <c r="HWX151" s="592"/>
      <c r="HWY151" s="592"/>
      <c r="HWZ151" s="592"/>
      <c r="HXA151" s="592"/>
      <c r="HXB151" s="592"/>
      <c r="HXC151" s="592"/>
      <c r="HXD151" s="592"/>
      <c r="HXE151" s="592"/>
      <c r="HXF151" s="592"/>
      <c r="HXG151" s="592"/>
      <c r="HXH151" s="592"/>
      <c r="HXI151" s="592"/>
      <c r="HXJ151" s="592"/>
      <c r="HXK151" s="592"/>
      <c r="HXL151" s="592"/>
      <c r="HXM151" s="592"/>
      <c r="HXN151" s="592"/>
      <c r="HXO151" s="592"/>
      <c r="HXP151" s="592"/>
      <c r="HXQ151" s="592"/>
      <c r="HXR151" s="592"/>
      <c r="HXS151" s="592"/>
      <c r="HXT151" s="592"/>
      <c r="HXU151" s="592"/>
      <c r="HXV151" s="592"/>
      <c r="HXW151" s="592"/>
      <c r="HXX151" s="592"/>
      <c r="HXY151" s="592"/>
      <c r="HXZ151" s="592"/>
      <c r="HYA151" s="592"/>
      <c r="HYB151" s="592"/>
      <c r="HYC151" s="592"/>
      <c r="HYD151" s="592"/>
      <c r="HYE151" s="592"/>
      <c r="HYF151" s="592"/>
      <c r="HYG151" s="592"/>
      <c r="HYH151" s="592"/>
      <c r="HYI151" s="592"/>
      <c r="HYJ151" s="592"/>
      <c r="HYK151" s="592"/>
      <c r="HYL151" s="592"/>
      <c r="HYM151" s="592"/>
      <c r="HYN151" s="592"/>
      <c r="HYO151" s="592"/>
      <c r="HYP151" s="592"/>
      <c r="HYQ151" s="592"/>
      <c r="HYR151" s="592"/>
      <c r="HYS151" s="592"/>
      <c r="HYT151" s="592"/>
      <c r="HYU151" s="592"/>
      <c r="HYV151" s="592"/>
      <c r="HYW151" s="592"/>
      <c r="HYX151" s="592"/>
      <c r="HYY151" s="592"/>
      <c r="HYZ151" s="592"/>
      <c r="HZA151" s="592"/>
      <c r="HZB151" s="592"/>
      <c r="HZC151" s="592"/>
      <c r="HZD151" s="592"/>
      <c r="HZE151" s="592"/>
      <c r="HZF151" s="592"/>
      <c r="HZG151" s="592"/>
      <c r="HZH151" s="592"/>
      <c r="HZI151" s="592"/>
      <c r="HZJ151" s="592"/>
      <c r="HZK151" s="592"/>
      <c r="HZL151" s="592"/>
      <c r="HZM151" s="592"/>
      <c r="HZN151" s="592"/>
      <c r="HZO151" s="592"/>
      <c r="HZP151" s="592"/>
      <c r="HZQ151" s="592"/>
      <c r="HZR151" s="592"/>
      <c r="HZS151" s="592"/>
      <c r="HZT151" s="592"/>
      <c r="HZU151" s="592"/>
      <c r="HZV151" s="592"/>
      <c r="HZW151" s="592"/>
      <c r="HZX151" s="592"/>
      <c r="HZY151" s="592"/>
      <c r="HZZ151" s="592"/>
      <c r="IAA151" s="592"/>
      <c r="IAB151" s="592"/>
      <c r="IAC151" s="592"/>
      <c r="IAD151" s="592"/>
      <c r="IAE151" s="592"/>
      <c r="IAF151" s="592"/>
      <c r="IAG151" s="592"/>
      <c r="IAH151" s="592"/>
      <c r="IAI151" s="592"/>
      <c r="IAJ151" s="592"/>
      <c r="IAK151" s="592"/>
      <c r="IAL151" s="592"/>
      <c r="IAM151" s="592"/>
      <c r="IAN151" s="592"/>
      <c r="IAO151" s="592"/>
      <c r="IAP151" s="592"/>
      <c r="IAQ151" s="592"/>
      <c r="IAR151" s="592"/>
      <c r="IAS151" s="592"/>
      <c r="IAT151" s="592"/>
      <c r="IAU151" s="592"/>
      <c r="IAV151" s="592"/>
      <c r="IAW151" s="592"/>
      <c r="IAX151" s="592"/>
      <c r="IAY151" s="592"/>
      <c r="IAZ151" s="592"/>
      <c r="IBA151" s="592"/>
      <c r="IBB151" s="592"/>
      <c r="IBC151" s="592"/>
      <c r="IBD151" s="592"/>
      <c r="IBE151" s="592"/>
      <c r="IBF151" s="592"/>
      <c r="IBG151" s="592"/>
      <c r="IBH151" s="592"/>
      <c r="IBI151" s="592"/>
      <c r="IBJ151" s="592"/>
      <c r="IBK151" s="592"/>
      <c r="IBL151" s="592"/>
      <c r="IBM151" s="592"/>
      <c r="IBN151" s="592"/>
      <c r="IBO151" s="592"/>
      <c r="IBP151" s="592"/>
      <c r="IBQ151" s="592"/>
      <c r="IBR151" s="592"/>
      <c r="IBS151" s="592"/>
      <c r="IBT151" s="592"/>
      <c r="IBU151" s="592"/>
      <c r="IBV151" s="592"/>
      <c r="IBW151" s="592"/>
      <c r="IBX151" s="592"/>
      <c r="IBY151" s="592"/>
      <c r="IBZ151" s="592"/>
      <c r="ICA151" s="592"/>
      <c r="ICB151" s="592"/>
      <c r="ICC151" s="592"/>
      <c r="ICD151" s="592"/>
      <c r="ICE151" s="592"/>
      <c r="ICF151" s="592"/>
      <c r="ICG151" s="592"/>
      <c r="ICH151" s="592"/>
      <c r="ICI151" s="592"/>
      <c r="ICJ151" s="592"/>
      <c r="ICK151" s="592"/>
      <c r="ICL151" s="592"/>
      <c r="ICM151" s="592"/>
      <c r="ICN151" s="592"/>
      <c r="ICO151" s="592"/>
      <c r="ICP151" s="592"/>
      <c r="ICQ151" s="592"/>
      <c r="ICR151" s="592"/>
      <c r="ICS151" s="592"/>
      <c r="ICT151" s="592"/>
      <c r="ICU151" s="592"/>
      <c r="ICV151" s="592"/>
      <c r="ICW151" s="592"/>
      <c r="ICX151" s="592"/>
      <c r="ICY151" s="592"/>
      <c r="ICZ151" s="592"/>
      <c r="IDA151" s="592"/>
      <c r="IDB151" s="592"/>
      <c r="IDC151" s="592"/>
      <c r="IDD151" s="592"/>
      <c r="IDE151" s="592"/>
      <c r="IDF151" s="592"/>
      <c r="IDG151" s="592"/>
      <c r="IDH151" s="592"/>
      <c r="IDI151" s="592"/>
      <c r="IDJ151" s="592"/>
      <c r="IDK151" s="592"/>
      <c r="IDL151" s="592"/>
      <c r="IDM151" s="592"/>
      <c r="IDN151" s="592"/>
      <c r="IDO151" s="592"/>
      <c r="IDP151" s="592"/>
      <c r="IDQ151" s="592"/>
      <c r="IDR151" s="592"/>
      <c r="IDS151" s="592"/>
      <c r="IDT151" s="592"/>
      <c r="IDU151" s="592"/>
      <c r="IDV151" s="592"/>
      <c r="IDW151" s="592"/>
      <c r="IDX151" s="592"/>
      <c r="IDY151" s="592"/>
      <c r="IDZ151" s="592"/>
      <c r="IEA151" s="592"/>
      <c r="IEB151" s="592"/>
      <c r="IEC151" s="592"/>
      <c r="IED151" s="592"/>
      <c r="IEE151" s="592"/>
      <c r="IEF151" s="592"/>
      <c r="IEG151" s="592"/>
      <c r="IEH151" s="592"/>
      <c r="IEI151" s="592"/>
      <c r="IEJ151" s="592"/>
      <c r="IEK151" s="592"/>
      <c r="IEL151" s="592"/>
      <c r="IEM151" s="592"/>
      <c r="IEN151" s="592"/>
      <c r="IEO151" s="592"/>
      <c r="IEP151" s="592"/>
      <c r="IEQ151" s="592"/>
      <c r="IER151" s="592"/>
      <c r="IES151" s="592"/>
      <c r="IET151" s="592"/>
      <c r="IEU151" s="592"/>
      <c r="IEV151" s="592"/>
      <c r="IEW151" s="592"/>
      <c r="IEX151" s="592"/>
      <c r="IEY151" s="592"/>
      <c r="IEZ151" s="592"/>
      <c r="IFA151" s="592"/>
      <c r="IFB151" s="592"/>
      <c r="IFC151" s="592"/>
      <c r="IFD151" s="592"/>
      <c r="IFE151" s="592"/>
      <c r="IFF151" s="592"/>
      <c r="IFG151" s="592"/>
      <c r="IFH151" s="592"/>
      <c r="IFI151" s="592"/>
      <c r="IFJ151" s="592"/>
      <c r="IFK151" s="592"/>
      <c r="IFL151" s="592"/>
      <c r="IFM151" s="592"/>
      <c r="IFN151" s="592"/>
      <c r="IFO151" s="592"/>
      <c r="IFP151" s="592"/>
      <c r="IFQ151" s="592"/>
      <c r="IFR151" s="592"/>
      <c r="IFS151" s="592"/>
      <c r="IFT151" s="592"/>
      <c r="IFU151" s="592"/>
      <c r="IFV151" s="592"/>
      <c r="IFW151" s="592"/>
      <c r="IFX151" s="592"/>
      <c r="IFY151" s="592"/>
      <c r="IFZ151" s="592"/>
      <c r="IGA151" s="592"/>
      <c r="IGB151" s="592"/>
      <c r="IGC151" s="592"/>
      <c r="IGD151" s="592"/>
      <c r="IGE151" s="592"/>
      <c r="IGF151" s="592"/>
      <c r="IGG151" s="592"/>
      <c r="IGH151" s="592"/>
      <c r="IGI151" s="592"/>
      <c r="IGJ151" s="592"/>
      <c r="IGK151" s="592"/>
      <c r="IGL151" s="592"/>
      <c r="IGM151" s="592"/>
      <c r="IGN151" s="592"/>
      <c r="IGO151" s="592"/>
      <c r="IGP151" s="592"/>
      <c r="IGQ151" s="592"/>
      <c r="IGR151" s="592"/>
      <c r="IGS151" s="592"/>
      <c r="IGT151" s="592"/>
      <c r="IGU151" s="592"/>
      <c r="IGV151" s="592"/>
      <c r="IGW151" s="592"/>
      <c r="IGX151" s="592"/>
      <c r="IGY151" s="592"/>
      <c r="IGZ151" s="592"/>
      <c r="IHA151" s="592"/>
      <c r="IHB151" s="592"/>
      <c r="IHC151" s="592"/>
      <c r="IHD151" s="592"/>
      <c r="IHE151" s="592"/>
      <c r="IHF151" s="592"/>
      <c r="IHG151" s="592"/>
      <c r="IHH151" s="592"/>
      <c r="IHI151" s="592"/>
      <c r="IHJ151" s="592"/>
      <c r="IHK151" s="592"/>
      <c r="IHL151" s="592"/>
      <c r="IHM151" s="592"/>
      <c r="IHN151" s="592"/>
      <c r="IHO151" s="592"/>
      <c r="IHP151" s="592"/>
      <c r="IHQ151" s="592"/>
      <c r="IHR151" s="592"/>
      <c r="IHS151" s="592"/>
      <c r="IHT151" s="592"/>
      <c r="IHU151" s="592"/>
      <c r="IHV151" s="592"/>
      <c r="IHW151" s="592"/>
      <c r="IHX151" s="592"/>
      <c r="IHY151" s="592"/>
      <c r="IHZ151" s="592"/>
      <c r="IIA151" s="592"/>
      <c r="IIB151" s="592"/>
      <c r="IIC151" s="592"/>
      <c r="IID151" s="592"/>
      <c r="IIE151" s="592"/>
      <c r="IIF151" s="592"/>
      <c r="IIG151" s="592"/>
      <c r="IIH151" s="592"/>
      <c r="III151" s="592"/>
      <c r="IIJ151" s="592"/>
      <c r="IIK151" s="592"/>
      <c r="IIL151" s="592"/>
      <c r="IIM151" s="592"/>
      <c r="IIN151" s="592"/>
      <c r="IIO151" s="592"/>
      <c r="IIP151" s="592"/>
      <c r="IIQ151" s="592"/>
      <c r="IIR151" s="592"/>
      <c r="IIS151" s="592"/>
      <c r="IIT151" s="592"/>
      <c r="IIU151" s="592"/>
      <c r="IIV151" s="592"/>
      <c r="IIW151" s="592"/>
      <c r="IIX151" s="592"/>
      <c r="IIY151" s="592"/>
      <c r="IIZ151" s="592"/>
      <c r="IJA151" s="592"/>
      <c r="IJB151" s="592"/>
      <c r="IJC151" s="592"/>
      <c r="IJD151" s="592"/>
      <c r="IJE151" s="592"/>
      <c r="IJF151" s="592"/>
      <c r="IJG151" s="592"/>
      <c r="IJH151" s="592"/>
      <c r="IJI151" s="592"/>
      <c r="IJJ151" s="592"/>
      <c r="IJK151" s="592"/>
      <c r="IJL151" s="592"/>
      <c r="IJM151" s="592"/>
      <c r="IJN151" s="592"/>
      <c r="IJO151" s="592"/>
      <c r="IJP151" s="592"/>
      <c r="IJQ151" s="592"/>
      <c r="IJR151" s="592"/>
      <c r="IJS151" s="592"/>
      <c r="IJT151" s="592"/>
      <c r="IJU151" s="592"/>
      <c r="IJV151" s="592"/>
      <c r="IJW151" s="592"/>
      <c r="IJX151" s="592"/>
      <c r="IJY151" s="592"/>
      <c r="IJZ151" s="592"/>
      <c r="IKA151" s="592"/>
      <c r="IKB151" s="592"/>
      <c r="IKC151" s="592"/>
      <c r="IKD151" s="592"/>
      <c r="IKE151" s="592"/>
      <c r="IKF151" s="592"/>
      <c r="IKG151" s="592"/>
      <c r="IKH151" s="592"/>
      <c r="IKI151" s="592"/>
      <c r="IKJ151" s="592"/>
      <c r="IKK151" s="592"/>
      <c r="IKL151" s="592"/>
      <c r="IKM151" s="592"/>
      <c r="IKN151" s="592"/>
      <c r="IKO151" s="592"/>
      <c r="IKP151" s="592"/>
      <c r="IKQ151" s="592"/>
      <c r="IKR151" s="592"/>
      <c r="IKS151" s="592"/>
      <c r="IKT151" s="592"/>
      <c r="IKU151" s="592"/>
      <c r="IKV151" s="592"/>
      <c r="IKW151" s="592"/>
      <c r="IKX151" s="592"/>
      <c r="IKY151" s="592"/>
      <c r="IKZ151" s="592"/>
      <c r="ILA151" s="592"/>
      <c r="ILB151" s="592"/>
      <c r="ILC151" s="592"/>
      <c r="ILD151" s="592"/>
      <c r="ILE151" s="592"/>
      <c r="ILF151" s="592"/>
      <c r="ILG151" s="592"/>
      <c r="ILH151" s="592"/>
      <c r="ILI151" s="592"/>
      <c r="ILJ151" s="592"/>
      <c r="ILK151" s="592"/>
      <c r="ILL151" s="592"/>
      <c r="ILM151" s="592"/>
      <c r="ILN151" s="592"/>
      <c r="ILO151" s="592"/>
      <c r="ILP151" s="592"/>
      <c r="ILQ151" s="592"/>
      <c r="ILR151" s="592"/>
      <c r="ILS151" s="592"/>
      <c r="ILT151" s="592"/>
      <c r="ILU151" s="592"/>
      <c r="ILV151" s="592"/>
      <c r="ILW151" s="592"/>
      <c r="ILX151" s="592"/>
      <c r="ILY151" s="592"/>
      <c r="ILZ151" s="592"/>
      <c r="IMA151" s="592"/>
      <c r="IMB151" s="592"/>
      <c r="IMC151" s="592"/>
      <c r="IMD151" s="592"/>
      <c r="IME151" s="592"/>
      <c r="IMF151" s="592"/>
      <c r="IMG151" s="592"/>
      <c r="IMH151" s="592"/>
      <c r="IMI151" s="592"/>
      <c r="IMJ151" s="592"/>
      <c r="IMK151" s="592"/>
      <c r="IML151" s="592"/>
      <c r="IMM151" s="592"/>
      <c r="IMN151" s="592"/>
      <c r="IMO151" s="592"/>
      <c r="IMP151" s="592"/>
      <c r="IMQ151" s="592"/>
      <c r="IMR151" s="592"/>
      <c r="IMS151" s="592"/>
      <c r="IMT151" s="592"/>
      <c r="IMU151" s="592"/>
      <c r="IMV151" s="592"/>
      <c r="IMW151" s="592"/>
      <c r="IMX151" s="592"/>
      <c r="IMY151" s="592"/>
      <c r="IMZ151" s="592"/>
      <c r="INA151" s="592"/>
      <c r="INB151" s="592"/>
      <c r="INC151" s="592"/>
      <c r="IND151" s="592"/>
      <c r="INE151" s="592"/>
      <c r="INF151" s="592"/>
      <c r="ING151" s="592"/>
      <c r="INH151" s="592"/>
      <c r="INI151" s="592"/>
      <c r="INJ151" s="592"/>
      <c r="INK151" s="592"/>
      <c r="INL151" s="592"/>
      <c r="INM151" s="592"/>
      <c r="INN151" s="592"/>
      <c r="INO151" s="592"/>
      <c r="INP151" s="592"/>
      <c r="INQ151" s="592"/>
      <c r="INR151" s="592"/>
      <c r="INS151" s="592"/>
      <c r="INT151" s="592"/>
      <c r="INU151" s="592"/>
      <c r="INV151" s="592"/>
      <c r="INW151" s="592"/>
      <c r="INX151" s="592"/>
      <c r="INY151" s="592"/>
      <c r="INZ151" s="592"/>
      <c r="IOA151" s="592"/>
      <c r="IOB151" s="592"/>
      <c r="IOC151" s="592"/>
      <c r="IOD151" s="592"/>
      <c r="IOE151" s="592"/>
      <c r="IOF151" s="592"/>
      <c r="IOG151" s="592"/>
      <c r="IOH151" s="592"/>
      <c r="IOI151" s="592"/>
      <c r="IOJ151" s="592"/>
      <c r="IOK151" s="592"/>
      <c r="IOL151" s="592"/>
      <c r="IOM151" s="592"/>
      <c r="ION151" s="592"/>
      <c r="IOO151" s="592"/>
      <c r="IOP151" s="592"/>
      <c r="IOQ151" s="592"/>
      <c r="IOR151" s="592"/>
      <c r="IOS151" s="592"/>
      <c r="IOT151" s="592"/>
      <c r="IOU151" s="592"/>
      <c r="IOV151" s="592"/>
      <c r="IOW151" s="592"/>
      <c r="IOX151" s="592"/>
      <c r="IOY151" s="592"/>
      <c r="IOZ151" s="592"/>
      <c r="IPA151" s="592"/>
      <c r="IPB151" s="592"/>
      <c r="IPC151" s="592"/>
      <c r="IPD151" s="592"/>
      <c r="IPE151" s="592"/>
      <c r="IPF151" s="592"/>
      <c r="IPG151" s="592"/>
      <c r="IPH151" s="592"/>
      <c r="IPI151" s="592"/>
      <c r="IPJ151" s="592"/>
      <c r="IPK151" s="592"/>
      <c r="IPL151" s="592"/>
      <c r="IPM151" s="592"/>
      <c r="IPN151" s="592"/>
      <c r="IPO151" s="592"/>
      <c r="IPP151" s="592"/>
      <c r="IPQ151" s="592"/>
      <c r="IPR151" s="592"/>
      <c r="IPS151" s="592"/>
      <c r="IPT151" s="592"/>
      <c r="IPU151" s="592"/>
      <c r="IPV151" s="592"/>
      <c r="IPW151" s="592"/>
      <c r="IPX151" s="592"/>
      <c r="IPY151" s="592"/>
      <c r="IPZ151" s="592"/>
      <c r="IQA151" s="592"/>
      <c r="IQB151" s="592"/>
      <c r="IQC151" s="592"/>
      <c r="IQD151" s="592"/>
      <c r="IQE151" s="592"/>
      <c r="IQF151" s="592"/>
      <c r="IQG151" s="592"/>
      <c r="IQH151" s="592"/>
      <c r="IQI151" s="592"/>
      <c r="IQJ151" s="592"/>
      <c r="IQK151" s="592"/>
      <c r="IQL151" s="592"/>
      <c r="IQM151" s="592"/>
      <c r="IQN151" s="592"/>
      <c r="IQO151" s="592"/>
      <c r="IQP151" s="592"/>
      <c r="IQQ151" s="592"/>
      <c r="IQR151" s="592"/>
      <c r="IQS151" s="592"/>
      <c r="IQT151" s="592"/>
      <c r="IQU151" s="592"/>
      <c r="IQV151" s="592"/>
      <c r="IQW151" s="592"/>
      <c r="IQX151" s="592"/>
      <c r="IQY151" s="592"/>
      <c r="IQZ151" s="592"/>
      <c r="IRA151" s="592"/>
      <c r="IRB151" s="592"/>
      <c r="IRC151" s="592"/>
      <c r="IRD151" s="592"/>
      <c r="IRE151" s="592"/>
      <c r="IRF151" s="592"/>
      <c r="IRG151" s="592"/>
      <c r="IRH151" s="592"/>
      <c r="IRI151" s="592"/>
      <c r="IRJ151" s="592"/>
      <c r="IRK151" s="592"/>
      <c r="IRL151" s="592"/>
      <c r="IRM151" s="592"/>
      <c r="IRN151" s="592"/>
      <c r="IRO151" s="592"/>
      <c r="IRP151" s="592"/>
      <c r="IRQ151" s="592"/>
      <c r="IRR151" s="592"/>
      <c r="IRS151" s="592"/>
      <c r="IRT151" s="592"/>
      <c r="IRU151" s="592"/>
      <c r="IRV151" s="592"/>
      <c r="IRW151" s="592"/>
      <c r="IRX151" s="592"/>
      <c r="IRY151" s="592"/>
      <c r="IRZ151" s="592"/>
      <c r="ISA151" s="592"/>
      <c r="ISB151" s="592"/>
      <c r="ISC151" s="592"/>
      <c r="ISD151" s="592"/>
      <c r="ISE151" s="592"/>
      <c r="ISF151" s="592"/>
      <c r="ISG151" s="592"/>
      <c r="ISH151" s="592"/>
      <c r="ISI151" s="592"/>
      <c r="ISJ151" s="592"/>
      <c r="ISK151" s="592"/>
      <c r="ISL151" s="592"/>
      <c r="ISM151" s="592"/>
      <c r="ISN151" s="592"/>
      <c r="ISO151" s="592"/>
      <c r="ISP151" s="592"/>
      <c r="ISQ151" s="592"/>
      <c r="ISR151" s="592"/>
      <c r="ISS151" s="592"/>
      <c r="IST151" s="592"/>
      <c r="ISU151" s="592"/>
      <c r="ISV151" s="592"/>
      <c r="ISW151" s="592"/>
      <c r="ISX151" s="592"/>
      <c r="ISY151" s="592"/>
      <c r="ISZ151" s="592"/>
      <c r="ITA151" s="592"/>
      <c r="ITB151" s="592"/>
      <c r="ITC151" s="592"/>
      <c r="ITD151" s="592"/>
      <c r="ITE151" s="592"/>
      <c r="ITF151" s="592"/>
      <c r="ITG151" s="592"/>
      <c r="ITH151" s="592"/>
      <c r="ITI151" s="592"/>
      <c r="ITJ151" s="592"/>
      <c r="ITK151" s="592"/>
      <c r="ITL151" s="592"/>
      <c r="ITM151" s="592"/>
      <c r="ITN151" s="592"/>
      <c r="ITO151" s="592"/>
      <c r="ITP151" s="592"/>
      <c r="ITQ151" s="592"/>
      <c r="ITR151" s="592"/>
      <c r="ITS151" s="592"/>
      <c r="ITT151" s="592"/>
      <c r="ITU151" s="592"/>
      <c r="ITV151" s="592"/>
      <c r="ITW151" s="592"/>
      <c r="ITX151" s="592"/>
      <c r="ITY151" s="592"/>
      <c r="ITZ151" s="592"/>
      <c r="IUA151" s="592"/>
      <c r="IUB151" s="592"/>
      <c r="IUC151" s="592"/>
      <c r="IUD151" s="592"/>
      <c r="IUE151" s="592"/>
      <c r="IUF151" s="592"/>
      <c r="IUG151" s="592"/>
      <c r="IUH151" s="592"/>
      <c r="IUI151" s="592"/>
      <c r="IUJ151" s="592"/>
      <c r="IUK151" s="592"/>
      <c r="IUL151" s="592"/>
      <c r="IUM151" s="592"/>
      <c r="IUN151" s="592"/>
      <c r="IUO151" s="592"/>
      <c r="IUP151" s="592"/>
      <c r="IUQ151" s="592"/>
      <c r="IUR151" s="592"/>
      <c r="IUS151" s="592"/>
      <c r="IUT151" s="592"/>
      <c r="IUU151" s="592"/>
      <c r="IUV151" s="592"/>
      <c r="IUW151" s="592"/>
      <c r="IUX151" s="592"/>
      <c r="IUY151" s="592"/>
      <c r="IUZ151" s="592"/>
      <c r="IVA151" s="592"/>
      <c r="IVB151" s="592"/>
      <c r="IVC151" s="592"/>
      <c r="IVD151" s="592"/>
      <c r="IVE151" s="592"/>
      <c r="IVF151" s="592"/>
      <c r="IVG151" s="592"/>
      <c r="IVH151" s="592"/>
      <c r="IVI151" s="592"/>
      <c r="IVJ151" s="592"/>
      <c r="IVK151" s="592"/>
      <c r="IVL151" s="592"/>
      <c r="IVM151" s="592"/>
      <c r="IVN151" s="592"/>
      <c r="IVO151" s="592"/>
      <c r="IVP151" s="592"/>
      <c r="IVQ151" s="592"/>
      <c r="IVR151" s="592"/>
      <c r="IVS151" s="592"/>
      <c r="IVT151" s="592"/>
      <c r="IVU151" s="592"/>
      <c r="IVV151" s="592"/>
      <c r="IVW151" s="592"/>
      <c r="IVX151" s="592"/>
      <c r="IVY151" s="592"/>
      <c r="IVZ151" s="592"/>
      <c r="IWA151" s="592"/>
      <c r="IWB151" s="592"/>
      <c r="IWC151" s="592"/>
      <c r="IWD151" s="592"/>
      <c r="IWE151" s="592"/>
      <c r="IWF151" s="592"/>
      <c r="IWG151" s="592"/>
      <c r="IWH151" s="592"/>
      <c r="IWI151" s="592"/>
      <c r="IWJ151" s="592"/>
      <c r="IWK151" s="592"/>
      <c r="IWL151" s="592"/>
      <c r="IWM151" s="592"/>
      <c r="IWN151" s="592"/>
      <c r="IWO151" s="592"/>
      <c r="IWP151" s="592"/>
      <c r="IWQ151" s="592"/>
      <c r="IWR151" s="592"/>
      <c r="IWS151" s="592"/>
      <c r="IWT151" s="592"/>
      <c r="IWU151" s="592"/>
      <c r="IWV151" s="592"/>
      <c r="IWW151" s="592"/>
      <c r="IWX151" s="592"/>
      <c r="IWY151" s="592"/>
      <c r="IWZ151" s="592"/>
      <c r="IXA151" s="592"/>
      <c r="IXB151" s="592"/>
      <c r="IXC151" s="592"/>
      <c r="IXD151" s="592"/>
      <c r="IXE151" s="592"/>
      <c r="IXF151" s="592"/>
      <c r="IXG151" s="592"/>
      <c r="IXH151" s="592"/>
      <c r="IXI151" s="592"/>
      <c r="IXJ151" s="592"/>
      <c r="IXK151" s="592"/>
      <c r="IXL151" s="592"/>
      <c r="IXM151" s="592"/>
      <c r="IXN151" s="592"/>
      <c r="IXO151" s="592"/>
      <c r="IXP151" s="592"/>
      <c r="IXQ151" s="592"/>
      <c r="IXR151" s="592"/>
      <c r="IXS151" s="592"/>
      <c r="IXT151" s="592"/>
      <c r="IXU151" s="592"/>
      <c r="IXV151" s="592"/>
      <c r="IXW151" s="592"/>
      <c r="IXX151" s="592"/>
      <c r="IXY151" s="592"/>
      <c r="IXZ151" s="592"/>
      <c r="IYA151" s="592"/>
      <c r="IYB151" s="592"/>
      <c r="IYC151" s="592"/>
      <c r="IYD151" s="592"/>
      <c r="IYE151" s="592"/>
      <c r="IYF151" s="592"/>
      <c r="IYG151" s="592"/>
      <c r="IYH151" s="592"/>
      <c r="IYI151" s="592"/>
      <c r="IYJ151" s="592"/>
      <c r="IYK151" s="592"/>
      <c r="IYL151" s="592"/>
      <c r="IYM151" s="592"/>
      <c r="IYN151" s="592"/>
      <c r="IYO151" s="592"/>
      <c r="IYP151" s="592"/>
      <c r="IYQ151" s="592"/>
      <c r="IYR151" s="592"/>
      <c r="IYS151" s="592"/>
      <c r="IYT151" s="592"/>
      <c r="IYU151" s="592"/>
      <c r="IYV151" s="592"/>
      <c r="IYW151" s="592"/>
      <c r="IYX151" s="592"/>
      <c r="IYY151" s="592"/>
      <c r="IYZ151" s="592"/>
      <c r="IZA151" s="592"/>
      <c r="IZB151" s="592"/>
      <c r="IZC151" s="592"/>
      <c r="IZD151" s="592"/>
      <c r="IZE151" s="592"/>
      <c r="IZF151" s="592"/>
      <c r="IZG151" s="592"/>
      <c r="IZH151" s="592"/>
      <c r="IZI151" s="592"/>
      <c r="IZJ151" s="592"/>
      <c r="IZK151" s="592"/>
      <c r="IZL151" s="592"/>
      <c r="IZM151" s="592"/>
      <c r="IZN151" s="592"/>
      <c r="IZO151" s="592"/>
      <c r="IZP151" s="592"/>
      <c r="IZQ151" s="592"/>
      <c r="IZR151" s="592"/>
      <c r="IZS151" s="592"/>
      <c r="IZT151" s="592"/>
      <c r="IZU151" s="592"/>
      <c r="IZV151" s="592"/>
      <c r="IZW151" s="592"/>
      <c r="IZX151" s="592"/>
      <c r="IZY151" s="592"/>
      <c r="IZZ151" s="592"/>
      <c r="JAA151" s="592"/>
      <c r="JAB151" s="592"/>
      <c r="JAC151" s="592"/>
      <c r="JAD151" s="592"/>
      <c r="JAE151" s="592"/>
      <c r="JAF151" s="592"/>
      <c r="JAG151" s="592"/>
      <c r="JAH151" s="592"/>
      <c r="JAI151" s="592"/>
      <c r="JAJ151" s="592"/>
      <c r="JAK151" s="592"/>
      <c r="JAL151" s="592"/>
      <c r="JAM151" s="592"/>
      <c r="JAN151" s="592"/>
      <c r="JAO151" s="592"/>
      <c r="JAP151" s="592"/>
      <c r="JAQ151" s="592"/>
      <c r="JAR151" s="592"/>
      <c r="JAS151" s="592"/>
      <c r="JAT151" s="592"/>
      <c r="JAU151" s="592"/>
      <c r="JAV151" s="592"/>
      <c r="JAW151" s="592"/>
      <c r="JAX151" s="592"/>
      <c r="JAY151" s="592"/>
      <c r="JAZ151" s="592"/>
      <c r="JBA151" s="592"/>
      <c r="JBB151" s="592"/>
      <c r="JBC151" s="592"/>
      <c r="JBD151" s="592"/>
      <c r="JBE151" s="592"/>
      <c r="JBF151" s="592"/>
      <c r="JBG151" s="592"/>
      <c r="JBH151" s="592"/>
      <c r="JBI151" s="592"/>
      <c r="JBJ151" s="592"/>
      <c r="JBK151" s="592"/>
      <c r="JBL151" s="592"/>
      <c r="JBM151" s="592"/>
      <c r="JBN151" s="592"/>
      <c r="JBO151" s="592"/>
      <c r="JBP151" s="592"/>
      <c r="JBQ151" s="592"/>
      <c r="JBR151" s="592"/>
      <c r="JBS151" s="592"/>
      <c r="JBT151" s="592"/>
      <c r="JBU151" s="592"/>
      <c r="JBV151" s="592"/>
      <c r="JBW151" s="592"/>
      <c r="JBX151" s="592"/>
      <c r="JBY151" s="592"/>
      <c r="JBZ151" s="592"/>
      <c r="JCA151" s="592"/>
      <c r="JCB151" s="592"/>
      <c r="JCC151" s="592"/>
      <c r="JCD151" s="592"/>
      <c r="JCE151" s="592"/>
      <c r="JCF151" s="592"/>
      <c r="JCG151" s="592"/>
      <c r="JCH151" s="592"/>
      <c r="JCI151" s="592"/>
      <c r="JCJ151" s="592"/>
      <c r="JCK151" s="592"/>
      <c r="JCL151" s="592"/>
      <c r="JCM151" s="592"/>
      <c r="JCN151" s="592"/>
      <c r="JCO151" s="592"/>
      <c r="JCP151" s="592"/>
      <c r="JCQ151" s="592"/>
      <c r="JCR151" s="592"/>
      <c r="JCS151" s="592"/>
      <c r="JCT151" s="592"/>
      <c r="JCU151" s="592"/>
      <c r="JCV151" s="592"/>
      <c r="JCW151" s="592"/>
      <c r="JCX151" s="592"/>
      <c r="JCY151" s="592"/>
      <c r="JCZ151" s="592"/>
      <c r="JDA151" s="592"/>
      <c r="JDB151" s="592"/>
      <c r="JDC151" s="592"/>
      <c r="JDD151" s="592"/>
      <c r="JDE151" s="592"/>
      <c r="JDF151" s="592"/>
      <c r="JDG151" s="592"/>
      <c r="JDH151" s="592"/>
      <c r="JDI151" s="592"/>
      <c r="JDJ151" s="592"/>
      <c r="JDK151" s="592"/>
      <c r="JDL151" s="592"/>
      <c r="JDM151" s="592"/>
      <c r="JDN151" s="592"/>
      <c r="JDO151" s="592"/>
      <c r="JDP151" s="592"/>
      <c r="JDQ151" s="592"/>
      <c r="JDR151" s="592"/>
      <c r="JDS151" s="592"/>
      <c r="JDT151" s="592"/>
      <c r="JDU151" s="592"/>
      <c r="JDV151" s="592"/>
      <c r="JDW151" s="592"/>
      <c r="JDX151" s="592"/>
      <c r="JDY151" s="592"/>
      <c r="JDZ151" s="592"/>
      <c r="JEA151" s="592"/>
      <c r="JEB151" s="592"/>
      <c r="JEC151" s="592"/>
      <c r="JED151" s="592"/>
      <c r="JEE151" s="592"/>
      <c r="JEF151" s="592"/>
      <c r="JEG151" s="592"/>
      <c r="JEH151" s="592"/>
      <c r="JEI151" s="592"/>
      <c r="JEJ151" s="592"/>
      <c r="JEK151" s="592"/>
      <c r="JEL151" s="592"/>
      <c r="JEM151" s="592"/>
      <c r="JEN151" s="592"/>
      <c r="JEO151" s="592"/>
      <c r="JEP151" s="592"/>
      <c r="JEQ151" s="592"/>
      <c r="JER151" s="592"/>
      <c r="JES151" s="592"/>
      <c r="JET151" s="592"/>
      <c r="JEU151" s="592"/>
      <c r="JEV151" s="592"/>
      <c r="JEW151" s="592"/>
      <c r="JEX151" s="592"/>
      <c r="JEY151" s="592"/>
      <c r="JEZ151" s="592"/>
      <c r="JFA151" s="592"/>
      <c r="JFB151" s="592"/>
      <c r="JFC151" s="592"/>
      <c r="JFD151" s="592"/>
      <c r="JFE151" s="592"/>
      <c r="JFF151" s="592"/>
      <c r="JFG151" s="592"/>
      <c r="JFH151" s="592"/>
      <c r="JFI151" s="592"/>
      <c r="JFJ151" s="592"/>
      <c r="JFK151" s="592"/>
      <c r="JFL151" s="592"/>
      <c r="JFM151" s="592"/>
      <c r="JFN151" s="592"/>
      <c r="JFO151" s="592"/>
      <c r="JFP151" s="592"/>
      <c r="JFQ151" s="592"/>
      <c r="JFR151" s="592"/>
      <c r="JFS151" s="592"/>
      <c r="JFT151" s="592"/>
      <c r="JFU151" s="592"/>
      <c r="JFV151" s="592"/>
      <c r="JFW151" s="592"/>
      <c r="JFX151" s="592"/>
      <c r="JFY151" s="592"/>
      <c r="JFZ151" s="592"/>
      <c r="JGA151" s="592"/>
      <c r="JGB151" s="592"/>
      <c r="JGC151" s="592"/>
      <c r="JGD151" s="592"/>
      <c r="JGE151" s="592"/>
      <c r="JGF151" s="592"/>
      <c r="JGG151" s="592"/>
      <c r="JGH151" s="592"/>
      <c r="JGI151" s="592"/>
      <c r="JGJ151" s="592"/>
      <c r="JGK151" s="592"/>
      <c r="JGL151" s="592"/>
      <c r="JGM151" s="592"/>
      <c r="JGN151" s="592"/>
      <c r="JGO151" s="592"/>
      <c r="JGP151" s="592"/>
      <c r="JGQ151" s="592"/>
      <c r="JGR151" s="592"/>
      <c r="JGS151" s="592"/>
      <c r="JGT151" s="592"/>
      <c r="JGU151" s="592"/>
      <c r="JGV151" s="592"/>
      <c r="JGW151" s="592"/>
      <c r="JGX151" s="592"/>
      <c r="JGY151" s="592"/>
      <c r="JGZ151" s="592"/>
      <c r="JHA151" s="592"/>
      <c r="JHB151" s="592"/>
      <c r="JHC151" s="592"/>
      <c r="JHD151" s="592"/>
      <c r="JHE151" s="592"/>
      <c r="JHF151" s="592"/>
      <c r="JHG151" s="592"/>
      <c r="JHH151" s="592"/>
      <c r="JHI151" s="592"/>
      <c r="JHJ151" s="592"/>
      <c r="JHK151" s="592"/>
      <c r="JHL151" s="592"/>
      <c r="JHM151" s="592"/>
      <c r="JHN151" s="592"/>
      <c r="JHO151" s="592"/>
      <c r="JHP151" s="592"/>
      <c r="JHQ151" s="592"/>
      <c r="JHR151" s="592"/>
      <c r="JHS151" s="592"/>
      <c r="JHT151" s="592"/>
      <c r="JHU151" s="592"/>
      <c r="JHV151" s="592"/>
      <c r="JHW151" s="592"/>
      <c r="JHX151" s="592"/>
      <c r="JHY151" s="592"/>
      <c r="JHZ151" s="592"/>
      <c r="JIA151" s="592"/>
      <c r="JIB151" s="592"/>
      <c r="JIC151" s="592"/>
      <c r="JID151" s="592"/>
      <c r="JIE151" s="592"/>
      <c r="JIF151" s="592"/>
      <c r="JIG151" s="592"/>
      <c r="JIH151" s="592"/>
      <c r="JII151" s="592"/>
      <c r="JIJ151" s="592"/>
      <c r="JIK151" s="592"/>
      <c r="JIL151" s="592"/>
      <c r="JIM151" s="592"/>
      <c r="JIN151" s="592"/>
      <c r="JIO151" s="592"/>
      <c r="JIP151" s="592"/>
      <c r="JIQ151" s="592"/>
      <c r="JIR151" s="592"/>
      <c r="JIS151" s="592"/>
      <c r="JIT151" s="592"/>
      <c r="JIU151" s="592"/>
      <c r="JIV151" s="592"/>
      <c r="JIW151" s="592"/>
      <c r="JIX151" s="592"/>
      <c r="JIY151" s="592"/>
      <c r="JIZ151" s="592"/>
      <c r="JJA151" s="592"/>
      <c r="JJB151" s="592"/>
      <c r="JJC151" s="592"/>
      <c r="JJD151" s="592"/>
      <c r="JJE151" s="592"/>
      <c r="JJF151" s="592"/>
      <c r="JJG151" s="592"/>
      <c r="JJH151" s="592"/>
      <c r="JJI151" s="592"/>
      <c r="JJJ151" s="592"/>
      <c r="JJK151" s="592"/>
      <c r="JJL151" s="592"/>
      <c r="JJM151" s="592"/>
      <c r="JJN151" s="592"/>
      <c r="JJO151" s="592"/>
      <c r="JJP151" s="592"/>
      <c r="JJQ151" s="592"/>
      <c r="JJR151" s="592"/>
      <c r="JJS151" s="592"/>
      <c r="JJT151" s="592"/>
      <c r="JJU151" s="592"/>
      <c r="JJV151" s="592"/>
      <c r="JJW151" s="592"/>
      <c r="JJX151" s="592"/>
      <c r="JJY151" s="592"/>
      <c r="JJZ151" s="592"/>
      <c r="JKA151" s="592"/>
      <c r="JKB151" s="592"/>
      <c r="JKC151" s="592"/>
      <c r="JKD151" s="592"/>
      <c r="JKE151" s="592"/>
      <c r="JKF151" s="592"/>
      <c r="JKG151" s="592"/>
      <c r="JKH151" s="592"/>
      <c r="JKI151" s="592"/>
      <c r="JKJ151" s="592"/>
      <c r="JKK151" s="592"/>
      <c r="JKL151" s="592"/>
      <c r="JKM151" s="592"/>
      <c r="JKN151" s="592"/>
      <c r="JKO151" s="592"/>
      <c r="JKP151" s="592"/>
      <c r="JKQ151" s="592"/>
      <c r="JKR151" s="592"/>
      <c r="JKS151" s="592"/>
      <c r="JKT151" s="592"/>
      <c r="JKU151" s="592"/>
      <c r="JKV151" s="592"/>
      <c r="JKW151" s="592"/>
      <c r="JKX151" s="592"/>
      <c r="JKY151" s="592"/>
      <c r="JKZ151" s="592"/>
      <c r="JLA151" s="592"/>
      <c r="JLB151" s="592"/>
      <c r="JLC151" s="592"/>
      <c r="JLD151" s="592"/>
      <c r="JLE151" s="592"/>
      <c r="JLF151" s="592"/>
      <c r="JLG151" s="592"/>
      <c r="JLH151" s="592"/>
      <c r="JLI151" s="592"/>
      <c r="JLJ151" s="592"/>
      <c r="JLK151" s="592"/>
      <c r="JLL151" s="592"/>
      <c r="JLM151" s="592"/>
      <c r="JLN151" s="592"/>
      <c r="JLO151" s="592"/>
      <c r="JLP151" s="592"/>
      <c r="JLQ151" s="592"/>
      <c r="JLR151" s="592"/>
      <c r="JLS151" s="592"/>
      <c r="JLT151" s="592"/>
      <c r="JLU151" s="592"/>
      <c r="JLV151" s="592"/>
      <c r="JLW151" s="592"/>
      <c r="JLX151" s="592"/>
      <c r="JLY151" s="592"/>
      <c r="JLZ151" s="592"/>
      <c r="JMA151" s="592"/>
      <c r="JMB151" s="592"/>
      <c r="JMC151" s="592"/>
      <c r="JMD151" s="592"/>
      <c r="JME151" s="592"/>
      <c r="JMF151" s="592"/>
      <c r="JMG151" s="592"/>
      <c r="JMH151" s="592"/>
      <c r="JMI151" s="592"/>
      <c r="JMJ151" s="592"/>
      <c r="JMK151" s="592"/>
      <c r="JML151" s="592"/>
      <c r="JMM151" s="592"/>
      <c r="JMN151" s="592"/>
      <c r="JMO151" s="592"/>
      <c r="JMP151" s="592"/>
      <c r="JMQ151" s="592"/>
      <c r="JMR151" s="592"/>
      <c r="JMS151" s="592"/>
      <c r="JMT151" s="592"/>
      <c r="JMU151" s="592"/>
      <c r="JMV151" s="592"/>
      <c r="JMW151" s="592"/>
      <c r="JMX151" s="592"/>
      <c r="JMY151" s="592"/>
      <c r="JMZ151" s="592"/>
      <c r="JNA151" s="592"/>
      <c r="JNB151" s="592"/>
      <c r="JNC151" s="592"/>
      <c r="JND151" s="592"/>
      <c r="JNE151" s="592"/>
      <c r="JNF151" s="592"/>
      <c r="JNG151" s="592"/>
      <c r="JNH151" s="592"/>
      <c r="JNI151" s="592"/>
      <c r="JNJ151" s="592"/>
      <c r="JNK151" s="592"/>
      <c r="JNL151" s="592"/>
      <c r="JNM151" s="592"/>
      <c r="JNN151" s="592"/>
      <c r="JNO151" s="592"/>
      <c r="JNP151" s="592"/>
      <c r="JNQ151" s="592"/>
      <c r="JNR151" s="592"/>
      <c r="JNS151" s="592"/>
      <c r="JNT151" s="592"/>
      <c r="JNU151" s="592"/>
      <c r="JNV151" s="592"/>
      <c r="JNW151" s="592"/>
      <c r="JNX151" s="592"/>
      <c r="JNY151" s="592"/>
      <c r="JNZ151" s="592"/>
      <c r="JOA151" s="592"/>
      <c r="JOB151" s="592"/>
      <c r="JOC151" s="592"/>
      <c r="JOD151" s="592"/>
      <c r="JOE151" s="592"/>
      <c r="JOF151" s="592"/>
      <c r="JOG151" s="592"/>
      <c r="JOH151" s="592"/>
      <c r="JOI151" s="592"/>
      <c r="JOJ151" s="592"/>
      <c r="JOK151" s="592"/>
      <c r="JOL151" s="592"/>
      <c r="JOM151" s="592"/>
      <c r="JON151" s="592"/>
      <c r="JOO151" s="592"/>
      <c r="JOP151" s="592"/>
      <c r="JOQ151" s="592"/>
      <c r="JOR151" s="592"/>
      <c r="JOS151" s="592"/>
      <c r="JOT151" s="592"/>
      <c r="JOU151" s="592"/>
      <c r="JOV151" s="592"/>
      <c r="JOW151" s="592"/>
      <c r="JOX151" s="592"/>
      <c r="JOY151" s="592"/>
      <c r="JOZ151" s="592"/>
      <c r="JPA151" s="592"/>
      <c r="JPB151" s="592"/>
      <c r="JPC151" s="592"/>
      <c r="JPD151" s="592"/>
      <c r="JPE151" s="592"/>
      <c r="JPF151" s="592"/>
      <c r="JPG151" s="592"/>
      <c r="JPH151" s="592"/>
      <c r="JPI151" s="592"/>
      <c r="JPJ151" s="592"/>
      <c r="JPK151" s="592"/>
      <c r="JPL151" s="592"/>
      <c r="JPM151" s="592"/>
      <c r="JPN151" s="592"/>
      <c r="JPO151" s="592"/>
      <c r="JPP151" s="592"/>
      <c r="JPQ151" s="592"/>
      <c r="JPR151" s="592"/>
      <c r="JPS151" s="592"/>
      <c r="JPT151" s="592"/>
      <c r="JPU151" s="592"/>
      <c r="JPV151" s="592"/>
      <c r="JPW151" s="592"/>
      <c r="JPX151" s="592"/>
      <c r="JPY151" s="592"/>
      <c r="JPZ151" s="592"/>
      <c r="JQA151" s="592"/>
      <c r="JQB151" s="592"/>
      <c r="JQC151" s="592"/>
      <c r="JQD151" s="592"/>
      <c r="JQE151" s="592"/>
      <c r="JQF151" s="592"/>
      <c r="JQG151" s="592"/>
      <c r="JQH151" s="592"/>
      <c r="JQI151" s="592"/>
      <c r="JQJ151" s="592"/>
      <c r="JQK151" s="592"/>
      <c r="JQL151" s="592"/>
      <c r="JQM151" s="592"/>
      <c r="JQN151" s="592"/>
      <c r="JQO151" s="592"/>
      <c r="JQP151" s="592"/>
      <c r="JQQ151" s="592"/>
      <c r="JQR151" s="592"/>
      <c r="JQS151" s="592"/>
      <c r="JQT151" s="592"/>
      <c r="JQU151" s="592"/>
      <c r="JQV151" s="592"/>
      <c r="JQW151" s="592"/>
      <c r="JQX151" s="592"/>
      <c r="JQY151" s="592"/>
      <c r="JQZ151" s="592"/>
      <c r="JRA151" s="592"/>
      <c r="JRB151" s="592"/>
      <c r="JRC151" s="592"/>
      <c r="JRD151" s="592"/>
      <c r="JRE151" s="592"/>
      <c r="JRF151" s="592"/>
      <c r="JRG151" s="592"/>
      <c r="JRH151" s="592"/>
      <c r="JRI151" s="592"/>
      <c r="JRJ151" s="592"/>
      <c r="JRK151" s="592"/>
      <c r="JRL151" s="592"/>
      <c r="JRM151" s="592"/>
      <c r="JRN151" s="592"/>
      <c r="JRO151" s="592"/>
      <c r="JRP151" s="592"/>
      <c r="JRQ151" s="592"/>
      <c r="JRR151" s="592"/>
      <c r="JRS151" s="592"/>
      <c r="JRT151" s="592"/>
      <c r="JRU151" s="592"/>
      <c r="JRV151" s="592"/>
      <c r="JRW151" s="592"/>
      <c r="JRX151" s="592"/>
      <c r="JRY151" s="592"/>
      <c r="JRZ151" s="592"/>
      <c r="JSA151" s="592"/>
      <c r="JSB151" s="592"/>
      <c r="JSC151" s="592"/>
      <c r="JSD151" s="592"/>
      <c r="JSE151" s="592"/>
      <c r="JSF151" s="592"/>
      <c r="JSG151" s="592"/>
      <c r="JSH151" s="592"/>
      <c r="JSI151" s="592"/>
      <c r="JSJ151" s="592"/>
      <c r="JSK151" s="592"/>
      <c r="JSL151" s="592"/>
      <c r="JSM151" s="592"/>
      <c r="JSN151" s="592"/>
      <c r="JSO151" s="592"/>
      <c r="JSP151" s="592"/>
      <c r="JSQ151" s="592"/>
      <c r="JSR151" s="592"/>
      <c r="JSS151" s="592"/>
      <c r="JST151" s="592"/>
      <c r="JSU151" s="592"/>
      <c r="JSV151" s="592"/>
      <c r="JSW151" s="592"/>
      <c r="JSX151" s="592"/>
      <c r="JSY151" s="592"/>
      <c r="JSZ151" s="592"/>
      <c r="JTA151" s="592"/>
      <c r="JTB151" s="592"/>
      <c r="JTC151" s="592"/>
      <c r="JTD151" s="592"/>
      <c r="JTE151" s="592"/>
      <c r="JTF151" s="592"/>
      <c r="JTG151" s="592"/>
      <c r="JTH151" s="592"/>
      <c r="JTI151" s="592"/>
      <c r="JTJ151" s="592"/>
      <c r="JTK151" s="592"/>
      <c r="JTL151" s="592"/>
      <c r="JTM151" s="592"/>
      <c r="JTN151" s="592"/>
      <c r="JTO151" s="592"/>
      <c r="JTP151" s="592"/>
      <c r="JTQ151" s="592"/>
      <c r="JTR151" s="592"/>
      <c r="JTS151" s="592"/>
      <c r="JTT151" s="592"/>
      <c r="JTU151" s="592"/>
      <c r="JTV151" s="592"/>
      <c r="JTW151" s="592"/>
      <c r="JTX151" s="592"/>
      <c r="JTY151" s="592"/>
      <c r="JTZ151" s="592"/>
      <c r="JUA151" s="592"/>
      <c r="JUB151" s="592"/>
      <c r="JUC151" s="592"/>
      <c r="JUD151" s="592"/>
      <c r="JUE151" s="592"/>
      <c r="JUF151" s="592"/>
      <c r="JUG151" s="592"/>
      <c r="JUH151" s="592"/>
      <c r="JUI151" s="592"/>
      <c r="JUJ151" s="592"/>
      <c r="JUK151" s="592"/>
      <c r="JUL151" s="592"/>
      <c r="JUM151" s="592"/>
      <c r="JUN151" s="592"/>
      <c r="JUO151" s="592"/>
      <c r="JUP151" s="592"/>
      <c r="JUQ151" s="592"/>
      <c r="JUR151" s="592"/>
      <c r="JUS151" s="592"/>
      <c r="JUT151" s="592"/>
      <c r="JUU151" s="592"/>
      <c r="JUV151" s="592"/>
      <c r="JUW151" s="592"/>
      <c r="JUX151" s="592"/>
      <c r="JUY151" s="592"/>
      <c r="JUZ151" s="592"/>
      <c r="JVA151" s="592"/>
      <c r="JVB151" s="592"/>
      <c r="JVC151" s="592"/>
      <c r="JVD151" s="592"/>
      <c r="JVE151" s="592"/>
      <c r="JVF151" s="592"/>
      <c r="JVG151" s="592"/>
      <c r="JVH151" s="592"/>
      <c r="JVI151" s="592"/>
      <c r="JVJ151" s="592"/>
      <c r="JVK151" s="592"/>
      <c r="JVL151" s="592"/>
      <c r="JVM151" s="592"/>
      <c r="JVN151" s="592"/>
      <c r="JVO151" s="592"/>
      <c r="JVP151" s="592"/>
      <c r="JVQ151" s="592"/>
      <c r="JVR151" s="592"/>
      <c r="JVS151" s="592"/>
      <c r="JVT151" s="592"/>
      <c r="JVU151" s="592"/>
      <c r="JVV151" s="592"/>
      <c r="JVW151" s="592"/>
      <c r="JVX151" s="592"/>
      <c r="JVY151" s="592"/>
      <c r="JVZ151" s="592"/>
      <c r="JWA151" s="592"/>
      <c r="JWB151" s="592"/>
      <c r="JWC151" s="592"/>
      <c r="JWD151" s="592"/>
      <c r="JWE151" s="592"/>
      <c r="JWF151" s="592"/>
      <c r="JWG151" s="592"/>
      <c r="JWH151" s="592"/>
      <c r="JWI151" s="592"/>
      <c r="JWJ151" s="592"/>
      <c r="JWK151" s="592"/>
      <c r="JWL151" s="592"/>
      <c r="JWM151" s="592"/>
      <c r="JWN151" s="592"/>
      <c r="JWO151" s="592"/>
      <c r="JWP151" s="592"/>
      <c r="JWQ151" s="592"/>
      <c r="JWR151" s="592"/>
      <c r="JWS151" s="592"/>
      <c r="JWT151" s="592"/>
      <c r="JWU151" s="592"/>
      <c r="JWV151" s="592"/>
      <c r="JWW151" s="592"/>
      <c r="JWX151" s="592"/>
      <c r="JWY151" s="592"/>
      <c r="JWZ151" s="592"/>
      <c r="JXA151" s="592"/>
      <c r="JXB151" s="592"/>
      <c r="JXC151" s="592"/>
      <c r="JXD151" s="592"/>
      <c r="JXE151" s="592"/>
      <c r="JXF151" s="592"/>
      <c r="JXG151" s="592"/>
      <c r="JXH151" s="592"/>
      <c r="JXI151" s="592"/>
      <c r="JXJ151" s="592"/>
      <c r="JXK151" s="592"/>
      <c r="JXL151" s="592"/>
      <c r="JXM151" s="592"/>
      <c r="JXN151" s="592"/>
      <c r="JXO151" s="592"/>
      <c r="JXP151" s="592"/>
      <c r="JXQ151" s="592"/>
      <c r="JXR151" s="592"/>
      <c r="JXS151" s="592"/>
      <c r="JXT151" s="592"/>
      <c r="JXU151" s="592"/>
      <c r="JXV151" s="592"/>
      <c r="JXW151" s="592"/>
      <c r="JXX151" s="592"/>
      <c r="JXY151" s="592"/>
      <c r="JXZ151" s="592"/>
      <c r="JYA151" s="592"/>
      <c r="JYB151" s="592"/>
      <c r="JYC151" s="592"/>
      <c r="JYD151" s="592"/>
      <c r="JYE151" s="592"/>
      <c r="JYF151" s="592"/>
      <c r="JYG151" s="592"/>
      <c r="JYH151" s="592"/>
      <c r="JYI151" s="592"/>
      <c r="JYJ151" s="592"/>
      <c r="JYK151" s="592"/>
      <c r="JYL151" s="592"/>
      <c r="JYM151" s="592"/>
      <c r="JYN151" s="592"/>
      <c r="JYO151" s="592"/>
      <c r="JYP151" s="592"/>
      <c r="JYQ151" s="592"/>
      <c r="JYR151" s="592"/>
      <c r="JYS151" s="592"/>
      <c r="JYT151" s="592"/>
      <c r="JYU151" s="592"/>
      <c r="JYV151" s="592"/>
      <c r="JYW151" s="592"/>
      <c r="JYX151" s="592"/>
      <c r="JYY151" s="592"/>
      <c r="JYZ151" s="592"/>
      <c r="JZA151" s="592"/>
      <c r="JZB151" s="592"/>
      <c r="JZC151" s="592"/>
      <c r="JZD151" s="592"/>
      <c r="JZE151" s="592"/>
      <c r="JZF151" s="592"/>
      <c r="JZG151" s="592"/>
      <c r="JZH151" s="592"/>
      <c r="JZI151" s="592"/>
      <c r="JZJ151" s="592"/>
      <c r="JZK151" s="592"/>
      <c r="JZL151" s="592"/>
      <c r="JZM151" s="592"/>
      <c r="JZN151" s="592"/>
      <c r="JZO151" s="592"/>
      <c r="JZP151" s="592"/>
      <c r="JZQ151" s="592"/>
      <c r="JZR151" s="592"/>
      <c r="JZS151" s="592"/>
      <c r="JZT151" s="592"/>
      <c r="JZU151" s="592"/>
      <c r="JZV151" s="592"/>
      <c r="JZW151" s="592"/>
      <c r="JZX151" s="592"/>
      <c r="JZY151" s="592"/>
      <c r="JZZ151" s="592"/>
      <c r="KAA151" s="592"/>
      <c r="KAB151" s="592"/>
      <c r="KAC151" s="592"/>
      <c r="KAD151" s="592"/>
      <c r="KAE151" s="592"/>
      <c r="KAF151" s="592"/>
      <c r="KAG151" s="592"/>
      <c r="KAH151" s="592"/>
      <c r="KAI151" s="592"/>
      <c r="KAJ151" s="592"/>
      <c r="KAK151" s="592"/>
      <c r="KAL151" s="592"/>
      <c r="KAM151" s="592"/>
      <c r="KAN151" s="592"/>
      <c r="KAO151" s="592"/>
      <c r="KAP151" s="592"/>
      <c r="KAQ151" s="592"/>
      <c r="KAR151" s="592"/>
      <c r="KAS151" s="592"/>
      <c r="KAT151" s="592"/>
      <c r="KAU151" s="592"/>
      <c r="KAV151" s="592"/>
      <c r="KAW151" s="592"/>
      <c r="KAX151" s="592"/>
      <c r="KAY151" s="592"/>
      <c r="KAZ151" s="592"/>
      <c r="KBA151" s="592"/>
      <c r="KBB151" s="592"/>
      <c r="KBC151" s="592"/>
      <c r="KBD151" s="592"/>
      <c r="KBE151" s="592"/>
      <c r="KBF151" s="592"/>
      <c r="KBG151" s="592"/>
      <c r="KBH151" s="592"/>
      <c r="KBI151" s="592"/>
      <c r="KBJ151" s="592"/>
      <c r="KBK151" s="592"/>
      <c r="KBL151" s="592"/>
      <c r="KBM151" s="592"/>
      <c r="KBN151" s="592"/>
      <c r="KBO151" s="592"/>
      <c r="KBP151" s="592"/>
      <c r="KBQ151" s="592"/>
      <c r="KBR151" s="592"/>
      <c r="KBS151" s="592"/>
      <c r="KBT151" s="592"/>
      <c r="KBU151" s="592"/>
      <c r="KBV151" s="592"/>
      <c r="KBW151" s="592"/>
      <c r="KBX151" s="592"/>
      <c r="KBY151" s="592"/>
      <c r="KBZ151" s="592"/>
      <c r="KCA151" s="592"/>
      <c r="KCB151" s="592"/>
      <c r="KCC151" s="592"/>
      <c r="KCD151" s="592"/>
      <c r="KCE151" s="592"/>
      <c r="KCF151" s="592"/>
      <c r="KCG151" s="592"/>
      <c r="KCH151" s="592"/>
      <c r="KCI151" s="592"/>
      <c r="KCJ151" s="592"/>
      <c r="KCK151" s="592"/>
      <c r="KCL151" s="592"/>
      <c r="KCM151" s="592"/>
      <c r="KCN151" s="592"/>
      <c r="KCO151" s="592"/>
      <c r="KCP151" s="592"/>
      <c r="KCQ151" s="592"/>
      <c r="KCR151" s="592"/>
      <c r="KCS151" s="592"/>
      <c r="KCT151" s="592"/>
      <c r="KCU151" s="592"/>
      <c r="KCV151" s="592"/>
      <c r="KCW151" s="592"/>
      <c r="KCX151" s="592"/>
      <c r="KCY151" s="592"/>
      <c r="KCZ151" s="592"/>
      <c r="KDA151" s="592"/>
      <c r="KDB151" s="592"/>
      <c r="KDC151" s="592"/>
      <c r="KDD151" s="592"/>
      <c r="KDE151" s="592"/>
      <c r="KDF151" s="592"/>
      <c r="KDG151" s="592"/>
      <c r="KDH151" s="592"/>
      <c r="KDI151" s="592"/>
      <c r="KDJ151" s="592"/>
      <c r="KDK151" s="592"/>
      <c r="KDL151" s="592"/>
      <c r="KDM151" s="592"/>
      <c r="KDN151" s="592"/>
      <c r="KDO151" s="592"/>
      <c r="KDP151" s="592"/>
      <c r="KDQ151" s="592"/>
      <c r="KDR151" s="592"/>
      <c r="KDS151" s="592"/>
      <c r="KDT151" s="592"/>
      <c r="KDU151" s="592"/>
      <c r="KDV151" s="592"/>
      <c r="KDW151" s="592"/>
      <c r="KDX151" s="592"/>
      <c r="KDY151" s="592"/>
      <c r="KDZ151" s="592"/>
      <c r="KEA151" s="592"/>
      <c r="KEB151" s="592"/>
      <c r="KEC151" s="592"/>
      <c r="KED151" s="592"/>
      <c r="KEE151" s="592"/>
      <c r="KEF151" s="592"/>
      <c r="KEG151" s="592"/>
      <c r="KEH151" s="592"/>
      <c r="KEI151" s="592"/>
      <c r="KEJ151" s="592"/>
      <c r="KEK151" s="592"/>
      <c r="KEL151" s="592"/>
      <c r="KEM151" s="592"/>
      <c r="KEN151" s="592"/>
      <c r="KEO151" s="592"/>
      <c r="KEP151" s="592"/>
      <c r="KEQ151" s="592"/>
      <c r="KER151" s="592"/>
      <c r="KES151" s="592"/>
      <c r="KET151" s="592"/>
      <c r="KEU151" s="592"/>
      <c r="KEV151" s="592"/>
      <c r="KEW151" s="592"/>
      <c r="KEX151" s="592"/>
      <c r="KEY151" s="592"/>
      <c r="KEZ151" s="592"/>
      <c r="KFA151" s="592"/>
      <c r="KFB151" s="592"/>
      <c r="KFC151" s="592"/>
      <c r="KFD151" s="592"/>
      <c r="KFE151" s="592"/>
      <c r="KFF151" s="592"/>
      <c r="KFG151" s="592"/>
      <c r="KFH151" s="592"/>
      <c r="KFI151" s="592"/>
      <c r="KFJ151" s="592"/>
      <c r="KFK151" s="592"/>
      <c r="KFL151" s="592"/>
      <c r="KFM151" s="592"/>
      <c r="KFN151" s="592"/>
      <c r="KFO151" s="592"/>
      <c r="KFP151" s="592"/>
      <c r="KFQ151" s="592"/>
      <c r="KFR151" s="592"/>
      <c r="KFS151" s="592"/>
      <c r="KFT151" s="592"/>
      <c r="KFU151" s="592"/>
      <c r="KFV151" s="592"/>
      <c r="KFW151" s="592"/>
      <c r="KFX151" s="592"/>
      <c r="KFY151" s="592"/>
      <c r="KFZ151" s="592"/>
      <c r="KGA151" s="592"/>
      <c r="KGB151" s="592"/>
      <c r="KGC151" s="592"/>
      <c r="KGD151" s="592"/>
      <c r="KGE151" s="592"/>
      <c r="KGF151" s="592"/>
      <c r="KGG151" s="592"/>
      <c r="KGH151" s="592"/>
      <c r="KGI151" s="592"/>
      <c r="KGJ151" s="592"/>
      <c r="KGK151" s="592"/>
      <c r="KGL151" s="592"/>
      <c r="KGM151" s="592"/>
      <c r="KGN151" s="592"/>
      <c r="KGO151" s="592"/>
      <c r="KGP151" s="592"/>
      <c r="KGQ151" s="592"/>
      <c r="KGR151" s="592"/>
      <c r="KGS151" s="592"/>
      <c r="KGT151" s="592"/>
      <c r="KGU151" s="592"/>
      <c r="KGV151" s="592"/>
      <c r="KGW151" s="592"/>
      <c r="KGX151" s="592"/>
      <c r="KGY151" s="592"/>
      <c r="KGZ151" s="592"/>
      <c r="KHA151" s="592"/>
      <c r="KHB151" s="592"/>
      <c r="KHC151" s="592"/>
      <c r="KHD151" s="592"/>
      <c r="KHE151" s="592"/>
      <c r="KHF151" s="592"/>
      <c r="KHG151" s="592"/>
      <c r="KHH151" s="592"/>
      <c r="KHI151" s="592"/>
      <c r="KHJ151" s="592"/>
      <c r="KHK151" s="592"/>
      <c r="KHL151" s="592"/>
      <c r="KHM151" s="592"/>
      <c r="KHN151" s="592"/>
      <c r="KHO151" s="592"/>
      <c r="KHP151" s="592"/>
      <c r="KHQ151" s="592"/>
      <c r="KHR151" s="592"/>
      <c r="KHS151" s="592"/>
      <c r="KHT151" s="592"/>
      <c r="KHU151" s="592"/>
      <c r="KHV151" s="592"/>
      <c r="KHW151" s="592"/>
      <c r="KHX151" s="592"/>
      <c r="KHY151" s="592"/>
      <c r="KHZ151" s="592"/>
      <c r="KIA151" s="592"/>
      <c r="KIB151" s="592"/>
      <c r="KIC151" s="592"/>
      <c r="KID151" s="592"/>
      <c r="KIE151" s="592"/>
      <c r="KIF151" s="592"/>
      <c r="KIG151" s="592"/>
      <c r="KIH151" s="592"/>
      <c r="KII151" s="592"/>
      <c r="KIJ151" s="592"/>
      <c r="KIK151" s="592"/>
      <c r="KIL151" s="592"/>
      <c r="KIM151" s="592"/>
      <c r="KIN151" s="592"/>
      <c r="KIO151" s="592"/>
      <c r="KIP151" s="592"/>
      <c r="KIQ151" s="592"/>
      <c r="KIR151" s="592"/>
      <c r="KIS151" s="592"/>
      <c r="KIT151" s="592"/>
      <c r="KIU151" s="592"/>
      <c r="KIV151" s="592"/>
      <c r="KIW151" s="592"/>
      <c r="KIX151" s="592"/>
      <c r="KIY151" s="592"/>
      <c r="KIZ151" s="592"/>
      <c r="KJA151" s="592"/>
      <c r="KJB151" s="592"/>
      <c r="KJC151" s="592"/>
      <c r="KJD151" s="592"/>
      <c r="KJE151" s="592"/>
      <c r="KJF151" s="592"/>
      <c r="KJG151" s="592"/>
      <c r="KJH151" s="592"/>
      <c r="KJI151" s="592"/>
      <c r="KJJ151" s="592"/>
      <c r="KJK151" s="592"/>
      <c r="KJL151" s="592"/>
      <c r="KJM151" s="592"/>
      <c r="KJN151" s="592"/>
      <c r="KJO151" s="592"/>
      <c r="KJP151" s="592"/>
      <c r="KJQ151" s="592"/>
      <c r="KJR151" s="592"/>
      <c r="KJS151" s="592"/>
      <c r="KJT151" s="592"/>
      <c r="KJU151" s="592"/>
      <c r="KJV151" s="592"/>
      <c r="KJW151" s="592"/>
      <c r="KJX151" s="592"/>
      <c r="KJY151" s="592"/>
      <c r="KJZ151" s="592"/>
      <c r="KKA151" s="592"/>
      <c r="KKB151" s="592"/>
      <c r="KKC151" s="592"/>
      <c r="KKD151" s="592"/>
      <c r="KKE151" s="592"/>
      <c r="KKF151" s="592"/>
      <c r="KKG151" s="592"/>
      <c r="KKH151" s="592"/>
      <c r="KKI151" s="592"/>
      <c r="KKJ151" s="592"/>
      <c r="KKK151" s="592"/>
      <c r="KKL151" s="592"/>
      <c r="KKM151" s="592"/>
      <c r="KKN151" s="592"/>
      <c r="KKO151" s="592"/>
      <c r="KKP151" s="592"/>
      <c r="KKQ151" s="592"/>
      <c r="KKR151" s="592"/>
      <c r="KKS151" s="592"/>
      <c r="KKT151" s="592"/>
      <c r="KKU151" s="592"/>
      <c r="KKV151" s="592"/>
      <c r="KKW151" s="592"/>
      <c r="KKX151" s="592"/>
      <c r="KKY151" s="592"/>
      <c r="KKZ151" s="592"/>
      <c r="KLA151" s="592"/>
      <c r="KLB151" s="592"/>
      <c r="KLC151" s="592"/>
      <c r="KLD151" s="592"/>
      <c r="KLE151" s="592"/>
      <c r="KLF151" s="592"/>
      <c r="KLG151" s="592"/>
      <c r="KLH151" s="592"/>
      <c r="KLI151" s="592"/>
      <c r="KLJ151" s="592"/>
      <c r="KLK151" s="592"/>
      <c r="KLL151" s="592"/>
      <c r="KLM151" s="592"/>
      <c r="KLN151" s="592"/>
      <c r="KLO151" s="592"/>
      <c r="KLP151" s="592"/>
      <c r="KLQ151" s="592"/>
      <c r="KLR151" s="592"/>
      <c r="KLS151" s="592"/>
      <c r="KLT151" s="592"/>
      <c r="KLU151" s="592"/>
      <c r="KLV151" s="592"/>
      <c r="KLW151" s="592"/>
      <c r="KLX151" s="592"/>
      <c r="KLY151" s="592"/>
      <c r="KLZ151" s="592"/>
      <c r="KMA151" s="592"/>
      <c r="KMB151" s="592"/>
      <c r="KMC151" s="592"/>
      <c r="KMD151" s="592"/>
      <c r="KME151" s="592"/>
      <c r="KMF151" s="592"/>
      <c r="KMG151" s="592"/>
      <c r="KMH151" s="592"/>
      <c r="KMI151" s="592"/>
      <c r="KMJ151" s="592"/>
      <c r="KMK151" s="592"/>
      <c r="KML151" s="592"/>
      <c r="KMM151" s="592"/>
      <c r="KMN151" s="592"/>
      <c r="KMO151" s="592"/>
      <c r="KMP151" s="592"/>
      <c r="KMQ151" s="592"/>
      <c r="KMR151" s="592"/>
      <c r="KMS151" s="592"/>
      <c r="KMT151" s="592"/>
      <c r="KMU151" s="592"/>
      <c r="KMV151" s="592"/>
      <c r="KMW151" s="592"/>
      <c r="KMX151" s="592"/>
      <c r="KMY151" s="592"/>
      <c r="KMZ151" s="592"/>
      <c r="KNA151" s="592"/>
      <c r="KNB151" s="592"/>
      <c r="KNC151" s="592"/>
      <c r="KND151" s="592"/>
      <c r="KNE151" s="592"/>
      <c r="KNF151" s="592"/>
      <c r="KNG151" s="592"/>
      <c r="KNH151" s="592"/>
      <c r="KNI151" s="592"/>
      <c r="KNJ151" s="592"/>
      <c r="KNK151" s="592"/>
      <c r="KNL151" s="592"/>
      <c r="KNM151" s="592"/>
      <c r="KNN151" s="592"/>
      <c r="KNO151" s="592"/>
      <c r="KNP151" s="592"/>
      <c r="KNQ151" s="592"/>
      <c r="KNR151" s="592"/>
      <c r="KNS151" s="592"/>
      <c r="KNT151" s="592"/>
      <c r="KNU151" s="592"/>
      <c r="KNV151" s="592"/>
      <c r="KNW151" s="592"/>
      <c r="KNX151" s="592"/>
      <c r="KNY151" s="592"/>
      <c r="KNZ151" s="592"/>
      <c r="KOA151" s="592"/>
      <c r="KOB151" s="592"/>
      <c r="KOC151" s="592"/>
      <c r="KOD151" s="592"/>
      <c r="KOE151" s="592"/>
      <c r="KOF151" s="592"/>
      <c r="KOG151" s="592"/>
      <c r="KOH151" s="592"/>
      <c r="KOI151" s="592"/>
      <c r="KOJ151" s="592"/>
      <c r="KOK151" s="592"/>
      <c r="KOL151" s="592"/>
      <c r="KOM151" s="592"/>
      <c r="KON151" s="592"/>
      <c r="KOO151" s="592"/>
      <c r="KOP151" s="592"/>
      <c r="KOQ151" s="592"/>
      <c r="KOR151" s="592"/>
      <c r="KOS151" s="592"/>
      <c r="KOT151" s="592"/>
      <c r="KOU151" s="592"/>
      <c r="KOV151" s="592"/>
      <c r="KOW151" s="592"/>
      <c r="KOX151" s="592"/>
      <c r="KOY151" s="592"/>
      <c r="KOZ151" s="592"/>
      <c r="KPA151" s="592"/>
      <c r="KPB151" s="592"/>
      <c r="KPC151" s="592"/>
      <c r="KPD151" s="592"/>
      <c r="KPE151" s="592"/>
      <c r="KPF151" s="592"/>
      <c r="KPG151" s="592"/>
      <c r="KPH151" s="592"/>
      <c r="KPI151" s="592"/>
      <c r="KPJ151" s="592"/>
      <c r="KPK151" s="592"/>
      <c r="KPL151" s="592"/>
      <c r="KPM151" s="592"/>
      <c r="KPN151" s="592"/>
      <c r="KPO151" s="592"/>
      <c r="KPP151" s="592"/>
      <c r="KPQ151" s="592"/>
      <c r="KPR151" s="592"/>
      <c r="KPS151" s="592"/>
      <c r="KPT151" s="592"/>
      <c r="KPU151" s="592"/>
      <c r="KPV151" s="592"/>
      <c r="KPW151" s="592"/>
      <c r="KPX151" s="592"/>
      <c r="KPY151" s="592"/>
      <c r="KPZ151" s="592"/>
      <c r="KQA151" s="592"/>
      <c r="KQB151" s="592"/>
      <c r="KQC151" s="592"/>
      <c r="KQD151" s="592"/>
      <c r="KQE151" s="592"/>
      <c r="KQF151" s="592"/>
      <c r="KQG151" s="592"/>
      <c r="KQH151" s="592"/>
      <c r="KQI151" s="592"/>
      <c r="KQJ151" s="592"/>
      <c r="KQK151" s="592"/>
      <c r="KQL151" s="592"/>
      <c r="KQM151" s="592"/>
      <c r="KQN151" s="592"/>
      <c r="KQO151" s="592"/>
      <c r="KQP151" s="592"/>
      <c r="KQQ151" s="592"/>
      <c r="KQR151" s="592"/>
      <c r="KQS151" s="592"/>
      <c r="KQT151" s="592"/>
      <c r="KQU151" s="592"/>
      <c r="KQV151" s="592"/>
      <c r="KQW151" s="592"/>
      <c r="KQX151" s="592"/>
      <c r="KQY151" s="592"/>
      <c r="KQZ151" s="592"/>
      <c r="KRA151" s="592"/>
      <c r="KRB151" s="592"/>
      <c r="KRC151" s="592"/>
      <c r="KRD151" s="592"/>
      <c r="KRE151" s="592"/>
      <c r="KRF151" s="592"/>
      <c r="KRG151" s="592"/>
      <c r="KRH151" s="592"/>
      <c r="KRI151" s="592"/>
      <c r="KRJ151" s="592"/>
      <c r="KRK151" s="592"/>
      <c r="KRL151" s="592"/>
      <c r="KRM151" s="592"/>
      <c r="KRN151" s="592"/>
      <c r="KRO151" s="592"/>
      <c r="KRP151" s="592"/>
      <c r="KRQ151" s="592"/>
      <c r="KRR151" s="592"/>
      <c r="KRS151" s="592"/>
      <c r="KRT151" s="592"/>
      <c r="KRU151" s="592"/>
      <c r="KRV151" s="592"/>
      <c r="KRW151" s="592"/>
      <c r="KRX151" s="592"/>
      <c r="KRY151" s="592"/>
      <c r="KRZ151" s="592"/>
      <c r="KSA151" s="592"/>
      <c r="KSB151" s="592"/>
      <c r="KSC151" s="592"/>
      <c r="KSD151" s="592"/>
      <c r="KSE151" s="592"/>
      <c r="KSF151" s="592"/>
      <c r="KSG151" s="592"/>
      <c r="KSH151" s="592"/>
      <c r="KSI151" s="592"/>
      <c r="KSJ151" s="592"/>
      <c r="KSK151" s="592"/>
      <c r="KSL151" s="592"/>
      <c r="KSM151" s="592"/>
      <c r="KSN151" s="592"/>
      <c r="KSO151" s="592"/>
      <c r="KSP151" s="592"/>
      <c r="KSQ151" s="592"/>
      <c r="KSR151" s="592"/>
      <c r="KSS151" s="592"/>
      <c r="KST151" s="592"/>
      <c r="KSU151" s="592"/>
      <c r="KSV151" s="592"/>
      <c r="KSW151" s="592"/>
      <c r="KSX151" s="592"/>
      <c r="KSY151" s="592"/>
      <c r="KSZ151" s="592"/>
      <c r="KTA151" s="592"/>
      <c r="KTB151" s="592"/>
      <c r="KTC151" s="592"/>
      <c r="KTD151" s="592"/>
      <c r="KTE151" s="592"/>
      <c r="KTF151" s="592"/>
      <c r="KTG151" s="592"/>
      <c r="KTH151" s="592"/>
      <c r="KTI151" s="592"/>
      <c r="KTJ151" s="592"/>
      <c r="KTK151" s="592"/>
      <c r="KTL151" s="592"/>
      <c r="KTM151" s="592"/>
      <c r="KTN151" s="592"/>
      <c r="KTO151" s="592"/>
      <c r="KTP151" s="592"/>
      <c r="KTQ151" s="592"/>
      <c r="KTR151" s="592"/>
      <c r="KTS151" s="592"/>
      <c r="KTT151" s="592"/>
      <c r="KTU151" s="592"/>
      <c r="KTV151" s="592"/>
      <c r="KTW151" s="592"/>
      <c r="KTX151" s="592"/>
      <c r="KTY151" s="592"/>
      <c r="KTZ151" s="592"/>
      <c r="KUA151" s="592"/>
      <c r="KUB151" s="592"/>
      <c r="KUC151" s="592"/>
      <c r="KUD151" s="592"/>
      <c r="KUE151" s="592"/>
      <c r="KUF151" s="592"/>
      <c r="KUG151" s="592"/>
      <c r="KUH151" s="592"/>
      <c r="KUI151" s="592"/>
      <c r="KUJ151" s="592"/>
      <c r="KUK151" s="592"/>
      <c r="KUL151" s="592"/>
      <c r="KUM151" s="592"/>
      <c r="KUN151" s="592"/>
      <c r="KUO151" s="592"/>
      <c r="KUP151" s="592"/>
      <c r="KUQ151" s="592"/>
      <c r="KUR151" s="592"/>
      <c r="KUS151" s="592"/>
      <c r="KUT151" s="592"/>
      <c r="KUU151" s="592"/>
      <c r="KUV151" s="592"/>
      <c r="KUW151" s="592"/>
      <c r="KUX151" s="592"/>
      <c r="KUY151" s="592"/>
      <c r="KUZ151" s="592"/>
      <c r="KVA151" s="592"/>
      <c r="KVB151" s="592"/>
      <c r="KVC151" s="592"/>
      <c r="KVD151" s="592"/>
      <c r="KVE151" s="592"/>
      <c r="KVF151" s="592"/>
      <c r="KVG151" s="592"/>
      <c r="KVH151" s="592"/>
      <c r="KVI151" s="592"/>
      <c r="KVJ151" s="592"/>
      <c r="KVK151" s="592"/>
      <c r="KVL151" s="592"/>
      <c r="KVM151" s="592"/>
      <c r="KVN151" s="592"/>
      <c r="KVO151" s="592"/>
      <c r="KVP151" s="592"/>
      <c r="KVQ151" s="592"/>
      <c r="KVR151" s="592"/>
      <c r="KVS151" s="592"/>
      <c r="KVT151" s="592"/>
      <c r="KVU151" s="592"/>
      <c r="KVV151" s="592"/>
      <c r="KVW151" s="592"/>
      <c r="KVX151" s="592"/>
      <c r="KVY151" s="592"/>
      <c r="KVZ151" s="592"/>
      <c r="KWA151" s="592"/>
      <c r="KWB151" s="592"/>
      <c r="KWC151" s="592"/>
      <c r="KWD151" s="592"/>
      <c r="KWE151" s="592"/>
      <c r="KWF151" s="592"/>
      <c r="KWG151" s="592"/>
      <c r="KWH151" s="592"/>
      <c r="KWI151" s="592"/>
      <c r="KWJ151" s="592"/>
      <c r="KWK151" s="592"/>
      <c r="KWL151" s="592"/>
      <c r="KWM151" s="592"/>
      <c r="KWN151" s="592"/>
      <c r="KWO151" s="592"/>
      <c r="KWP151" s="592"/>
      <c r="KWQ151" s="592"/>
      <c r="KWR151" s="592"/>
      <c r="KWS151" s="592"/>
      <c r="KWT151" s="592"/>
      <c r="KWU151" s="592"/>
      <c r="KWV151" s="592"/>
      <c r="KWW151" s="592"/>
      <c r="KWX151" s="592"/>
      <c r="KWY151" s="592"/>
      <c r="KWZ151" s="592"/>
      <c r="KXA151" s="592"/>
      <c r="KXB151" s="592"/>
      <c r="KXC151" s="592"/>
      <c r="KXD151" s="592"/>
      <c r="KXE151" s="592"/>
      <c r="KXF151" s="592"/>
      <c r="KXG151" s="592"/>
      <c r="KXH151" s="592"/>
      <c r="KXI151" s="592"/>
      <c r="KXJ151" s="592"/>
      <c r="KXK151" s="592"/>
      <c r="KXL151" s="592"/>
      <c r="KXM151" s="592"/>
      <c r="KXN151" s="592"/>
      <c r="KXO151" s="592"/>
      <c r="KXP151" s="592"/>
      <c r="KXQ151" s="592"/>
      <c r="KXR151" s="592"/>
      <c r="KXS151" s="592"/>
      <c r="KXT151" s="592"/>
      <c r="KXU151" s="592"/>
      <c r="KXV151" s="592"/>
      <c r="KXW151" s="592"/>
      <c r="KXX151" s="592"/>
      <c r="KXY151" s="592"/>
      <c r="KXZ151" s="592"/>
      <c r="KYA151" s="592"/>
      <c r="KYB151" s="592"/>
      <c r="KYC151" s="592"/>
      <c r="KYD151" s="592"/>
      <c r="KYE151" s="592"/>
      <c r="KYF151" s="592"/>
      <c r="KYG151" s="592"/>
      <c r="KYH151" s="592"/>
      <c r="KYI151" s="592"/>
      <c r="KYJ151" s="592"/>
      <c r="KYK151" s="592"/>
      <c r="KYL151" s="592"/>
      <c r="KYM151" s="592"/>
      <c r="KYN151" s="592"/>
      <c r="KYO151" s="592"/>
      <c r="KYP151" s="592"/>
      <c r="KYQ151" s="592"/>
      <c r="KYR151" s="592"/>
      <c r="KYS151" s="592"/>
      <c r="KYT151" s="592"/>
      <c r="KYU151" s="592"/>
      <c r="KYV151" s="592"/>
      <c r="KYW151" s="592"/>
      <c r="KYX151" s="592"/>
      <c r="KYY151" s="592"/>
      <c r="KYZ151" s="592"/>
      <c r="KZA151" s="592"/>
      <c r="KZB151" s="592"/>
      <c r="KZC151" s="592"/>
      <c r="KZD151" s="592"/>
      <c r="KZE151" s="592"/>
      <c r="KZF151" s="592"/>
      <c r="KZG151" s="592"/>
      <c r="KZH151" s="592"/>
      <c r="KZI151" s="592"/>
      <c r="KZJ151" s="592"/>
      <c r="KZK151" s="592"/>
      <c r="KZL151" s="592"/>
      <c r="KZM151" s="592"/>
      <c r="KZN151" s="592"/>
      <c r="KZO151" s="592"/>
      <c r="KZP151" s="592"/>
      <c r="KZQ151" s="592"/>
      <c r="KZR151" s="592"/>
      <c r="KZS151" s="592"/>
      <c r="KZT151" s="592"/>
      <c r="KZU151" s="592"/>
      <c r="KZV151" s="592"/>
      <c r="KZW151" s="592"/>
      <c r="KZX151" s="592"/>
      <c r="KZY151" s="592"/>
      <c r="KZZ151" s="592"/>
      <c r="LAA151" s="592"/>
      <c r="LAB151" s="592"/>
      <c r="LAC151" s="592"/>
      <c r="LAD151" s="592"/>
      <c r="LAE151" s="592"/>
      <c r="LAF151" s="592"/>
      <c r="LAG151" s="592"/>
      <c r="LAH151" s="592"/>
      <c r="LAI151" s="592"/>
      <c r="LAJ151" s="592"/>
      <c r="LAK151" s="592"/>
      <c r="LAL151" s="592"/>
      <c r="LAM151" s="592"/>
      <c r="LAN151" s="592"/>
      <c r="LAO151" s="592"/>
      <c r="LAP151" s="592"/>
      <c r="LAQ151" s="592"/>
      <c r="LAR151" s="592"/>
      <c r="LAS151" s="592"/>
      <c r="LAT151" s="592"/>
      <c r="LAU151" s="592"/>
      <c r="LAV151" s="592"/>
      <c r="LAW151" s="592"/>
      <c r="LAX151" s="592"/>
      <c r="LAY151" s="592"/>
      <c r="LAZ151" s="592"/>
      <c r="LBA151" s="592"/>
      <c r="LBB151" s="592"/>
      <c r="LBC151" s="592"/>
      <c r="LBD151" s="592"/>
      <c r="LBE151" s="592"/>
      <c r="LBF151" s="592"/>
      <c r="LBG151" s="592"/>
      <c r="LBH151" s="592"/>
      <c r="LBI151" s="592"/>
      <c r="LBJ151" s="592"/>
      <c r="LBK151" s="592"/>
      <c r="LBL151" s="592"/>
      <c r="LBM151" s="592"/>
      <c r="LBN151" s="592"/>
      <c r="LBO151" s="592"/>
      <c r="LBP151" s="592"/>
      <c r="LBQ151" s="592"/>
      <c r="LBR151" s="592"/>
      <c r="LBS151" s="592"/>
      <c r="LBT151" s="592"/>
      <c r="LBU151" s="592"/>
      <c r="LBV151" s="592"/>
      <c r="LBW151" s="592"/>
      <c r="LBX151" s="592"/>
      <c r="LBY151" s="592"/>
      <c r="LBZ151" s="592"/>
      <c r="LCA151" s="592"/>
      <c r="LCB151" s="592"/>
      <c r="LCC151" s="592"/>
      <c r="LCD151" s="592"/>
      <c r="LCE151" s="592"/>
      <c r="LCF151" s="592"/>
      <c r="LCG151" s="592"/>
      <c r="LCH151" s="592"/>
      <c r="LCI151" s="592"/>
      <c r="LCJ151" s="592"/>
      <c r="LCK151" s="592"/>
      <c r="LCL151" s="592"/>
      <c r="LCM151" s="592"/>
      <c r="LCN151" s="592"/>
      <c r="LCO151" s="592"/>
      <c r="LCP151" s="592"/>
      <c r="LCQ151" s="592"/>
      <c r="LCR151" s="592"/>
      <c r="LCS151" s="592"/>
      <c r="LCT151" s="592"/>
      <c r="LCU151" s="592"/>
      <c r="LCV151" s="592"/>
      <c r="LCW151" s="592"/>
      <c r="LCX151" s="592"/>
      <c r="LCY151" s="592"/>
      <c r="LCZ151" s="592"/>
      <c r="LDA151" s="592"/>
      <c r="LDB151" s="592"/>
      <c r="LDC151" s="592"/>
      <c r="LDD151" s="592"/>
      <c r="LDE151" s="592"/>
      <c r="LDF151" s="592"/>
      <c r="LDG151" s="592"/>
      <c r="LDH151" s="592"/>
      <c r="LDI151" s="592"/>
      <c r="LDJ151" s="592"/>
      <c r="LDK151" s="592"/>
      <c r="LDL151" s="592"/>
      <c r="LDM151" s="592"/>
      <c r="LDN151" s="592"/>
      <c r="LDO151" s="592"/>
      <c r="LDP151" s="592"/>
      <c r="LDQ151" s="592"/>
      <c r="LDR151" s="592"/>
      <c r="LDS151" s="592"/>
      <c r="LDT151" s="592"/>
      <c r="LDU151" s="592"/>
      <c r="LDV151" s="592"/>
      <c r="LDW151" s="592"/>
      <c r="LDX151" s="592"/>
      <c r="LDY151" s="592"/>
      <c r="LDZ151" s="592"/>
      <c r="LEA151" s="592"/>
      <c r="LEB151" s="592"/>
      <c r="LEC151" s="592"/>
      <c r="LED151" s="592"/>
      <c r="LEE151" s="592"/>
      <c r="LEF151" s="592"/>
      <c r="LEG151" s="592"/>
      <c r="LEH151" s="592"/>
      <c r="LEI151" s="592"/>
      <c r="LEJ151" s="592"/>
      <c r="LEK151" s="592"/>
      <c r="LEL151" s="592"/>
      <c r="LEM151" s="592"/>
      <c r="LEN151" s="592"/>
      <c r="LEO151" s="592"/>
      <c r="LEP151" s="592"/>
      <c r="LEQ151" s="592"/>
      <c r="LER151" s="592"/>
      <c r="LES151" s="592"/>
      <c r="LET151" s="592"/>
      <c r="LEU151" s="592"/>
      <c r="LEV151" s="592"/>
      <c r="LEW151" s="592"/>
      <c r="LEX151" s="592"/>
      <c r="LEY151" s="592"/>
      <c r="LEZ151" s="592"/>
      <c r="LFA151" s="592"/>
      <c r="LFB151" s="592"/>
      <c r="LFC151" s="592"/>
      <c r="LFD151" s="592"/>
      <c r="LFE151" s="592"/>
      <c r="LFF151" s="592"/>
      <c r="LFG151" s="592"/>
      <c r="LFH151" s="592"/>
      <c r="LFI151" s="592"/>
      <c r="LFJ151" s="592"/>
      <c r="LFK151" s="592"/>
      <c r="LFL151" s="592"/>
      <c r="LFM151" s="592"/>
      <c r="LFN151" s="592"/>
      <c r="LFO151" s="592"/>
      <c r="LFP151" s="592"/>
      <c r="LFQ151" s="592"/>
      <c r="LFR151" s="592"/>
      <c r="LFS151" s="592"/>
      <c r="LFT151" s="592"/>
      <c r="LFU151" s="592"/>
      <c r="LFV151" s="592"/>
      <c r="LFW151" s="592"/>
      <c r="LFX151" s="592"/>
      <c r="LFY151" s="592"/>
      <c r="LFZ151" s="592"/>
      <c r="LGA151" s="592"/>
      <c r="LGB151" s="592"/>
      <c r="LGC151" s="592"/>
      <c r="LGD151" s="592"/>
      <c r="LGE151" s="592"/>
      <c r="LGF151" s="592"/>
      <c r="LGG151" s="592"/>
      <c r="LGH151" s="592"/>
      <c r="LGI151" s="592"/>
      <c r="LGJ151" s="592"/>
      <c r="LGK151" s="592"/>
      <c r="LGL151" s="592"/>
      <c r="LGM151" s="592"/>
      <c r="LGN151" s="592"/>
      <c r="LGO151" s="592"/>
      <c r="LGP151" s="592"/>
      <c r="LGQ151" s="592"/>
      <c r="LGR151" s="592"/>
      <c r="LGS151" s="592"/>
      <c r="LGT151" s="592"/>
      <c r="LGU151" s="592"/>
      <c r="LGV151" s="592"/>
      <c r="LGW151" s="592"/>
      <c r="LGX151" s="592"/>
      <c r="LGY151" s="592"/>
      <c r="LGZ151" s="592"/>
      <c r="LHA151" s="592"/>
      <c r="LHB151" s="592"/>
      <c r="LHC151" s="592"/>
      <c r="LHD151" s="592"/>
      <c r="LHE151" s="592"/>
      <c r="LHF151" s="592"/>
      <c r="LHG151" s="592"/>
      <c r="LHH151" s="592"/>
      <c r="LHI151" s="592"/>
      <c r="LHJ151" s="592"/>
      <c r="LHK151" s="592"/>
      <c r="LHL151" s="592"/>
      <c r="LHM151" s="592"/>
      <c r="LHN151" s="592"/>
      <c r="LHO151" s="592"/>
      <c r="LHP151" s="592"/>
      <c r="LHQ151" s="592"/>
      <c r="LHR151" s="592"/>
      <c r="LHS151" s="592"/>
      <c r="LHT151" s="592"/>
      <c r="LHU151" s="592"/>
      <c r="LHV151" s="592"/>
      <c r="LHW151" s="592"/>
      <c r="LHX151" s="592"/>
      <c r="LHY151" s="592"/>
      <c r="LHZ151" s="592"/>
      <c r="LIA151" s="592"/>
      <c r="LIB151" s="592"/>
      <c r="LIC151" s="592"/>
      <c r="LID151" s="592"/>
      <c r="LIE151" s="592"/>
      <c r="LIF151" s="592"/>
      <c r="LIG151" s="592"/>
      <c r="LIH151" s="592"/>
      <c r="LII151" s="592"/>
      <c r="LIJ151" s="592"/>
      <c r="LIK151" s="592"/>
      <c r="LIL151" s="592"/>
      <c r="LIM151" s="592"/>
      <c r="LIN151" s="592"/>
      <c r="LIO151" s="592"/>
      <c r="LIP151" s="592"/>
      <c r="LIQ151" s="592"/>
      <c r="LIR151" s="592"/>
      <c r="LIS151" s="592"/>
      <c r="LIT151" s="592"/>
      <c r="LIU151" s="592"/>
      <c r="LIV151" s="592"/>
      <c r="LIW151" s="592"/>
      <c r="LIX151" s="592"/>
      <c r="LIY151" s="592"/>
      <c r="LIZ151" s="592"/>
      <c r="LJA151" s="592"/>
      <c r="LJB151" s="592"/>
      <c r="LJC151" s="592"/>
      <c r="LJD151" s="592"/>
      <c r="LJE151" s="592"/>
      <c r="LJF151" s="592"/>
      <c r="LJG151" s="592"/>
      <c r="LJH151" s="592"/>
      <c r="LJI151" s="592"/>
      <c r="LJJ151" s="592"/>
      <c r="LJK151" s="592"/>
      <c r="LJL151" s="592"/>
      <c r="LJM151" s="592"/>
      <c r="LJN151" s="592"/>
      <c r="LJO151" s="592"/>
      <c r="LJP151" s="592"/>
      <c r="LJQ151" s="592"/>
      <c r="LJR151" s="592"/>
      <c r="LJS151" s="592"/>
      <c r="LJT151" s="592"/>
      <c r="LJU151" s="592"/>
      <c r="LJV151" s="592"/>
      <c r="LJW151" s="592"/>
      <c r="LJX151" s="592"/>
      <c r="LJY151" s="592"/>
      <c r="LJZ151" s="592"/>
      <c r="LKA151" s="592"/>
      <c r="LKB151" s="592"/>
      <c r="LKC151" s="592"/>
      <c r="LKD151" s="592"/>
      <c r="LKE151" s="592"/>
      <c r="LKF151" s="592"/>
      <c r="LKG151" s="592"/>
      <c r="LKH151" s="592"/>
      <c r="LKI151" s="592"/>
      <c r="LKJ151" s="592"/>
      <c r="LKK151" s="592"/>
      <c r="LKL151" s="592"/>
      <c r="LKM151" s="592"/>
      <c r="LKN151" s="592"/>
      <c r="LKO151" s="592"/>
      <c r="LKP151" s="592"/>
      <c r="LKQ151" s="592"/>
      <c r="LKR151" s="592"/>
      <c r="LKS151" s="592"/>
      <c r="LKT151" s="592"/>
      <c r="LKU151" s="592"/>
      <c r="LKV151" s="592"/>
      <c r="LKW151" s="592"/>
      <c r="LKX151" s="592"/>
      <c r="LKY151" s="592"/>
      <c r="LKZ151" s="592"/>
      <c r="LLA151" s="592"/>
      <c r="LLB151" s="592"/>
      <c r="LLC151" s="592"/>
      <c r="LLD151" s="592"/>
      <c r="LLE151" s="592"/>
      <c r="LLF151" s="592"/>
      <c r="LLG151" s="592"/>
      <c r="LLH151" s="592"/>
      <c r="LLI151" s="592"/>
      <c r="LLJ151" s="592"/>
      <c r="LLK151" s="592"/>
      <c r="LLL151" s="592"/>
      <c r="LLM151" s="592"/>
      <c r="LLN151" s="592"/>
      <c r="LLO151" s="592"/>
      <c r="LLP151" s="592"/>
      <c r="LLQ151" s="592"/>
      <c r="LLR151" s="592"/>
      <c r="LLS151" s="592"/>
      <c r="LLT151" s="592"/>
      <c r="LLU151" s="592"/>
      <c r="LLV151" s="592"/>
      <c r="LLW151" s="592"/>
      <c r="LLX151" s="592"/>
      <c r="LLY151" s="592"/>
      <c r="LLZ151" s="592"/>
      <c r="LMA151" s="592"/>
      <c r="LMB151" s="592"/>
      <c r="LMC151" s="592"/>
      <c r="LMD151" s="592"/>
      <c r="LME151" s="592"/>
      <c r="LMF151" s="592"/>
      <c r="LMG151" s="592"/>
      <c r="LMH151" s="592"/>
      <c r="LMI151" s="592"/>
      <c r="LMJ151" s="592"/>
      <c r="LMK151" s="592"/>
      <c r="LML151" s="592"/>
      <c r="LMM151" s="592"/>
      <c r="LMN151" s="592"/>
      <c r="LMO151" s="592"/>
      <c r="LMP151" s="592"/>
      <c r="LMQ151" s="592"/>
      <c r="LMR151" s="592"/>
      <c r="LMS151" s="592"/>
      <c r="LMT151" s="592"/>
      <c r="LMU151" s="592"/>
      <c r="LMV151" s="592"/>
      <c r="LMW151" s="592"/>
      <c r="LMX151" s="592"/>
      <c r="LMY151" s="592"/>
      <c r="LMZ151" s="592"/>
      <c r="LNA151" s="592"/>
      <c r="LNB151" s="592"/>
      <c r="LNC151" s="592"/>
      <c r="LND151" s="592"/>
      <c r="LNE151" s="592"/>
      <c r="LNF151" s="592"/>
      <c r="LNG151" s="592"/>
      <c r="LNH151" s="592"/>
      <c r="LNI151" s="592"/>
      <c r="LNJ151" s="592"/>
      <c r="LNK151" s="592"/>
      <c r="LNL151" s="592"/>
      <c r="LNM151" s="592"/>
      <c r="LNN151" s="592"/>
      <c r="LNO151" s="592"/>
      <c r="LNP151" s="592"/>
      <c r="LNQ151" s="592"/>
      <c r="LNR151" s="592"/>
      <c r="LNS151" s="592"/>
      <c r="LNT151" s="592"/>
      <c r="LNU151" s="592"/>
      <c r="LNV151" s="592"/>
      <c r="LNW151" s="592"/>
      <c r="LNX151" s="592"/>
      <c r="LNY151" s="592"/>
      <c r="LNZ151" s="592"/>
      <c r="LOA151" s="592"/>
      <c r="LOB151" s="592"/>
      <c r="LOC151" s="592"/>
      <c r="LOD151" s="592"/>
      <c r="LOE151" s="592"/>
      <c r="LOF151" s="592"/>
      <c r="LOG151" s="592"/>
      <c r="LOH151" s="592"/>
      <c r="LOI151" s="592"/>
      <c r="LOJ151" s="592"/>
      <c r="LOK151" s="592"/>
      <c r="LOL151" s="592"/>
      <c r="LOM151" s="592"/>
      <c r="LON151" s="592"/>
      <c r="LOO151" s="592"/>
      <c r="LOP151" s="592"/>
      <c r="LOQ151" s="592"/>
      <c r="LOR151" s="592"/>
      <c r="LOS151" s="592"/>
      <c r="LOT151" s="592"/>
      <c r="LOU151" s="592"/>
      <c r="LOV151" s="592"/>
      <c r="LOW151" s="592"/>
      <c r="LOX151" s="592"/>
      <c r="LOY151" s="592"/>
      <c r="LOZ151" s="592"/>
      <c r="LPA151" s="592"/>
      <c r="LPB151" s="592"/>
      <c r="LPC151" s="592"/>
      <c r="LPD151" s="592"/>
      <c r="LPE151" s="592"/>
      <c r="LPF151" s="592"/>
      <c r="LPG151" s="592"/>
      <c r="LPH151" s="592"/>
      <c r="LPI151" s="592"/>
      <c r="LPJ151" s="592"/>
      <c r="LPK151" s="592"/>
      <c r="LPL151" s="592"/>
      <c r="LPM151" s="592"/>
      <c r="LPN151" s="592"/>
      <c r="LPO151" s="592"/>
      <c r="LPP151" s="592"/>
      <c r="LPQ151" s="592"/>
      <c r="LPR151" s="592"/>
      <c r="LPS151" s="592"/>
      <c r="LPT151" s="592"/>
      <c r="LPU151" s="592"/>
      <c r="LPV151" s="592"/>
      <c r="LPW151" s="592"/>
      <c r="LPX151" s="592"/>
      <c r="LPY151" s="592"/>
      <c r="LPZ151" s="592"/>
      <c r="LQA151" s="592"/>
      <c r="LQB151" s="592"/>
      <c r="LQC151" s="592"/>
      <c r="LQD151" s="592"/>
      <c r="LQE151" s="592"/>
      <c r="LQF151" s="592"/>
      <c r="LQG151" s="592"/>
      <c r="LQH151" s="592"/>
      <c r="LQI151" s="592"/>
      <c r="LQJ151" s="592"/>
      <c r="LQK151" s="592"/>
      <c r="LQL151" s="592"/>
      <c r="LQM151" s="592"/>
      <c r="LQN151" s="592"/>
      <c r="LQO151" s="592"/>
      <c r="LQP151" s="592"/>
      <c r="LQQ151" s="592"/>
      <c r="LQR151" s="592"/>
      <c r="LQS151" s="592"/>
      <c r="LQT151" s="592"/>
      <c r="LQU151" s="592"/>
      <c r="LQV151" s="592"/>
      <c r="LQW151" s="592"/>
      <c r="LQX151" s="592"/>
      <c r="LQY151" s="592"/>
      <c r="LQZ151" s="592"/>
      <c r="LRA151" s="592"/>
      <c r="LRB151" s="592"/>
      <c r="LRC151" s="592"/>
      <c r="LRD151" s="592"/>
      <c r="LRE151" s="592"/>
      <c r="LRF151" s="592"/>
      <c r="LRG151" s="592"/>
      <c r="LRH151" s="592"/>
      <c r="LRI151" s="592"/>
      <c r="LRJ151" s="592"/>
      <c r="LRK151" s="592"/>
      <c r="LRL151" s="592"/>
      <c r="LRM151" s="592"/>
      <c r="LRN151" s="592"/>
      <c r="LRO151" s="592"/>
      <c r="LRP151" s="592"/>
      <c r="LRQ151" s="592"/>
      <c r="LRR151" s="592"/>
      <c r="LRS151" s="592"/>
      <c r="LRT151" s="592"/>
      <c r="LRU151" s="592"/>
      <c r="LRV151" s="592"/>
      <c r="LRW151" s="592"/>
      <c r="LRX151" s="592"/>
      <c r="LRY151" s="592"/>
      <c r="LRZ151" s="592"/>
      <c r="LSA151" s="592"/>
      <c r="LSB151" s="592"/>
      <c r="LSC151" s="592"/>
      <c r="LSD151" s="592"/>
      <c r="LSE151" s="592"/>
      <c r="LSF151" s="592"/>
      <c r="LSG151" s="592"/>
      <c r="LSH151" s="592"/>
      <c r="LSI151" s="592"/>
      <c r="LSJ151" s="592"/>
      <c r="LSK151" s="592"/>
      <c r="LSL151" s="592"/>
      <c r="LSM151" s="592"/>
      <c r="LSN151" s="592"/>
      <c r="LSO151" s="592"/>
      <c r="LSP151" s="592"/>
      <c r="LSQ151" s="592"/>
      <c r="LSR151" s="592"/>
      <c r="LSS151" s="592"/>
      <c r="LST151" s="592"/>
      <c r="LSU151" s="592"/>
      <c r="LSV151" s="592"/>
      <c r="LSW151" s="592"/>
      <c r="LSX151" s="592"/>
      <c r="LSY151" s="592"/>
      <c r="LSZ151" s="592"/>
      <c r="LTA151" s="592"/>
      <c r="LTB151" s="592"/>
      <c r="LTC151" s="592"/>
      <c r="LTD151" s="592"/>
      <c r="LTE151" s="592"/>
      <c r="LTF151" s="592"/>
      <c r="LTG151" s="592"/>
      <c r="LTH151" s="592"/>
      <c r="LTI151" s="592"/>
      <c r="LTJ151" s="592"/>
      <c r="LTK151" s="592"/>
      <c r="LTL151" s="592"/>
      <c r="LTM151" s="592"/>
      <c r="LTN151" s="592"/>
      <c r="LTO151" s="592"/>
      <c r="LTP151" s="592"/>
      <c r="LTQ151" s="592"/>
      <c r="LTR151" s="592"/>
      <c r="LTS151" s="592"/>
      <c r="LTT151" s="592"/>
      <c r="LTU151" s="592"/>
      <c r="LTV151" s="592"/>
      <c r="LTW151" s="592"/>
      <c r="LTX151" s="592"/>
      <c r="LTY151" s="592"/>
      <c r="LTZ151" s="592"/>
      <c r="LUA151" s="592"/>
      <c r="LUB151" s="592"/>
      <c r="LUC151" s="592"/>
      <c r="LUD151" s="592"/>
      <c r="LUE151" s="592"/>
      <c r="LUF151" s="592"/>
      <c r="LUG151" s="592"/>
      <c r="LUH151" s="592"/>
      <c r="LUI151" s="592"/>
      <c r="LUJ151" s="592"/>
      <c r="LUK151" s="592"/>
      <c r="LUL151" s="592"/>
      <c r="LUM151" s="592"/>
      <c r="LUN151" s="592"/>
      <c r="LUO151" s="592"/>
      <c r="LUP151" s="592"/>
      <c r="LUQ151" s="592"/>
      <c r="LUR151" s="592"/>
      <c r="LUS151" s="592"/>
      <c r="LUT151" s="592"/>
      <c r="LUU151" s="592"/>
      <c r="LUV151" s="592"/>
      <c r="LUW151" s="592"/>
      <c r="LUX151" s="592"/>
      <c r="LUY151" s="592"/>
      <c r="LUZ151" s="592"/>
      <c r="LVA151" s="592"/>
      <c r="LVB151" s="592"/>
      <c r="LVC151" s="592"/>
      <c r="LVD151" s="592"/>
      <c r="LVE151" s="592"/>
      <c r="LVF151" s="592"/>
      <c r="LVG151" s="592"/>
      <c r="LVH151" s="592"/>
      <c r="LVI151" s="592"/>
      <c r="LVJ151" s="592"/>
      <c r="LVK151" s="592"/>
      <c r="LVL151" s="592"/>
      <c r="LVM151" s="592"/>
      <c r="LVN151" s="592"/>
      <c r="LVO151" s="592"/>
      <c r="LVP151" s="592"/>
      <c r="LVQ151" s="592"/>
      <c r="LVR151" s="592"/>
      <c r="LVS151" s="592"/>
      <c r="LVT151" s="592"/>
      <c r="LVU151" s="592"/>
      <c r="LVV151" s="592"/>
      <c r="LVW151" s="592"/>
      <c r="LVX151" s="592"/>
      <c r="LVY151" s="592"/>
      <c r="LVZ151" s="592"/>
      <c r="LWA151" s="592"/>
      <c r="LWB151" s="592"/>
      <c r="LWC151" s="592"/>
      <c r="LWD151" s="592"/>
      <c r="LWE151" s="592"/>
      <c r="LWF151" s="592"/>
      <c r="LWG151" s="592"/>
      <c r="LWH151" s="592"/>
      <c r="LWI151" s="592"/>
      <c r="LWJ151" s="592"/>
      <c r="LWK151" s="592"/>
      <c r="LWL151" s="592"/>
      <c r="LWM151" s="592"/>
      <c r="LWN151" s="592"/>
      <c r="LWO151" s="592"/>
      <c r="LWP151" s="592"/>
      <c r="LWQ151" s="592"/>
      <c r="LWR151" s="592"/>
      <c r="LWS151" s="592"/>
      <c r="LWT151" s="592"/>
      <c r="LWU151" s="592"/>
      <c r="LWV151" s="592"/>
      <c r="LWW151" s="592"/>
      <c r="LWX151" s="592"/>
      <c r="LWY151" s="592"/>
      <c r="LWZ151" s="592"/>
      <c r="LXA151" s="592"/>
      <c r="LXB151" s="592"/>
      <c r="LXC151" s="592"/>
      <c r="LXD151" s="592"/>
      <c r="LXE151" s="592"/>
      <c r="LXF151" s="592"/>
      <c r="LXG151" s="592"/>
      <c r="LXH151" s="592"/>
      <c r="LXI151" s="592"/>
      <c r="LXJ151" s="592"/>
      <c r="LXK151" s="592"/>
      <c r="LXL151" s="592"/>
      <c r="LXM151" s="592"/>
      <c r="LXN151" s="592"/>
      <c r="LXO151" s="592"/>
      <c r="LXP151" s="592"/>
      <c r="LXQ151" s="592"/>
      <c r="LXR151" s="592"/>
      <c r="LXS151" s="592"/>
      <c r="LXT151" s="592"/>
      <c r="LXU151" s="592"/>
      <c r="LXV151" s="592"/>
      <c r="LXW151" s="592"/>
      <c r="LXX151" s="592"/>
      <c r="LXY151" s="592"/>
      <c r="LXZ151" s="592"/>
      <c r="LYA151" s="592"/>
      <c r="LYB151" s="592"/>
      <c r="LYC151" s="592"/>
      <c r="LYD151" s="592"/>
      <c r="LYE151" s="592"/>
      <c r="LYF151" s="592"/>
      <c r="LYG151" s="592"/>
      <c r="LYH151" s="592"/>
      <c r="LYI151" s="592"/>
      <c r="LYJ151" s="592"/>
      <c r="LYK151" s="592"/>
      <c r="LYL151" s="592"/>
      <c r="LYM151" s="592"/>
      <c r="LYN151" s="592"/>
      <c r="LYO151" s="592"/>
      <c r="LYP151" s="592"/>
      <c r="LYQ151" s="592"/>
      <c r="LYR151" s="592"/>
      <c r="LYS151" s="592"/>
      <c r="LYT151" s="592"/>
      <c r="LYU151" s="592"/>
      <c r="LYV151" s="592"/>
      <c r="LYW151" s="592"/>
      <c r="LYX151" s="592"/>
      <c r="LYY151" s="592"/>
      <c r="LYZ151" s="592"/>
      <c r="LZA151" s="592"/>
      <c r="LZB151" s="592"/>
      <c r="LZC151" s="592"/>
      <c r="LZD151" s="592"/>
      <c r="LZE151" s="592"/>
      <c r="LZF151" s="592"/>
      <c r="LZG151" s="592"/>
      <c r="LZH151" s="592"/>
      <c r="LZI151" s="592"/>
      <c r="LZJ151" s="592"/>
      <c r="LZK151" s="592"/>
      <c r="LZL151" s="592"/>
      <c r="LZM151" s="592"/>
      <c r="LZN151" s="592"/>
      <c r="LZO151" s="592"/>
      <c r="LZP151" s="592"/>
      <c r="LZQ151" s="592"/>
      <c r="LZR151" s="592"/>
      <c r="LZS151" s="592"/>
      <c r="LZT151" s="592"/>
      <c r="LZU151" s="592"/>
      <c r="LZV151" s="592"/>
      <c r="LZW151" s="592"/>
      <c r="LZX151" s="592"/>
      <c r="LZY151" s="592"/>
      <c r="LZZ151" s="592"/>
      <c r="MAA151" s="592"/>
      <c r="MAB151" s="592"/>
      <c r="MAC151" s="592"/>
      <c r="MAD151" s="592"/>
      <c r="MAE151" s="592"/>
      <c r="MAF151" s="592"/>
      <c r="MAG151" s="592"/>
      <c r="MAH151" s="592"/>
      <c r="MAI151" s="592"/>
      <c r="MAJ151" s="592"/>
      <c r="MAK151" s="592"/>
      <c r="MAL151" s="592"/>
      <c r="MAM151" s="592"/>
      <c r="MAN151" s="592"/>
      <c r="MAO151" s="592"/>
      <c r="MAP151" s="592"/>
      <c r="MAQ151" s="592"/>
      <c r="MAR151" s="592"/>
      <c r="MAS151" s="592"/>
      <c r="MAT151" s="592"/>
      <c r="MAU151" s="592"/>
      <c r="MAV151" s="592"/>
      <c r="MAW151" s="592"/>
      <c r="MAX151" s="592"/>
      <c r="MAY151" s="592"/>
      <c r="MAZ151" s="592"/>
      <c r="MBA151" s="592"/>
      <c r="MBB151" s="592"/>
      <c r="MBC151" s="592"/>
      <c r="MBD151" s="592"/>
      <c r="MBE151" s="592"/>
      <c r="MBF151" s="592"/>
      <c r="MBG151" s="592"/>
      <c r="MBH151" s="592"/>
      <c r="MBI151" s="592"/>
      <c r="MBJ151" s="592"/>
      <c r="MBK151" s="592"/>
      <c r="MBL151" s="592"/>
      <c r="MBM151" s="592"/>
      <c r="MBN151" s="592"/>
      <c r="MBO151" s="592"/>
      <c r="MBP151" s="592"/>
      <c r="MBQ151" s="592"/>
      <c r="MBR151" s="592"/>
      <c r="MBS151" s="592"/>
      <c r="MBT151" s="592"/>
      <c r="MBU151" s="592"/>
      <c r="MBV151" s="592"/>
      <c r="MBW151" s="592"/>
      <c r="MBX151" s="592"/>
      <c r="MBY151" s="592"/>
      <c r="MBZ151" s="592"/>
      <c r="MCA151" s="592"/>
      <c r="MCB151" s="592"/>
      <c r="MCC151" s="592"/>
      <c r="MCD151" s="592"/>
      <c r="MCE151" s="592"/>
      <c r="MCF151" s="592"/>
      <c r="MCG151" s="592"/>
      <c r="MCH151" s="592"/>
      <c r="MCI151" s="592"/>
      <c r="MCJ151" s="592"/>
      <c r="MCK151" s="592"/>
      <c r="MCL151" s="592"/>
      <c r="MCM151" s="592"/>
      <c r="MCN151" s="592"/>
      <c r="MCO151" s="592"/>
      <c r="MCP151" s="592"/>
      <c r="MCQ151" s="592"/>
      <c r="MCR151" s="592"/>
      <c r="MCS151" s="592"/>
      <c r="MCT151" s="592"/>
      <c r="MCU151" s="592"/>
      <c r="MCV151" s="592"/>
      <c r="MCW151" s="592"/>
      <c r="MCX151" s="592"/>
      <c r="MCY151" s="592"/>
      <c r="MCZ151" s="592"/>
      <c r="MDA151" s="592"/>
      <c r="MDB151" s="592"/>
      <c r="MDC151" s="592"/>
      <c r="MDD151" s="592"/>
      <c r="MDE151" s="592"/>
      <c r="MDF151" s="592"/>
      <c r="MDG151" s="592"/>
      <c r="MDH151" s="592"/>
      <c r="MDI151" s="592"/>
      <c r="MDJ151" s="592"/>
      <c r="MDK151" s="592"/>
      <c r="MDL151" s="592"/>
      <c r="MDM151" s="592"/>
      <c r="MDN151" s="592"/>
      <c r="MDO151" s="592"/>
      <c r="MDP151" s="592"/>
      <c r="MDQ151" s="592"/>
      <c r="MDR151" s="592"/>
      <c r="MDS151" s="592"/>
      <c r="MDT151" s="592"/>
      <c r="MDU151" s="592"/>
      <c r="MDV151" s="592"/>
      <c r="MDW151" s="592"/>
      <c r="MDX151" s="592"/>
      <c r="MDY151" s="592"/>
      <c r="MDZ151" s="592"/>
      <c r="MEA151" s="592"/>
      <c r="MEB151" s="592"/>
      <c r="MEC151" s="592"/>
      <c r="MED151" s="592"/>
      <c r="MEE151" s="592"/>
      <c r="MEF151" s="592"/>
      <c r="MEG151" s="592"/>
      <c r="MEH151" s="592"/>
      <c r="MEI151" s="592"/>
      <c r="MEJ151" s="592"/>
      <c r="MEK151" s="592"/>
      <c r="MEL151" s="592"/>
      <c r="MEM151" s="592"/>
      <c r="MEN151" s="592"/>
      <c r="MEO151" s="592"/>
      <c r="MEP151" s="592"/>
      <c r="MEQ151" s="592"/>
      <c r="MER151" s="592"/>
      <c r="MES151" s="592"/>
      <c r="MET151" s="592"/>
      <c r="MEU151" s="592"/>
      <c r="MEV151" s="592"/>
      <c r="MEW151" s="592"/>
      <c r="MEX151" s="592"/>
      <c r="MEY151" s="592"/>
      <c r="MEZ151" s="592"/>
      <c r="MFA151" s="592"/>
      <c r="MFB151" s="592"/>
      <c r="MFC151" s="592"/>
      <c r="MFD151" s="592"/>
      <c r="MFE151" s="592"/>
      <c r="MFF151" s="592"/>
      <c r="MFG151" s="592"/>
      <c r="MFH151" s="592"/>
      <c r="MFI151" s="592"/>
      <c r="MFJ151" s="592"/>
      <c r="MFK151" s="592"/>
      <c r="MFL151" s="592"/>
      <c r="MFM151" s="592"/>
      <c r="MFN151" s="592"/>
      <c r="MFO151" s="592"/>
      <c r="MFP151" s="592"/>
      <c r="MFQ151" s="592"/>
      <c r="MFR151" s="592"/>
      <c r="MFS151" s="592"/>
      <c r="MFT151" s="592"/>
      <c r="MFU151" s="592"/>
      <c r="MFV151" s="592"/>
      <c r="MFW151" s="592"/>
      <c r="MFX151" s="592"/>
      <c r="MFY151" s="592"/>
      <c r="MFZ151" s="592"/>
      <c r="MGA151" s="592"/>
      <c r="MGB151" s="592"/>
      <c r="MGC151" s="592"/>
      <c r="MGD151" s="592"/>
      <c r="MGE151" s="592"/>
      <c r="MGF151" s="592"/>
      <c r="MGG151" s="592"/>
      <c r="MGH151" s="592"/>
      <c r="MGI151" s="592"/>
      <c r="MGJ151" s="592"/>
      <c r="MGK151" s="592"/>
      <c r="MGL151" s="592"/>
      <c r="MGM151" s="592"/>
      <c r="MGN151" s="592"/>
      <c r="MGO151" s="592"/>
      <c r="MGP151" s="592"/>
      <c r="MGQ151" s="592"/>
      <c r="MGR151" s="592"/>
      <c r="MGS151" s="592"/>
      <c r="MGT151" s="592"/>
      <c r="MGU151" s="592"/>
      <c r="MGV151" s="592"/>
      <c r="MGW151" s="592"/>
      <c r="MGX151" s="592"/>
      <c r="MGY151" s="592"/>
      <c r="MGZ151" s="592"/>
      <c r="MHA151" s="592"/>
      <c r="MHB151" s="592"/>
      <c r="MHC151" s="592"/>
      <c r="MHD151" s="592"/>
      <c r="MHE151" s="592"/>
      <c r="MHF151" s="592"/>
      <c r="MHG151" s="592"/>
      <c r="MHH151" s="592"/>
      <c r="MHI151" s="592"/>
      <c r="MHJ151" s="592"/>
      <c r="MHK151" s="592"/>
      <c r="MHL151" s="592"/>
      <c r="MHM151" s="592"/>
      <c r="MHN151" s="592"/>
      <c r="MHO151" s="592"/>
      <c r="MHP151" s="592"/>
      <c r="MHQ151" s="592"/>
      <c r="MHR151" s="592"/>
      <c r="MHS151" s="592"/>
      <c r="MHT151" s="592"/>
      <c r="MHU151" s="592"/>
      <c r="MHV151" s="592"/>
      <c r="MHW151" s="592"/>
      <c r="MHX151" s="592"/>
      <c r="MHY151" s="592"/>
      <c r="MHZ151" s="592"/>
      <c r="MIA151" s="592"/>
      <c r="MIB151" s="592"/>
      <c r="MIC151" s="592"/>
      <c r="MID151" s="592"/>
      <c r="MIE151" s="592"/>
      <c r="MIF151" s="592"/>
      <c r="MIG151" s="592"/>
      <c r="MIH151" s="592"/>
      <c r="MII151" s="592"/>
      <c r="MIJ151" s="592"/>
      <c r="MIK151" s="592"/>
      <c r="MIL151" s="592"/>
      <c r="MIM151" s="592"/>
      <c r="MIN151" s="592"/>
      <c r="MIO151" s="592"/>
      <c r="MIP151" s="592"/>
      <c r="MIQ151" s="592"/>
      <c r="MIR151" s="592"/>
      <c r="MIS151" s="592"/>
      <c r="MIT151" s="592"/>
      <c r="MIU151" s="592"/>
      <c r="MIV151" s="592"/>
      <c r="MIW151" s="592"/>
      <c r="MIX151" s="592"/>
      <c r="MIY151" s="592"/>
      <c r="MIZ151" s="592"/>
      <c r="MJA151" s="592"/>
      <c r="MJB151" s="592"/>
      <c r="MJC151" s="592"/>
      <c r="MJD151" s="592"/>
      <c r="MJE151" s="592"/>
      <c r="MJF151" s="592"/>
      <c r="MJG151" s="592"/>
      <c r="MJH151" s="592"/>
      <c r="MJI151" s="592"/>
      <c r="MJJ151" s="592"/>
      <c r="MJK151" s="592"/>
      <c r="MJL151" s="592"/>
      <c r="MJM151" s="592"/>
      <c r="MJN151" s="592"/>
      <c r="MJO151" s="592"/>
      <c r="MJP151" s="592"/>
      <c r="MJQ151" s="592"/>
      <c r="MJR151" s="592"/>
      <c r="MJS151" s="592"/>
      <c r="MJT151" s="592"/>
      <c r="MJU151" s="592"/>
      <c r="MJV151" s="592"/>
      <c r="MJW151" s="592"/>
      <c r="MJX151" s="592"/>
      <c r="MJY151" s="592"/>
      <c r="MJZ151" s="592"/>
      <c r="MKA151" s="592"/>
      <c r="MKB151" s="592"/>
      <c r="MKC151" s="592"/>
      <c r="MKD151" s="592"/>
      <c r="MKE151" s="592"/>
      <c r="MKF151" s="592"/>
      <c r="MKG151" s="592"/>
      <c r="MKH151" s="592"/>
      <c r="MKI151" s="592"/>
      <c r="MKJ151" s="592"/>
      <c r="MKK151" s="592"/>
      <c r="MKL151" s="592"/>
      <c r="MKM151" s="592"/>
      <c r="MKN151" s="592"/>
      <c r="MKO151" s="592"/>
      <c r="MKP151" s="592"/>
      <c r="MKQ151" s="592"/>
      <c r="MKR151" s="592"/>
      <c r="MKS151" s="592"/>
      <c r="MKT151" s="592"/>
      <c r="MKU151" s="592"/>
      <c r="MKV151" s="592"/>
      <c r="MKW151" s="592"/>
      <c r="MKX151" s="592"/>
      <c r="MKY151" s="592"/>
      <c r="MKZ151" s="592"/>
      <c r="MLA151" s="592"/>
      <c r="MLB151" s="592"/>
      <c r="MLC151" s="592"/>
      <c r="MLD151" s="592"/>
      <c r="MLE151" s="592"/>
      <c r="MLF151" s="592"/>
      <c r="MLG151" s="592"/>
      <c r="MLH151" s="592"/>
      <c r="MLI151" s="592"/>
      <c r="MLJ151" s="592"/>
      <c r="MLK151" s="592"/>
      <c r="MLL151" s="592"/>
      <c r="MLM151" s="592"/>
      <c r="MLN151" s="592"/>
      <c r="MLO151" s="592"/>
      <c r="MLP151" s="592"/>
      <c r="MLQ151" s="592"/>
      <c r="MLR151" s="592"/>
      <c r="MLS151" s="592"/>
      <c r="MLT151" s="592"/>
      <c r="MLU151" s="592"/>
      <c r="MLV151" s="592"/>
      <c r="MLW151" s="592"/>
      <c r="MLX151" s="592"/>
      <c r="MLY151" s="592"/>
      <c r="MLZ151" s="592"/>
      <c r="MMA151" s="592"/>
      <c r="MMB151" s="592"/>
      <c r="MMC151" s="592"/>
      <c r="MMD151" s="592"/>
      <c r="MME151" s="592"/>
      <c r="MMF151" s="592"/>
      <c r="MMG151" s="592"/>
      <c r="MMH151" s="592"/>
      <c r="MMI151" s="592"/>
      <c r="MMJ151" s="592"/>
      <c r="MMK151" s="592"/>
      <c r="MML151" s="592"/>
      <c r="MMM151" s="592"/>
      <c r="MMN151" s="592"/>
      <c r="MMO151" s="592"/>
      <c r="MMP151" s="592"/>
      <c r="MMQ151" s="592"/>
      <c r="MMR151" s="592"/>
      <c r="MMS151" s="592"/>
      <c r="MMT151" s="592"/>
      <c r="MMU151" s="592"/>
      <c r="MMV151" s="592"/>
      <c r="MMW151" s="592"/>
      <c r="MMX151" s="592"/>
      <c r="MMY151" s="592"/>
      <c r="MMZ151" s="592"/>
      <c r="MNA151" s="592"/>
      <c r="MNB151" s="592"/>
      <c r="MNC151" s="592"/>
      <c r="MND151" s="592"/>
      <c r="MNE151" s="592"/>
      <c r="MNF151" s="592"/>
      <c r="MNG151" s="592"/>
      <c r="MNH151" s="592"/>
      <c r="MNI151" s="592"/>
      <c r="MNJ151" s="592"/>
      <c r="MNK151" s="592"/>
      <c r="MNL151" s="592"/>
      <c r="MNM151" s="592"/>
      <c r="MNN151" s="592"/>
      <c r="MNO151" s="592"/>
      <c r="MNP151" s="592"/>
      <c r="MNQ151" s="592"/>
      <c r="MNR151" s="592"/>
      <c r="MNS151" s="592"/>
      <c r="MNT151" s="592"/>
      <c r="MNU151" s="592"/>
      <c r="MNV151" s="592"/>
      <c r="MNW151" s="592"/>
      <c r="MNX151" s="592"/>
      <c r="MNY151" s="592"/>
      <c r="MNZ151" s="592"/>
      <c r="MOA151" s="592"/>
      <c r="MOB151" s="592"/>
      <c r="MOC151" s="592"/>
      <c r="MOD151" s="592"/>
      <c r="MOE151" s="592"/>
      <c r="MOF151" s="592"/>
      <c r="MOG151" s="592"/>
      <c r="MOH151" s="592"/>
      <c r="MOI151" s="592"/>
      <c r="MOJ151" s="592"/>
      <c r="MOK151" s="592"/>
      <c r="MOL151" s="592"/>
      <c r="MOM151" s="592"/>
      <c r="MON151" s="592"/>
      <c r="MOO151" s="592"/>
      <c r="MOP151" s="592"/>
      <c r="MOQ151" s="592"/>
      <c r="MOR151" s="592"/>
      <c r="MOS151" s="592"/>
      <c r="MOT151" s="592"/>
      <c r="MOU151" s="592"/>
      <c r="MOV151" s="592"/>
      <c r="MOW151" s="592"/>
      <c r="MOX151" s="592"/>
      <c r="MOY151" s="592"/>
      <c r="MOZ151" s="592"/>
      <c r="MPA151" s="592"/>
      <c r="MPB151" s="592"/>
      <c r="MPC151" s="592"/>
      <c r="MPD151" s="592"/>
      <c r="MPE151" s="592"/>
      <c r="MPF151" s="592"/>
      <c r="MPG151" s="592"/>
      <c r="MPH151" s="592"/>
      <c r="MPI151" s="592"/>
      <c r="MPJ151" s="592"/>
      <c r="MPK151" s="592"/>
      <c r="MPL151" s="592"/>
      <c r="MPM151" s="592"/>
      <c r="MPN151" s="592"/>
      <c r="MPO151" s="592"/>
      <c r="MPP151" s="592"/>
      <c r="MPQ151" s="592"/>
      <c r="MPR151" s="592"/>
      <c r="MPS151" s="592"/>
      <c r="MPT151" s="592"/>
      <c r="MPU151" s="592"/>
      <c r="MPV151" s="592"/>
      <c r="MPW151" s="592"/>
      <c r="MPX151" s="592"/>
      <c r="MPY151" s="592"/>
      <c r="MPZ151" s="592"/>
      <c r="MQA151" s="592"/>
      <c r="MQB151" s="592"/>
      <c r="MQC151" s="592"/>
      <c r="MQD151" s="592"/>
      <c r="MQE151" s="592"/>
      <c r="MQF151" s="592"/>
      <c r="MQG151" s="592"/>
      <c r="MQH151" s="592"/>
      <c r="MQI151" s="592"/>
      <c r="MQJ151" s="592"/>
      <c r="MQK151" s="592"/>
      <c r="MQL151" s="592"/>
      <c r="MQM151" s="592"/>
      <c r="MQN151" s="592"/>
      <c r="MQO151" s="592"/>
      <c r="MQP151" s="592"/>
      <c r="MQQ151" s="592"/>
      <c r="MQR151" s="592"/>
      <c r="MQS151" s="592"/>
      <c r="MQT151" s="592"/>
      <c r="MQU151" s="592"/>
      <c r="MQV151" s="592"/>
      <c r="MQW151" s="592"/>
      <c r="MQX151" s="592"/>
      <c r="MQY151" s="592"/>
      <c r="MQZ151" s="592"/>
      <c r="MRA151" s="592"/>
      <c r="MRB151" s="592"/>
      <c r="MRC151" s="592"/>
      <c r="MRD151" s="592"/>
      <c r="MRE151" s="592"/>
      <c r="MRF151" s="592"/>
      <c r="MRG151" s="592"/>
      <c r="MRH151" s="592"/>
      <c r="MRI151" s="592"/>
      <c r="MRJ151" s="592"/>
      <c r="MRK151" s="592"/>
      <c r="MRL151" s="592"/>
      <c r="MRM151" s="592"/>
      <c r="MRN151" s="592"/>
      <c r="MRO151" s="592"/>
      <c r="MRP151" s="592"/>
      <c r="MRQ151" s="592"/>
      <c r="MRR151" s="592"/>
      <c r="MRS151" s="592"/>
      <c r="MRT151" s="592"/>
      <c r="MRU151" s="592"/>
      <c r="MRV151" s="592"/>
      <c r="MRW151" s="592"/>
      <c r="MRX151" s="592"/>
      <c r="MRY151" s="592"/>
      <c r="MRZ151" s="592"/>
      <c r="MSA151" s="592"/>
      <c r="MSB151" s="592"/>
      <c r="MSC151" s="592"/>
      <c r="MSD151" s="592"/>
      <c r="MSE151" s="592"/>
      <c r="MSF151" s="592"/>
      <c r="MSG151" s="592"/>
      <c r="MSH151" s="592"/>
      <c r="MSI151" s="592"/>
      <c r="MSJ151" s="592"/>
      <c r="MSK151" s="592"/>
      <c r="MSL151" s="592"/>
      <c r="MSM151" s="592"/>
      <c r="MSN151" s="592"/>
      <c r="MSO151" s="592"/>
      <c r="MSP151" s="592"/>
      <c r="MSQ151" s="592"/>
      <c r="MSR151" s="592"/>
      <c r="MSS151" s="592"/>
      <c r="MST151" s="592"/>
      <c r="MSU151" s="592"/>
      <c r="MSV151" s="592"/>
      <c r="MSW151" s="592"/>
      <c r="MSX151" s="592"/>
      <c r="MSY151" s="592"/>
      <c r="MSZ151" s="592"/>
      <c r="MTA151" s="592"/>
      <c r="MTB151" s="592"/>
      <c r="MTC151" s="592"/>
      <c r="MTD151" s="592"/>
      <c r="MTE151" s="592"/>
      <c r="MTF151" s="592"/>
      <c r="MTG151" s="592"/>
      <c r="MTH151" s="592"/>
      <c r="MTI151" s="592"/>
      <c r="MTJ151" s="592"/>
      <c r="MTK151" s="592"/>
      <c r="MTL151" s="592"/>
      <c r="MTM151" s="592"/>
      <c r="MTN151" s="592"/>
      <c r="MTO151" s="592"/>
      <c r="MTP151" s="592"/>
      <c r="MTQ151" s="592"/>
      <c r="MTR151" s="592"/>
      <c r="MTS151" s="592"/>
      <c r="MTT151" s="592"/>
      <c r="MTU151" s="592"/>
      <c r="MTV151" s="592"/>
      <c r="MTW151" s="592"/>
      <c r="MTX151" s="592"/>
      <c r="MTY151" s="592"/>
      <c r="MTZ151" s="592"/>
      <c r="MUA151" s="592"/>
      <c r="MUB151" s="592"/>
      <c r="MUC151" s="592"/>
      <c r="MUD151" s="592"/>
      <c r="MUE151" s="592"/>
      <c r="MUF151" s="592"/>
      <c r="MUG151" s="592"/>
      <c r="MUH151" s="592"/>
      <c r="MUI151" s="592"/>
      <c r="MUJ151" s="592"/>
      <c r="MUK151" s="592"/>
      <c r="MUL151" s="592"/>
      <c r="MUM151" s="592"/>
      <c r="MUN151" s="592"/>
      <c r="MUO151" s="592"/>
      <c r="MUP151" s="592"/>
      <c r="MUQ151" s="592"/>
      <c r="MUR151" s="592"/>
      <c r="MUS151" s="592"/>
      <c r="MUT151" s="592"/>
      <c r="MUU151" s="592"/>
      <c r="MUV151" s="592"/>
      <c r="MUW151" s="592"/>
      <c r="MUX151" s="592"/>
      <c r="MUY151" s="592"/>
      <c r="MUZ151" s="592"/>
      <c r="MVA151" s="592"/>
      <c r="MVB151" s="592"/>
      <c r="MVC151" s="592"/>
      <c r="MVD151" s="592"/>
      <c r="MVE151" s="592"/>
      <c r="MVF151" s="592"/>
      <c r="MVG151" s="592"/>
      <c r="MVH151" s="592"/>
      <c r="MVI151" s="592"/>
      <c r="MVJ151" s="592"/>
      <c r="MVK151" s="592"/>
      <c r="MVL151" s="592"/>
      <c r="MVM151" s="592"/>
      <c r="MVN151" s="592"/>
      <c r="MVO151" s="592"/>
      <c r="MVP151" s="592"/>
      <c r="MVQ151" s="592"/>
      <c r="MVR151" s="592"/>
      <c r="MVS151" s="592"/>
      <c r="MVT151" s="592"/>
      <c r="MVU151" s="592"/>
      <c r="MVV151" s="592"/>
      <c r="MVW151" s="592"/>
      <c r="MVX151" s="592"/>
      <c r="MVY151" s="592"/>
      <c r="MVZ151" s="592"/>
      <c r="MWA151" s="592"/>
      <c r="MWB151" s="592"/>
      <c r="MWC151" s="592"/>
      <c r="MWD151" s="592"/>
      <c r="MWE151" s="592"/>
      <c r="MWF151" s="592"/>
      <c r="MWG151" s="592"/>
      <c r="MWH151" s="592"/>
      <c r="MWI151" s="592"/>
      <c r="MWJ151" s="592"/>
      <c r="MWK151" s="592"/>
      <c r="MWL151" s="592"/>
      <c r="MWM151" s="592"/>
      <c r="MWN151" s="592"/>
      <c r="MWO151" s="592"/>
      <c r="MWP151" s="592"/>
      <c r="MWQ151" s="592"/>
      <c r="MWR151" s="592"/>
      <c r="MWS151" s="592"/>
      <c r="MWT151" s="592"/>
      <c r="MWU151" s="592"/>
      <c r="MWV151" s="592"/>
      <c r="MWW151" s="592"/>
      <c r="MWX151" s="592"/>
      <c r="MWY151" s="592"/>
      <c r="MWZ151" s="592"/>
      <c r="MXA151" s="592"/>
      <c r="MXB151" s="592"/>
      <c r="MXC151" s="592"/>
      <c r="MXD151" s="592"/>
      <c r="MXE151" s="592"/>
      <c r="MXF151" s="592"/>
      <c r="MXG151" s="592"/>
      <c r="MXH151" s="592"/>
      <c r="MXI151" s="592"/>
      <c r="MXJ151" s="592"/>
      <c r="MXK151" s="592"/>
      <c r="MXL151" s="592"/>
      <c r="MXM151" s="592"/>
      <c r="MXN151" s="592"/>
      <c r="MXO151" s="592"/>
      <c r="MXP151" s="592"/>
      <c r="MXQ151" s="592"/>
      <c r="MXR151" s="592"/>
      <c r="MXS151" s="592"/>
      <c r="MXT151" s="592"/>
      <c r="MXU151" s="592"/>
      <c r="MXV151" s="592"/>
      <c r="MXW151" s="592"/>
      <c r="MXX151" s="592"/>
      <c r="MXY151" s="592"/>
      <c r="MXZ151" s="592"/>
      <c r="MYA151" s="592"/>
      <c r="MYB151" s="592"/>
      <c r="MYC151" s="592"/>
      <c r="MYD151" s="592"/>
      <c r="MYE151" s="592"/>
      <c r="MYF151" s="592"/>
      <c r="MYG151" s="592"/>
      <c r="MYH151" s="592"/>
      <c r="MYI151" s="592"/>
      <c r="MYJ151" s="592"/>
      <c r="MYK151" s="592"/>
      <c r="MYL151" s="592"/>
      <c r="MYM151" s="592"/>
      <c r="MYN151" s="592"/>
      <c r="MYO151" s="592"/>
      <c r="MYP151" s="592"/>
      <c r="MYQ151" s="592"/>
      <c r="MYR151" s="592"/>
      <c r="MYS151" s="592"/>
      <c r="MYT151" s="592"/>
      <c r="MYU151" s="592"/>
      <c r="MYV151" s="592"/>
      <c r="MYW151" s="592"/>
      <c r="MYX151" s="592"/>
      <c r="MYY151" s="592"/>
      <c r="MYZ151" s="592"/>
      <c r="MZA151" s="592"/>
      <c r="MZB151" s="592"/>
      <c r="MZC151" s="592"/>
      <c r="MZD151" s="592"/>
      <c r="MZE151" s="592"/>
      <c r="MZF151" s="592"/>
      <c r="MZG151" s="592"/>
      <c r="MZH151" s="592"/>
      <c r="MZI151" s="592"/>
      <c r="MZJ151" s="592"/>
      <c r="MZK151" s="592"/>
      <c r="MZL151" s="592"/>
      <c r="MZM151" s="592"/>
      <c r="MZN151" s="592"/>
      <c r="MZO151" s="592"/>
      <c r="MZP151" s="592"/>
      <c r="MZQ151" s="592"/>
      <c r="MZR151" s="592"/>
      <c r="MZS151" s="592"/>
      <c r="MZT151" s="592"/>
      <c r="MZU151" s="592"/>
      <c r="MZV151" s="592"/>
      <c r="MZW151" s="592"/>
      <c r="MZX151" s="592"/>
      <c r="MZY151" s="592"/>
      <c r="MZZ151" s="592"/>
      <c r="NAA151" s="592"/>
      <c r="NAB151" s="592"/>
      <c r="NAC151" s="592"/>
      <c r="NAD151" s="592"/>
      <c r="NAE151" s="592"/>
      <c r="NAF151" s="592"/>
      <c r="NAG151" s="592"/>
      <c r="NAH151" s="592"/>
      <c r="NAI151" s="592"/>
      <c r="NAJ151" s="592"/>
      <c r="NAK151" s="592"/>
      <c r="NAL151" s="592"/>
      <c r="NAM151" s="592"/>
      <c r="NAN151" s="592"/>
      <c r="NAO151" s="592"/>
      <c r="NAP151" s="592"/>
      <c r="NAQ151" s="592"/>
      <c r="NAR151" s="592"/>
      <c r="NAS151" s="592"/>
      <c r="NAT151" s="592"/>
      <c r="NAU151" s="592"/>
      <c r="NAV151" s="592"/>
      <c r="NAW151" s="592"/>
      <c r="NAX151" s="592"/>
      <c r="NAY151" s="592"/>
      <c r="NAZ151" s="592"/>
      <c r="NBA151" s="592"/>
      <c r="NBB151" s="592"/>
      <c r="NBC151" s="592"/>
      <c r="NBD151" s="592"/>
      <c r="NBE151" s="592"/>
      <c r="NBF151" s="592"/>
      <c r="NBG151" s="592"/>
      <c r="NBH151" s="592"/>
      <c r="NBI151" s="592"/>
      <c r="NBJ151" s="592"/>
      <c r="NBK151" s="592"/>
      <c r="NBL151" s="592"/>
      <c r="NBM151" s="592"/>
      <c r="NBN151" s="592"/>
      <c r="NBO151" s="592"/>
      <c r="NBP151" s="592"/>
      <c r="NBQ151" s="592"/>
      <c r="NBR151" s="592"/>
      <c r="NBS151" s="592"/>
      <c r="NBT151" s="592"/>
      <c r="NBU151" s="592"/>
      <c r="NBV151" s="592"/>
      <c r="NBW151" s="592"/>
      <c r="NBX151" s="592"/>
      <c r="NBY151" s="592"/>
      <c r="NBZ151" s="592"/>
      <c r="NCA151" s="592"/>
      <c r="NCB151" s="592"/>
      <c r="NCC151" s="592"/>
      <c r="NCD151" s="592"/>
      <c r="NCE151" s="592"/>
      <c r="NCF151" s="592"/>
      <c r="NCG151" s="592"/>
      <c r="NCH151" s="592"/>
      <c r="NCI151" s="592"/>
      <c r="NCJ151" s="592"/>
      <c r="NCK151" s="592"/>
      <c r="NCL151" s="592"/>
      <c r="NCM151" s="592"/>
      <c r="NCN151" s="592"/>
      <c r="NCO151" s="592"/>
      <c r="NCP151" s="592"/>
      <c r="NCQ151" s="592"/>
      <c r="NCR151" s="592"/>
      <c r="NCS151" s="592"/>
      <c r="NCT151" s="592"/>
      <c r="NCU151" s="592"/>
      <c r="NCV151" s="592"/>
      <c r="NCW151" s="592"/>
      <c r="NCX151" s="592"/>
      <c r="NCY151" s="592"/>
      <c r="NCZ151" s="592"/>
      <c r="NDA151" s="592"/>
      <c r="NDB151" s="592"/>
      <c r="NDC151" s="592"/>
      <c r="NDD151" s="592"/>
      <c r="NDE151" s="592"/>
      <c r="NDF151" s="592"/>
      <c r="NDG151" s="592"/>
      <c r="NDH151" s="592"/>
      <c r="NDI151" s="592"/>
      <c r="NDJ151" s="592"/>
      <c r="NDK151" s="592"/>
      <c r="NDL151" s="592"/>
      <c r="NDM151" s="592"/>
      <c r="NDN151" s="592"/>
      <c r="NDO151" s="592"/>
      <c r="NDP151" s="592"/>
      <c r="NDQ151" s="592"/>
      <c r="NDR151" s="592"/>
      <c r="NDS151" s="592"/>
      <c r="NDT151" s="592"/>
      <c r="NDU151" s="592"/>
      <c r="NDV151" s="592"/>
      <c r="NDW151" s="592"/>
      <c r="NDX151" s="592"/>
      <c r="NDY151" s="592"/>
      <c r="NDZ151" s="592"/>
      <c r="NEA151" s="592"/>
      <c r="NEB151" s="592"/>
      <c r="NEC151" s="592"/>
      <c r="NED151" s="592"/>
      <c r="NEE151" s="592"/>
      <c r="NEF151" s="592"/>
      <c r="NEG151" s="592"/>
      <c r="NEH151" s="592"/>
      <c r="NEI151" s="592"/>
      <c r="NEJ151" s="592"/>
      <c r="NEK151" s="592"/>
      <c r="NEL151" s="592"/>
      <c r="NEM151" s="592"/>
      <c r="NEN151" s="592"/>
      <c r="NEO151" s="592"/>
      <c r="NEP151" s="592"/>
      <c r="NEQ151" s="592"/>
      <c r="NER151" s="592"/>
      <c r="NES151" s="592"/>
      <c r="NET151" s="592"/>
      <c r="NEU151" s="592"/>
      <c r="NEV151" s="592"/>
      <c r="NEW151" s="592"/>
      <c r="NEX151" s="592"/>
      <c r="NEY151" s="592"/>
      <c r="NEZ151" s="592"/>
      <c r="NFA151" s="592"/>
      <c r="NFB151" s="592"/>
      <c r="NFC151" s="592"/>
      <c r="NFD151" s="592"/>
      <c r="NFE151" s="592"/>
      <c r="NFF151" s="592"/>
      <c r="NFG151" s="592"/>
      <c r="NFH151" s="592"/>
      <c r="NFI151" s="592"/>
      <c r="NFJ151" s="592"/>
      <c r="NFK151" s="592"/>
      <c r="NFL151" s="592"/>
      <c r="NFM151" s="592"/>
      <c r="NFN151" s="592"/>
      <c r="NFO151" s="592"/>
      <c r="NFP151" s="592"/>
      <c r="NFQ151" s="592"/>
      <c r="NFR151" s="592"/>
      <c r="NFS151" s="592"/>
      <c r="NFT151" s="592"/>
      <c r="NFU151" s="592"/>
      <c r="NFV151" s="592"/>
      <c r="NFW151" s="592"/>
      <c r="NFX151" s="592"/>
      <c r="NFY151" s="592"/>
      <c r="NFZ151" s="592"/>
      <c r="NGA151" s="592"/>
      <c r="NGB151" s="592"/>
      <c r="NGC151" s="592"/>
      <c r="NGD151" s="592"/>
      <c r="NGE151" s="592"/>
      <c r="NGF151" s="592"/>
      <c r="NGG151" s="592"/>
      <c r="NGH151" s="592"/>
      <c r="NGI151" s="592"/>
      <c r="NGJ151" s="592"/>
      <c r="NGK151" s="592"/>
      <c r="NGL151" s="592"/>
      <c r="NGM151" s="592"/>
      <c r="NGN151" s="592"/>
      <c r="NGO151" s="592"/>
      <c r="NGP151" s="592"/>
      <c r="NGQ151" s="592"/>
      <c r="NGR151" s="592"/>
      <c r="NGS151" s="592"/>
      <c r="NGT151" s="592"/>
      <c r="NGU151" s="592"/>
      <c r="NGV151" s="592"/>
      <c r="NGW151" s="592"/>
      <c r="NGX151" s="592"/>
      <c r="NGY151" s="592"/>
      <c r="NGZ151" s="592"/>
      <c r="NHA151" s="592"/>
      <c r="NHB151" s="592"/>
      <c r="NHC151" s="592"/>
      <c r="NHD151" s="592"/>
      <c r="NHE151" s="592"/>
      <c r="NHF151" s="592"/>
      <c r="NHG151" s="592"/>
      <c r="NHH151" s="592"/>
      <c r="NHI151" s="592"/>
      <c r="NHJ151" s="592"/>
      <c r="NHK151" s="592"/>
      <c r="NHL151" s="592"/>
      <c r="NHM151" s="592"/>
      <c r="NHN151" s="592"/>
      <c r="NHO151" s="592"/>
      <c r="NHP151" s="592"/>
      <c r="NHQ151" s="592"/>
      <c r="NHR151" s="592"/>
      <c r="NHS151" s="592"/>
      <c r="NHT151" s="592"/>
      <c r="NHU151" s="592"/>
      <c r="NHV151" s="592"/>
      <c r="NHW151" s="592"/>
      <c r="NHX151" s="592"/>
      <c r="NHY151" s="592"/>
      <c r="NHZ151" s="592"/>
      <c r="NIA151" s="592"/>
      <c r="NIB151" s="592"/>
      <c r="NIC151" s="592"/>
      <c r="NID151" s="592"/>
      <c r="NIE151" s="592"/>
      <c r="NIF151" s="592"/>
      <c r="NIG151" s="592"/>
      <c r="NIH151" s="592"/>
      <c r="NII151" s="592"/>
      <c r="NIJ151" s="592"/>
      <c r="NIK151" s="592"/>
      <c r="NIL151" s="592"/>
      <c r="NIM151" s="592"/>
      <c r="NIN151" s="592"/>
      <c r="NIO151" s="592"/>
      <c r="NIP151" s="592"/>
      <c r="NIQ151" s="592"/>
      <c r="NIR151" s="592"/>
      <c r="NIS151" s="592"/>
      <c r="NIT151" s="592"/>
      <c r="NIU151" s="592"/>
      <c r="NIV151" s="592"/>
      <c r="NIW151" s="592"/>
      <c r="NIX151" s="592"/>
      <c r="NIY151" s="592"/>
      <c r="NIZ151" s="592"/>
      <c r="NJA151" s="592"/>
      <c r="NJB151" s="592"/>
      <c r="NJC151" s="592"/>
      <c r="NJD151" s="592"/>
      <c r="NJE151" s="592"/>
      <c r="NJF151" s="592"/>
      <c r="NJG151" s="592"/>
      <c r="NJH151" s="592"/>
      <c r="NJI151" s="592"/>
      <c r="NJJ151" s="592"/>
      <c r="NJK151" s="592"/>
      <c r="NJL151" s="592"/>
      <c r="NJM151" s="592"/>
      <c r="NJN151" s="592"/>
      <c r="NJO151" s="592"/>
      <c r="NJP151" s="592"/>
      <c r="NJQ151" s="592"/>
      <c r="NJR151" s="592"/>
      <c r="NJS151" s="592"/>
      <c r="NJT151" s="592"/>
      <c r="NJU151" s="592"/>
      <c r="NJV151" s="592"/>
      <c r="NJW151" s="592"/>
      <c r="NJX151" s="592"/>
      <c r="NJY151" s="592"/>
      <c r="NJZ151" s="592"/>
      <c r="NKA151" s="592"/>
      <c r="NKB151" s="592"/>
      <c r="NKC151" s="592"/>
      <c r="NKD151" s="592"/>
      <c r="NKE151" s="592"/>
      <c r="NKF151" s="592"/>
      <c r="NKG151" s="592"/>
      <c r="NKH151" s="592"/>
      <c r="NKI151" s="592"/>
      <c r="NKJ151" s="592"/>
      <c r="NKK151" s="592"/>
      <c r="NKL151" s="592"/>
      <c r="NKM151" s="592"/>
      <c r="NKN151" s="592"/>
      <c r="NKO151" s="592"/>
      <c r="NKP151" s="592"/>
      <c r="NKQ151" s="592"/>
      <c r="NKR151" s="592"/>
      <c r="NKS151" s="592"/>
      <c r="NKT151" s="592"/>
      <c r="NKU151" s="592"/>
      <c r="NKV151" s="592"/>
      <c r="NKW151" s="592"/>
      <c r="NKX151" s="592"/>
      <c r="NKY151" s="592"/>
      <c r="NKZ151" s="592"/>
      <c r="NLA151" s="592"/>
      <c r="NLB151" s="592"/>
      <c r="NLC151" s="592"/>
      <c r="NLD151" s="592"/>
      <c r="NLE151" s="592"/>
      <c r="NLF151" s="592"/>
      <c r="NLG151" s="592"/>
      <c r="NLH151" s="592"/>
      <c r="NLI151" s="592"/>
      <c r="NLJ151" s="592"/>
      <c r="NLK151" s="592"/>
      <c r="NLL151" s="592"/>
      <c r="NLM151" s="592"/>
      <c r="NLN151" s="592"/>
      <c r="NLO151" s="592"/>
      <c r="NLP151" s="592"/>
      <c r="NLQ151" s="592"/>
      <c r="NLR151" s="592"/>
      <c r="NLS151" s="592"/>
      <c r="NLT151" s="592"/>
      <c r="NLU151" s="592"/>
      <c r="NLV151" s="592"/>
      <c r="NLW151" s="592"/>
      <c r="NLX151" s="592"/>
      <c r="NLY151" s="592"/>
      <c r="NLZ151" s="592"/>
      <c r="NMA151" s="592"/>
      <c r="NMB151" s="592"/>
      <c r="NMC151" s="592"/>
      <c r="NMD151" s="592"/>
      <c r="NME151" s="592"/>
      <c r="NMF151" s="592"/>
      <c r="NMG151" s="592"/>
      <c r="NMH151" s="592"/>
      <c r="NMI151" s="592"/>
      <c r="NMJ151" s="592"/>
      <c r="NMK151" s="592"/>
      <c r="NML151" s="592"/>
      <c r="NMM151" s="592"/>
      <c r="NMN151" s="592"/>
      <c r="NMO151" s="592"/>
      <c r="NMP151" s="592"/>
      <c r="NMQ151" s="592"/>
      <c r="NMR151" s="592"/>
      <c r="NMS151" s="592"/>
      <c r="NMT151" s="592"/>
      <c r="NMU151" s="592"/>
      <c r="NMV151" s="592"/>
      <c r="NMW151" s="592"/>
      <c r="NMX151" s="592"/>
      <c r="NMY151" s="592"/>
      <c r="NMZ151" s="592"/>
      <c r="NNA151" s="592"/>
      <c r="NNB151" s="592"/>
      <c r="NNC151" s="592"/>
      <c r="NND151" s="592"/>
      <c r="NNE151" s="592"/>
      <c r="NNF151" s="592"/>
      <c r="NNG151" s="592"/>
      <c r="NNH151" s="592"/>
      <c r="NNI151" s="592"/>
      <c r="NNJ151" s="592"/>
      <c r="NNK151" s="592"/>
      <c r="NNL151" s="592"/>
      <c r="NNM151" s="592"/>
      <c r="NNN151" s="592"/>
      <c r="NNO151" s="592"/>
      <c r="NNP151" s="592"/>
      <c r="NNQ151" s="592"/>
      <c r="NNR151" s="592"/>
      <c r="NNS151" s="592"/>
      <c r="NNT151" s="592"/>
      <c r="NNU151" s="592"/>
      <c r="NNV151" s="592"/>
      <c r="NNW151" s="592"/>
      <c r="NNX151" s="592"/>
      <c r="NNY151" s="592"/>
      <c r="NNZ151" s="592"/>
      <c r="NOA151" s="592"/>
      <c r="NOB151" s="592"/>
      <c r="NOC151" s="592"/>
      <c r="NOD151" s="592"/>
      <c r="NOE151" s="592"/>
      <c r="NOF151" s="592"/>
      <c r="NOG151" s="592"/>
      <c r="NOH151" s="592"/>
      <c r="NOI151" s="592"/>
      <c r="NOJ151" s="592"/>
      <c r="NOK151" s="592"/>
      <c r="NOL151" s="592"/>
      <c r="NOM151" s="592"/>
      <c r="NON151" s="592"/>
      <c r="NOO151" s="592"/>
      <c r="NOP151" s="592"/>
      <c r="NOQ151" s="592"/>
      <c r="NOR151" s="592"/>
      <c r="NOS151" s="592"/>
      <c r="NOT151" s="592"/>
      <c r="NOU151" s="592"/>
      <c r="NOV151" s="592"/>
      <c r="NOW151" s="592"/>
      <c r="NOX151" s="592"/>
      <c r="NOY151" s="592"/>
      <c r="NOZ151" s="592"/>
      <c r="NPA151" s="592"/>
      <c r="NPB151" s="592"/>
      <c r="NPC151" s="592"/>
      <c r="NPD151" s="592"/>
      <c r="NPE151" s="592"/>
      <c r="NPF151" s="592"/>
      <c r="NPG151" s="592"/>
      <c r="NPH151" s="592"/>
      <c r="NPI151" s="592"/>
      <c r="NPJ151" s="592"/>
      <c r="NPK151" s="592"/>
      <c r="NPL151" s="592"/>
      <c r="NPM151" s="592"/>
      <c r="NPN151" s="592"/>
      <c r="NPO151" s="592"/>
      <c r="NPP151" s="592"/>
      <c r="NPQ151" s="592"/>
      <c r="NPR151" s="592"/>
      <c r="NPS151" s="592"/>
      <c r="NPT151" s="592"/>
      <c r="NPU151" s="592"/>
      <c r="NPV151" s="592"/>
      <c r="NPW151" s="592"/>
      <c r="NPX151" s="592"/>
      <c r="NPY151" s="592"/>
      <c r="NPZ151" s="592"/>
      <c r="NQA151" s="592"/>
      <c r="NQB151" s="592"/>
      <c r="NQC151" s="592"/>
      <c r="NQD151" s="592"/>
      <c r="NQE151" s="592"/>
      <c r="NQF151" s="592"/>
      <c r="NQG151" s="592"/>
      <c r="NQH151" s="592"/>
      <c r="NQI151" s="592"/>
      <c r="NQJ151" s="592"/>
      <c r="NQK151" s="592"/>
      <c r="NQL151" s="592"/>
      <c r="NQM151" s="592"/>
      <c r="NQN151" s="592"/>
      <c r="NQO151" s="592"/>
      <c r="NQP151" s="592"/>
      <c r="NQQ151" s="592"/>
      <c r="NQR151" s="592"/>
      <c r="NQS151" s="592"/>
      <c r="NQT151" s="592"/>
      <c r="NQU151" s="592"/>
      <c r="NQV151" s="592"/>
      <c r="NQW151" s="592"/>
      <c r="NQX151" s="592"/>
      <c r="NQY151" s="592"/>
      <c r="NQZ151" s="592"/>
      <c r="NRA151" s="592"/>
      <c r="NRB151" s="592"/>
      <c r="NRC151" s="592"/>
      <c r="NRD151" s="592"/>
      <c r="NRE151" s="592"/>
      <c r="NRF151" s="592"/>
      <c r="NRG151" s="592"/>
      <c r="NRH151" s="592"/>
      <c r="NRI151" s="592"/>
      <c r="NRJ151" s="592"/>
      <c r="NRK151" s="592"/>
      <c r="NRL151" s="592"/>
      <c r="NRM151" s="592"/>
      <c r="NRN151" s="592"/>
      <c r="NRO151" s="592"/>
      <c r="NRP151" s="592"/>
      <c r="NRQ151" s="592"/>
      <c r="NRR151" s="592"/>
      <c r="NRS151" s="592"/>
      <c r="NRT151" s="592"/>
      <c r="NRU151" s="592"/>
      <c r="NRV151" s="592"/>
      <c r="NRW151" s="592"/>
      <c r="NRX151" s="592"/>
      <c r="NRY151" s="592"/>
      <c r="NRZ151" s="592"/>
      <c r="NSA151" s="592"/>
      <c r="NSB151" s="592"/>
      <c r="NSC151" s="592"/>
      <c r="NSD151" s="592"/>
      <c r="NSE151" s="592"/>
      <c r="NSF151" s="592"/>
      <c r="NSG151" s="592"/>
      <c r="NSH151" s="592"/>
      <c r="NSI151" s="592"/>
      <c r="NSJ151" s="592"/>
      <c r="NSK151" s="592"/>
      <c r="NSL151" s="592"/>
      <c r="NSM151" s="592"/>
      <c r="NSN151" s="592"/>
      <c r="NSO151" s="592"/>
      <c r="NSP151" s="592"/>
      <c r="NSQ151" s="592"/>
      <c r="NSR151" s="592"/>
      <c r="NSS151" s="592"/>
      <c r="NST151" s="592"/>
      <c r="NSU151" s="592"/>
      <c r="NSV151" s="592"/>
      <c r="NSW151" s="592"/>
      <c r="NSX151" s="592"/>
      <c r="NSY151" s="592"/>
      <c r="NSZ151" s="592"/>
      <c r="NTA151" s="592"/>
      <c r="NTB151" s="592"/>
      <c r="NTC151" s="592"/>
      <c r="NTD151" s="592"/>
      <c r="NTE151" s="592"/>
      <c r="NTF151" s="592"/>
      <c r="NTG151" s="592"/>
      <c r="NTH151" s="592"/>
      <c r="NTI151" s="592"/>
      <c r="NTJ151" s="592"/>
      <c r="NTK151" s="592"/>
      <c r="NTL151" s="592"/>
      <c r="NTM151" s="592"/>
      <c r="NTN151" s="592"/>
      <c r="NTO151" s="592"/>
      <c r="NTP151" s="592"/>
      <c r="NTQ151" s="592"/>
      <c r="NTR151" s="592"/>
      <c r="NTS151" s="592"/>
      <c r="NTT151" s="592"/>
      <c r="NTU151" s="592"/>
      <c r="NTV151" s="592"/>
      <c r="NTW151" s="592"/>
      <c r="NTX151" s="592"/>
      <c r="NTY151" s="592"/>
      <c r="NTZ151" s="592"/>
      <c r="NUA151" s="592"/>
      <c r="NUB151" s="592"/>
      <c r="NUC151" s="592"/>
      <c r="NUD151" s="592"/>
      <c r="NUE151" s="592"/>
      <c r="NUF151" s="592"/>
      <c r="NUG151" s="592"/>
      <c r="NUH151" s="592"/>
      <c r="NUI151" s="592"/>
      <c r="NUJ151" s="592"/>
      <c r="NUK151" s="592"/>
      <c r="NUL151" s="592"/>
      <c r="NUM151" s="592"/>
      <c r="NUN151" s="592"/>
      <c r="NUO151" s="592"/>
      <c r="NUP151" s="592"/>
      <c r="NUQ151" s="592"/>
      <c r="NUR151" s="592"/>
      <c r="NUS151" s="592"/>
      <c r="NUT151" s="592"/>
      <c r="NUU151" s="592"/>
      <c r="NUV151" s="592"/>
      <c r="NUW151" s="592"/>
      <c r="NUX151" s="592"/>
      <c r="NUY151" s="592"/>
      <c r="NUZ151" s="592"/>
      <c r="NVA151" s="592"/>
      <c r="NVB151" s="592"/>
      <c r="NVC151" s="592"/>
      <c r="NVD151" s="592"/>
      <c r="NVE151" s="592"/>
      <c r="NVF151" s="592"/>
      <c r="NVG151" s="592"/>
      <c r="NVH151" s="592"/>
      <c r="NVI151" s="592"/>
      <c r="NVJ151" s="592"/>
      <c r="NVK151" s="592"/>
      <c r="NVL151" s="592"/>
      <c r="NVM151" s="592"/>
      <c r="NVN151" s="592"/>
      <c r="NVO151" s="592"/>
      <c r="NVP151" s="592"/>
      <c r="NVQ151" s="592"/>
      <c r="NVR151" s="592"/>
      <c r="NVS151" s="592"/>
      <c r="NVT151" s="592"/>
      <c r="NVU151" s="592"/>
      <c r="NVV151" s="592"/>
      <c r="NVW151" s="592"/>
      <c r="NVX151" s="592"/>
      <c r="NVY151" s="592"/>
      <c r="NVZ151" s="592"/>
      <c r="NWA151" s="592"/>
      <c r="NWB151" s="592"/>
      <c r="NWC151" s="592"/>
      <c r="NWD151" s="592"/>
      <c r="NWE151" s="592"/>
      <c r="NWF151" s="592"/>
      <c r="NWG151" s="592"/>
      <c r="NWH151" s="592"/>
      <c r="NWI151" s="592"/>
      <c r="NWJ151" s="592"/>
      <c r="NWK151" s="592"/>
      <c r="NWL151" s="592"/>
      <c r="NWM151" s="592"/>
      <c r="NWN151" s="592"/>
      <c r="NWO151" s="592"/>
      <c r="NWP151" s="592"/>
      <c r="NWQ151" s="592"/>
      <c r="NWR151" s="592"/>
      <c r="NWS151" s="592"/>
      <c r="NWT151" s="592"/>
      <c r="NWU151" s="592"/>
      <c r="NWV151" s="592"/>
      <c r="NWW151" s="592"/>
      <c r="NWX151" s="592"/>
      <c r="NWY151" s="592"/>
      <c r="NWZ151" s="592"/>
      <c r="NXA151" s="592"/>
      <c r="NXB151" s="592"/>
      <c r="NXC151" s="592"/>
      <c r="NXD151" s="592"/>
      <c r="NXE151" s="592"/>
      <c r="NXF151" s="592"/>
      <c r="NXG151" s="592"/>
      <c r="NXH151" s="592"/>
      <c r="NXI151" s="592"/>
      <c r="NXJ151" s="592"/>
      <c r="NXK151" s="592"/>
      <c r="NXL151" s="592"/>
      <c r="NXM151" s="592"/>
      <c r="NXN151" s="592"/>
      <c r="NXO151" s="592"/>
      <c r="NXP151" s="592"/>
      <c r="NXQ151" s="592"/>
      <c r="NXR151" s="592"/>
      <c r="NXS151" s="592"/>
      <c r="NXT151" s="592"/>
      <c r="NXU151" s="592"/>
      <c r="NXV151" s="592"/>
      <c r="NXW151" s="592"/>
      <c r="NXX151" s="592"/>
      <c r="NXY151" s="592"/>
      <c r="NXZ151" s="592"/>
      <c r="NYA151" s="592"/>
      <c r="NYB151" s="592"/>
      <c r="NYC151" s="592"/>
      <c r="NYD151" s="592"/>
      <c r="NYE151" s="592"/>
      <c r="NYF151" s="592"/>
      <c r="NYG151" s="592"/>
      <c r="NYH151" s="592"/>
      <c r="NYI151" s="592"/>
      <c r="NYJ151" s="592"/>
      <c r="NYK151" s="592"/>
      <c r="NYL151" s="592"/>
      <c r="NYM151" s="592"/>
      <c r="NYN151" s="592"/>
      <c r="NYO151" s="592"/>
      <c r="NYP151" s="592"/>
      <c r="NYQ151" s="592"/>
      <c r="NYR151" s="592"/>
      <c r="NYS151" s="592"/>
      <c r="NYT151" s="592"/>
      <c r="NYU151" s="592"/>
      <c r="NYV151" s="592"/>
      <c r="NYW151" s="592"/>
      <c r="NYX151" s="592"/>
      <c r="NYY151" s="592"/>
      <c r="NYZ151" s="592"/>
      <c r="NZA151" s="592"/>
      <c r="NZB151" s="592"/>
      <c r="NZC151" s="592"/>
      <c r="NZD151" s="592"/>
      <c r="NZE151" s="592"/>
      <c r="NZF151" s="592"/>
      <c r="NZG151" s="592"/>
      <c r="NZH151" s="592"/>
      <c r="NZI151" s="592"/>
      <c r="NZJ151" s="592"/>
      <c r="NZK151" s="592"/>
      <c r="NZL151" s="592"/>
      <c r="NZM151" s="592"/>
      <c r="NZN151" s="592"/>
      <c r="NZO151" s="592"/>
      <c r="NZP151" s="592"/>
      <c r="NZQ151" s="592"/>
      <c r="NZR151" s="592"/>
      <c r="NZS151" s="592"/>
      <c r="NZT151" s="592"/>
      <c r="NZU151" s="592"/>
      <c r="NZV151" s="592"/>
      <c r="NZW151" s="592"/>
      <c r="NZX151" s="592"/>
      <c r="NZY151" s="592"/>
      <c r="NZZ151" s="592"/>
      <c r="OAA151" s="592"/>
      <c r="OAB151" s="592"/>
      <c r="OAC151" s="592"/>
      <c r="OAD151" s="592"/>
      <c r="OAE151" s="592"/>
      <c r="OAF151" s="592"/>
      <c r="OAG151" s="592"/>
      <c r="OAH151" s="592"/>
      <c r="OAI151" s="592"/>
      <c r="OAJ151" s="592"/>
      <c r="OAK151" s="592"/>
      <c r="OAL151" s="592"/>
      <c r="OAM151" s="592"/>
      <c r="OAN151" s="592"/>
      <c r="OAO151" s="592"/>
      <c r="OAP151" s="592"/>
      <c r="OAQ151" s="592"/>
      <c r="OAR151" s="592"/>
      <c r="OAS151" s="592"/>
      <c r="OAT151" s="592"/>
      <c r="OAU151" s="592"/>
      <c r="OAV151" s="592"/>
      <c r="OAW151" s="592"/>
      <c r="OAX151" s="592"/>
      <c r="OAY151" s="592"/>
      <c r="OAZ151" s="592"/>
      <c r="OBA151" s="592"/>
      <c r="OBB151" s="592"/>
      <c r="OBC151" s="592"/>
      <c r="OBD151" s="592"/>
      <c r="OBE151" s="592"/>
      <c r="OBF151" s="592"/>
      <c r="OBG151" s="592"/>
      <c r="OBH151" s="592"/>
      <c r="OBI151" s="592"/>
      <c r="OBJ151" s="592"/>
      <c r="OBK151" s="592"/>
      <c r="OBL151" s="592"/>
      <c r="OBM151" s="592"/>
      <c r="OBN151" s="592"/>
      <c r="OBO151" s="592"/>
      <c r="OBP151" s="592"/>
      <c r="OBQ151" s="592"/>
      <c r="OBR151" s="592"/>
      <c r="OBS151" s="592"/>
      <c r="OBT151" s="592"/>
      <c r="OBU151" s="592"/>
      <c r="OBV151" s="592"/>
      <c r="OBW151" s="592"/>
      <c r="OBX151" s="592"/>
      <c r="OBY151" s="592"/>
      <c r="OBZ151" s="592"/>
      <c r="OCA151" s="592"/>
      <c r="OCB151" s="592"/>
      <c r="OCC151" s="592"/>
      <c r="OCD151" s="592"/>
      <c r="OCE151" s="592"/>
      <c r="OCF151" s="592"/>
      <c r="OCG151" s="592"/>
      <c r="OCH151" s="592"/>
      <c r="OCI151" s="592"/>
      <c r="OCJ151" s="592"/>
      <c r="OCK151" s="592"/>
      <c r="OCL151" s="592"/>
      <c r="OCM151" s="592"/>
      <c r="OCN151" s="592"/>
      <c r="OCO151" s="592"/>
      <c r="OCP151" s="592"/>
      <c r="OCQ151" s="592"/>
      <c r="OCR151" s="592"/>
      <c r="OCS151" s="592"/>
      <c r="OCT151" s="592"/>
      <c r="OCU151" s="592"/>
      <c r="OCV151" s="592"/>
      <c r="OCW151" s="592"/>
      <c r="OCX151" s="592"/>
      <c r="OCY151" s="592"/>
      <c r="OCZ151" s="592"/>
      <c r="ODA151" s="592"/>
      <c r="ODB151" s="592"/>
      <c r="ODC151" s="592"/>
      <c r="ODD151" s="592"/>
      <c r="ODE151" s="592"/>
      <c r="ODF151" s="592"/>
      <c r="ODG151" s="592"/>
      <c r="ODH151" s="592"/>
      <c r="ODI151" s="592"/>
      <c r="ODJ151" s="592"/>
      <c r="ODK151" s="592"/>
      <c r="ODL151" s="592"/>
      <c r="ODM151" s="592"/>
      <c r="ODN151" s="592"/>
      <c r="ODO151" s="592"/>
      <c r="ODP151" s="592"/>
      <c r="ODQ151" s="592"/>
      <c r="ODR151" s="592"/>
      <c r="ODS151" s="592"/>
      <c r="ODT151" s="592"/>
      <c r="ODU151" s="592"/>
      <c r="ODV151" s="592"/>
      <c r="ODW151" s="592"/>
      <c r="ODX151" s="592"/>
      <c r="ODY151" s="592"/>
      <c r="ODZ151" s="592"/>
      <c r="OEA151" s="592"/>
      <c r="OEB151" s="592"/>
      <c r="OEC151" s="592"/>
      <c r="OED151" s="592"/>
      <c r="OEE151" s="592"/>
      <c r="OEF151" s="592"/>
      <c r="OEG151" s="592"/>
      <c r="OEH151" s="592"/>
      <c r="OEI151" s="592"/>
      <c r="OEJ151" s="592"/>
      <c r="OEK151" s="592"/>
      <c r="OEL151" s="592"/>
      <c r="OEM151" s="592"/>
      <c r="OEN151" s="592"/>
      <c r="OEO151" s="592"/>
      <c r="OEP151" s="592"/>
      <c r="OEQ151" s="592"/>
      <c r="OER151" s="592"/>
      <c r="OES151" s="592"/>
      <c r="OET151" s="592"/>
      <c r="OEU151" s="592"/>
      <c r="OEV151" s="592"/>
      <c r="OEW151" s="592"/>
      <c r="OEX151" s="592"/>
      <c r="OEY151" s="592"/>
      <c r="OEZ151" s="592"/>
      <c r="OFA151" s="592"/>
      <c r="OFB151" s="592"/>
      <c r="OFC151" s="592"/>
      <c r="OFD151" s="592"/>
      <c r="OFE151" s="592"/>
      <c r="OFF151" s="592"/>
      <c r="OFG151" s="592"/>
      <c r="OFH151" s="592"/>
      <c r="OFI151" s="592"/>
      <c r="OFJ151" s="592"/>
      <c r="OFK151" s="592"/>
      <c r="OFL151" s="592"/>
      <c r="OFM151" s="592"/>
      <c r="OFN151" s="592"/>
      <c r="OFO151" s="592"/>
      <c r="OFP151" s="592"/>
      <c r="OFQ151" s="592"/>
      <c r="OFR151" s="592"/>
      <c r="OFS151" s="592"/>
      <c r="OFT151" s="592"/>
      <c r="OFU151" s="592"/>
      <c r="OFV151" s="592"/>
      <c r="OFW151" s="592"/>
      <c r="OFX151" s="592"/>
      <c r="OFY151" s="592"/>
      <c r="OFZ151" s="592"/>
      <c r="OGA151" s="592"/>
      <c r="OGB151" s="592"/>
      <c r="OGC151" s="592"/>
      <c r="OGD151" s="592"/>
      <c r="OGE151" s="592"/>
      <c r="OGF151" s="592"/>
      <c r="OGG151" s="592"/>
      <c r="OGH151" s="592"/>
      <c r="OGI151" s="592"/>
      <c r="OGJ151" s="592"/>
      <c r="OGK151" s="592"/>
      <c r="OGL151" s="592"/>
      <c r="OGM151" s="592"/>
      <c r="OGN151" s="592"/>
      <c r="OGO151" s="592"/>
      <c r="OGP151" s="592"/>
      <c r="OGQ151" s="592"/>
      <c r="OGR151" s="592"/>
      <c r="OGS151" s="592"/>
      <c r="OGT151" s="592"/>
      <c r="OGU151" s="592"/>
      <c r="OGV151" s="592"/>
      <c r="OGW151" s="592"/>
      <c r="OGX151" s="592"/>
      <c r="OGY151" s="592"/>
      <c r="OGZ151" s="592"/>
      <c r="OHA151" s="592"/>
      <c r="OHB151" s="592"/>
      <c r="OHC151" s="592"/>
      <c r="OHD151" s="592"/>
      <c r="OHE151" s="592"/>
      <c r="OHF151" s="592"/>
      <c r="OHG151" s="592"/>
      <c r="OHH151" s="592"/>
      <c r="OHI151" s="592"/>
      <c r="OHJ151" s="592"/>
      <c r="OHK151" s="592"/>
      <c r="OHL151" s="592"/>
      <c r="OHM151" s="592"/>
      <c r="OHN151" s="592"/>
      <c r="OHO151" s="592"/>
      <c r="OHP151" s="592"/>
      <c r="OHQ151" s="592"/>
      <c r="OHR151" s="592"/>
      <c r="OHS151" s="592"/>
      <c r="OHT151" s="592"/>
      <c r="OHU151" s="592"/>
      <c r="OHV151" s="592"/>
      <c r="OHW151" s="592"/>
      <c r="OHX151" s="592"/>
      <c r="OHY151" s="592"/>
      <c r="OHZ151" s="592"/>
      <c r="OIA151" s="592"/>
      <c r="OIB151" s="592"/>
      <c r="OIC151" s="592"/>
      <c r="OID151" s="592"/>
      <c r="OIE151" s="592"/>
      <c r="OIF151" s="592"/>
      <c r="OIG151" s="592"/>
      <c r="OIH151" s="592"/>
      <c r="OII151" s="592"/>
      <c r="OIJ151" s="592"/>
      <c r="OIK151" s="592"/>
      <c r="OIL151" s="592"/>
      <c r="OIM151" s="592"/>
      <c r="OIN151" s="592"/>
      <c r="OIO151" s="592"/>
      <c r="OIP151" s="592"/>
      <c r="OIQ151" s="592"/>
      <c r="OIR151" s="592"/>
      <c r="OIS151" s="592"/>
      <c r="OIT151" s="592"/>
      <c r="OIU151" s="592"/>
      <c r="OIV151" s="592"/>
      <c r="OIW151" s="592"/>
      <c r="OIX151" s="592"/>
      <c r="OIY151" s="592"/>
      <c r="OIZ151" s="592"/>
      <c r="OJA151" s="592"/>
      <c r="OJB151" s="592"/>
      <c r="OJC151" s="592"/>
      <c r="OJD151" s="592"/>
      <c r="OJE151" s="592"/>
      <c r="OJF151" s="592"/>
      <c r="OJG151" s="592"/>
      <c r="OJH151" s="592"/>
      <c r="OJI151" s="592"/>
      <c r="OJJ151" s="592"/>
      <c r="OJK151" s="592"/>
      <c r="OJL151" s="592"/>
      <c r="OJM151" s="592"/>
      <c r="OJN151" s="592"/>
      <c r="OJO151" s="592"/>
      <c r="OJP151" s="592"/>
      <c r="OJQ151" s="592"/>
      <c r="OJR151" s="592"/>
      <c r="OJS151" s="592"/>
      <c r="OJT151" s="592"/>
      <c r="OJU151" s="592"/>
      <c r="OJV151" s="592"/>
      <c r="OJW151" s="592"/>
      <c r="OJX151" s="592"/>
      <c r="OJY151" s="592"/>
      <c r="OJZ151" s="592"/>
      <c r="OKA151" s="592"/>
      <c r="OKB151" s="592"/>
      <c r="OKC151" s="592"/>
      <c r="OKD151" s="592"/>
      <c r="OKE151" s="592"/>
      <c r="OKF151" s="592"/>
      <c r="OKG151" s="592"/>
      <c r="OKH151" s="592"/>
      <c r="OKI151" s="592"/>
      <c r="OKJ151" s="592"/>
      <c r="OKK151" s="592"/>
      <c r="OKL151" s="592"/>
      <c r="OKM151" s="592"/>
      <c r="OKN151" s="592"/>
      <c r="OKO151" s="592"/>
      <c r="OKP151" s="592"/>
      <c r="OKQ151" s="592"/>
      <c r="OKR151" s="592"/>
      <c r="OKS151" s="592"/>
      <c r="OKT151" s="592"/>
      <c r="OKU151" s="592"/>
      <c r="OKV151" s="592"/>
      <c r="OKW151" s="592"/>
      <c r="OKX151" s="592"/>
      <c r="OKY151" s="592"/>
      <c r="OKZ151" s="592"/>
      <c r="OLA151" s="592"/>
      <c r="OLB151" s="592"/>
      <c r="OLC151" s="592"/>
      <c r="OLD151" s="592"/>
      <c r="OLE151" s="592"/>
      <c r="OLF151" s="592"/>
      <c r="OLG151" s="592"/>
      <c r="OLH151" s="592"/>
      <c r="OLI151" s="592"/>
      <c r="OLJ151" s="592"/>
      <c r="OLK151" s="592"/>
      <c r="OLL151" s="592"/>
      <c r="OLM151" s="592"/>
      <c r="OLN151" s="592"/>
      <c r="OLO151" s="592"/>
      <c r="OLP151" s="592"/>
      <c r="OLQ151" s="592"/>
      <c r="OLR151" s="592"/>
      <c r="OLS151" s="592"/>
      <c r="OLT151" s="592"/>
      <c r="OLU151" s="592"/>
      <c r="OLV151" s="592"/>
      <c r="OLW151" s="592"/>
      <c r="OLX151" s="592"/>
      <c r="OLY151" s="592"/>
      <c r="OLZ151" s="592"/>
      <c r="OMA151" s="592"/>
      <c r="OMB151" s="592"/>
      <c r="OMC151" s="592"/>
      <c r="OMD151" s="592"/>
      <c r="OME151" s="592"/>
      <c r="OMF151" s="592"/>
      <c r="OMG151" s="592"/>
      <c r="OMH151" s="592"/>
      <c r="OMI151" s="592"/>
      <c r="OMJ151" s="592"/>
      <c r="OMK151" s="592"/>
      <c r="OML151" s="592"/>
      <c r="OMM151" s="592"/>
      <c r="OMN151" s="592"/>
      <c r="OMO151" s="592"/>
      <c r="OMP151" s="592"/>
      <c r="OMQ151" s="592"/>
      <c r="OMR151" s="592"/>
      <c r="OMS151" s="592"/>
      <c r="OMT151" s="592"/>
      <c r="OMU151" s="592"/>
      <c r="OMV151" s="592"/>
      <c r="OMW151" s="592"/>
      <c r="OMX151" s="592"/>
      <c r="OMY151" s="592"/>
      <c r="OMZ151" s="592"/>
      <c r="ONA151" s="592"/>
      <c r="ONB151" s="592"/>
      <c r="ONC151" s="592"/>
      <c r="OND151" s="592"/>
      <c r="ONE151" s="592"/>
      <c r="ONF151" s="592"/>
      <c r="ONG151" s="592"/>
      <c r="ONH151" s="592"/>
      <c r="ONI151" s="592"/>
      <c r="ONJ151" s="592"/>
      <c r="ONK151" s="592"/>
      <c r="ONL151" s="592"/>
      <c r="ONM151" s="592"/>
      <c r="ONN151" s="592"/>
      <c r="ONO151" s="592"/>
      <c r="ONP151" s="592"/>
      <c r="ONQ151" s="592"/>
      <c r="ONR151" s="592"/>
      <c r="ONS151" s="592"/>
      <c r="ONT151" s="592"/>
      <c r="ONU151" s="592"/>
      <c r="ONV151" s="592"/>
      <c r="ONW151" s="592"/>
      <c r="ONX151" s="592"/>
      <c r="ONY151" s="592"/>
      <c r="ONZ151" s="592"/>
      <c r="OOA151" s="592"/>
      <c r="OOB151" s="592"/>
      <c r="OOC151" s="592"/>
      <c r="OOD151" s="592"/>
      <c r="OOE151" s="592"/>
      <c r="OOF151" s="592"/>
      <c r="OOG151" s="592"/>
      <c r="OOH151" s="592"/>
      <c r="OOI151" s="592"/>
      <c r="OOJ151" s="592"/>
      <c r="OOK151" s="592"/>
      <c r="OOL151" s="592"/>
      <c r="OOM151" s="592"/>
      <c r="OON151" s="592"/>
      <c r="OOO151" s="592"/>
      <c r="OOP151" s="592"/>
      <c r="OOQ151" s="592"/>
      <c r="OOR151" s="592"/>
      <c r="OOS151" s="592"/>
      <c r="OOT151" s="592"/>
      <c r="OOU151" s="592"/>
      <c r="OOV151" s="592"/>
      <c r="OOW151" s="592"/>
      <c r="OOX151" s="592"/>
      <c r="OOY151" s="592"/>
      <c r="OOZ151" s="592"/>
      <c r="OPA151" s="592"/>
      <c r="OPB151" s="592"/>
      <c r="OPC151" s="592"/>
      <c r="OPD151" s="592"/>
      <c r="OPE151" s="592"/>
      <c r="OPF151" s="592"/>
      <c r="OPG151" s="592"/>
      <c r="OPH151" s="592"/>
      <c r="OPI151" s="592"/>
      <c r="OPJ151" s="592"/>
      <c r="OPK151" s="592"/>
      <c r="OPL151" s="592"/>
      <c r="OPM151" s="592"/>
      <c r="OPN151" s="592"/>
      <c r="OPO151" s="592"/>
      <c r="OPP151" s="592"/>
      <c r="OPQ151" s="592"/>
      <c r="OPR151" s="592"/>
      <c r="OPS151" s="592"/>
      <c r="OPT151" s="592"/>
      <c r="OPU151" s="592"/>
      <c r="OPV151" s="592"/>
      <c r="OPW151" s="592"/>
      <c r="OPX151" s="592"/>
      <c r="OPY151" s="592"/>
      <c r="OPZ151" s="592"/>
      <c r="OQA151" s="592"/>
      <c r="OQB151" s="592"/>
      <c r="OQC151" s="592"/>
      <c r="OQD151" s="592"/>
      <c r="OQE151" s="592"/>
      <c r="OQF151" s="592"/>
      <c r="OQG151" s="592"/>
      <c r="OQH151" s="592"/>
      <c r="OQI151" s="592"/>
      <c r="OQJ151" s="592"/>
      <c r="OQK151" s="592"/>
      <c r="OQL151" s="592"/>
      <c r="OQM151" s="592"/>
      <c r="OQN151" s="592"/>
      <c r="OQO151" s="592"/>
      <c r="OQP151" s="592"/>
      <c r="OQQ151" s="592"/>
      <c r="OQR151" s="592"/>
      <c r="OQS151" s="592"/>
      <c r="OQT151" s="592"/>
      <c r="OQU151" s="592"/>
      <c r="OQV151" s="592"/>
      <c r="OQW151" s="592"/>
      <c r="OQX151" s="592"/>
      <c r="OQY151" s="592"/>
      <c r="OQZ151" s="592"/>
      <c r="ORA151" s="592"/>
      <c r="ORB151" s="592"/>
      <c r="ORC151" s="592"/>
      <c r="ORD151" s="592"/>
      <c r="ORE151" s="592"/>
      <c r="ORF151" s="592"/>
      <c r="ORG151" s="592"/>
      <c r="ORH151" s="592"/>
      <c r="ORI151" s="592"/>
      <c r="ORJ151" s="592"/>
      <c r="ORK151" s="592"/>
      <c r="ORL151" s="592"/>
      <c r="ORM151" s="592"/>
      <c r="ORN151" s="592"/>
      <c r="ORO151" s="592"/>
      <c r="ORP151" s="592"/>
      <c r="ORQ151" s="592"/>
      <c r="ORR151" s="592"/>
      <c r="ORS151" s="592"/>
      <c r="ORT151" s="592"/>
      <c r="ORU151" s="592"/>
      <c r="ORV151" s="592"/>
      <c r="ORW151" s="592"/>
      <c r="ORX151" s="592"/>
      <c r="ORY151" s="592"/>
      <c r="ORZ151" s="592"/>
      <c r="OSA151" s="592"/>
      <c r="OSB151" s="592"/>
      <c r="OSC151" s="592"/>
      <c r="OSD151" s="592"/>
      <c r="OSE151" s="592"/>
      <c r="OSF151" s="592"/>
      <c r="OSG151" s="592"/>
      <c r="OSH151" s="592"/>
      <c r="OSI151" s="592"/>
      <c r="OSJ151" s="592"/>
      <c r="OSK151" s="592"/>
      <c r="OSL151" s="592"/>
      <c r="OSM151" s="592"/>
      <c r="OSN151" s="592"/>
      <c r="OSO151" s="592"/>
      <c r="OSP151" s="592"/>
      <c r="OSQ151" s="592"/>
      <c r="OSR151" s="592"/>
      <c r="OSS151" s="592"/>
      <c r="OST151" s="592"/>
      <c r="OSU151" s="592"/>
      <c r="OSV151" s="592"/>
      <c r="OSW151" s="592"/>
      <c r="OSX151" s="592"/>
      <c r="OSY151" s="592"/>
      <c r="OSZ151" s="592"/>
      <c r="OTA151" s="592"/>
      <c r="OTB151" s="592"/>
      <c r="OTC151" s="592"/>
      <c r="OTD151" s="592"/>
      <c r="OTE151" s="592"/>
      <c r="OTF151" s="592"/>
      <c r="OTG151" s="592"/>
      <c r="OTH151" s="592"/>
      <c r="OTI151" s="592"/>
      <c r="OTJ151" s="592"/>
      <c r="OTK151" s="592"/>
      <c r="OTL151" s="592"/>
      <c r="OTM151" s="592"/>
      <c r="OTN151" s="592"/>
      <c r="OTO151" s="592"/>
      <c r="OTP151" s="592"/>
      <c r="OTQ151" s="592"/>
      <c r="OTR151" s="592"/>
      <c r="OTS151" s="592"/>
      <c r="OTT151" s="592"/>
      <c r="OTU151" s="592"/>
      <c r="OTV151" s="592"/>
      <c r="OTW151" s="592"/>
      <c r="OTX151" s="592"/>
      <c r="OTY151" s="592"/>
      <c r="OTZ151" s="592"/>
      <c r="OUA151" s="592"/>
      <c r="OUB151" s="592"/>
      <c r="OUC151" s="592"/>
      <c r="OUD151" s="592"/>
      <c r="OUE151" s="592"/>
      <c r="OUF151" s="592"/>
      <c r="OUG151" s="592"/>
      <c r="OUH151" s="592"/>
      <c r="OUI151" s="592"/>
      <c r="OUJ151" s="592"/>
      <c r="OUK151" s="592"/>
      <c r="OUL151" s="592"/>
      <c r="OUM151" s="592"/>
      <c r="OUN151" s="592"/>
      <c r="OUO151" s="592"/>
      <c r="OUP151" s="592"/>
      <c r="OUQ151" s="592"/>
      <c r="OUR151" s="592"/>
      <c r="OUS151" s="592"/>
      <c r="OUT151" s="592"/>
      <c r="OUU151" s="592"/>
      <c r="OUV151" s="592"/>
      <c r="OUW151" s="592"/>
      <c r="OUX151" s="592"/>
      <c r="OUY151" s="592"/>
      <c r="OUZ151" s="592"/>
      <c r="OVA151" s="592"/>
      <c r="OVB151" s="592"/>
      <c r="OVC151" s="592"/>
      <c r="OVD151" s="592"/>
      <c r="OVE151" s="592"/>
      <c r="OVF151" s="592"/>
      <c r="OVG151" s="592"/>
      <c r="OVH151" s="592"/>
      <c r="OVI151" s="592"/>
      <c r="OVJ151" s="592"/>
      <c r="OVK151" s="592"/>
      <c r="OVL151" s="592"/>
      <c r="OVM151" s="592"/>
      <c r="OVN151" s="592"/>
      <c r="OVO151" s="592"/>
      <c r="OVP151" s="592"/>
      <c r="OVQ151" s="592"/>
      <c r="OVR151" s="592"/>
      <c r="OVS151" s="592"/>
      <c r="OVT151" s="592"/>
      <c r="OVU151" s="592"/>
      <c r="OVV151" s="592"/>
      <c r="OVW151" s="592"/>
      <c r="OVX151" s="592"/>
      <c r="OVY151" s="592"/>
      <c r="OVZ151" s="592"/>
      <c r="OWA151" s="592"/>
      <c r="OWB151" s="592"/>
      <c r="OWC151" s="592"/>
      <c r="OWD151" s="592"/>
      <c r="OWE151" s="592"/>
      <c r="OWF151" s="592"/>
      <c r="OWG151" s="592"/>
      <c r="OWH151" s="592"/>
      <c r="OWI151" s="592"/>
      <c r="OWJ151" s="592"/>
      <c r="OWK151" s="592"/>
      <c r="OWL151" s="592"/>
      <c r="OWM151" s="592"/>
      <c r="OWN151" s="592"/>
      <c r="OWO151" s="592"/>
      <c r="OWP151" s="592"/>
      <c r="OWQ151" s="592"/>
      <c r="OWR151" s="592"/>
      <c r="OWS151" s="592"/>
      <c r="OWT151" s="592"/>
      <c r="OWU151" s="592"/>
      <c r="OWV151" s="592"/>
      <c r="OWW151" s="592"/>
      <c r="OWX151" s="592"/>
      <c r="OWY151" s="592"/>
      <c r="OWZ151" s="592"/>
      <c r="OXA151" s="592"/>
      <c r="OXB151" s="592"/>
      <c r="OXC151" s="592"/>
      <c r="OXD151" s="592"/>
      <c r="OXE151" s="592"/>
      <c r="OXF151" s="592"/>
      <c r="OXG151" s="592"/>
      <c r="OXH151" s="592"/>
      <c r="OXI151" s="592"/>
      <c r="OXJ151" s="592"/>
      <c r="OXK151" s="592"/>
      <c r="OXL151" s="592"/>
      <c r="OXM151" s="592"/>
      <c r="OXN151" s="592"/>
      <c r="OXO151" s="592"/>
      <c r="OXP151" s="592"/>
      <c r="OXQ151" s="592"/>
      <c r="OXR151" s="592"/>
      <c r="OXS151" s="592"/>
      <c r="OXT151" s="592"/>
      <c r="OXU151" s="592"/>
      <c r="OXV151" s="592"/>
      <c r="OXW151" s="592"/>
      <c r="OXX151" s="592"/>
      <c r="OXY151" s="592"/>
      <c r="OXZ151" s="592"/>
      <c r="OYA151" s="592"/>
      <c r="OYB151" s="592"/>
      <c r="OYC151" s="592"/>
      <c r="OYD151" s="592"/>
      <c r="OYE151" s="592"/>
      <c r="OYF151" s="592"/>
      <c r="OYG151" s="592"/>
      <c r="OYH151" s="592"/>
      <c r="OYI151" s="592"/>
      <c r="OYJ151" s="592"/>
      <c r="OYK151" s="592"/>
      <c r="OYL151" s="592"/>
      <c r="OYM151" s="592"/>
      <c r="OYN151" s="592"/>
      <c r="OYO151" s="592"/>
      <c r="OYP151" s="592"/>
      <c r="OYQ151" s="592"/>
      <c r="OYR151" s="592"/>
      <c r="OYS151" s="592"/>
      <c r="OYT151" s="592"/>
      <c r="OYU151" s="592"/>
      <c r="OYV151" s="592"/>
      <c r="OYW151" s="592"/>
      <c r="OYX151" s="592"/>
      <c r="OYY151" s="592"/>
      <c r="OYZ151" s="592"/>
      <c r="OZA151" s="592"/>
      <c r="OZB151" s="592"/>
      <c r="OZC151" s="592"/>
      <c r="OZD151" s="592"/>
      <c r="OZE151" s="592"/>
      <c r="OZF151" s="592"/>
      <c r="OZG151" s="592"/>
      <c r="OZH151" s="592"/>
      <c r="OZI151" s="592"/>
      <c r="OZJ151" s="592"/>
      <c r="OZK151" s="592"/>
      <c r="OZL151" s="592"/>
      <c r="OZM151" s="592"/>
      <c r="OZN151" s="592"/>
      <c r="OZO151" s="592"/>
      <c r="OZP151" s="592"/>
      <c r="OZQ151" s="592"/>
      <c r="OZR151" s="592"/>
      <c r="OZS151" s="592"/>
      <c r="OZT151" s="592"/>
      <c r="OZU151" s="592"/>
      <c r="OZV151" s="592"/>
      <c r="OZW151" s="592"/>
      <c r="OZX151" s="592"/>
      <c r="OZY151" s="592"/>
      <c r="OZZ151" s="592"/>
      <c r="PAA151" s="592"/>
      <c r="PAB151" s="592"/>
      <c r="PAC151" s="592"/>
      <c r="PAD151" s="592"/>
      <c r="PAE151" s="592"/>
      <c r="PAF151" s="592"/>
      <c r="PAG151" s="592"/>
      <c r="PAH151" s="592"/>
      <c r="PAI151" s="592"/>
      <c r="PAJ151" s="592"/>
      <c r="PAK151" s="592"/>
      <c r="PAL151" s="592"/>
      <c r="PAM151" s="592"/>
      <c r="PAN151" s="592"/>
      <c r="PAO151" s="592"/>
      <c r="PAP151" s="592"/>
      <c r="PAQ151" s="592"/>
      <c r="PAR151" s="592"/>
      <c r="PAS151" s="592"/>
      <c r="PAT151" s="592"/>
      <c r="PAU151" s="592"/>
      <c r="PAV151" s="592"/>
      <c r="PAW151" s="592"/>
      <c r="PAX151" s="592"/>
      <c r="PAY151" s="592"/>
      <c r="PAZ151" s="592"/>
      <c r="PBA151" s="592"/>
      <c r="PBB151" s="592"/>
      <c r="PBC151" s="592"/>
      <c r="PBD151" s="592"/>
      <c r="PBE151" s="592"/>
      <c r="PBF151" s="592"/>
      <c r="PBG151" s="592"/>
      <c r="PBH151" s="592"/>
      <c r="PBI151" s="592"/>
      <c r="PBJ151" s="592"/>
      <c r="PBK151" s="592"/>
      <c r="PBL151" s="592"/>
      <c r="PBM151" s="592"/>
      <c r="PBN151" s="592"/>
      <c r="PBO151" s="592"/>
      <c r="PBP151" s="592"/>
      <c r="PBQ151" s="592"/>
      <c r="PBR151" s="592"/>
      <c r="PBS151" s="592"/>
      <c r="PBT151" s="592"/>
      <c r="PBU151" s="592"/>
      <c r="PBV151" s="592"/>
      <c r="PBW151" s="592"/>
      <c r="PBX151" s="592"/>
      <c r="PBY151" s="592"/>
      <c r="PBZ151" s="592"/>
      <c r="PCA151" s="592"/>
      <c r="PCB151" s="592"/>
      <c r="PCC151" s="592"/>
      <c r="PCD151" s="592"/>
      <c r="PCE151" s="592"/>
      <c r="PCF151" s="592"/>
      <c r="PCG151" s="592"/>
      <c r="PCH151" s="592"/>
      <c r="PCI151" s="592"/>
      <c r="PCJ151" s="592"/>
      <c r="PCK151" s="592"/>
      <c r="PCL151" s="592"/>
      <c r="PCM151" s="592"/>
      <c r="PCN151" s="592"/>
      <c r="PCO151" s="592"/>
      <c r="PCP151" s="592"/>
      <c r="PCQ151" s="592"/>
      <c r="PCR151" s="592"/>
      <c r="PCS151" s="592"/>
      <c r="PCT151" s="592"/>
      <c r="PCU151" s="592"/>
      <c r="PCV151" s="592"/>
      <c r="PCW151" s="592"/>
      <c r="PCX151" s="592"/>
      <c r="PCY151" s="592"/>
      <c r="PCZ151" s="592"/>
      <c r="PDA151" s="592"/>
      <c r="PDB151" s="592"/>
      <c r="PDC151" s="592"/>
      <c r="PDD151" s="592"/>
      <c r="PDE151" s="592"/>
      <c r="PDF151" s="592"/>
      <c r="PDG151" s="592"/>
      <c r="PDH151" s="592"/>
      <c r="PDI151" s="592"/>
      <c r="PDJ151" s="592"/>
      <c r="PDK151" s="592"/>
      <c r="PDL151" s="592"/>
      <c r="PDM151" s="592"/>
      <c r="PDN151" s="592"/>
      <c r="PDO151" s="592"/>
      <c r="PDP151" s="592"/>
      <c r="PDQ151" s="592"/>
      <c r="PDR151" s="592"/>
      <c r="PDS151" s="592"/>
      <c r="PDT151" s="592"/>
      <c r="PDU151" s="592"/>
      <c r="PDV151" s="592"/>
      <c r="PDW151" s="592"/>
      <c r="PDX151" s="592"/>
      <c r="PDY151" s="592"/>
      <c r="PDZ151" s="592"/>
      <c r="PEA151" s="592"/>
      <c r="PEB151" s="592"/>
      <c r="PEC151" s="592"/>
      <c r="PED151" s="592"/>
      <c r="PEE151" s="592"/>
      <c r="PEF151" s="592"/>
      <c r="PEG151" s="592"/>
      <c r="PEH151" s="592"/>
      <c r="PEI151" s="592"/>
      <c r="PEJ151" s="592"/>
      <c r="PEK151" s="592"/>
      <c r="PEL151" s="592"/>
      <c r="PEM151" s="592"/>
      <c r="PEN151" s="592"/>
      <c r="PEO151" s="592"/>
      <c r="PEP151" s="592"/>
      <c r="PEQ151" s="592"/>
      <c r="PER151" s="592"/>
      <c r="PES151" s="592"/>
      <c r="PET151" s="592"/>
      <c r="PEU151" s="592"/>
      <c r="PEV151" s="592"/>
      <c r="PEW151" s="592"/>
      <c r="PEX151" s="592"/>
      <c r="PEY151" s="592"/>
      <c r="PEZ151" s="592"/>
      <c r="PFA151" s="592"/>
      <c r="PFB151" s="592"/>
      <c r="PFC151" s="592"/>
      <c r="PFD151" s="592"/>
      <c r="PFE151" s="592"/>
      <c r="PFF151" s="592"/>
      <c r="PFG151" s="592"/>
      <c r="PFH151" s="592"/>
      <c r="PFI151" s="592"/>
      <c r="PFJ151" s="592"/>
      <c r="PFK151" s="592"/>
      <c r="PFL151" s="592"/>
      <c r="PFM151" s="592"/>
      <c r="PFN151" s="592"/>
      <c r="PFO151" s="592"/>
      <c r="PFP151" s="592"/>
      <c r="PFQ151" s="592"/>
      <c r="PFR151" s="592"/>
      <c r="PFS151" s="592"/>
      <c r="PFT151" s="592"/>
      <c r="PFU151" s="592"/>
      <c r="PFV151" s="592"/>
      <c r="PFW151" s="592"/>
      <c r="PFX151" s="592"/>
      <c r="PFY151" s="592"/>
      <c r="PFZ151" s="592"/>
      <c r="PGA151" s="592"/>
      <c r="PGB151" s="592"/>
      <c r="PGC151" s="592"/>
      <c r="PGD151" s="592"/>
      <c r="PGE151" s="592"/>
      <c r="PGF151" s="592"/>
      <c r="PGG151" s="592"/>
      <c r="PGH151" s="592"/>
      <c r="PGI151" s="592"/>
      <c r="PGJ151" s="592"/>
      <c r="PGK151" s="592"/>
      <c r="PGL151" s="592"/>
      <c r="PGM151" s="592"/>
      <c r="PGN151" s="592"/>
      <c r="PGO151" s="592"/>
      <c r="PGP151" s="592"/>
      <c r="PGQ151" s="592"/>
      <c r="PGR151" s="592"/>
      <c r="PGS151" s="592"/>
      <c r="PGT151" s="592"/>
      <c r="PGU151" s="592"/>
      <c r="PGV151" s="592"/>
      <c r="PGW151" s="592"/>
      <c r="PGX151" s="592"/>
      <c r="PGY151" s="592"/>
      <c r="PGZ151" s="592"/>
      <c r="PHA151" s="592"/>
      <c r="PHB151" s="592"/>
      <c r="PHC151" s="592"/>
      <c r="PHD151" s="592"/>
      <c r="PHE151" s="592"/>
      <c r="PHF151" s="592"/>
      <c r="PHG151" s="592"/>
      <c r="PHH151" s="592"/>
      <c r="PHI151" s="592"/>
      <c r="PHJ151" s="592"/>
      <c r="PHK151" s="592"/>
      <c r="PHL151" s="592"/>
      <c r="PHM151" s="592"/>
      <c r="PHN151" s="592"/>
      <c r="PHO151" s="592"/>
      <c r="PHP151" s="592"/>
      <c r="PHQ151" s="592"/>
      <c r="PHR151" s="592"/>
      <c r="PHS151" s="592"/>
      <c r="PHT151" s="592"/>
      <c r="PHU151" s="592"/>
      <c r="PHV151" s="592"/>
      <c r="PHW151" s="592"/>
      <c r="PHX151" s="592"/>
      <c r="PHY151" s="592"/>
      <c r="PHZ151" s="592"/>
      <c r="PIA151" s="592"/>
      <c r="PIB151" s="592"/>
      <c r="PIC151" s="592"/>
      <c r="PID151" s="592"/>
      <c r="PIE151" s="592"/>
      <c r="PIF151" s="592"/>
      <c r="PIG151" s="592"/>
      <c r="PIH151" s="592"/>
      <c r="PII151" s="592"/>
      <c r="PIJ151" s="592"/>
      <c r="PIK151" s="592"/>
      <c r="PIL151" s="592"/>
      <c r="PIM151" s="592"/>
      <c r="PIN151" s="592"/>
      <c r="PIO151" s="592"/>
      <c r="PIP151" s="592"/>
      <c r="PIQ151" s="592"/>
      <c r="PIR151" s="592"/>
      <c r="PIS151" s="592"/>
      <c r="PIT151" s="592"/>
      <c r="PIU151" s="592"/>
      <c r="PIV151" s="592"/>
      <c r="PIW151" s="592"/>
      <c r="PIX151" s="592"/>
      <c r="PIY151" s="592"/>
      <c r="PIZ151" s="592"/>
      <c r="PJA151" s="592"/>
      <c r="PJB151" s="592"/>
      <c r="PJC151" s="592"/>
      <c r="PJD151" s="592"/>
      <c r="PJE151" s="592"/>
      <c r="PJF151" s="592"/>
      <c r="PJG151" s="592"/>
      <c r="PJH151" s="592"/>
      <c r="PJI151" s="592"/>
      <c r="PJJ151" s="592"/>
      <c r="PJK151" s="592"/>
      <c r="PJL151" s="592"/>
      <c r="PJM151" s="592"/>
      <c r="PJN151" s="592"/>
      <c r="PJO151" s="592"/>
      <c r="PJP151" s="592"/>
      <c r="PJQ151" s="592"/>
      <c r="PJR151" s="592"/>
      <c r="PJS151" s="592"/>
      <c r="PJT151" s="592"/>
      <c r="PJU151" s="592"/>
      <c r="PJV151" s="592"/>
      <c r="PJW151" s="592"/>
      <c r="PJX151" s="592"/>
      <c r="PJY151" s="592"/>
      <c r="PJZ151" s="592"/>
      <c r="PKA151" s="592"/>
      <c r="PKB151" s="592"/>
      <c r="PKC151" s="592"/>
      <c r="PKD151" s="592"/>
      <c r="PKE151" s="592"/>
      <c r="PKF151" s="592"/>
      <c r="PKG151" s="592"/>
      <c r="PKH151" s="592"/>
      <c r="PKI151" s="592"/>
      <c r="PKJ151" s="592"/>
      <c r="PKK151" s="592"/>
      <c r="PKL151" s="592"/>
      <c r="PKM151" s="592"/>
      <c r="PKN151" s="592"/>
      <c r="PKO151" s="592"/>
      <c r="PKP151" s="592"/>
      <c r="PKQ151" s="592"/>
      <c r="PKR151" s="592"/>
      <c r="PKS151" s="592"/>
      <c r="PKT151" s="592"/>
      <c r="PKU151" s="592"/>
      <c r="PKV151" s="592"/>
      <c r="PKW151" s="592"/>
      <c r="PKX151" s="592"/>
      <c r="PKY151" s="592"/>
      <c r="PKZ151" s="592"/>
      <c r="PLA151" s="592"/>
      <c r="PLB151" s="592"/>
      <c r="PLC151" s="592"/>
      <c r="PLD151" s="592"/>
      <c r="PLE151" s="592"/>
      <c r="PLF151" s="592"/>
      <c r="PLG151" s="592"/>
      <c r="PLH151" s="592"/>
      <c r="PLI151" s="592"/>
      <c r="PLJ151" s="592"/>
      <c r="PLK151" s="592"/>
      <c r="PLL151" s="592"/>
      <c r="PLM151" s="592"/>
      <c r="PLN151" s="592"/>
      <c r="PLO151" s="592"/>
      <c r="PLP151" s="592"/>
      <c r="PLQ151" s="592"/>
      <c r="PLR151" s="592"/>
      <c r="PLS151" s="592"/>
      <c r="PLT151" s="592"/>
      <c r="PLU151" s="592"/>
      <c r="PLV151" s="592"/>
      <c r="PLW151" s="592"/>
      <c r="PLX151" s="592"/>
      <c r="PLY151" s="592"/>
      <c r="PLZ151" s="592"/>
      <c r="PMA151" s="592"/>
      <c r="PMB151" s="592"/>
      <c r="PMC151" s="592"/>
      <c r="PMD151" s="592"/>
      <c r="PME151" s="592"/>
      <c r="PMF151" s="592"/>
      <c r="PMG151" s="592"/>
      <c r="PMH151" s="592"/>
      <c r="PMI151" s="592"/>
      <c r="PMJ151" s="592"/>
      <c r="PMK151" s="592"/>
      <c r="PML151" s="592"/>
      <c r="PMM151" s="592"/>
      <c r="PMN151" s="592"/>
      <c r="PMO151" s="592"/>
      <c r="PMP151" s="592"/>
      <c r="PMQ151" s="592"/>
      <c r="PMR151" s="592"/>
      <c r="PMS151" s="592"/>
      <c r="PMT151" s="592"/>
      <c r="PMU151" s="592"/>
      <c r="PMV151" s="592"/>
      <c r="PMW151" s="592"/>
      <c r="PMX151" s="592"/>
      <c r="PMY151" s="592"/>
      <c r="PMZ151" s="592"/>
      <c r="PNA151" s="592"/>
      <c r="PNB151" s="592"/>
      <c r="PNC151" s="592"/>
      <c r="PND151" s="592"/>
      <c r="PNE151" s="592"/>
      <c r="PNF151" s="592"/>
      <c r="PNG151" s="592"/>
      <c r="PNH151" s="592"/>
      <c r="PNI151" s="592"/>
      <c r="PNJ151" s="592"/>
      <c r="PNK151" s="592"/>
      <c r="PNL151" s="592"/>
      <c r="PNM151" s="592"/>
      <c r="PNN151" s="592"/>
      <c r="PNO151" s="592"/>
      <c r="PNP151" s="592"/>
      <c r="PNQ151" s="592"/>
      <c r="PNR151" s="592"/>
      <c r="PNS151" s="592"/>
      <c r="PNT151" s="592"/>
      <c r="PNU151" s="592"/>
      <c r="PNV151" s="592"/>
      <c r="PNW151" s="592"/>
      <c r="PNX151" s="592"/>
      <c r="PNY151" s="592"/>
      <c r="PNZ151" s="592"/>
      <c r="POA151" s="592"/>
      <c r="POB151" s="592"/>
      <c r="POC151" s="592"/>
      <c r="POD151" s="592"/>
      <c r="POE151" s="592"/>
      <c r="POF151" s="592"/>
      <c r="POG151" s="592"/>
      <c r="POH151" s="592"/>
      <c r="POI151" s="592"/>
      <c r="POJ151" s="592"/>
      <c r="POK151" s="592"/>
      <c r="POL151" s="592"/>
      <c r="POM151" s="592"/>
      <c r="PON151" s="592"/>
      <c r="POO151" s="592"/>
      <c r="POP151" s="592"/>
      <c r="POQ151" s="592"/>
      <c r="POR151" s="592"/>
      <c r="POS151" s="592"/>
      <c r="POT151" s="592"/>
      <c r="POU151" s="592"/>
      <c r="POV151" s="592"/>
      <c r="POW151" s="592"/>
      <c r="POX151" s="592"/>
      <c r="POY151" s="592"/>
      <c r="POZ151" s="592"/>
      <c r="PPA151" s="592"/>
      <c r="PPB151" s="592"/>
      <c r="PPC151" s="592"/>
      <c r="PPD151" s="592"/>
      <c r="PPE151" s="592"/>
      <c r="PPF151" s="592"/>
      <c r="PPG151" s="592"/>
      <c r="PPH151" s="592"/>
      <c r="PPI151" s="592"/>
      <c r="PPJ151" s="592"/>
      <c r="PPK151" s="592"/>
      <c r="PPL151" s="592"/>
      <c r="PPM151" s="592"/>
      <c r="PPN151" s="592"/>
      <c r="PPO151" s="592"/>
      <c r="PPP151" s="592"/>
      <c r="PPQ151" s="592"/>
      <c r="PPR151" s="592"/>
      <c r="PPS151" s="592"/>
      <c r="PPT151" s="592"/>
      <c r="PPU151" s="592"/>
      <c r="PPV151" s="592"/>
      <c r="PPW151" s="592"/>
      <c r="PPX151" s="592"/>
      <c r="PPY151" s="592"/>
      <c r="PPZ151" s="592"/>
      <c r="PQA151" s="592"/>
      <c r="PQB151" s="592"/>
      <c r="PQC151" s="592"/>
      <c r="PQD151" s="592"/>
      <c r="PQE151" s="592"/>
      <c r="PQF151" s="592"/>
      <c r="PQG151" s="592"/>
      <c r="PQH151" s="592"/>
      <c r="PQI151" s="592"/>
      <c r="PQJ151" s="592"/>
      <c r="PQK151" s="592"/>
      <c r="PQL151" s="592"/>
      <c r="PQM151" s="592"/>
      <c r="PQN151" s="592"/>
      <c r="PQO151" s="592"/>
      <c r="PQP151" s="592"/>
      <c r="PQQ151" s="592"/>
      <c r="PQR151" s="592"/>
      <c r="PQS151" s="592"/>
      <c r="PQT151" s="592"/>
      <c r="PQU151" s="592"/>
      <c r="PQV151" s="592"/>
      <c r="PQW151" s="592"/>
      <c r="PQX151" s="592"/>
      <c r="PQY151" s="592"/>
      <c r="PQZ151" s="592"/>
      <c r="PRA151" s="592"/>
      <c r="PRB151" s="592"/>
      <c r="PRC151" s="592"/>
      <c r="PRD151" s="592"/>
      <c r="PRE151" s="592"/>
      <c r="PRF151" s="592"/>
      <c r="PRG151" s="592"/>
      <c r="PRH151" s="592"/>
      <c r="PRI151" s="592"/>
      <c r="PRJ151" s="592"/>
      <c r="PRK151" s="592"/>
      <c r="PRL151" s="592"/>
      <c r="PRM151" s="592"/>
      <c r="PRN151" s="592"/>
      <c r="PRO151" s="592"/>
      <c r="PRP151" s="592"/>
      <c r="PRQ151" s="592"/>
      <c r="PRR151" s="592"/>
      <c r="PRS151" s="592"/>
      <c r="PRT151" s="592"/>
      <c r="PRU151" s="592"/>
      <c r="PRV151" s="592"/>
      <c r="PRW151" s="592"/>
      <c r="PRX151" s="592"/>
      <c r="PRY151" s="592"/>
      <c r="PRZ151" s="592"/>
      <c r="PSA151" s="592"/>
      <c r="PSB151" s="592"/>
      <c r="PSC151" s="592"/>
      <c r="PSD151" s="592"/>
      <c r="PSE151" s="592"/>
      <c r="PSF151" s="592"/>
      <c r="PSG151" s="592"/>
      <c r="PSH151" s="592"/>
      <c r="PSI151" s="592"/>
      <c r="PSJ151" s="592"/>
      <c r="PSK151" s="592"/>
      <c r="PSL151" s="592"/>
      <c r="PSM151" s="592"/>
      <c r="PSN151" s="592"/>
      <c r="PSO151" s="592"/>
      <c r="PSP151" s="592"/>
      <c r="PSQ151" s="592"/>
      <c r="PSR151" s="592"/>
      <c r="PSS151" s="592"/>
      <c r="PST151" s="592"/>
      <c r="PSU151" s="592"/>
      <c r="PSV151" s="592"/>
      <c r="PSW151" s="592"/>
      <c r="PSX151" s="592"/>
      <c r="PSY151" s="592"/>
      <c r="PSZ151" s="592"/>
      <c r="PTA151" s="592"/>
      <c r="PTB151" s="592"/>
      <c r="PTC151" s="592"/>
      <c r="PTD151" s="592"/>
      <c r="PTE151" s="592"/>
      <c r="PTF151" s="592"/>
      <c r="PTG151" s="592"/>
      <c r="PTH151" s="592"/>
      <c r="PTI151" s="592"/>
      <c r="PTJ151" s="592"/>
      <c r="PTK151" s="592"/>
      <c r="PTL151" s="592"/>
      <c r="PTM151" s="592"/>
      <c r="PTN151" s="592"/>
      <c r="PTO151" s="592"/>
      <c r="PTP151" s="592"/>
      <c r="PTQ151" s="592"/>
      <c r="PTR151" s="592"/>
      <c r="PTS151" s="592"/>
      <c r="PTT151" s="592"/>
      <c r="PTU151" s="592"/>
      <c r="PTV151" s="592"/>
      <c r="PTW151" s="592"/>
      <c r="PTX151" s="592"/>
      <c r="PTY151" s="592"/>
      <c r="PTZ151" s="592"/>
      <c r="PUA151" s="592"/>
      <c r="PUB151" s="592"/>
      <c r="PUC151" s="592"/>
      <c r="PUD151" s="592"/>
      <c r="PUE151" s="592"/>
      <c r="PUF151" s="592"/>
      <c r="PUG151" s="592"/>
      <c r="PUH151" s="592"/>
      <c r="PUI151" s="592"/>
      <c r="PUJ151" s="592"/>
      <c r="PUK151" s="592"/>
      <c r="PUL151" s="592"/>
      <c r="PUM151" s="592"/>
      <c r="PUN151" s="592"/>
      <c r="PUO151" s="592"/>
      <c r="PUP151" s="592"/>
      <c r="PUQ151" s="592"/>
      <c r="PUR151" s="592"/>
      <c r="PUS151" s="592"/>
      <c r="PUT151" s="592"/>
      <c r="PUU151" s="592"/>
      <c r="PUV151" s="592"/>
      <c r="PUW151" s="592"/>
      <c r="PUX151" s="592"/>
      <c r="PUY151" s="592"/>
      <c r="PUZ151" s="592"/>
      <c r="PVA151" s="592"/>
      <c r="PVB151" s="592"/>
      <c r="PVC151" s="592"/>
      <c r="PVD151" s="592"/>
      <c r="PVE151" s="592"/>
      <c r="PVF151" s="592"/>
      <c r="PVG151" s="592"/>
      <c r="PVH151" s="592"/>
      <c r="PVI151" s="592"/>
      <c r="PVJ151" s="592"/>
      <c r="PVK151" s="592"/>
      <c r="PVL151" s="592"/>
      <c r="PVM151" s="592"/>
      <c r="PVN151" s="592"/>
      <c r="PVO151" s="592"/>
      <c r="PVP151" s="592"/>
      <c r="PVQ151" s="592"/>
      <c r="PVR151" s="592"/>
      <c r="PVS151" s="592"/>
      <c r="PVT151" s="592"/>
      <c r="PVU151" s="592"/>
      <c r="PVV151" s="592"/>
      <c r="PVW151" s="592"/>
      <c r="PVX151" s="592"/>
      <c r="PVY151" s="592"/>
      <c r="PVZ151" s="592"/>
      <c r="PWA151" s="592"/>
      <c r="PWB151" s="592"/>
      <c r="PWC151" s="592"/>
      <c r="PWD151" s="592"/>
      <c r="PWE151" s="592"/>
      <c r="PWF151" s="592"/>
      <c r="PWG151" s="592"/>
      <c r="PWH151" s="592"/>
      <c r="PWI151" s="592"/>
      <c r="PWJ151" s="592"/>
      <c r="PWK151" s="592"/>
      <c r="PWL151" s="592"/>
      <c r="PWM151" s="592"/>
      <c r="PWN151" s="592"/>
      <c r="PWO151" s="592"/>
      <c r="PWP151" s="592"/>
      <c r="PWQ151" s="592"/>
      <c r="PWR151" s="592"/>
      <c r="PWS151" s="592"/>
      <c r="PWT151" s="592"/>
      <c r="PWU151" s="592"/>
      <c r="PWV151" s="592"/>
      <c r="PWW151" s="592"/>
      <c r="PWX151" s="592"/>
      <c r="PWY151" s="592"/>
      <c r="PWZ151" s="592"/>
      <c r="PXA151" s="592"/>
      <c r="PXB151" s="592"/>
      <c r="PXC151" s="592"/>
      <c r="PXD151" s="592"/>
      <c r="PXE151" s="592"/>
      <c r="PXF151" s="592"/>
      <c r="PXG151" s="592"/>
      <c r="PXH151" s="592"/>
      <c r="PXI151" s="592"/>
      <c r="PXJ151" s="592"/>
      <c r="PXK151" s="592"/>
      <c r="PXL151" s="592"/>
      <c r="PXM151" s="592"/>
      <c r="PXN151" s="592"/>
      <c r="PXO151" s="592"/>
      <c r="PXP151" s="592"/>
      <c r="PXQ151" s="592"/>
      <c r="PXR151" s="592"/>
      <c r="PXS151" s="592"/>
      <c r="PXT151" s="592"/>
      <c r="PXU151" s="592"/>
      <c r="PXV151" s="592"/>
      <c r="PXW151" s="592"/>
      <c r="PXX151" s="592"/>
      <c r="PXY151" s="592"/>
      <c r="PXZ151" s="592"/>
      <c r="PYA151" s="592"/>
      <c r="PYB151" s="592"/>
      <c r="PYC151" s="592"/>
      <c r="PYD151" s="592"/>
      <c r="PYE151" s="592"/>
      <c r="PYF151" s="592"/>
      <c r="PYG151" s="592"/>
      <c r="PYH151" s="592"/>
      <c r="PYI151" s="592"/>
      <c r="PYJ151" s="592"/>
      <c r="PYK151" s="592"/>
      <c r="PYL151" s="592"/>
      <c r="PYM151" s="592"/>
      <c r="PYN151" s="592"/>
      <c r="PYO151" s="592"/>
      <c r="PYP151" s="592"/>
      <c r="PYQ151" s="592"/>
      <c r="PYR151" s="592"/>
      <c r="PYS151" s="592"/>
      <c r="PYT151" s="592"/>
      <c r="PYU151" s="592"/>
      <c r="PYV151" s="592"/>
      <c r="PYW151" s="592"/>
      <c r="PYX151" s="592"/>
      <c r="PYY151" s="592"/>
      <c r="PYZ151" s="592"/>
      <c r="PZA151" s="592"/>
      <c r="PZB151" s="592"/>
      <c r="PZC151" s="592"/>
      <c r="PZD151" s="592"/>
      <c r="PZE151" s="592"/>
      <c r="PZF151" s="592"/>
      <c r="PZG151" s="592"/>
      <c r="PZH151" s="592"/>
      <c r="PZI151" s="592"/>
      <c r="PZJ151" s="592"/>
      <c r="PZK151" s="592"/>
      <c r="PZL151" s="592"/>
      <c r="PZM151" s="592"/>
      <c r="PZN151" s="592"/>
      <c r="PZO151" s="592"/>
      <c r="PZP151" s="592"/>
      <c r="PZQ151" s="592"/>
      <c r="PZR151" s="592"/>
      <c r="PZS151" s="592"/>
      <c r="PZT151" s="592"/>
      <c r="PZU151" s="592"/>
      <c r="PZV151" s="592"/>
      <c r="PZW151" s="592"/>
      <c r="PZX151" s="592"/>
      <c r="PZY151" s="592"/>
      <c r="PZZ151" s="592"/>
      <c r="QAA151" s="592"/>
      <c r="QAB151" s="592"/>
      <c r="QAC151" s="592"/>
      <c r="QAD151" s="592"/>
      <c r="QAE151" s="592"/>
      <c r="QAF151" s="592"/>
      <c r="QAG151" s="592"/>
      <c r="QAH151" s="592"/>
      <c r="QAI151" s="592"/>
      <c r="QAJ151" s="592"/>
      <c r="QAK151" s="592"/>
      <c r="QAL151" s="592"/>
      <c r="QAM151" s="592"/>
      <c r="QAN151" s="592"/>
      <c r="QAO151" s="592"/>
      <c r="QAP151" s="592"/>
      <c r="QAQ151" s="592"/>
      <c r="QAR151" s="592"/>
      <c r="QAS151" s="592"/>
      <c r="QAT151" s="592"/>
      <c r="QAU151" s="592"/>
      <c r="QAV151" s="592"/>
      <c r="QAW151" s="592"/>
      <c r="QAX151" s="592"/>
      <c r="QAY151" s="592"/>
      <c r="QAZ151" s="592"/>
      <c r="QBA151" s="592"/>
      <c r="QBB151" s="592"/>
      <c r="QBC151" s="592"/>
      <c r="QBD151" s="592"/>
      <c r="QBE151" s="592"/>
      <c r="QBF151" s="592"/>
      <c r="QBG151" s="592"/>
      <c r="QBH151" s="592"/>
      <c r="QBI151" s="592"/>
      <c r="QBJ151" s="592"/>
      <c r="QBK151" s="592"/>
      <c r="QBL151" s="592"/>
      <c r="QBM151" s="592"/>
      <c r="QBN151" s="592"/>
      <c r="QBO151" s="592"/>
      <c r="QBP151" s="592"/>
      <c r="QBQ151" s="592"/>
      <c r="QBR151" s="592"/>
      <c r="QBS151" s="592"/>
      <c r="QBT151" s="592"/>
      <c r="QBU151" s="592"/>
      <c r="QBV151" s="592"/>
      <c r="QBW151" s="592"/>
      <c r="QBX151" s="592"/>
      <c r="QBY151" s="592"/>
      <c r="QBZ151" s="592"/>
      <c r="QCA151" s="592"/>
      <c r="QCB151" s="592"/>
      <c r="QCC151" s="592"/>
      <c r="QCD151" s="592"/>
      <c r="QCE151" s="592"/>
      <c r="QCF151" s="592"/>
      <c r="QCG151" s="592"/>
      <c r="QCH151" s="592"/>
      <c r="QCI151" s="592"/>
      <c r="QCJ151" s="592"/>
      <c r="QCK151" s="592"/>
      <c r="QCL151" s="592"/>
      <c r="QCM151" s="592"/>
      <c r="QCN151" s="592"/>
      <c r="QCO151" s="592"/>
      <c r="QCP151" s="592"/>
      <c r="QCQ151" s="592"/>
      <c r="QCR151" s="592"/>
      <c r="QCS151" s="592"/>
      <c r="QCT151" s="592"/>
      <c r="QCU151" s="592"/>
      <c r="QCV151" s="592"/>
      <c r="QCW151" s="592"/>
      <c r="QCX151" s="592"/>
      <c r="QCY151" s="592"/>
      <c r="QCZ151" s="592"/>
      <c r="QDA151" s="592"/>
      <c r="QDB151" s="592"/>
      <c r="QDC151" s="592"/>
      <c r="QDD151" s="592"/>
      <c r="QDE151" s="592"/>
      <c r="QDF151" s="592"/>
      <c r="QDG151" s="592"/>
      <c r="QDH151" s="592"/>
      <c r="QDI151" s="592"/>
      <c r="QDJ151" s="592"/>
      <c r="QDK151" s="592"/>
      <c r="QDL151" s="592"/>
      <c r="QDM151" s="592"/>
      <c r="QDN151" s="592"/>
      <c r="QDO151" s="592"/>
      <c r="QDP151" s="592"/>
      <c r="QDQ151" s="592"/>
      <c r="QDR151" s="592"/>
      <c r="QDS151" s="592"/>
      <c r="QDT151" s="592"/>
      <c r="QDU151" s="592"/>
      <c r="QDV151" s="592"/>
      <c r="QDW151" s="592"/>
      <c r="QDX151" s="592"/>
      <c r="QDY151" s="592"/>
      <c r="QDZ151" s="592"/>
      <c r="QEA151" s="592"/>
      <c r="QEB151" s="592"/>
      <c r="QEC151" s="592"/>
      <c r="QED151" s="592"/>
      <c r="QEE151" s="592"/>
      <c r="QEF151" s="592"/>
      <c r="QEG151" s="592"/>
      <c r="QEH151" s="592"/>
      <c r="QEI151" s="592"/>
      <c r="QEJ151" s="592"/>
      <c r="QEK151" s="592"/>
      <c r="QEL151" s="592"/>
      <c r="QEM151" s="592"/>
      <c r="QEN151" s="592"/>
      <c r="QEO151" s="592"/>
      <c r="QEP151" s="592"/>
      <c r="QEQ151" s="592"/>
      <c r="QER151" s="592"/>
      <c r="QES151" s="592"/>
      <c r="QET151" s="592"/>
      <c r="QEU151" s="592"/>
      <c r="QEV151" s="592"/>
      <c r="QEW151" s="592"/>
      <c r="QEX151" s="592"/>
      <c r="QEY151" s="592"/>
      <c r="QEZ151" s="592"/>
      <c r="QFA151" s="592"/>
      <c r="QFB151" s="592"/>
      <c r="QFC151" s="592"/>
      <c r="QFD151" s="592"/>
      <c r="QFE151" s="592"/>
      <c r="QFF151" s="592"/>
      <c r="QFG151" s="592"/>
      <c r="QFH151" s="592"/>
      <c r="QFI151" s="592"/>
      <c r="QFJ151" s="592"/>
      <c r="QFK151" s="592"/>
      <c r="QFL151" s="592"/>
      <c r="QFM151" s="592"/>
      <c r="QFN151" s="592"/>
      <c r="QFO151" s="592"/>
      <c r="QFP151" s="592"/>
      <c r="QFQ151" s="592"/>
      <c r="QFR151" s="592"/>
      <c r="QFS151" s="592"/>
      <c r="QFT151" s="592"/>
      <c r="QFU151" s="592"/>
      <c r="QFV151" s="592"/>
      <c r="QFW151" s="592"/>
      <c r="QFX151" s="592"/>
      <c r="QFY151" s="592"/>
      <c r="QFZ151" s="592"/>
      <c r="QGA151" s="592"/>
      <c r="QGB151" s="592"/>
      <c r="QGC151" s="592"/>
      <c r="QGD151" s="592"/>
      <c r="QGE151" s="592"/>
      <c r="QGF151" s="592"/>
      <c r="QGG151" s="592"/>
      <c r="QGH151" s="592"/>
      <c r="QGI151" s="592"/>
      <c r="QGJ151" s="592"/>
      <c r="QGK151" s="592"/>
      <c r="QGL151" s="592"/>
      <c r="QGM151" s="592"/>
      <c r="QGN151" s="592"/>
      <c r="QGO151" s="592"/>
      <c r="QGP151" s="592"/>
      <c r="QGQ151" s="592"/>
      <c r="QGR151" s="592"/>
      <c r="QGS151" s="592"/>
      <c r="QGT151" s="592"/>
      <c r="QGU151" s="592"/>
      <c r="QGV151" s="592"/>
      <c r="QGW151" s="592"/>
      <c r="QGX151" s="592"/>
      <c r="QGY151" s="592"/>
      <c r="QGZ151" s="592"/>
      <c r="QHA151" s="592"/>
      <c r="QHB151" s="592"/>
      <c r="QHC151" s="592"/>
      <c r="QHD151" s="592"/>
      <c r="QHE151" s="592"/>
      <c r="QHF151" s="592"/>
      <c r="QHG151" s="592"/>
      <c r="QHH151" s="592"/>
      <c r="QHI151" s="592"/>
      <c r="QHJ151" s="592"/>
      <c r="QHK151" s="592"/>
      <c r="QHL151" s="592"/>
      <c r="QHM151" s="592"/>
      <c r="QHN151" s="592"/>
      <c r="QHO151" s="592"/>
      <c r="QHP151" s="592"/>
      <c r="QHQ151" s="592"/>
      <c r="QHR151" s="592"/>
      <c r="QHS151" s="592"/>
      <c r="QHT151" s="592"/>
      <c r="QHU151" s="592"/>
      <c r="QHV151" s="592"/>
      <c r="QHW151" s="592"/>
      <c r="QHX151" s="592"/>
      <c r="QHY151" s="592"/>
      <c r="QHZ151" s="592"/>
      <c r="QIA151" s="592"/>
      <c r="QIB151" s="592"/>
      <c r="QIC151" s="592"/>
      <c r="QID151" s="592"/>
      <c r="QIE151" s="592"/>
      <c r="QIF151" s="592"/>
      <c r="QIG151" s="592"/>
      <c r="QIH151" s="592"/>
      <c r="QII151" s="592"/>
      <c r="QIJ151" s="592"/>
      <c r="QIK151" s="592"/>
      <c r="QIL151" s="592"/>
      <c r="QIM151" s="592"/>
      <c r="QIN151" s="592"/>
      <c r="QIO151" s="592"/>
      <c r="QIP151" s="592"/>
      <c r="QIQ151" s="592"/>
      <c r="QIR151" s="592"/>
      <c r="QIS151" s="592"/>
      <c r="QIT151" s="592"/>
      <c r="QIU151" s="592"/>
      <c r="QIV151" s="592"/>
      <c r="QIW151" s="592"/>
      <c r="QIX151" s="592"/>
      <c r="QIY151" s="592"/>
      <c r="QIZ151" s="592"/>
      <c r="QJA151" s="592"/>
      <c r="QJB151" s="592"/>
      <c r="QJC151" s="592"/>
      <c r="QJD151" s="592"/>
      <c r="QJE151" s="592"/>
      <c r="QJF151" s="592"/>
      <c r="QJG151" s="592"/>
      <c r="QJH151" s="592"/>
      <c r="QJI151" s="592"/>
      <c r="QJJ151" s="592"/>
      <c r="QJK151" s="592"/>
      <c r="QJL151" s="592"/>
      <c r="QJM151" s="592"/>
      <c r="QJN151" s="592"/>
      <c r="QJO151" s="592"/>
      <c r="QJP151" s="592"/>
      <c r="QJQ151" s="592"/>
      <c r="QJR151" s="592"/>
      <c r="QJS151" s="592"/>
      <c r="QJT151" s="592"/>
      <c r="QJU151" s="592"/>
      <c r="QJV151" s="592"/>
      <c r="QJW151" s="592"/>
      <c r="QJX151" s="592"/>
      <c r="QJY151" s="592"/>
      <c r="QJZ151" s="592"/>
      <c r="QKA151" s="592"/>
      <c r="QKB151" s="592"/>
      <c r="QKC151" s="592"/>
      <c r="QKD151" s="592"/>
      <c r="QKE151" s="592"/>
      <c r="QKF151" s="592"/>
      <c r="QKG151" s="592"/>
      <c r="QKH151" s="592"/>
      <c r="QKI151" s="592"/>
      <c r="QKJ151" s="592"/>
      <c r="QKK151" s="592"/>
      <c r="QKL151" s="592"/>
      <c r="QKM151" s="592"/>
      <c r="QKN151" s="592"/>
      <c r="QKO151" s="592"/>
      <c r="QKP151" s="592"/>
      <c r="QKQ151" s="592"/>
      <c r="QKR151" s="592"/>
      <c r="QKS151" s="592"/>
      <c r="QKT151" s="592"/>
      <c r="QKU151" s="592"/>
      <c r="QKV151" s="592"/>
      <c r="QKW151" s="592"/>
      <c r="QKX151" s="592"/>
      <c r="QKY151" s="592"/>
      <c r="QKZ151" s="592"/>
      <c r="QLA151" s="592"/>
      <c r="QLB151" s="592"/>
      <c r="QLC151" s="592"/>
      <c r="QLD151" s="592"/>
      <c r="QLE151" s="592"/>
      <c r="QLF151" s="592"/>
      <c r="QLG151" s="592"/>
      <c r="QLH151" s="592"/>
      <c r="QLI151" s="592"/>
      <c r="QLJ151" s="592"/>
      <c r="QLK151" s="592"/>
      <c r="QLL151" s="592"/>
      <c r="QLM151" s="592"/>
      <c r="QLN151" s="592"/>
      <c r="QLO151" s="592"/>
      <c r="QLP151" s="592"/>
      <c r="QLQ151" s="592"/>
      <c r="QLR151" s="592"/>
      <c r="QLS151" s="592"/>
      <c r="QLT151" s="592"/>
      <c r="QLU151" s="592"/>
      <c r="QLV151" s="592"/>
      <c r="QLW151" s="592"/>
      <c r="QLX151" s="592"/>
      <c r="QLY151" s="592"/>
      <c r="QLZ151" s="592"/>
      <c r="QMA151" s="592"/>
      <c r="QMB151" s="592"/>
      <c r="QMC151" s="592"/>
      <c r="QMD151" s="592"/>
      <c r="QME151" s="592"/>
      <c r="QMF151" s="592"/>
      <c r="QMG151" s="592"/>
      <c r="QMH151" s="592"/>
      <c r="QMI151" s="592"/>
      <c r="QMJ151" s="592"/>
      <c r="QMK151" s="592"/>
      <c r="QML151" s="592"/>
      <c r="QMM151" s="592"/>
      <c r="QMN151" s="592"/>
      <c r="QMO151" s="592"/>
      <c r="QMP151" s="592"/>
      <c r="QMQ151" s="592"/>
      <c r="QMR151" s="592"/>
      <c r="QMS151" s="592"/>
      <c r="QMT151" s="592"/>
      <c r="QMU151" s="592"/>
      <c r="QMV151" s="592"/>
      <c r="QMW151" s="592"/>
      <c r="QMX151" s="592"/>
      <c r="QMY151" s="592"/>
      <c r="QMZ151" s="592"/>
      <c r="QNA151" s="592"/>
      <c r="QNB151" s="592"/>
      <c r="QNC151" s="592"/>
      <c r="QND151" s="592"/>
      <c r="QNE151" s="592"/>
      <c r="QNF151" s="592"/>
      <c r="QNG151" s="592"/>
      <c r="QNH151" s="592"/>
      <c r="QNI151" s="592"/>
      <c r="QNJ151" s="592"/>
      <c r="QNK151" s="592"/>
      <c r="QNL151" s="592"/>
      <c r="QNM151" s="592"/>
      <c r="QNN151" s="592"/>
      <c r="QNO151" s="592"/>
      <c r="QNP151" s="592"/>
      <c r="QNQ151" s="592"/>
      <c r="QNR151" s="592"/>
      <c r="QNS151" s="592"/>
      <c r="QNT151" s="592"/>
      <c r="QNU151" s="592"/>
      <c r="QNV151" s="592"/>
      <c r="QNW151" s="592"/>
      <c r="QNX151" s="592"/>
      <c r="QNY151" s="592"/>
      <c r="QNZ151" s="592"/>
      <c r="QOA151" s="592"/>
      <c r="QOB151" s="592"/>
      <c r="QOC151" s="592"/>
      <c r="QOD151" s="592"/>
      <c r="QOE151" s="592"/>
      <c r="QOF151" s="592"/>
      <c r="QOG151" s="592"/>
      <c r="QOH151" s="592"/>
      <c r="QOI151" s="592"/>
      <c r="QOJ151" s="592"/>
      <c r="QOK151" s="592"/>
      <c r="QOL151" s="592"/>
      <c r="QOM151" s="592"/>
      <c r="QON151" s="592"/>
      <c r="QOO151" s="592"/>
      <c r="QOP151" s="592"/>
      <c r="QOQ151" s="592"/>
      <c r="QOR151" s="592"/>
      <c r="QOS151" s="592"/>
      <c r="QOT151" s="592"/>
      <c r="QOU151" s="592"/>
      <c r="QOV151" s="592"/>
      <c r="QOW151" s="592"/>
      <c r="QOX151" s="592"/>
      <c r="QOY151" s="592"/>
      <c r="QOZ151" s="592"/>
      <c r="QPA151" s="592"/>
      <c r="QPB151" s="592"/>
      <c r="QPC151" s="592"/>
      <c r="QPD151" s="592"/>
      <c r="QPE151" s="592"/>
      <c r="QPF151" s="592"/>
      <c r="QPG151" s="592"/>
      <c r="QPH151" s="592"/>
      <c r="QPI151" s="592"/>
      <c r="QPJ151" s="592"/>
      <c r="QPK151" s="592"/>
      <c r="QPL151" s="592"/>
      <c r="QPM151" s="592"/>
      <c r="QPN151" s="592"/>
      <c r="QPO151" s="592"/>
      <c r="QPP151" s="592"/>
      <c r="QPQ151" s="592"/>
      <c r="QPR151" s="592"/>
      <c r="QPS151" s="592"/>
      <c r="QPT151" s="592"/>
      <c r="QPU151" s="592"/>
      <c r="QPV151" s="592"/>
      <c r="QPW151" s="592"/>
      <c r="QPX151" s="592"/>
      <c r="QPY151" s="592"/>
      <c r="QPZ151" s="592"/>
      <c r="QQA151" s="592"/>
      <c r="QQB151" s="592"/>
      <c r="QQC151" s="592"/>
      <c r="QQD151" s="592"/>
      <c r="QQE151" s="592"/>
      <c r="QQF151" s="592"/>
      <c r="QQG151" s="592"/>
      <c r="QQH151" s="592"/>
      <c r="QQI151" s="592"/>
      <c r="QQJ151" s="592"/>
      <c r="QQK151" s="592"/>
      <c r="QQL151" s="592"/>
      <c r="QQM151" s="592"/>
      <c r="QQN151" s="592"/>
      <c r="QQO151" s="592"/>
      <c r="QQP151" s="592"/>
      <c r="QQQ151" s="592"/>
      <c r="QQR151" s="592"/>
      <c r="QQS151" s="592"/>
      <c r="QQT151" s="592"/>
      <c r="QQU151" s="592"/>
      <c r="QQV151" s="592"/>
      <c r="QQW151" s="592"/>
      <c r="QQX151" s="592"/>
      <c r="QQY151" s="592"/>
      <c r="QQZ151" s="592"/>
      <c r="QRA151" s="592"/>
      <c r="QRB151" s="592"/>
      <c r="QRC151" s="592"/>
      <c r="QRD151" s="592"/>
      <c r="QRE151" s="592"/>
      <c r="QRF151" s="592"/>
      <c r="QRG151" s="592"/>
      <c r="QRH151" s="592"/>
      <c r="QRI151" s="592"/>
      <c r="QRJ151" s="592"/>
      <c r="QRK151" s="592"/>
      <c r="QRL151" s="592"/>
      <c r="QRM151" s="592"/>
      <c r="QRN151" s="592"/>
      <c r="QRO151" s="592"/>
      <c r="QRP151" s="592"/>
      <c r="QRQ151" s="592"/>
      <c r="QRR151" s="592"/>
      <c r="QRS151" s="592"/>
      <c r="QRT151" s="592"/>
      <c r="QRU151" s="592"/>
      <c r="QRV151" s="592"/>
      <c r="QRW151" s="592"/>
      <c r="QRX151" s="592"/>
      <c r="QRY151" s="592"/>
      <c r="QRZ151" s="592"/>
      <c r="QSA151" s="592"/>
      <c r="QSB151" s="592"/>
      <c r="QSC151" s="592"/>
      <c r="QSD151" s="592"/>
      <c r="QSE151" s="592"/>
      <c r="QSF151" s="592"/>
      <c r="QSG151" s="592"/>
      <c r="QSH151" s="592"/>
      <c r="QSI151" s="592"/>
      <c r="QSJ151" s="592"/>
      <c r="QSK151" s="592"/>
      <c r="QSL151" s="592"/>
      <c r="QSM151" s="592"/>
      <c r="QSN151" s="592"/>
      <c r="QSO151" s="592"/>
      <c r="QSP151" s="592"/>
      <c r="QSQ151" s="592"/>
      <c r="QSR151" s="592"/>
      <c r="QSS151" s="592"/>
      <c r="QST151" s="592"/>
      <c r="QSU151" s="592"/>
      <c r="QSV151" s="592"/>
      <c r="QSW151" s="592"/>
      <c r="QSX151" s="592"/>
      <c r="QSY151" s="592"/>
      <c r="QSZ151" s="592"/>
      <c r="QTA151" s="592"/>
      <c r="QTB151" s="592"/>
      <c r="QTC151" s="592"/>
      <c r="QTD151" s="592"/>
      <c r="QTE151" s="592"/>
      <c r="QTF151" s="592"/>
      <c r="QTG151" s="592"/>
      <c r="QTH151" s="592"/>
      <c r="QTI151" s="592"/>
      <c r="QTJ151" s="592"/>
      <c r="QTK151" s="592"/>
      <c r="QTL151" s="592"/>
      <c r="QTM151" s="592"/>
      <c r="QTN151" s="592"/>
      <c r="QTO151" s="592"/>
      <c r="QTP151" s="592"/>
      <c r="QTQ151" s="592"/>
      <c r="QTR151" s="592"/>
      <c r="QTS151" s="592"/>
      <c r="QTT151" s="592"/>
      <c r="QTU151" s="592"/>
      <c r="QTV151" s="592"/>
      <c r="QTW151" s="592"/>
      <c r="QTX151" s="592"/>
      <c r="QTY151" s="592"/>
      <c r="QTZ151" s="592"/>
      <c r="QUA151" s="592"/>
      <c r="QUB151" s="592"/>
      <c r="QUC151" s="592"/>
      <c r="QUD151" s="592"/>
      <c r="QUE151" s="592"/>
      <c r="QUF151" s="592"/>
      <c r="QUG151" s="592"/>
      <c r="QUH151" s="592"/>
      <c r="QUI151" s="592"/>
      <c r="QUJ151" s="592"/>
      <c r="QUK151" s="592"/>
      <c r="QUL151" s="592"/>
      <c r="QUM151" s="592"/>
      <c r="QUN151" s="592"/>
      <c r="QUO151" s="592"/>
      <c r="QUP151" s="592"/>
      <c r="QUQ151" s="592"/>
      <c r="QUR151" s="592"/>
      <c r="QUS151" s="592"/>
      <c r="QUT151" s="592"/>
      <c r="QUU151" s="592"/>
      <c r="QUV151" s="592"/>
      <c r="QUW151" s="592"/>
      <c r="QUX151" s="592"/>
      <c r="QUY151" s="592"/>
      <c r="QUZ151" s="592"/>
      <c r="QVA151" s="592"/>
      <c r="QVB151" s="592"/>
      <c r="QVC151" s="592"/>
      <c r="QVD151" s="592"/>
      <c r="QVE151" s="592"/>
      <c r="QVF151" s="592"/>
      <c r="QVG151" s="592"/>
      <c r="QVH151" s="592"/>
      <c r="QVI151" s="592"/>
      <c r="QVJ151" s="592"/>
      <c r="QVK151" s="592"/>
      <c r="QVL151" s="592"/>
      <c r="QVM151" s="592"/>
      <c r="QVN151" s="592"/>
      <c r="QVO151" s="592"/>
      <c r="QVP151" s="592"/>
      <c r="QVQ151" s="592"/>
      <c r="QVR151" s="592"/>
      <c r="QVS151" s="592"/>
      <c r="QVT151" s="592"/>
      <c r="QVU151" s="592"/>
      <c r="QVV151" s="592"/>
      <c r="QVW151" s="592"/>
      <c r="QVX151" s="592"/>
      <c r="QVY151" s="592"/>
      <c r="QVZ151" s="592"/>
      <c r="QWA151" s="592"/>
      <c r="QWB151" s="592"/>
      <c r="QWC151" s="592"/>
      <c r="QWD151" s="592"/>
      <c r="QWE151" s="592"/>
      <c r="QWF151" s="592"/>
      <c r="QWG151" s="592"/>
      <c r="QWH151" s="592"/>
      <c r="QWI151" s="592"/>
      <c r="QWJ151" s="592"/>
      <c r="QWK151" s="592"/>
      <c r="QWL151" s="592"/>
      <c r="QWM151" s="592"/>
      <c r="QWN151" s="592"/>
      <c r="QWO151" s="592"/>
      <c r="QWP151" s="592"/>
      <c r="QWQ151" s="592"/>
      <c r="QWR151" s="592"/>
      <c r="QWS151" s="592"/>
      <c r="QWT151" s="592"/>
      <c r="QWU151" s="592"/>
      <c r="QWV151" s="592"/>
      <c r="QWW151" s="592"/>
      <c r="QWX151" s="592"/>
      <c r="QWY151" s="592"/>
      <c r="QWZ151" s="592"/>
      <c r="QXA151" s="592"/>
      <c r="QXB151" s="592"/>
      <c r="QXC151" s="592"/>
      <c r="QXD151" s="592"/>
      <c r="QXE151" s="592"/>
      <c r="QXF151" s="592"/>
      <c r="QXG151" s="592"/>
      <c r="QXH151" s="592"/>
      <c r="QXI151" s="592"/>
      <c r="QXJ151" s="592"/>
      <c r="QXK151" s="592"/>
      <c r="QXL151" s="592"/>
      <c r="QXM151" s="592"/>
      <c r="QXN151" s="592"/>
      <c r="QXO151" s="592"/>
      <c r="QXP151" s="592"/>
      <c r="QXQ151" s="592"/>
      <c r="QXR151" s="592"/>
      <c r="QXS151" s="592"/>
      <c r="QXT151" s="592"/>
      <c r="QXU151" s="592"/>
      <c r="QXV151" s="592"/>
      <c r="QXW151" s="592"/>
      <c r="QXX151" s="592"/>
      <c r="QXY151" s="592"/>
      <c r="QXZ151" s="592"/>
      <c r="QYA151" s="592"/>
      <c r="QYB151" s="592"/>
      <c r="QYC151" s="592"/>
      <c r="QYD151" s="592"/>
      <c r="QYE151" s="592"/>
      <c r="QYF151" s="592"/>
      <c r="QYG151" s="592"/>
      <c r="QYH151" s="592"/>
      <c r="QYI151" s="592"/>
      <c r="QYJ151" s="592"/>
      <c r="QYK151" s="592"/>
      <c r="QYL151" s="592"/>
      <c r="QYM151" s="592"/>
      <c r="QYN151" s="592"/>
      <c r="QYO151" s="592"/>
      <c r="QYP151" s="592"/>
      <c r="QYQ151" s="592"/>
      <c r="QYR151" s="592"/>
      <c r="QYS151" s="592"/>
      <c r="QYT151" s="592"/>
      <c r="QYU151" s="592"/>
      <c r="QYV151" s="592"/>
      <c r="QYW151" s="592"/>
      <c r="QYX151" s="592"/>
      <c r="QYY151" s="592"/>
      <c r="QYZ151" s="592"/>
      <c r="QZA151" s="592"/>
      <c r="QZB151" s="592"/>
      <c r="QZC151" s="592"/>
      <c r="QZD151" s="592"/>
      <c r="QZE151" s="592"/>
      <c r="QZF151" s="592"/>
      <c r="QZG151" s="592"/>
      <c r="QZH151" s="592"/>
      <c r="QZI151" s="592"/>
      <c r="QZJ151" s="592"/>
      <c r="QZK151" s="592"/>
      <c r="QZL151" s="592"/>
      <c r="QZM151" s="592"/>
      <c r="QZN151" s="592"/>
      <c r="QZO151" s="592"/>
      <c r="QZP151" s="592"/>
      <c r="QZQ151" s="592"/>
      <c r="QZR151" s="592"/>
      <c r="QZS151" s="592"/>
      <c r="QZT151" s="592"/>
      <c r="QZU151" s="592"/>
      <c r="QZV151" s="592"/>
      <c r="QZW151" s="592"/>
      <c r="QZX151" s="592"/>
      <c r="QZY151" s="592"/>
      <c r="QZZ151" s="592"/>
      <c r="RAA151" s="592"/>
      <c r="RAB151" s="592"/>
      <c r="RAC151" s="592"/>
      <c r="RAD151" s="592"/>
      <c r="RAE151" s="592"/>
      <c r="RAF151" s="592"/>
      <c r="RAG151" s="592"/>
      <c r="RAH151" s="592"/>
      <c r="RAI151" s="592"/>
      <c r="RAJ151" s="592"/>
      <c r="RAK151" s="592"/>
      <c r="RAL151" s="592"/>
      <c r="RAM151" s="592"/>
      <c r="RAN151" s="592"/>
      <c r="RAO151" s="592"/>
      <c r="RAP151" s="592"/>
      <c r="RAQ151" s="592"/>
      <c r="RAR151" s="592"/>
      <c r="RAS151" s="592"/>
      <c r="RAT151" s="592"/>
      <c r="RAU151" s="592"/>
      <c r="RAV151" s="592"/>
      <c r="RAW151" s="592"/>
      <c r="RAX151" s="592"/>
      <c r="RAY151" s="592"/>
      <c r="RAZ151" s="592"/>
      <c r="RBA151" s="592"/>
      <c r="RBB151" s="592"/>
      <c r="RBC151" s="592"/>
      <c r="RBD151" s="592"/>
      <c r="RBE151" s="592"/>
      <c r="RBF151" s="592"/>
      <c r="RBG151" s="592"/>
      <c r="RBH151" s="592"/>
      <c r="RBI151" s="592"/>
      <c r="RBJ151" s="592"/>
      <c r="RBK151" s="592"/>
      <c r="RBL151" s="592"/>
      <c r="RBM151" s="592"/>
      <c r="RBN151" s="592"/>
      <c r="RBO151" s="592"/>
      <c r="RBP151" s="592"/>
      <c r="RBQ151" s="592"/>
      <c r="RBR151" s="592"/>
      <c r="RBS151" s="592"/>
      <c r="RBT151" s="592"/>
      <c r="RBU151" s="592"/>
      <c r="RBV151" s="592"/>
      <c r="RBW151" s="592"/>
      <c r="RBX151" s="592"/>
      <c r="RBY151" s="592"/>
      <c r="RBZ151" s="592"/>
      <c r="RCA151" s="592"/>
      <c r="RCB151" s="592"/>
      <c r="RCC151" s="592"/>
      <c r="RCD151" s="592"/>
      <c r="RCE151" s="592"/>
      <c r="RCF151" s="592"/>
      <c r="RCG151" s="592"/>
      <c r="RCH151" s="592"/>
      <c r="RCI151" s="592"/>
      <c r="RCJ151" s="592"/>
      <c r="RCK151" s="592"/>
      <c r="RCL151" s="592"/>
      <c r="RCM151" s="592"/>
      <c r="RCN151" s="592"/>
      <c r="RCO151" s="592"/>
      <c r="RCP151" s="592"/>
      <c r="RCQ151" s="592"/>
      <c r="RCR151" s="592"/>
      <c r="RCS151" s="592"/>
      <c r="RCT151" s="592"/>
      <c r="RCU151" s="592"/>
      <c r="RCV151" s="592"/>
      <c r="RCW151" s="592"/>
      <c r="RCX151" s="592"/>
      <c r="RCY151" s="592"/>
      <c r="RCZ151" s="592"/>
      <c r="RDA151" s="592"/>
      <c r="RDB151" s="592"/>
      <c r="RDC151" s="592"/>
      <c r="RDD151" s="592"/>
      <c r="RDE151" s="592"/>
      <c r="RDF151" s="592"/>
      <c r="RDG151" s="592"/>
      <c r="RDH151" s="592"/>
      <c r="RDI151" s="592"/>
      <c r="RDJ151" s="592"/>
      <c r="RDK151" s="592"/>
      <c r="RDL151" s="592"/>
      <c r="RDM151" s="592"/>
      <c r="RDN151" s="592"/>
      <c r="RDO151" s="592"/>
      <c r="RDP151" s="592"/>
      <c r="RDQ151" s="592"/>
      <c r="RDR151" s="592"/>
      <c r="RDS151" s="592"/>
      <c r="RDT151" s="592"/>
      <c r="RDU151" s="592"/>
      <c r="RDV151" s="592"/>
      <c r="RDW151" s="592"/>
      <c r="RDX151" s="592"/>
      <c r="RDY151" s="592"/>
      <c r="RDZ151" s="592"/>
      <c r="REA151" s="592"/>
      <c r="REB151" s="592"/>
      <c r="REC151" s="592"/>
      <c r="RED151" s="592"/>
      <c r="REE151" s="592"/>
      <c r="REF151" s="592"/>
      <c r="REG151" s="592"/>
      <c r="REH151" s="592"/>
      <c r="REI151" s="592"/>
      <c r="REJ151" s="592"/>
      <c r="REK151" s="592"/>
      <c r="REL151" s="592"/>
      <c r="REM151" s="592"/>
      <c r="REN151" s="592"/>
      <c r="REO151" s="592"/>
      <c r="REP151" s="592"/>
      <c r="REQ151" s="592"/>
      <c r="RER151" s="592"/>
      <c r="RES151" s="592"/>
      <c r="RET151" s="592"/>
      <c r="REU151" s="592"/>
      <c r="REV151" s="592"/>
      <c r="REW151" s="592"/>
      <c r="REX151" s="592"/>
      <c r="REY151" s="592"/>
      <c r="REZ151" s="592"/>
      <c r="RFA151" s="592"/>
      <c r="RFB151" s="592"/>
      <c r="RFC151" s="592"/>
      <c r="RFD151" s="592"/>
      <c r="RFE151" s="592"/>
      <c r="RFF151" s="592"/>
      <c r="RFG151" s="592"/>
      <c r="RFH151" s="592"/>
      <c r="RFI151" s="592"/>
      <c r="RFJ151" s="592"/>
      <c r="RFK151" s="592"/>
      <c r="RFL151" s="592"/>
      <c r="RFM151" s="592"/>
      <c r="RFN151" s="592"/>
      <c r="RFO151" s="592"/>
      <c r="RFP151" s="592"/>
      <c r="RFQ151" s="592"/>
      <c r="RFR151" s="592"/>
      <c r="RFS151" s="592"/>
      <c r="RFT151" s="592"/>
      <c r="RFU151" s="592"/>
      <c r="RFV151" s="592"/>
      <c r="RFW151" s="592"/>
      <c r="RFX151" s="592"/>
      <c r="RFY151" s="592"/>
      <c r="RFZ151" s="592"/>
      <c r="RGA151" s="592"/>
      <c r="RGB151" s="592"/>
      <c r="RGC151" s="592"/>
      <c r="RGD151" s="592"/>
      <c r="RGE151" s="592"/>
      <c r="RGF151" s="592"/>
      <c r="RGG151" s="592"/>
      <c r="RGH151" s="592"/>
      <c r="RGI151" s="592"/>
      <c r="RGJ151" s="592"/>
      <c r="RGK151" s="592"/>
      <c r="RGL151" s="592"/>
      <c r="RGM151" s="592"/>
      <c r="RGN151" s="592"/>
      <c r="RGO151" s="592"/>
      <c r="RGP151" s="592"/>
      <c r="RGQ151" s="592"/>
      <c r="RGR151" s="592"/>
      <c r="RGS151" s="592"/>
      <c r="RGT151" s="592"/>
      <c r="RGU151" s="592"/>
      <c r="RGV151" s="592"/>
      <c r="RGW151" s="592"/>
      <c r="RGX151" s="592"/>
      <c r="RGY151" s="592"/>
      <c r="RGZ151" s="592"/>
      <c r="RHA151" s="592"/>
      <c r="RHB151" s="592"/>
      <c r="RHC151" s="592"/>
      <c r="RHD151" s="592"/>
      <c r="RHE151" s="592"/>
      <c r="RHF151" s="592"/>
      <c r="RHG151" s="592"/>
      <c r="RHH151" s="592"/>
      <c r="RHI151" s="592"/>
      <c r="RHJ151" s="592"/>
      <c r="RHK151" s="592"/>
      <c r="RHL151" s="592"/>
      <c r="RHM151" s="592"/>
      <c r="RHN151" s="592"/>
      <c r="RHO151" s="592"/>
      <c r="RHP151" s="592"/>
      <c r="RHQ151" s="592"/>
      <c r="RHR151" s="592"/>
      <c r="RHS151" s="592"/>
      <c r="RHT151" s="592"/>
      <c r="RHU151" s="592"/>
      <c r="RHV151" s="592"/>
      <c r="RHW151" s="592"/>
      <c r="RHX151" s="592"/>
      <c r="RHY151" s="592"/>
      <c r="RHZ151" s="592"/>
      <c r="RIA151" s="592"/>
      <c r="RIB151" s="592"/>
      <c r="RIC151" s="592"/>
      <c r="RID151" s="592"/>
      <c r="RIE151" s="592"/>
      <c r="RIF151" s="592"/>
      <c r="RIG151" s="592"/>
      <c r="RIH151" s="592"/>
      <c r="RII151" s="592"/>
      <c r="RIJ151" s="592"/>
      <c r="RIK151" s="592"/>
      <c r="RIL151" s="592"/>
      <c r="RIM151" s="592"/>
      <c r="RIN151" s="592"/>
      <c r="RIO151" s="592"/>
      <c r="RIP151" s="592"/>
      <c r="RIQ151" s="592"/>
      <c r="RIR151" s="592"/>
      <c r="RIS151" s="592"/>
      <c r="RIT151" s="592"/>
      <c r="RIU151" s="592"/>
      <c r="RIV151" s="592"/>
      <c r="RIW151" s="592"/>
      <c r="RIX151" s="592"/>
      <c r="RIY151" s="592"/>
      <c r="RIZ151" s="592"/>
      <c r="RJA151" s="592"/>
      <c r="RJB151" s="592"/>
      <c r="RJC151" s="592"/>
      <c r="RJD151" s="592"/>
      <c r="RJE151" s="592"/>
      <c r="RJF151" s="592"/>
      <c r="RJG151" s="592"/>
      <c r="RJH151" s="592"/>
      <c r="RJI151" s="592"/>
      <c r="RJJ151" s="592"/>
      <c r="RJK151" s="592"/>
      <c r="RJL151" s="592"/>
      <c r="RJM151" s="592"/>
      <c r="RJN151" s="592"/>
      <c r="RJO151" s="592"/>
      <c r="RJP151" s="592"/>
      <c r="RJQ151" s="592"/>
      <c r="RJR151" s="592"/>
      <c r="RJS151" s="592"/>
      <c r="RJT151" s="592"/>
      <c r="RJU151" s="592"/>
      <c r="RJV151" s="592"/>
      <c r="RJW151" s="592"/>
      <c r="RJX151" s="592"/>
      <c r="RJY151" s="592"/>
      <c r="RJZ151" s="592"/>
      <c r="RKA151" s="592"/>
      <c r="RKB151" s="592"/>
      <c r="RKC151" s="592"/>
      <c r="RKD151" s="592"/>
      <c r="RKE151" s="592"/>
      <c r="RKF151" s="592"/>
      <c r="RKG151" s="592"/>
      <c r="RKH151" s="592"/>
      <c r="RKI151" s="592"/>
      <c r="RKJ151" s="592"/>
      <c r="RKK151" s="592"/>
      <c r="RKL151" s="592"/>
      <c r="RKM151" s="592"/>
      <c r="RKN151" s="592"/>
      <c r="RKO151" s="592"/>
      <c r="RKP151" s="592"/>
      <c r="RKQ151" s="592"/>
      <c r="RKR151" s="592"/>
      <c r="RKS151" s="592"/>
      <c r="RKT151" s="592"/>
      <c r="RKU151" s="592"/>
      <c r="RKV151" s="592"/>
      <c r="RKW151" s="592"/>
      <c r="RKX151" s="592"/>
      <c r="RKY151" s="592"/>
      <c r="RKZ151" s="592"/>
      <c r="RLA151" s="592"/>
      <c r="RLB151" s="592"/>
      <c r="RLC151" s="592"/>
      <c r="RLD151" s="592"/>
      <c r="RLE151" s="592"/>
      <c r="RLF151" s="592"/>
      <c r="RLG151" s="592"/>
      <c r="RLH151" s="592"/>
      <c r="RLI151" s="592"/>
      <c r="RLJ151" s="592"/>
      <c r="RLK151" s="592"/>
      <c r="RLL151" s="592"/>
      <c r="RLM151" s="592"/>
      <c r="RLN151" s="592"/>
      <c r="RLO151" s="592"/>
      <c r="RLP151" s="592"/>
      <c r="RLQ151" s="592"/>
      <c r="RLR151" s="592"/>
      <c r="RLS151" s="592"/>
      <c r="RLT151" s="592"/>
      <c r="RLU151" s="592"/>
      <c r="RLV151" s="592"/>
      <c r="RLW151" s="592"/>
      <c r="RLX151" s="592"/>
      <c r="RLY151" s="592"/>
      <c r="RLZ151" s="592"/>
      <c r="RMA151" s="592"/>
      <c r="RMB151" s="592"/>
      <c r="RMC151" s="592"/>
      <c r="RMD151" s="592"/>
      <c r="RME151" s="592"/>
      <c r="RMF151" s="592"/>
      <c r="RMG151" s="592"/>
      <c r="RMH151" s="592"/>
      <c r="RMI151" s="592"/>
      <c r="RMJ151" s="592"/>
      <c r="RMK151" s="592"/>
      <c r="RML151" s="592"/>
      <c r="RMM151" s="592"/>
      <c r="RMN151" s="592"/>
      <c r="RMO151" s="592"/>
      <c r="RMP151" s="592"/>
      <c r="RMQ151" s="592"/>
      <c r="RMR151" s="592"/>
      <c r="RMS151" s="592"/>
      <c r="RMT151" s="592"/>
      <c r="RMU151" s="592"/>
      <c r="RMV151" s="592"/>
      <c r="RMW151" s="592"/>
      <c r="RMX151" s="592"/>
      <c r="RMY151" s="592"/>
      <c r="RMZ151" s="592"/>
      <c r="RNA151" s="592"/>
      <c r="RNB151" s="592"/>
      <c r="RNC151" s="592"/>
      <c r="RND151" s="592"/>
      <c r="RNE151" s="592"/>
      <c r="RNF151" s="592"/>
      <c r="RNG151" s="592"/>
      <c r="RNH151" s="592"/>
      <c r="RNI151" s="592"/>
      <c r="RNJ151" s="592"/>
      <c r="RNK151" s="592"/>
      <c r="RNL151" s="592"/>
      <c r="RNM151" s="592"/>
      <c r="RNN151" s="592"/>
      <c r="RNO151" s="592"/>
      <c r="RNP151" s="592"/>
      <c r="RNQ151" s="592"/>
      <c r="RNR151" s="592"/>
      <c r="RNS151" s="592"/>
      <c r="RNT151" s="592"/>
      <c r="RNU151" s="592"/>
      <c r="RNV151" s="592"/>
      <c r="RNW151" s="592"/>
      <c r="RNX151" s="592"/>
      <c r="RNY151" s="592"/>
      <c r="RNZ151" s="592"/>
      <c r="ROA151" s="592"/>
      <c r="ROB151" s="592"/>
      <c r="ROC151" s="592"/>
      <c r="ROD151" s="592"/>
      <c r="ROE151" s="592"/>
      <c r="ROF151" s="592"/>
      <c r="ROG151" s="592"/>
      <c r="ROH151" s="592"/>
      <c r="ROI151" s="592"/>
      <c r="ROJ151" s="592"/>
      <c r="ROK151" s="592"/>
      <c r="ROL151" s="592"/>
      <c r="ROM151" s="592"/>
      <c r="RON151" s="592"/>
      <c r="ROO151" s="592"/>
      <c r="ROP151" s="592"/>
      <c r="ROQ151" s="592"/>
      <c r="ROR151" s="592"/>
      <c r="ROS151" s="592"/>
      <c r="ROT151" s="592"/>
      <c r="ROU151" s="592"/>
      <c r="ROV151" s="592"/>
      <c r="ROW151" s="592"/>
      <c r="ROX151" s="592"/>
      <c r="ROY151" s="592"/>
      <c r="ROZ151" s="592"/>
      <c r="RPA151" s="592"/>
      <c r="RPB151" s="592"/>
      <c r="RPC151" s="592"/>
      <c r="RPD151" s="592"/>
      <c r="RPE151" s="592"/>
      <c r="RPF151" s="592"/>
      <c r="RPG151" s="592"/>
      <c r="RPH151" s="592"/>
      <c r="RPI151" s="592"/>
      <c r="RPJ151" s="592"/>
      <c r="RPK151" s="592"/>
      <c r="RPL151" s="592"/>
      <c r="RPM151" s="592"/>
      <c r="RPN151" s="592"/>
      <c r="RPO151" s="592"/>
      <c r="RPP151" s="592"/>
      <c r="RPQ151" s="592"/>
      <c r="RPR151" s="592"/>
      <c r="RPS151" s="592"/>
      <c r="RPT151" s="592"/>
      <c r="RPU151" s="592"/>
      <c r="RPV151" s="592"/>
      <c r="RPW151" s="592"/>
      <c r="RPX151" s="592"/>
      <c r="RPY151" s="592"/>
      <c r="RPZ151" s="592"/>
      <c r="RQA151" s="592"/>
      <c r="RQB151" s="592"/>
      <c r="RQC151" s="592"/>
      <c r="RQD151" s="592"/>
      <c r="RQE151" s="592"/>
      <c r="RQF151" s="592"/>
      <c r="RQG151" s="592"/>
      <c r="RQH151" s="592"/>
      <c r="RQI151" s="592"/>
      <c r="RQJ151" s="592"/>
      <c r="RQK151" s="592"/>
      <c r="RQL151" s="592"/>
      <c r="RQM151" s="592"/>
      <c r="RQN151" s="592"/>
      <c r="RQO151" s="592"/>
      <c r="RQP151" s="592"/>
      <c r="RQQ151" s="592"/>
      <c r="RQR151" s="592"/>
      <c r="RQS151" s="592"/>
      <c r="RQT151" s="592"/>
      <c r="RQU151" s="592"/>
      <c r="RQV151" s="592"/>
      <c r="RQW151" s="592"/>
      <c r="RQX151" s="592"/>
      <c r="RQY151" s="592"/>
      <c r="RQZ151" s="592"/>
      <c r="RRA151" s="592"/>
      <c r="RRB151" s="592"/>
      <c r="RRC151" s="592"/>
      <c r="RRD151" s="592"/>
      <c r="RRE151" s="592"/>
      <c r="RRF151" s="592"/>
      <c r="RRG151" s="592"/>
      <c r="RRH151" s="592"/>
      <c r="RRI151" s="592"/>
      <c r="RRJ151" s="592"/>
      <c r="RRK151" s="592"/>
      <c r="RRL151" s="592"/>
      <c r="RRM151" s="592"/>
      <c r="RRN151" s="592"/>
      <c r="RRO151" s="592"/>
      <c r="RRP151" s="592"/>
      <c r="RRQ151" s="592"/>
      <c r="RRR151" s="592"/>
      <c r="RRS151" s="592"/>
      <c r="RRT151" s="592"/>
      <c r="RRU151" s="592"/>
      <c r="RRV151" s="592"/>
      <c r="RRW151" s="592"/>
      <c r="RRX151" s="592"/>
      <c r="RRY151" s="592"/>
      <c r="RRZ151" s="592"/>
      <c r="RSA151" s="592"/>
      <c r="RSB151" s="592"/>
      <c r="RSC151" s="592"/>
      <c r="RSD151" s="592"/>
      <c r="RSE151" s="592"/>
      <c r="RSF151" s="592"/>
      <c r="RSG151" s="592"/>
      <c r="RSH151" s="592"/>
      <c r="RSI151" s="592"/>
      <c r="RSJ151" s="592"/>
      <c r="RSK151" s="592"/>
      <c r="RSL151" s="592"/>
      <c r="RSM151" s="592"/>
      <c r="RSN151" s="592"/>
      <c r="RSO151" s="592"/>
      <c r="RSP151" s="592"/>
      <c r="RSQ151" s="592"/>
      <c r="RSR151" s="592"/>
      <c r="RSS151" s="592"/>
      <c r="RST151" s="592"/>
      <c r="RSU151" s="592"/>
      <c r="RSV151" s="592"/>
      <c r="RSW151" s="592"/>
      <c r="RSX151" s="592"/>
      <c r="RSY151" s="592"/>
      <c r="RSZ151" s="592"/>
      <c r="RTA151" s="592"/>
      <c r="RTB151" s="592"/>
      <c r="RTC151" s="592"/>
      <c r="RTD151" s="592"/>
      <c r="RTE151" s="592"/>
      <c r="RTF151" s="592"/>
      <c r="RTG151" s="592"/>
      <c r="RTH151" s="592"/>
      <c r="RTI151" s="592"/>
      <c r="RTJ151" s="592"/>
      <c r="RTK151" s="592"/>
      <c r="RTL151" s="592"/>
      <c r="RTM151" s="592"/>
      <c r="RTN151" s="592"/>
      <c r="RTO151" s="592"/>
      <c r="RTP151" s="592"/>
      <c r="RTQ151" s="592"/>
      <c r="RTR151" s="592"/>
      <c r="RTS151" s="592"/>
      <c r="RTT151" s="592"/>
      <c r="RTU151" s="592"/>
      <c r="RTV151" s="592"/>
      <c r="RTW151" s="592"/>
      <c r="RTX151" s="592"/>
      <c r="RTY151" s="592"/>
      <c r="RTZ151" s="592"/>
      <c r="RUA151" s="592"/>
      <c r="RUB151" s="592"/>
      <c r="RUC151" s="592"/>
      <c r="RUD151" s="592"/>
      <c r="RUE151" s="592"/>
      <c r="RUF151" s="592"/>
      <c r="RUG151" s="592"/>
      <c r="RUH151" s="592"/>
      <c r="RUI151" s="592"/>
      <c r="RUJ151" s="592"/>
      <c r="RUK151" s="592"/>
      <c r="RUL151" s="592"/>
      <c r="RUM151" s="592"/>
      <c r="RUN151" s="592"/>
      <c r="RUO151" s="592"/>
      <c r="RUP151" s="592"/>
      <c r="RUQ151" s="592"/>
      <c r="RUR151" s="592"/>
      <c r="RUS151" s="592"/>
      <c r="RUT151" s="592"/>
      <c r="RUU151" s="592"/>
      <c r="RUV151" s="592"/>
      <c r="RUW151" s="592"/>
      <c r="RUX151" s="592"/>
      <c r="RUY151" s="592"/>
      <c r="RUZ151" s="592"/>
      <c r="RVA151" s="592"/>
      <c r="RVB151" s="592"/>
      <c r="RVC151" s="592"/>
      <c r="RVD151" s="592"/>
      <c r="RVE151" s="592"/>
      <c r="RVF151" s="592"/>
      <c r="RVG151" s="592"/>
      <c r="RVH151" s="592"/>
      <c r="RVI151" s="592"/>
      <c r="RVJ151" s="592"/>
      <c r="RVK151" s="592"/>
      <c r="RVL151" s="592"/>
      <c r="RVM151" s="592"/>
      <c r="RVN151" s="592"/>
      <c r="RVO151" s="592"/>
      <c r="RVP151" s="592"/>
      <c r="RVQ151" s="592"/>
      <c r="RVR151" s="592"/>
      <c r="RVS151" s="592"/>
      <c r="RVT151" s="592"/>
      <c r="RVU151" s="592"/>
      <c r="RVV151" s="592"/>
      <c r="RVW151" s="592"/>
      <c r="RVX151" s="592"/>
      <c r="RVY151" s="592"/>
      <c r="RVZ151" s="592"/>
      <c r="RWA151" s="592"/>
      <c r="RWB151" s="592"/>
      <c r="RWC151" s="592"/>
      <c r="RWD151" s="592"/>
      <c r="RWE151" s="592"/>
      <c r="RWF151" s="592"/>
      <c r="RWG151" s="592"/>
      <c r="RWH151" s="592"/>
      <c r="RWI151" s="592"/>
      <c r="RWJ151" s="592"/>
      <c r="RWK151" s="592"/>
      <c r="RWL151" s="592"/>
      <c r="RWM151" s="592"/>
      <c r="RWN151" s="592"/>
      <c r="RWO151" s="592"/>
      <c r="RWP151" s="592"/>
      <c r="RWQ151" s="592"/>
      <c r="RWR151" s="592"/>
      <c r="RWS151" s="592"/>
      <c r="RWT151" s="592"/>
      <c r="RWU151" s="592"/>
      <c r="RWV151" s="592"/>
      <c r="RWW151" s="592"/>
      <c r="RWX151" s="592"/>
      <c r="RWY151" s="592"/>
      <c r="RWZ151" s="592"/>
      <c r="RXA151" s="592"/>
      <c r="RXB151" s="592"/>
      <c r="RXC151" s="592"/>
      <c r="RXD151" s="592"/>
      <c r="RXE151" s="592"/>
      <c r="RXF151" s="592"/>
      <c r="RXG151" s="592"/>
      <c r="RXH151" s="592"/>
      <c r="RXI151" s="592"/>
      <c r="RXJ151" s="592"/>
      <c r="RXK151" s="592"/>
      <c r="RXL151" s="592"/>
      <c r="RXM151" s="592"/>
      <c r="RXN151" s="592"/>
      <c r="RXO151" s="592"/>
      <c r="RXP151" s="592"/>
      <c r="RXQ151" s="592"/>
      <c r="RXR151" s="592"/>
      <c r="RXS151" s="592"/>
      <c r="RXT151" s="592"/>
      <c r="RXU151" s="592"/>
      <c r="RXV151" s="592"/>
      <c r="RXW151" s="592"/>
      <c r="RXX151" s="592"/>
      <c r="RXY151" s="592"/>
      <c r="RXZ151" s="592"/>
      <c r="RYA151" s="592"/>
      <c r="RYB151" s="592"/>
      <c r="RYC151" s="592"/>
      <c r="RYD151" s="592"/>
      <c r="RYE151" s="592"/>
      <c r="RYF151" s="592"/>
      <c r="RYG151" s="592"/>
      <c r="RYH151" s="592"/>
      <c r="RYI151" s="592"/>
      <c r="RYJ151" s="592"/>
      <c r="RYK151" s="592"/>
      <c r="RYL151" s="592"/>
      <c r="RYM151" s="592"/>
      <c r="RYN151" s="592"/>
      <c r="RYO151" s="592"/>
      <c r="RYP151" s="592"/>
      <c r="RYQ151" s="592"/>
      <c r="RYR151" s="592"/>
      <c r="RYS151" s="592"/>
      <c r="RYT151" s="592"/>
      <c r="RYU151" s="592"/>
      <c r="RYV151" s="592"/>
      <c r="RYW151" s="592"/>
      <c r="RYX151" s="592"/>
      <c r="RYY151" s="592"/>
      <c r="RYZ151" s="592"/>
      <c r="RZA151" s="592"/>
      <c r="RZB151" s="592"/>
      <c r="RZC151" s="592"/>
      <c r="RZD151" s="592"/>
      <c r="RZE151" s="592"/>
      <c r="RZF151" s="592"/>
      <c r="RZG151" s="592"/>
      <c r="RZH151" s="592"/>
      <c r="RZI151" s="592"/>
      <c r="RZJ151" s="592"/>
      <c r="RZK151" s="592"/>
      <c r="RZL151" s="592"/>
      <c r="RZM151" s="592"/>
      <c r="RZN151" s="592"/>
      <c r="RZO151" s="592"/>
      <c r="RZP151" s="592"/>
      <c r="RZQ151" s="592"/>
      <c r="RZR151" s="592"/>
      <c r="RZS151" s="592"/>
      <c r="RZT151" s="592"/>
      <c r="RZU151" s="592"/>
      <c r="RZV151" s="592"/>
      <c r="RZW151" s="592"/>
      <c r="RZX151" s="592"/>
      <c r="RZY151" s="592"/>
      <c r="RZZ151" s="592"/>
      <c r="SAA151" s="592"/>
      <c r="SAB151" s="592"/>
      <c r="SAC151" s="592"/>
      <c r="SAD151" s="592"/>
      <c r="SAE151" s="592"/>
      <c r="SAF151" s="592"/>
      <c r="SAG151" s="592"/>
      <c r="SAH151" s="592"/>
      <c r="SAI151" s="592"/>
      <c r="SAJ151" s="592"/>
      <c r="SAK151" s="592"/>
      <c r="SAL151" s="592"/>
      <c r="SAM151" s="592"/>
      <c r="SAN151" s="592"/>
      <c r="SAO151" s="592"/>
      <c r="SAP151" s="592"/>
      <c r="SAQ151" s="592"/>
      <c r="SAR151" s="592"/>
      <c r="SAS151" s="592"/>
      <c r="SAT151" s="592"/>
      <c r="SAU151" s="592"/>
      <c r="SAV151" s="592"/>
      <c r="SAW151" s="592"/>
      <c r="SAX151" s="592"/>
      <c r="SAY151" s="592"/>
      <c r="SAZ151" s="592"/>
      <c r="SBA151" s="592"/>
      <c r="SBB151" s="592"/>
      <c r="SBC151" s="592"/>
      <c r="SBD151" s="592"/>
      <c r="SBE151" s="592"/>
      <c r="SBF151" s="592"/>
      <c r="SBG151" s="592"/>
      <c r="SBH151" s="592"/>
      <c r="SBI151" s="592"/>
      <c r="SBJ151" s="592"/>
      <c r="SBK151" s="592"/>
      <c r="SBL151" s="592"/>
      <c r="SBM151" s="592"/>
      <c r="SBN151" s="592"/>
      <c r="SBO151" s="592"/>
      <c r="SBP151" s="592"/>
      <c r="SBQ151" s="592"/>
      <c r="SBR151" s="592"/>
      <c r="SBS151" s="592"/>
      <c r="SBT151" s="592"/>
      <c r="SBU151" s="592"/>
      <c r="SBV151" s="592"/>
      <c r="SBW151" s="592"/>
      <c r="SBX151" s="592"/>
      <c r="SBY151" s="592"/>
      <c r="SBZ151" s="592"/>
      <c r="SCA151" s="592"/>
      <c r="SCB151" s="592"/>
      <c r="SCC151" s="592"/>
      <c r="SCD151" s="592"/>
      <c r="SCE151" s="592"/>
      <c r="SCF151" s="592"/>
      <c r="SCG151" s="592"/>
      <c r="SCH151" s="592"/>
      <c r="SCI151" s="592"/>
      <c r="SCJ151" s="592"/>
      <c r="SCK151" s="592"/>
      <c r="SCL151" s="592"/>
      <c r="SCM151" s="592"/>
      <c r="SCN151" s="592"/>
      <c r="SCO151" s="592"/>
      <c r="SCP151" s="592"/>
      <c r="SCQ151" s="592"/>
      <c r="SCR151" s="592"/>
      <c r="SCS151" s="592"/>
      <c r="SCT151" s="592"/>
      <c r="SCU151" s="592"/>
      <c r="SCV151" s="592"/>
      <c r="SCW151" s="592"/>
      <c r="SCX151" s="592"/>
      <c r="SCY151" s="592"/>
      <c r="SCZ151" s="592"/>
      <c r="SDA151" s="592"/>
      <c r="SDB151" s="592"/>
      <c r="SDC151" s="592"/>
      <c r="SDD151" s="592"/>
      <c r="SDE151" s="592"/>
      <c r="SDF151" s="592"/>
      <c r="SDG151" s="592"/>
      <c r="SDH151" s="592"/>
      <c r="SDI151" s="592"/>
      <c r="SDJ151" s="592"/>
      <c r="SDK151" s="592"/>
      <c r="SDL151" s="592"/>
      <c r="SDM151" s="592"/>
      <c r="SDN151" s="592"/>
      <c r="SDO151" s="592"/>
      <c r="SDP151" s="592"/>
      <c r="SDQ151" s="592"/>
      <c r="SDR151" s="592"/>
      <c r="SDS151" s="592"/>
      <c r="SDT151" s="592"/>
      <c r="SDU151" s="592"/>
      <c r="SDV151" s="592"/>
      <c r="SDW151" s="592"/>
      <c r="SDX151" s="592"/>
      <c r="SDY151" s="592"/>
      <c r="SDZ151" s="592"/>
      <c r="SEA151" s="592"/>
      <c r="SEB151" s="592"/>
      <c r="SEC151" s="592"/>
      <c r="SED151" s="592"/>
      <c r="SEE151" s="592"/>
      <c r="SEF151" s="592"/>
      <c r="SEG151" s="592"/>
      <c r="SEH151" s="592"/>
      <c r="SEI151" s="592"/>
      <c r="SEJ151" s="592"/>
      <c r="SEK151" s="592"/>
      <c r="SEL151" s="592"/>
      <c r="SEM151" s="592"/>
      <c r="SEN151" s="592"/>
      <c r="SEO151" s="592"/>
      <c r="SEP151" s="592"/>
      <c r="SEQ151" s="592"/>
      <c r="SER151" s="592"/>
      <c r="SES151" s="592"/>
      <c r="SET151" s="592"/>
      <c r="SEU151" s="592"/>
      <c r="SEV151" s="592"/>
      <c r="SEW151" s="592"/>
      <c r="SEX151" s="592"/>
      <c r="SEY151" s="592"/>
      <c r="SEZ151" s="592"/>
      <c r="SFA151" s="592"/>
      <c r="SFB151" s="592"/>
      <c r="SFC151" s="592"/>
      <c r="SFD151" s="592"/>
      <c r="SFE151" s="592"/>
      <c r="SFF151" s="592"/>
      <c r="SFG151" s="592"/>
      <c r="SFH151" s="592"/>
      <c r="SFI151" s="592"/>
      <c r="SFJ151" s="592"/>
      <c r="SFK151" s="592"/>
      <c r="SFL151" s="592"/>
      <c r="SFM151" s="592"/>
      <c r="SFN151" s="592"/>
      <c r="SFO151" s="592"/>
      <c r="SFP151" s="592"/>
      <c r="SFQ151" s="592"/>
      <c r="SFR151" s="592"/>
      <c r="SFS151" s="592"/>
      <c r="SFT151" s="592"/>
      <c r="SFU151" s="592"/>
      <c r="SFV151" s="592"/>
      <c r="SFW151" s="592"/>
      <c r="SFX151" s="592"/>
      <c r="SFY151" s="592"/>
      <c r="SFZ151" s="592"/>
      <c r="SGA151" s="592"/>
      <c r="SGB151" s="592"/>
      <c r="SGC151" s="592"/>
      <c r="SGD151" s="592"/>
      <c r="SGE151" s="592"/>
      <c r="SGF151" s="592"/>
      <c r="SGG151" s="592"/>
      <c r="SGH151" s="592"/>
      <c r="SGI151" s="592"/>
      <c r="SGJ151" s="592"/>
      <c r="SGK151" s="592"/>
      <c r="SGL151" s="592"/>
      <c r="SGM151" s="592"/>
      <c r="SGN151" s="592"/>
      <c r="SGO151" s="592"/>
      <c r="SGP151" s="592"/>
      <c r="SGQ151" s="592"/>
      <c r="SGR151" s="592"/>
      <c r="SGS151" s="592"/>
      <c r="SGT151" s="592"/>
      <c r="SGU151" s="592"/>
      <c r="SGV151" s="592"/>
      <c r="SGW151" s="592"/>
      <c r="SGX151" s="592"/>
      <c r="SGY151" s="592"/>
      <c r="SGZ151" s="592"/>
      <c r="SHA151" s="592"/>
      <c r="SHB151" s="592"/>
      <c r="SHC151" s="592"/>
      <c r="SHD151" s="592"/>
      <c r="SHE151" s="592"/>
      <c r="SHF151" s="592"/>
      <c r="SHG151" s="592"/>
      <c r="SHH151" s="592"/>
      <c r="SHI151" s="592"/>
      <c r="SHJ151" s="592"/>
      <c r="SHK151" s="592"/>
      <c r="SHL151" s="592"/>
      <c r="SHM151" s="592"/>
      <c r="SHN151" s="592"/>
      <c r="SHO151" s="592"/>
      <c r="SHP151" s="592"/>
      <c r="SHQ151" s="592"/>
      <c r="SHR151" s="592"/>
      <c r="SHS151" s="592"/>
      <c r="SHT151" s="592"/>
      <c r="SHU151" s="592"/>
      <c r="SHV151" s="592"/>
      <c r="SHW151" s="592"/>
      <c r="SHX151" s="592"/>
      <c r="SHY151" s="592"/>
      <c r="SHZ151" s="592"/>
      <c r="SIA151" s="592"/>
      <c r="SIB151" s="592"/>
      <c r="SIC151" s="592"/>
      <c r="SID151" s="592"/>
      <c r="SIE151" s="592"/>
      <c r="SIF151" s="592"/>
      <c r="SIG151" s="592"/>
      <c r="SIH151" s="592"/>
      <c r="SII151" s="592"/>
      <c r="SIJ151" s="592"/>
      <c r="SIK151" s="592"/>
      <c r="SIL151" s="592"/>
      <c r="SIM151" s="592"/>
      <c r="SIN151" s="592"/>
      <c r="SIO151" s="592"/>
      <c r="SIP151" s="592"/>
      <c r="SIQ151" s="592"/>
      <c r="SIR151" s="592"/>
      <c r="SIS151" s="592"/>
      <c r="SIT151" s="592"/>
      <c r="SIU151" s="592"/>
      <c r="SIV151" s="592"/>
      <c r="SIW151" s="592"/>
      <c r="SIX151" s="592"/>
      <c r="SIY151" s="592"/>
      <c r="SIZ151" s="592"/>
      <c r="SJA151" s="592"/>
      <c r="SJB151" s="592"/>
      <c r="SJC151" s="592"/>
      <c r="SJD151" s="592"/>
      <c r="SJE151" s="592"/>
      <c r="SJF151" s="592"/>
      <c r="SJG151" s="592"/>
      <c r="SJH151" s="592"/>
      <c r="SJI151" s="592"/>
      <c r="SJJ151" s="592"/>
      <c r="SJK151" s="592"/>
      <c r="SJL151" s="592"/>
      <c r="SJM151" s="592"/>
      <c r="SJN151" s="592"/>
      <c r="SJO151" s="592"/>
      <c r="SJP151" s="592"/>
      <c r="SJQ151" s="592"/>
      <c r="SJR151" s="592"/>
      <c r="SJS151" s="592"/>
      <c r="SJT151" s="592"/>
      <c r="SJU151" s="592"/>
      <c r="SJV151" s="592"/>
      <c r="SJW151" s="592"/>
      <c r="SJX151" s="592"/>
      <c r="SJY151" s="592"/>
      <c r="SJZ151" s="592"/>
      <c r="SKA151" s="592"/>
      <c r="SKB151" s="592"/>
      <c r="SKC151" s="592"/>
      <c r="SKD151" s="592"/>
      <c r="SKE151" s="592"/>
      <c r="SKF151" s="592"/>
      <c r="SKG151" s="592"/>
      <c r="SKH151" s="592"/>
      <c r="SKI151" s="592"/>
      <c r="SKJ151" s="592"/>
      <c r="SKK151" s="592"/>
      <c r="SKL151" s="592"/>
      <c r="SKM151" s="592"/>
      <c r="SKN151" s="592"/>
      <c r="SKO151" s="592"/>
      <c r="SKP151" s="592"/>
      <c r="SKQ151" s="592"/>
      <c r="SKR151" s="592"/>
      <c r="SKS151" s="592"/>
      <c r="SKT151" s="592"/>
      <c r="SKU151" s="592"/>
      <c r="SKV151" s="592"/>
      <c r="SKW151" s="592"/>
      <c r="SKX151" s="592"/>
      <c r="SKY151" s="592"/>
      <c r="SKZ151" s="592"/>
      <c r="SLA151" s="592"/>
      <c r="SLB151" s="592"/>
      <c r="SLC151" s="592"/>
      <c r="SLD151" s="592"/>
      <c r="SLE151" s="592"/>
      <c r="SLF151" s="592"/>
      <c r="SLG151" s="592"/>
      <c r="SLH151" s="592"/>
      <c r="SLI151" s="592"/>
      <c r="SLJ151" s="592"/>
      <c r="SLK151" s="592"/>
      <c r="SLL151" s="592"/>
      <c r="SLM151" s="592"/>
      <c r="SLN151" s="592"/>
      <c r="SLO151" s="592"/>
      <c r="SLP151" s="592"/>
      <c r="SLQ151" s="592"/>
      <c r="SLR151" s="592"/>
      <c r="SLS151" s="592"/>
      <c r="SLT151" s="592"/>
      <c r="SLU151" s="592"/>
      <c r="SLV151" s="592"/>
      <c r="SLW151" s="592"/>
      <c r="SLX151" s="592"/>
      <c r="SLY151" s="592"/>
      <c r="SLZ151" s="592"/>
      <c r="SMA151" s="592"/>
      <c r="SMB151" s="592"/>
      <c r="SMC151" s="592"/>
      <c r="SMD151" s="592"/>
      <c r="SME151" s="592"/>
      <c r="SMF151" s="592"/>
      <c r="SMG151" s="592"/>
      <c r="SMH151" s="592"/>
      <c r="SMI151" s="592"/>
      <c r="SMJ151" s="592"/>
      <c r="SMK151" s="592"/>
      <c r="SML151" s="592"/>
      <c r="SMM151" s="592"/>
      <c r="SMN151" s="592"/>
      <c r="SMO151" s="592"/>
      <c r="SMP151" s="592"/>
      <c r="SMQ151" s="592"/>
      <c r="SMR151" s="592"/>
      <c r="SMS151" s="592"/>
      <c r="SMT151" s="592"/>
      <c r="SMU151" s="592"/>
      <c r="SMV151" s="592"/>
      <c r="SMW151" s="592"/>
      <c r="SMX151" s="592"/>
      <c r="SMY151" s="592"/>
      <c r="SMZ151" s="592"/>
      <c r="SNA151" s="592"/>
      <c r="SNB151" s="592"/>
      <c r="SNC151" s="592"/>
      <c r="SND151" s="592"/>
      <c r="SNE151" s="592"/>
      <c r="SNF151" s="592"/>
      <c r="SNG151" s="592"/>
      <c r="SNH151" s="592"/>
      <c r="SNI151" s="592"/>
      <c r="SNJ151" s="592"/>
      <c r="SNK151" s="592"/>
      <c r="SNL151" s="592"/>
      <c r="SNM151" s="592"/>
      <c r="SNN151" s="592"/>
      <c r="SNO151" s="592"/>
      <c r="SNP151" s="592"/>
      <c r="SNQ151" s="592"/>
      <c r="SNR151" s="592"/>
      <c r="SNS151" s="592"/>
      <c r="SNT151" s="592"/>
      <c r="SNU151" s="592"/>
      <c r="SNV151" s="592"/>
      <c r="SNW151" s="592"/>
      <c r="SNX151" s="592"/>
      <c r="SNY151" s="592"/>
      <c r="SNZ151" s="592"/>
      <c r="SOA151" s="592"/>
      <c r="SOB151" s="592"/>
      <c r="SOC151" s="592"/>
      <c r="SOD151" s="592"/>
      <c r="SOE151" s="592"/>
      <c r="SOF151" s="592"/>
      <c r="SOG151" s="592"/>
      <c r="SOH151" s="592"/>
      <c r="SOI151" s="592"/>
      <c r="SOJ151" s="592"/>
      <c r="SOK151" s="592"/>
      <c r="SOL151" s="592"/>
      <c r="SOM151" s="592"/>
      <c r="SON151" s="592"/>
      <c r="SOO151" s="592"/>
      <c r="SOP151" s="592"/>
      <c r="SOQ151" s="592"/>
      <c r="SOR151" s="592"/>
      <c r="SOS151" s="592"/>
      <c r="SOT151" s="592"/>
      <c r="SOU151" s="592"/>
      <c r="SOV151" s="592"/>
      <c r="SOW151" s="592"/>
      <c r="SOX151" s="592"/>
      <c r="SOY151" s="592"/>
      <c r="SOZ151" s="592"/>
      <c r="SPA151" s="592"/>
      <c r="SPB151" s="592"/>
      <c r="SPC151" s="592"/>
      <c r="SPD151" s="592"/>
      <c r="SPE151" s="592"/>
      <c r="SPF151" s="592"/>
      <c r="SPG151" s="592"/>
      <c r="SPH151" s="592"/>
      <c r="SPI151" s="592"/>
      <c r="SPJ151" s="592"/>
      <c r="SPK151" s="592"/>
      <c r="SPL151" s="592"/>
      <c r="SPM151" s="592"/>
      <c r="SPN151" s="592"/>
      <c r="SPO151" s="592"/>
      <c r="SPP151" s="592"/>
      <c r="SPQ151" s="592"/>
      <c r="SPR151" s="592"/>
      <c r="SPS151" s="592"/>
      <c r="SPT151" s="592"/>
      <c r="SPU151" s="592"/>
      <c r="SPV151" s="592"/>
      <c r="SPW151" s="592"/>
      <c r="SPX151" s="592"/>
      <c r="SPY151" s="592"/>
      <c r="SPZ151" s="592"/>
      <c r="SQA151" s="592"/>
      <c r="SQB151" s="592"/>
      <c r="SQC151" s="592"/>
      <c r="SQD151" s="592"/>
      <c r="SQE151" s="592"/>
      <c r="SQF151" s="592"/>
      <c r="SQG151" s="592"/>
      <c r="SQH151" s="592"/>
      <c r="SQI151" s="592"/>
      <c r="SQJ151" s="592"/>
      <c r="SQK151" s="592"/>
      <c r="SQL151" s="592"/>
      <c r="SQM151" s="592"/>
      <c r="SQN151" s="592"/>
      <c r="SQO151" s="592"/>
      <c r="SQP151" s="592"/>
      <c r="SQQ151" s="592"/>
      <c r="SQR151" s="592"/>
      <c r="SQS151" s="592"/>
      <c r="SQT151" s="592"/>
      <c r="SQU151" s="592"/>
      <c r="SQV151" s="592"/>
      <c r="SQW151" s="592"/>
      <c r="SQX151" s="592"/>
      <c r="SQY151" s="592"/>
      <c r="SQZ151" s="592"/>
      <c r="SRA151" s="592"/>
      <c r="SRB151" s="592"/>
      <c r="SRC151" s="592"/>
      <c r="SRD151" s="592"/>
      <c r="SRE151" s="592"/>
      <c r="SRF151" s="592"/>
      <c r="SRG151" s="592"/>
      <c r="SRH151" s="592"/>
      <c r="SRI151" s="592"/>
      <c r="SRJ151" s="592"/>
      <c r="SRK151" s="592"/>
      <c r="SRL151" s="592"/>
      <c r="SRM151" s="592"/>
      <c r="SRN151" s="592"/>
      <c r="SRO151" s="592"/>
      <c r="SRP151" s="592"/>
      <c r="SRQ151" s="592"/>
      <c r="SRR151" s="592"/>
      <c r="SRS151" s="592"/>
      <c r="SRT151" s="592"/>
      <c r="SRU151" s="592"/>
      <c r="SRV151" s="592"/>
      <c r="SRW151" s="592"/>
      <c r="SRX151" s="592"/>
      <c r="SRY151" s="592"/>
      <c r="SRZ151" s="592"/>
      <c r="SSA151" s="592"/>
      <c r="SSB151" s="592"/>
      <c r="SSC151" s="592"/>
      <c r="SSD151" s="592"/>
      <c r="SSE151" s="592"/>
      <c r="SSF151" s="592"/>
      <c r="SSG151" s="592"/>
      <c r="SSH151" s="592"/>
      <c r="SSI151" s="592"/>
      <c r="SSJ151" s="592"/>
      <c r="SSK151" s="592"/>
      <c r="SSL151" s="592"/>
      <c r="SSM151" s="592"/>
      <c r="SSN151" s="592"/>
      <c r="SSO151" s="592"/>
      <c r="SSP151" s="592"/>
      <c r="SSQ151" s="592"/>
      <c r="SSR151" s="592"/>
      <c r="SSS151" s="592"/>
      <c r="SST151" s="592"/>
      <c r="SSU151" s="592"/>
      <c r="SSV151" s="592"/>
      <c r="SSW151" s="592"/>
      <c r="SSX151" s="592"/>
      <c r="SSY151" s="592"/>
      <c r="SSZ151" s="592"/>
      <c r="STA151" s="592"/>
      <c r="STB151" s="592"/>
      <c r="STC151" s="592"/>
      <c r="STD151" s="592"/>
      <c r="STE151" s="592"/>
      <c r="STF151" s="592"/>
      <c r="STG151" s="592"/>
      <c r="STH151" s="592"/>
      <c r="STI151" s="592"/>
      <c r="STJ151" s="592"/>
      <c r="STK151" s="592"/>
      <c r="STL151" s="592"/>
      <c r="STM151" s="592"/>
      <c r="STN151" s="592"/>
      <c r="STO151" s="592"/>
      <c r="STP151" s="592"/>
      <c r="STQ151" s="592"/>
      <c r="STR151" s="592"/>
      <c r="STS151" s="592"/>
      <c r="STT151" s="592"/>
      <c r="STU151" s="592"/>
      <c r="STV151" s="592"/>
      <c r="STW151" s="592"/>
      <c r="STX151" s="592"/>
      <c r="STY151" s="592"/>
      <c r="STZ151" s="592"/>
      <c r="SUA151" s="592"/>
      <c r="SUB151" s="592"/>
      <c r="SUC151" s="592"/>
      <c r="SUD151" s="592"/>
      <c r="SUE151" s="592"/>
      <c r="SUF151" s="592"/>
      <c r="SUG151" s="592"/>
      <c r="SUH151" s="592"/>
      <c r="SUI151" s="592"/>
      <c r="SUJ151" s="592"/>
      <c r="SUK151" s="592"/>
      <c r="SUL151" s="592"/>
      <c r="SUM151" s="592"/>
      <c r="SUN151" s="592"/>
      <c r="SUO151" s="592"/>
      <c r="SUP151" s="592"/>
      <c r="SUQ151" s="592"/>
      <c r="SUR151" s="592"/>
      <c r="SUS151" s="592"/>
      <c r="SUT151" s="592"/>
      <c r="SUU151" s="592"/>
      <c r="SUV151" s="592"/>
      <c r="SUW151" s="592"/>
      <c r="SUX151" s="592"/>
      <c r="SUY151" s="592"/>
      <c r="SUZ151" s="592"/>
      <c r="SVA151" s="592"/>
      <c r="SVB151" s="592"/>
      <c r="SVC151" s="592"/>
      <c r="SVD151" s="592"/>
      <c r="SVE151" s="592"/>
      <c r="SVF151" s="592"/>
      <c r="SVG151" s="592"/>
      <c r="SVH151" s="592"/>
      <c r="SVI151" s="592"/>
      <c r="SVJ151" s="592"/>
      <c r="SVK151" s="592"/>
      <c r="SVL151" s="592"/>
      <c r="SVM151" s="592"/>
      <c r="SVN151" s="592"/>
      <c r="SVO151" s="592"/>
      <c r="SVP151" s="592"/>
      <c r="SVQ151" s="592"/>
      <c r="SVR151" s="592"/>
      <c r="SVS151" s="592"/>
      <c r="SVT151" s="592"/>
      <c r="SVU151" s="592"/>
      <c r="SVV151" s="592"/>
      <c r="SVW151" s="592"/>
      <c r="SVX151" s="592"/>
      <c r="SVY151" s="592"/>
      <c r="SVZ151" s="592"/>
      <c r="SWA151" s="592"/>
      <c r="SWB151" s="592"/>
      <c r="SWC151" s="592"/>
      <c r="SWD151" s="592"/>
      <c r="SWE151" s="592"/>
      <c r="SWF151" s="592"/>
      <c r="SWG151" s="592"/>
      <c r="SWH151" s="592"/>
      <c r="SWI151" s="592"/>
      <c r="SWJ151" s="592"/>
      <c r="SWK151" s="592"/>
      <c r="SWL151" s="592"/>
      <c r="SWM151" s="592"/>
      <c r="SWN151" s="592"/>
      <c r="SWO151" s="592"/>
      <c r="SWP151" s="592"/>
      <c r="SWQ151" s="592"/>
      <c r="SWR151" s="592"/>
      <c r="SWS151" s="592"/>
      <c r="SWT151" s="592"/>
      <c r="SWU151" s="592"/>
      <c r="SWV151" s="592"/>
      <c r="SWW151" s="592"/>
      <c r="SWX151" s="592"/>
      <c r="SWY151" s="592"/>
      <c r="SWZ151" s="592"/>
      <c r="SXA151" s="592"/>
      <c r="SXB151" s="592"/>
      <c r="SXC151" s="592"/>
      <c r="SXD151" s="592"/>
      <c r="SXE151" s="592"/>
      <c r="SXF151" s="592"/>
      <c r="SXG151" s="592"/>
      <c r="SXH151" s="592"/>
      <c r="SXI151" s="592"/>
      <c r="SXJ151" s="592"/>
      <c r="SXK151" s="592"/>
      <c r="SXL151" s="592"/>
      <c r="SXM151" s="592"/>
      <c r="SXN151" s="592"/>
      <c r="SXO151" s="592"/>
      <c r="SXP151" s="592"/>
      <c r="SXQ151" s="592"/>
      <c r="SXR151" s="592"/>
      <c r="SXS151" s="592"/>
      <c r="SXT151" s="592"/>
      <c r="SXU151" s="592"/>
      <c r="SXV151" s="592"/>
      <c r="SXW151" s="592"/>
      <c r="SXX151" s="592"/>
      <c r="SXY151" s="592"/>
      <c r="SXZ151" s="592"/>
      <c r="SYA151" s="592"/>
      <c r="SYB151" s="592"/>
      <c r="SYC151" s="592"/>
      <c r="SYD151" s="592"/>
      <c r="SYE151" s="592"/>
      <c r="SYF151" s="592"/>
      <c r="SYG151" s="592"/>
      <c r="SYH151" s="592"/>
      <c r="SYI151" s="592"/>
      <c r="SYJ151" s="592"/>
      <c r="SYK151" s="592"/>
      <c r="SYL151" s="592"/>
      <c r="SYM151" s="592"/>
      <c r="SYN151" s="592"/>
      <c r="SYO151" s="592"/>
      <c r="SYP151" s="592"/>
      <c r="SYQ151" s="592"/>
      <c r="SYR151" s="592"/>
      <c r="SYS151" s="592"/>
      <c r="SYT151" s="592"/>
      <c r="SYU151" s="592"/>
      <c r="SYV151" s="592"/>
      <c r="SYW151" s="592"/>
      <c r="SYX151" s="592"/>
      <c r="SYY151" s="592"/>
      <c r="SYZ151" s="592"/>
      <c r="SZA151" s="592"/>
      <c r="SZB151" s="592"/>
      <c r="SZC151" s="592"/>
      <c r="SZD151" s="592"/>
      <c r="SZE151" s="592"/>
      <c r="SZF151" s="592"/>
      <c r="SZG151" s="592"/>
      <c r="SZH151" s="592"/>
      <c r="SZI151" s="592"/>
      <c r="SZJ151" s="592"/>
      <c r="SZK151" s="592"/>
      <c r="SZL151" s="592"/>
      <c r="SZM151" s="592"/>
      <c r="SZN151" s="592"/>
      <c r="SZO151" s="592"/>
      <c r="SZP151" s="592"/>
      <c r="SZQ151" s="592"/>
      <c r="SZR151" s="592"/>
      <c r="SZS151" s="592"/>
      <c r="SZT151" s="592"/>
      <c r="SZU151" s="592"/>
      <c r="SZV151" s="592"/>
      <c r="SZW151" s="592"/>
      <c r="SZX151" s="592"/>
      <c r="SZY151" s="592"/>
      <c r="SZZ151" s="592"/>
      <c r="TAA151" s="592"/>
      <c r="TAB151" s="592"/>
      <c r="TAC151" s="592"/>
      <c r="TAD151" s="592"/>
      <c r="TAE151" s="592"/>
      <c r="TAF151" s="592"/>
      <c r="TAG151" s="592"/>
      <c r="TAH151" s="592"/>
      <c r="TAI151" s="592"/>
      <c r="TAJ151" s="592"/>
      <c r="TAK151" s="592"/>
      <c r="TAL151" s="592"/>
      <c r="TAM151" s="592"/>
      <c r="TAN151" s="592"/>
      <c r="TAO151" s="592"/>
      <c r="TAP151" s="592"/>
      <c r="TAQ151" s="592"/>
      <c r="TAR151" s="592"/>
      <c r="TAS151" s="592"/>
      <c r="TAT151" s="592"/>
      <c r="TAU151" s="592"/>
      <c r="TAV151" s="592"/>
      <c r="TAW151" s="592"/>
      <c r="TAX151" s="592"/>
      <c r="TAY151" s="592"/>
      <c r="TAZ151" s="592"/>
      <c r="TBA151" s="592"/>
      <c r="TBB151" s="592"/>
      <c r="TBC151" s="592"/>
      <c r="TBD151" s="592"/>
      <c r="TBE151" s="592"/>
      <c r="TBF151" s="592"/>
      <c r="TBG151" s="592"/>
      <c r="TBH151" s="592"/>
      <c r="TBI151" s="592"/>
      <c r="TBJ151" s="592"/>
      <c r="TBK151" s="592"/>
      <c r="TBL151" s="592"/>
      <c r="TBM151" s="592"/>
      <c r="TBN151" s="592"/>
      <c r="TBO151" s="592"/>
      <c r="TBP151" s="592"/>
      <c r="TBQ151" s="592"/>
      <c r="TBR151" s="592"/>
      <c r="TBS151" s="592"/>
      <c r="TBT151" s="592"/>
      <c r="TBU151" s="592"/>
      <c r="TBV151" s="592"/>
      <c r="TBW151" s="592"/>
      <c r="TBX151" s="592"/>
      <c r="TBY151" s="592"/>
      <c r="TBZ151" s="592"/>
      <c r="TCA151" s="592"/>
      <c r="TCB151" s="592"/>
      <c r="TCC151" s="592"/>
      <c r="TCD151" s="592"/>
      <c r="TCE151" s="592"/>
      <c r="TCF151" s="592"/>
      <c r="TCG151" s="592"/>
      <c r="TCH151" s="592"/>
      <c r="TCI151" s="592"/>
      <c r="TCJ151" s="592"/>
      <c r="TCK151" s="592"/>
      <c r="TCL151" s="592"/>
      <c r="TCM151" s="592"/>
      <c r="TCN151" s="592"/>
      <c r="TCO151" s="592"/>
      <c r="TCP151" s="592"/>
      <c r="TCQ151" s="592"/>
      <c r="TCR151" s="592"/>
      <c r="TCS151" s="592"/>
      <c r="TCT151" s="592"/>
      <c r="TCU151" s="592"/>
      <c r="TCV151" s="592"/>
      <c r="TCW151" s="592"/>
      <c r="TCX151" s="592"/>
      <c r="TCY151" s="592"/>
      <c r="TCZ151" s="592"/>
      <c r="TDA151" s="592"/>
      <c r="TDB151" s="592"/>
      <c r="TDC151" s="592"/>
      <c r="TDD151" s="592"/>
      <c r="TDE151" s="592"/>
      <c r="TDF151" s="592"/>
      <c r="TDG151" s="592"/>
      <c r="TDH151" s="592"/>
      <c r="TDI151" s="592"/>
      <c r="TDJ151" s="592"/>
      <c r="TDK151" s="592"/>
      <c r="TDL151" s="592"/>
      <c r="TDM151" s="592"/>
      <c r="TDN151" s="592"/>
      <c r="TDO151" s="592"/>
      <c r="TDP151" s="592"/>
      <c r="TDQ151" s="592"/>
      <c r="TDR151" s="592"/>
      <c r="TDS151" s="592"/>
      <c r="TDT151" s="592"/>
      <c r="TDU151" s="592"/>
      <c r="TDV151" s="592"/>
      <c r="TDW151" s="592"/>
      <c r="TDX151" s="592"/>
      <c r="TDY151" s="592"/>
      <c r="TDZ151" s="592"/>
      <c r="TEA151" s="592"/>
      <c r="TEB151" s="592"/>
      <c r="TEC151" s="592"/>
      <c r="TED151" s="592"/>
      <c r="TEE151" s="592"/>
      <c r="TEF151" s="592"/>
      <c r="TEG151" s="592"/>
      <c r="TEH151" s="592"/>
      <c r="TEI151" s="592"/>
      <c r="TEJ151" s="592"/>
      <c r="TEK151" s="592"/>
      <c r="TEL151" s="592"/>
      <c r="TEM151" s="592"/>
      <c r="TEN151" s="592"/>
      <c r="TEO151" s="592"/>
      <c r="TEP151" s="592"/>
      <c r="TEQ151" s="592"/>
      <c r="TER151" s="592"/>
      <c r="TES151" s="592"/>
      <c r="TET151" s="592"/>
      <c r="TEU151" s="592"/>
      <c r="TEV151" s="592"/>
      <c r="TEW151" s="592"/>
      <c r="TEX151" s="592"/>
      <c r="TEY151" s="592"/>
      <c r="TEZ151" s="592"/>
      <c r="TFA151" s="592"/>
      <c r="TFB151" s="592"/>
      <c r="TFC151" s="592"/>
      <c r="TFD151" s="592"/>
      <c r="TFE151" s="592"/>
      <c r="TFF151" s="592"/>
      <c r="TFG151" s="592"/>
      <c r="TFH151" s="592"/>
      <c r="TFI151" s="592"/>
      <c r="TFJ151" s="592"/>
      <c r="TFK151" s="592"/>
      <c r="TFL151" s="592"/>
      <c r="TFM151" s="592"/>
      <c r="TFN151" s="592"/>
      <c r="TFO151" s="592"/>
      <c r="TFP151" s="592"/>
      <c r="TFQ151" s="592"/>
      <c r="TFR151" s="592"/>
      <c r="TFS151" s="592"/>
      <c r="TFT151" s="592"/>
      <c r="TFU151" s="592"/>
      <c r="TFV151" s="592"/>
      <c r="TFW151" s="592"/>
      <c r="TFX151" s="592"/>
      <c r="TFY151" s="592"/>
      <c r="TFZ151" s="592"/>
      <c r="TGA151" s="592"/>
      <c r="TGB151" s="592"/>
      <c r="TGC151" s="592"/>
      <c r="TGD151" s="592"/>
      <c r="TGE151" s="592"/>
      <c r="TGF151" s="592"/>
      <c r="TGG151" s="592"/>
      <c r="TGH151" s="592"/>
      <c r="TGI151" s="592"/>
      <c r="TGJ151" s="592"/>
      <c r="TGK151" s="592"/>
      <c r="TGL151" s="592"/>
      <c r="TGM151" s="592"/>
      <c r="TGN151" s="592"/>
      <c r="TGO151" s="592"/>
      <c r="TGP151" s="592"/>
      <c r="TGQ151" s="592"/>
      <c r="TGR151" s="592"/>
      <c r="TGS151" s="592"/>
      <c r="TGT151" s="592"/>
      <c r="TGU151" s="592"/>
      <c r="TGV151" s="592"/>
      <c r="TGW151" s="592"/>
      <c r="TGX151" s="592"/>
      <c r="TGY151" s="592"/>
      <c r="TGZ151" s="592"/>
      <c r="THA151" s="592"/>
      <c r="THB151" s="592"/>
      <c r="THC151" s="592"/>
      <c r="THD151" s="592"/>
      <c r="THE151" s="592"/>
      <c r="THF151" s="592"/>
      <c r="THG151" s="592"/>
      <c r="THH151" s="592"/>
      <c r="THI151" s="592"/>
      <c r="THJ151" s="592"/>
      <c r="THK151" s="592"/>
      <c r="THL151" s="592"/>
      <c r="THM151" s="592"/>
      <c r="THN151" s="592"/>
      <c r="THO151" s="592"/>
      <c r="THP151" s="592"/>
      <c r="THQ151" s="592"/>
      <c r="THR151" s="592"/>
      <c r="THS151" s="592"/>
      <c r="THT151" s="592"/>
      <c r="THU151" s="592"/>
      <c r="THV151" s="592"/>
      <c r="THW151" s="592"/>
      <c r="THX151" s="592"/>
      <c r="THY151" s="592"/>
      <c r="THZ151" s="592"/>
      <c r="TIA151" s="592"/>
      <c r="TIB151" s="592"/>
      <c r="TIC151" s="592"/>
      <c r="TID151" s="592"/>
      <c r="TIE151" s="592"/>
      <c r="TIF151" s="592"/>
      <c r="TIG151" s="592"/>
      <c r="TIH151" s="592"/>
      <c r="TII151" s="592"/>
      <c r="TIJ151" s="592"/>
      <c r="TIK151" s="592"/>
      <c r="TIL151" s="592"/>
      <c r="TIM151" s="592"/>
      <c r="TIN151" s="592"/>
      <c r="TIO151" s="592"/>
      <c r="TIP151" s="592"/>
      <c r="TIQ151" s="592"/>
      <c r="TIR151" s="592"/>
      <c r="TIS151" s="592"/>
      <c r="TIT151" s="592"/>
      <c r="TIU151" s="592"/>
      <c r="TIV151" s="592"/>
      <c r="TIW151" s="592"/>
      <c r="TIX151" s="592"/>
      <c r="TIY151" s="592"/>
      <c r="TIZ151" s="592"/>
      <c r="TJA151" s="592"/>
      <c r="TJB151" s="592"/>
      <c r="TJC151" s="592"/>
      <c r="TJD151" s="592"/>
      <c r="TJE151" s="592"/>
      <c r="TJF151" s="592"/>
      <c r="TJG151" s="592"/>
      <c r="TJH151" s="592"/>
      <c r="TJI151" s="592"/>
      <c r="TJJ151" s="592"/>
      <c r="TJK151" s="592"/>
      <c r="TJL151" s="592"/>
      <c r="TJM151" s="592"/>
      <c r="TJN151" s="592"/>
      <c r="TJO151" s="592"/>
      <c r="TJP151" s="592"/>
      <c r="TJQ151" s="592"/>
      <c r="TJR151" s="592"/>
      <c r="TJS151" s="592"/>
      <c r="TJT151" s="592"/>
      <c r="TJU151" s="592"/>
      <c r="TJV151" s="592"/>
      <c r="TJW151" s="592"/>
      <c r="TJX151" s="592"/>
      <c r="TJY151" s="592"/>
      <c r="TJZ151" s="592"/>
      <c r="TKA151" s="592"/>
      <c r="TKB151" s="592"/>
      <c r="TKC151" s="592"/>
      <c r="TKD151" s="592"/>
      <c r="TKE151" s="592"/>
      <c r="TKF151" s="592"/>
      <c r="TKG151" s="592"/>
      <c r="TKH151" s="592"/>
      <c r="TKI151" s="592"/>
      <c r="TKJ151" s="592"/>
      <c r="TKK151" s="592"/>
      <c r="TKL151" s="592"/>
      <c r="TKM151" s="592"/>
      <c r="TKN151" s="592"/>
      <c r="TKO151" s="592"/>
      <c r="TKP151" s="592"/>
      <c r="TKQ151" s="592"/>
      <c r="TKR151" s="592"/>
      <c r="TKS151" s="592"/>
      <c r="TKT151" s="592"/>
      <c r="TKU151" s="592"/>
      <c r="TKV151" s="592"/>
      <c r="TKW151" s="592"/>
      <c r="TKX151" s="592"/>
      <c r="TKY151" s="592"/>
      <c r="TKZ151" s="592"/>
      <c r="TLA151" s="592"/>
      <c r="TLB151" s="592"/>
      <c r="TLC151" s="592"/>
      <c r="TLD151" s="592"/>
      <c r="TLE151" s="592"/>
      <c r="TLF151" s="592"/>
      <c r="TLG151" s="592"/>
      <c r="TLH151" s="592"/>
      <c r="TLI151" s="592"/>
      <c r="TLJ151" s="592"/>
      <c r="TLK151" s="592"/>
      <c r="TLL151" s="592"/>
      <c r="TLM151" s="592"/>
      <c r="TLN151" s="592"/>
      <c r="TLO151" s="592"/>
      <c r="TLP151" s="592"/>
      <c r="TLQ151" s="592"/>
      <c r="TLR151" s="592"/>
      <c r="TLS151" s="592"/>
      <c r="TLT151" s="592"/>
      <c r="TLU151" s="592"/>
      <c r="TLV151" s="592"/>
      <c r="TLW151" s="592"/>
      <c r="TLX151" s="592"/>
      <c r="TLY151" s="592"/>
      <c r="TLZ151" s="592"/>
      <c r="TMA151" s="592"/>
      <c r="TMB151" s="592"/>
      <c r="TMC151" s="592"/>
      <c r="TMD151" s="592"/>
      <c r="TME151" s="592"/>
      <c r="TMF151" s="592"/>
      <c r="TMG151" s="592"/>
      <c r="TMH151" s="592"/>
      <c r="TMI151" s="592"/>
      <c r="TMJ151" s="592"/>
      <c r="TMK151" s="592"/>
      <c r="TML151" s="592"/>
      <c r="TMM151" s="592"/>
      <c r="TMN151" s="592"/>
      <c r="TMO151" s="592"/>
      <c r="TMP151" s="592"/>
      <c r="TMQ151" s="592"/>
      <c r="TMR151" s="592"/>
      <c r="TMS151" s="592"/>
      <c r="TMT151" s="592"/>
      <c r="TMU151" s="592"/>
      <c r="TMV151" s="592"/>
      <c r="TMW151" s="592"/>
      <c r="TMX151" s="592"/>
      <c r="TMY151" s="592"/>
      <c r="TMZ151" s="592"/>
      <c r="TNA151" s="592"/>
      <c r="TNB151" s="592"/>
      <c r="TNC151" s="592"/>
      <c r="TND151" s="592"/>
      <c r="TNE151" s="592"/>
      <c r="TNF151" s="592"/>
      <c r="TNG151" s="592"/>
      <c r="TNH151" s="592"/>
      <c r="TNI151" s="592"/>
      <c r="TNJ151" s="592"/>
      <c r="TNK151" s="592"/>
      <c r="TNL151" s="592"/>
      <c r="TNM151" s="592"/>
      <c r="TNN151" s="592"/>
      <c r="TNO151" s="592"/>
      <c r="TNP151" s="592"/>
      <c r="TNQ151" s="592"/>
      <c r="TNR151" s="592"/>
      <c r="TNS151" s="592"/>
      <c r="TNT151" s="592"/>
      <c r="TNU151" s="592"/>
      <c r="TNV151" s="592"/>
      <c r="TNW151" s="592"/>
      <c r="TNX151" s="592"/>
      <c r="TNY151" s="592"/>
      <c r="TNZ151" s="592"/>
      <c r="TOA151" s="592"/>
      <c r="TOB151" s="592"/>
      <c r="TOC151" s="592"/>
      <c r="TOD151" s="592"/>
      <c r="TOE151" s="592"/>
      <c r="TOF151" s="592"/>
      <c r="TOG151" s="592"/>
      <c r="TOH151" s="592"/>
      <c r="TOI151" s="592"/>
      <c r="TOJ151" s="592"/>
      <c r="TOK151" s="592"/>
      <c r="TOL151" s="592"/>
      <c r="TOM151" s="592"/>
      <c r="TON151" s="592"/>
      <c r="TOO151" s="592"/>
      <c r="TOP151" s="592"/>
      <c r="TOQ151" s="592"/>
      <c r="TOR151" s="592"/>
      <c r="TOS151" s="592"/>
      <c r="TOT151" s="592"/>
      <c r="TOU151" s="592"/>
      <c r="TOV151" s="592"/>
      <c r="TOW151" s="592"/>
      <c r="TOX151" s="592"/>
      <c r="TOY151" s="592"/>
      <c r="TOZ151" s="592"/>
      <c r="TPA151" s="592"/>
      <c r="TPB151" s="592"/>
      <c r="TPC151" s="592"/>
      <c r="TPD151" s="592"/>
      <c r="TPE151" s="592"/>
      <c r="TPF151" s="592"/>
      <c r="TPG151" s="592"/>
      <c r="TPH151" s="592"/>
      <c r="TPI151" s="592"/>
      <c r="TPJ151" s="592"/>
      <c r="TPK151" s="592"/>
      <c r="TPL151" s="592"/>
      <c r="TPM151" s="592"/>
      <c r="TPN151" s="592"/>
      <c r="TPO151" s="592"/>
      <c r="TPP151" s="592"/>
      <c r="TPQ151" s="592"/>
      <c r="TPR151" s="592"/>
      <c r="TPS151" s="592"/>
      <c r="TPT151" s="592"/>
      <c r="TPU151" s="592"/>
      <c r="TPV151" s="592"/>
      <c r="TPW151" s="592"/>
      <c r="TPX151" s="592"/>
      <c r="TPY151" s="592"/>
      <c r="TPZ151" s="592"/>
      <c r="TQA151" s="592"/>
      <c r="TQB151" s="592"/>
      <c r="TQC151" s="592"/>
      <c r="TQD151" s="592"/>
      <c r="TQE151" s="592"/>
      <c r="TQF151" s="592"/>
      <c r="TQG151" s="592"/>
      <c r="TQH151" s="592"/>
      <c r="TQI151" s="592"/>
      <c r="TQJ151" s="592"/>
      <c r="TQK151" s="592"/>
      <c r="TQL151" s="592"/>
      <c r="TQM151" s="592"/>
      <c r="TQN151" s="592"/>
      <c r="TQO151" s="592"/>
      <c r="TQP151" s="592"/>
      <c r="TQQ151" s="592"/>
      <c r="TQR151" s="592"/>
      <c r="TQS151" s="592"/>
      <c r="TQT151" s="592"/>
      <c r="TQU151" s="592"/>
      <c r="TQV151" s="592"/>
      <c r="TQW151" s="592"/>
      <c r="TQX151" s="592"/>
      <c r="TQY151" s="592"/>
      <c r="TQZ151" s="592"/>
      <c r="TRA151" s="592"/>
      <c r="TRB151" s="592"/>
      <c r="TRC151" s="592"/>
      <c r="TRD151" s="592"/>
      <c r="TRE151" s="592"/>
      <c r="TRF151" s="592"/>
      <c r="TRG151" s="592"/>
      <c r="TRH151" s="592"/>
      <c r="TRI151" s="592"/>
      <c r="TRJ151" s="592"/>
      <c r="TRK151" s="592"/>
      <c r="TRL151" s="592"/>
      <c r="TRM151" s="592"/>
      <c r="TRN151" s="592"/>
      <c r="TRO151" s="592"/>
      <c r="TRP151" s="592"/>
      <c r="TRQ151" s="592"/>
      <c r="TRR151" s="592"/>
      <c r="TRS151" s="592"/>
      <c r="TRT151" s="592"/>
      <c r="TRU151" s="592"/>
      <c r="TRV151" s="592"/>
      <c r="TRW151" s="592"/>
      <c r="TRX151" s="592"/>
      <c r="TRY151" s="592"/>
      <c r="TRZ151" s="592"/>
      <c r="TSA151" s="592"/>
      <c r="TSB151" s="592"/>
      <c r="TSC151" s="592"/>
      <c r="TSD151" s="592"/>
      <c r="TSE151" s="592"/>
      <c r="TSF151" s="592"/>
      <c r="TSG151" s="592"/>
      <c r="TSH151" s="592"/>
      <c r="TSI151" s="592"/>
      <c r="TSJ151" s="592"/>
      <c r="TSK151" s="592"/>
      <c r="TSL151" s="592"/>
      <c r="TSM151" s="592"/>
      <c r="TSN151" s="592"/>
      <c r="TSO151" s="592"/>
      <c r="TSP151" s="592"/>
      <c r="TSQ151" s="592"/>
      <c r="TSR151" s="592"/>
      <c r="TSS151" s="592"/>
      <c r="TST151" s="592"/>
      <c r="TSU151" s="592"/>
      <c r="TSV151" s="592"/>
      <c r="TSW151" s="592"/>
      <c r="TSX151" s="592"/>
      <c r="TSY151" s="592"/>
      <c r="TSZ151" s="592"/>
      <c r="TTA151" s="592"/>
      <c r="TTB151" s="592"/>
      <c r="TTC151" s="592"/>
      <c r="TTD151" s="592"/>
      <c r="TTE151" s="592"/>
      <c r="TTF151" s="592"/>
      <c r="TTG151" s="592"/>
      <c r="TTH151" s="592"/>
      <c r="TTI151" s="592"/>
      <c r="TTJ151" s="592"/>
      <c r="TTK151" s="592"/>
      <c r="TTL151" s="592"/>
      <c r="TTM151" s="592"/>
      <c r="TTN151" s="592"/>
      <c r="TTO151" s="592"/>
      <c r="TTP151" s="592"/>
      <c r="TTQ151" s="592"/>
      <c r="TTR151" s="592"/>
      <c r="TTS151" s="592"/>
      <c r="TTT151" s="592"/>
      <c r="TTU151" s="592"/>
      <c r="TTV151" s="592"/>
      <c r="TTW151" s="592"/>
      <c r="TTX151" s="592"/>
      <c r="TTY151" s="592"/>
      <c r="TTZ151" s="592"/>
      <c r="TUA151" s="592"/>
      <c r="TUB151" s="592"/>
      <c r="TUC151" s="592"/>
      <c r="TUD151" s="592"/>
      <c r="TUE151" s="592"/>
      <c r="TUF151" s="592"/>
      <c r="TUG151" s="592"/>
      <c r="TUH151" s="592"/>
      <c r="TUI151" s="592"/>
      <c r="TUJ151" s="592"/>
      <c r="TUK151" s="592"/>
      <c r="TUL151" s="592"/>
      <c r="TUM151" s="592"/>
      <c r="TUN151" s="592"/>
      <c r="TUO151" s="592"/>
      <c r="TUP151" s="592"/>
      <c r="TUQ151" s="592"/>
      <c r="TUR151" s="592"/>
      <c r="TUS151" s="592"/>
      <c r="TUT151" s="592"/>
      <c r="TUU151" s="592"/>
      <c r="TUV151" s="592"/>
      <c r="TUW151" s="592"/>
      <c r="TUX151" s="592"/>
      <c r="TUY151" s="592"/>
      <c r="TUZ151" s="592"/>
      <c r="TVA151" s="592"/>
      <c r="TVB151" s="592"/>
      <c r="TVC151" s="592"/>
      <c r="TVD151" s="592"/>
      <c r="TVE151" s="592"/>
      <c r="TVF151" s="592"/>
      <c r="TVG151" s="592"/>
      <c r="TVH151" s="592"/>
      <c r="TVI151" s="592"/>
      <c r="TVJ151" s="592"/>
      <c r="TVK151" s="592"/>
      <c r="TVL151" s="592"/>
      <c r="TVM151" s="592"/>
      <c r="TVN151" s="592"/>
      <c r="TVO151" s="592"/>
      <c r="TVP151" s="592"/>
      <c r="TVQ151" s="592"/>
      <c r="TVR151" s="592"/>
      <c r="TVS151" s="592"/>
      <c r="TVT151" s="592"/>
      <c r="TVU151" s="592"/>
      <c r="TVV151" s="592"/>
      <c r="TVW151" s="592"/>
      <c r="TVX151" s="592"/>
      <c r="TVY151" s="592"/>
      <c r="TVZ151" s="592"/>
      <c r="TWA151" s="592"/>
      <c r="TWB151" s="592"/>
      <c r="TWC151" s="592"/>
      <c r="TWD151" s="592"/>
      <c r="TWE151" s="592"/>
      <c r="TWF151" s="592"/>
      <c r="TWG151" s="592"/>
      <c r="TWH151" s="592"/>
      <c r="TWI151" s="592"/>
      <c r="TWJ151" s="592"/>
      <c r="TWK151" s="592"/>
      <c r="TWL151" s="592"/>
      <c r="TWM151" s="592"/>
      <c r="TWN151" s="592"/>
      <c r="TWO151" s="592"/>
      <c r="TWP151" s="592"/>
      <c r="TWQ151" s="592"/>
      <c r="TWR151" s="592"/>
      <c r="TWS151" s="592"/>
      <c r="TWT151" s="592"/>
      <c r="TWU151" s="592"/>
      <c r="TWV151" s="592"/>
      <c r="TWW151" s="592"/>
      <c r="TWX151" s="592"/>
      <c r="TWY151" s="592"/>
      <c r="TWZ151" s="592"/>
      <c r="TXA151" s="592"/>
      <c r="TXB151" s="592"/>
      <c r="TXC151" s="592"/>
      <c r="TXD151" s="592"/>
      <c r="TXE151" s="592"/>
      <c r="TXF151" s="592"/>
      <c r="TXG151" s="592"/>
      <c r="TXH151" s="592"/>
      <c r="TXI151" s="592"/>
      <c r="TXJ151" s="592"/>
      <c r="TXK151" s="592"/>
      <c r="TXL151" s="592"/>
      <c r="TXM151" s="592"/>
      <c r="TXN151" s="592"/>
      <c r="TXO151" s="592"/>
      <c r="TXP151" s="592"/>
      <c r="TXQ151" s="592"/>
      <c r="TXR151" s="592"/>
      <c r="TXS151" s="592"/>
      <c r="TXT151" s="592"/>
      <c r="TXU151" s="592"/>
      <c r="TXV151" s="592"/>
      <c r="TXW151" s="592"/>
      <c r="TXX151" s="592"/>
      <c r="TXY151" s="592"/>
      <c r="TXZ151" s="592"/>
      <c r="TYA151" s="592"/>
      <c r="TYB151" s="592"/>
      <c r="TYC151" s="592"/>
      <c r="TYD151" s="592"/>
      <c r="TYE151" s="592"/>
      <c r="TYF151" s="592"/>
      <c r="TYG151" s="592"/>
      <c r="TYH151" s="592"/>
      <c r="TYI151" s="592"/>
      <c r="TYJ151" s="592"/>
      <c r="TYK151" s="592"/>
      <c r="TYL151" s="592"/>
      <c r="TYM151" s="592"/>
      <c r="TYN151" s="592"/>
      <c r="TYO151" s="592"/>
      <c r="TYP151" s="592"/>
      <c r="TYQ151" s="592"/>
      <c r="TYR151" s="592"/>
      <c r="TYS151" s="592"/>
      <c r="TYT151" s="592"/>
      <c r="TYU151" s="592"/>
      <c r="TYV151" s="592"/>
      <c r="TYW151" s="592"/>
      <c r="TYX151" s="592"/>
      <c r="TYY151" s="592"/>
      <c r="TYZ151" s="592"/>
      <c r="TZA151" s="592"/>
      <c r="TZB151" s="592"/>
      <c r="TZC151" s="592"/>
      <c r="TZD151" s="592"/>
      <c r="TZE151" s="592"/>
      <c r="TZF151" s="592"/>
      <c r="TZG151" s="592"/>
      <c r="TZH151" s="592"/>
      <c r="TZI151" s="592"/>
      <c r="TZJ151" s="592"/>
      <c r="TZK151" s="592"/>
      <c r="TZL151" s="592"/>
      <c r="TZM151" s="592"/>
      <c r="TZN151" s="592"/>
      <c r="TZO151" s="592"/>
      <c r="TZP151" s="592"/>
      <c r="TZQ151" s="592"/>
      <c r="TZR151" s="592"/>
      <c r="TZS151" s="592"/>
      <c r="TZT151" s="592"/>
      <c r="TZU151" s="592"/>
      <c r="TZV151" s="592"/>
      <c r="TZW151" s="592"/>
      <c r="TZX151" s="592"/>
      <c r="TZY151" s="592"/>
      <c r="TZZ151" s="592"/>
      <c r="UAA151" s="592"/>
      <c r="UAB151" s="592"/>
      <c r="UAC151" s="592"/>
      <c r="UAD151" s="592"/>
      <c r="UAE151" s="592"/>
      <c r="UAF151" s="592"/>
      <c r="UAG151" s="592"/>
      <c r="UAH151" s="592"/>
      <c r="UAI151" s="592"/>
      <c r="UAJ151" s="592"/>
      <c r="UAK151" s="592"/>
      <c r="UAL151" s="592"/>
      <c r="UAM151" s="592"/>
      <c r="UAN151" s="592"/>
      <c r="UAO151" s="592"/>
      <c r="UAP151" s="592"/>
      <c r="UAQ151" s="592"/>
      <c r="UAR151" s="592"/>
      <c r="UAS151" s="592"/>
      <c r="UAT151" s="592"/>
      <c r="UAU151" s="592"/>
      <c r="UAV151" s="592"/>
      <c r="UAW151" s="592"/>
      <c r="UAX151" s="592"/>
      <c r="UAY151" s="592"/>
      <c r="UAZ151" s="592"/>
      <c r="UBA151" s="592"/>
      <c r="UBB151" s="592"/>
      <c r="UBC151" s="592"/>
      <c r="UBD151" s="592"/>
      <c r="UBE151" s="592"/>
      <c r="UBF151" s="592"/>
      <c r="UBG151" s="592"/>
      <c r="UBH151" s="592"/>
      <c r="UBI151" s="592"/>
      <c r="UBJ151" s="592"/>
      <c r="UBK151" s="592"/>
      <c r="UBL151" s="592"/>
      <c r="UBM151" s="592"/>
      <c r="UBN151" s="592"/>
      <c r="UBO151" s="592"/>
      <c r="UBP151" s="592"/>
      <c r="UBQ151" s="592"/>
      <c r="UBR151" s="592"/>
      <c r="UBS151" s="592"/>
      <c r="UBT151" s="592"/>
      <c r="UBU151" s="592"/>
      <c r="UBV151" s="592"/>
      <c r="UBW151" s="592"/>
      <c r="UBX151" s="592"/>
      <c r="UBY151" s="592"/>
      <c r="UBZ151" s="592"/>
      <c r="UCA151" s="592"/>
      <c r="UCB151" s="592"/>
      <c r="UCC151" s="592"/>
      <c r="UCD151" s="592"/>
      <c r="UCE151" s="592"/>
      <c r="UCF151" s="592"/>
      <c r="UCG151" s="592"/>
      <c r="UCH151" s="592"/>
      <c r="UCI151" s="592"/>
      <c r="UCJ151" s="592"/>
      <c r="UCK151" s="592"/>
      <c r="UCL151" s="592"/>
      <c r="UCM151" s="592"/>
      <c r="UCN151" s="592"/>
      <c r="UCO151" s="592"/>
      <c r="UCP151" s="592"/>
      <c r="UCQ151" s="592"/>
      <c r="UCR151" s="592"/>
      <c r="UCS151" s="592"/>
      <c r="UCT151" s="592"/>
      <c r="UCU151" s="592"/>
      <c r="UCV151" s="592"/>
      <c r="UCW151" s="592"/>
      <c r="UCX151" s="592"/>
      <c r="UCY151" s="592"/>
      <c r="UCZ151" s="592"/>
      <c r="UDA151" s="592"/>
      <c r="UDB151" s="592"/>
      <c r="UDC151" s="592"/>
      <c r="UDD151" s="592"/>
      <c r="UDE151" s="592"/>
      <c r="UDF151" s="592"/>
      <c r="UDG151" s="592"/>
      <c r="UDH151" s="592"/>
      <c r="UDI151" s="592"/>
      <c r="UDJ151" s="592"/>
      <c r="UDK151" s="592"/>
      <c r="UDL151" s="592"/>
      <c r="UDM151" s="592"/>
      <c r="UDN151" s="592"/>
      <c r="UDO151" s="592"/>
      <c r="UDP151" s="592"/>
      <c r="UDQ151" s="592"/>
      <c r="UDR151" s="592"/>
      <c r="UDS151" s="592"/>
      <c r="UDT151" s="592"/>
      <c r="UDU151" s="592"/>
      <c r="UDV151" s="592"/>
      <c r="UDW151" s="592"/>
      <c r="UDX151" s="592"/>
      <c r="UDY151" s="592"/>
      <c r="UDZ151" s="592"/>
      <c r="UEA151" s="592"/>
      <c r="UEB151" s="592"/>
      <c r="UEC151" s="592"/>
      <c r="UED151" s="592"/>
      <c r="UEE151" s="592"/>
      <c r="UEF151" s="592"/>
      <c r="UEG151" s="592"/>
      <c r="UEH151" s="592"/>
      <c r="UEI151" s="592"/>
      <c r="UEJ151" s="592"/>
      <c r="UEK151" s="592"/>
      <c r="UEL151" s="592"/>
      <c r="UEM151" s="592"/>
      <c r="UEN151" s="592"/>
      <c r="UEO151" s="592"/>
      <c r="UEP151" s="592"/>
      <c r="UEQ151" s="592"/>
      <c r="UER151" s="592"/>
      <c r="UES151" s="592"/>
      <c r="UET151" s="592"/>
      <c r="UEU151" s="592"/>
      <c r="UEV151" s="592"/>
      <c r="UEW151" s="592"/>
      <c r="UEX151" s="592"/>
      <c r="UEY151" s="592"/>
      <c r="UEZ151" s="592"/>
      <c r="UFA151" s="592"/>
      <c r="UFB151" s="592"/>
      <c r="UFC151" s="592"/>
      <c r="UFD151" s="592"/>
      <c r="UFE151" s="592"/>
      <c r="UFF151" s="592"/>
      <c r="UFG151" s="592"/>
      <c r="UFH151" s="592"/>
      <c r="UFI151" s="592"/>
      <c r="UFJ151" s="592"/>
      <c r="UFK151" s="592"/>
      <c r="UFL151" s="592"/>
      <c r="UFM151" s="592"/>
      <c r="UFN151" s="592"/>
      <c r="UFO151" s="592"/>
      <c r="UFP151" s="592"/>
      <c r="UFQ151" s="592"/>
      <c r="UFR151" s="592"/>
      <c r="UFS151" s="592"/>
      <c r="UFT151" s="592"/>
      <c r="UFU151" s="592"/>
      <c r="UFV151" s="592"/>
      <c r="UFW151" s="592"/>
      <c r="UFX151" s="592"/>
      <c r="UFY151" s="592"/>
      <c r="UFZ151" s="592"/>
      <c r="UGA151" s="592"/>
      <c r="UGB151" s="592"/>
      <c r="UGC151" s="592"/>
      <c r="UGD151" s="592"/>
      <c r="UGE151" s="592"/>
      <c r="UGF151" s="592"/>
      <c r="UGG151" s="592"/>
      <c r="UGH151" s="592"/>
      <c r="UGI151" s="592"/>
      <c r="UGJ151" s="592"/>
      <c r="UGK151" s="592"/>
      <c r="UGL151" s="592"/>
      <c r="UGM151" s="592"/>
      <c r="UGN151" s="592"/>
      <c r="UGO151" s="592"/>
      <c r="UGP151" s="592"/>
      <c r="UGQ151" s="592"/>
      <c r="UGR151" s="592"/>
      <c r="UGS151" s="592"/>
      <c r="UGT151" s="592"/>
      <c r="UGU151" s="592"/>
      <c r="UGV151" s="592"/>
      <c r="UGW151" s="592"/>
      <c r="UGX151" s="592"/>
      <c r="UGY151" s="592"/>
      <c r="UGZ151" s="592"/>
      <c r="UHA151" s="592"/>
      <c r="UHB151" s="592"/>
      <c r="UHC151" s="592"/>
      <c r="UHD151" s="592"/>
      <c r="UHE151" s="592"/>
      <c r="UHF151" s="592"/>
      <c r="UHG151" s="592"/>
      <c r="UHH151" s="592"/>
      <c r="UHI151" s="592"/>
      <c r="UHJ151" s="592"/>
      <c r="UHK151" s="592"/>
      <c r="UHL151" s="592"/>
      <c r="UHM151" s="592"/>
      <c r="UHN151" s="592"/>
      <c r="UHO151" s="592"/>
      <c r="UHP151" s="592"/>
      <c r="UHQ151" s="592"/>
      <c r="UHR151" s="592"/>
      <c r="UHS151" s="592"/>
      <c r="UHT151" s="592"/>
      <c r="UHU151" s="592"/>
      <c r="UHV151" s="592"/>
      <c r="UHW151" s="592"/>
      <c r="UHX151" s="592"/>
      <c r="UHY151" s="592"/>
      <c r="UHZ151" s="592"/>
      <c r="UIA151" s="592"/>
      <c r="UIB151" s="592"/>
      <c r="UIC151" s="592"/>
      <c r="UID151" s="592"/>
      <c r="UIE151" s="592"/>
      <c r="UIF151" s="592"/>
      <c r="UIG151" s="592"/>
      <c r="UIH151" s="592"/>
      <c r="UII151" s="592"/>
      <c r="UIJ151" s="592"/>
      <c r="UIK151" s="592"/>
      <c r="UIL151" s="592"/>
      <c r="UIM151" s="592"/>
      <c r="UIN151" s="592"/>
      <c r="UIO151" s="592"/>
      <c r="UIP151" s="592"/>
      <c r="UIQ151" s="592"/>
      <c r="UIR151" s="592"/>
      <c r="UIS151" s="592"/>
      <c r="UIT151" s="592"/>
      <c r="UIU151" s="592"/>
      <c r="UIV151" s="592"/>
      <c r="UIW151" s="592"/>
      <c r="UIX151" s="592"/>
      <c r="UIY151" s="592"/>
      <c r="UIZ151" s="592"/>
      <c r="UJA151" s="592"/>
      <c r="UJB151" s="592"/>
      <c r="UJC151" s="592"/>
      <c r="UJD151" s="592"/>
      <c r="UJE151" s="592"/>
      <c r="UJF151" s="592"/>
      <c r="UJG151" s="592"/>
      <c r="UJH151" s="592"/>
      <c r="UJI151" s="592"/>
      <c r="UJJ151" s="592"/>
      <c r="UJK151" s="592"/>
      <c r="UJL151" s="592"/>
      <c r="UJM151" s="592"/>
      <c r="UJN151" s="592"/>
      <c r="UJO151" s="592"/>
      <c r="UJP151" s="592"/>
      <c r="UJQ151" s="592"/>
      <c r="UJR151" s="592"/>
      <c r="UJS151" s="592"/>
      <c r="UJT151" s="592"/>
      <c r="UJU151" s="592"/>
      <c r="UJV151" s="592"/>
      <c r="UJW151" s="592"/>
      <c r="UJX151" s="592"/>
      <c r="UJY151" s="592"/>
      <c r="UJZ151" s="592"/>
      <c r="UKA151" s="592"/>
      <c r="UKB151" s="592"/>
      <c r="UKC151" s="592"/>
      <c r="UKD151" s="592"/>
      <c r="UKE151" s="592"/>
      <c r="UKF151" s="592"/>
      <c r="UKG151" s="592"/>
      <c r="UKH151" s="592"/>
      <c r="UKI151" s="592"/>
      <c r="UKJ151" s="592"/>
      <c r="UKK151" s="592"/>
      <c r="UKL151" s="592"/>
      <c r="UKM151" s="592"/>
      <c r="UKN151" s="592"/>
      <c r="UKO151" s="592"/>
      <c r="UKP151" s="592"/>
      <c r="UKQ151" s="592"/>
      <c r="UKR151" s="592"/>
      <c r="UKS151" s="592"/>
      <c r="UKT151" s="592"/>
      <c r="UKU151" s="592"/>
      <c r="UKV151" s="592"/>
      <c r="UKW151" s="592"/>
      <c r="UKX151" s="592"/>
      <c r="UKY151" s="592"/>
      <c r="UKZ151" s="592"/>
      <c r="ULA151" s="592"/>
      <c r="ULB151" s="592"/>
      <c r="ULC151" s="592"/>
      <c r="ULD151" s="592"/>
      <c r="ULE151" s="592"/>
      <c r="ULF151" s="592"/>
      <c r="ULG151" s="592"/>
      <c r="ULH151" s="592"/>
      <c r="ULI151" s="592"/>
      <c r="ULJ151" s="592"/>
      <c r="ULK151" s="592"/>
      <c r="ULL151" s="592"/>
      <c r="ULM151" s="592"/>
      <c r="ULN151" s="592"/>
      <c r="ULO151" s="592"/>
      <c r="ULP151" s="592"/>
      <c r="ULQ151" s="592"/>
      <c r="ULR151" s="592"/>
      <c r="ULS151" s="592"/>
      <c r="ULT151" s="592"/>
      <c r="ULU151" s="592"/>
      <c r="ULV151" s="592"/>
      <c r="ULW151" s="592"/>
      <c r="ULX151" s="592"/>
      <c r="ULY151" s="592"/>
      <c r="ULZ151" s="592"/>
      <c r="UMA151" s="592"/>
      <c r="UMB151" s="592"/>
      <c r="UMC151" s="592"/>
      <c r="UMD151" s="592"/>
      <c r="UME151" s="592"/>
      <c r="UMF151" s="592"/>
      <c r="UMG151" s="592"/>
      <c r="UMH151" s="592"/>
      <c r="UMI151" s="592"/>
      <c r="UMJ151" s="592"/>
      <c r="UMK151" s="592"/>
      <c r="UML151" s="592"/>
      <c r="UMM151" s="592"/>
      <c r="UMN151" s="592"/>
      <c r="UMO151" s="592"/>
      <c r="UMP151" s="592"/>
      <c r="UMQ151" s="592"/>
      <c r="UMR151" s="592"/>
      <c r="UMS151" s="592"/>
      <c r="UMT151" s="592"/>
      <c r="UMU151" s="592"/>
      <c r="UMV151" s="592"/>
      <c r="UMW151" s="592"/>
      <c r="UMX151" s="592"/>
      <c r="UMY151" s="592"/>
      <c r="UMZ151" s="592"/>
      <c r="UNA151" s="592"/>
      <c r="UNB151" s="592"/>
      <c r="UNC151" s="592"/>
      <c r="UND151" s="592"/>
      <c r="UNE151" s="592"/>
      <c r="UNF151" s="592"/>
      <c r="UNG151" s="592"/>
      <c r="UNH151" s="592"/>
      <c r="UNI151" s="592"/>
      <c r="UNJ151" s="592"/>
      <c r="UNK151" s="592"/>
      <c r="UNL151" s="592"/>
      <c r="UNM151" s="592"/>
      <c r="UNN151" s="592"/>
      <c r="UNO151" s="592"/>
      <c r="UNP151" s="592"/>
      <c r="UNQ151" s="592"/>
      <c r="UNR151" s="592"/>
      <c r="UNS151" s="592"/>
      <c r="UNT151" s="592"/>
      <c r="UNU151" s="592"/>
      <c r="UNV151" s="592"/>
      <c r="UNW151" s="592"/>
      <c r="UNX151" s="592"/>
      <c r="UNY151" s="592"/>
      <c r="UNZ151" s="592"/>
      <c r="UOA151" s="592"/>
      <c r="UOB151" s="592"/>
      <c r="UOC151" s="592"/>
      <c r="UOD151" s="592"/>
      <c r="UOE151" s="592"/>
      <c r="UOF151" s="592"/>
      <c r="UOG151" s="592"/>
      <c r="UOH151" s="592"/>
      <c r="UOI151" s="592"/>
      <c r="UOJ151" s="592"/>
      <c r="UOK151" s="592"/>
      <c r="UOL151" s="592"/>
      <c r="UOM151" s="592"/>
      <c r="UON151" s="592"/>
      <c r="UOO151" s="592"/>
      <c r="UOP151" s="592"/>
      <c r="UOQ151" s="592"/>
      <c r="UOR151" s="592"/>
      <c r="UOS151" s="592"/>
      <c r="UOT151" s="592"/>
      <c r="UOU151" s="592"/>
      <c r="UOV151" s="592"/>
      <c r="UOW151" s="592"/>
      <c r="UOX151" s="592"/>
      <c r="UOY151" s="592"/>
      <c r="UOZ151" s="592"/>
      <c r="UPA151" s="592"/>
      <c r="UPB151" s="592"/>
      <c r="UPC151" s="592"/>
      <c r="UPD151" s="592"/>
      <c r="UPE151" s="592"/>
      <c r="UPF151" s="592"/>
      <c r="UPG151" s="592"/>
      <c r="UPH151" s="592"/>
      <c r="UPI151" s="592"/>
      <c r="UPJ151" s="592"/>
      <c r="UPK151" s="592"/>
      <c r="UPL151" s="592"/>
      <c r="UPM151" s="592"/>
      <c r="UPN151" s="592"/>
      <c r="UPO151" s="592"/>
      <c r="UPP151" s="592"/>
      <c r="UPQ151" s="592"/>
      <c r="UPR151" s="592"/>
      <c r="UPS151" s="592"/>
      <c r="UPT151" s="592"/>
      <c r="UPU151" s="592"/>
      <c r="UPV151" s="592"/>
      <c r="UPW151" s="592"/>
      <c r="UPX151" s="592"/>
      <c r="UPY151" s="592"/>
      <c r="UPZ151" s="592"/>
      <c r="UQA151" s="592"/>
      <c r="UQB151" s="592"/>
      <c r="UQC151" s="592"/>
      <c r="UQD151" s="592"/>
      <c r="UQE151" s="592"/>
      <c r="UQF151" s="592"/>
      <c r="UQG151" s="592"/>
      <c r="UQH151" s="592"/>
      <c r="UQI151" s="592"/>
      <c r="UQJ151" s="592"/>
      <c r="UQK151" s="592"/>
      <c r="UQL151" s="592"/>
      <c r="UQM151" s="592"/>
      <c r="UQN151" s="592"/>
      <c r="UQO151" s="592"/>
      <c r="UQP151" s="592"/>
      <c r="UQQ151" s="592"/>
      <c r="UQR151" s="592"/>
      <c r="UQS151" s="592"/>
      <c r="UQT151" s="592"/>
      <c r="UQU151" s="592"/>
      <c r="UQV151" s="592"/>
      <c r="UQW151" s="592"/>
      <c r="UQX151" s="592"/>
      <c r="UQY151" s="592"/>
      <c r="UQZ151" s="592"/>
      <c r="URA151" s="592"/>
      <c r="URB151" s="592"/>
      <c r="URC151" s="592"/>
      <c r="URD151" s="592"/>
      <c r="URE151" s="592"/>
      <c r="URF151" s="592"/>
      <c r="URG151" s="592"/>
      <c r="URH151" s="592"/>
      <c r="URI151" s="592"/>
      <c r="URJ151" s="592"/>
      <c r="URK151" s="592"/>
      <c r="URL151" s="592"/>
      <c r="URM151" s="592"/>
      <c r="URN151" s="592"/>
      <c r="URO151" s="592"/>
      <c r="URP151" s="592"/>
      <c r="URQ151" s="592"/>
      <c r="URR151" s="592"/>
      <c r="URS151" s="592"/>
      <c r="URT151" s="592"/>
      <c r="URU151" s="592"/>
      <c r="URV151" s="592"/>
      <c r="URW151" s="592"/>
      <c r="URX151" s="592"/>
      <c r="URY151" s="592"/>
      <c r="URZ151" s="592"/>
      <c r="USA151" s="592"/>
      <c r="USB151" s="592"/>
      <c r="USC151" s="592"/>
      <c r="USD151" s="592"/>
      <c r="USE151" s="592"/>
      <c r="USF151" s="592"/>
      <c r="USG151" s="592"/>
      <c r="USH151" s="592"/>
      <c r="USI151" s="592"/>
      <c r="USJ151" s="592"/>
      <c r="USK151" s="592"/>
      <c r="USL151" s="592"/>
      <c r="USM151" s="592"/>
      <c r="USN151" s="592"/>
      <c r="USO151" s="592"/>
      <c r="USP151" s="592"/>
      <c r="USQ151" s="592"/>
      <c r="USR151" s="592"/>
      <c r="USS151" s="592"/>
      <c r="UST151" s="592"/>
      <c r="USU151" s="592"/>
      <c r="USV151" s="592"/>
      <c r="USW151" s="592"/>
      <c r="USX151" s="592"/>
      <c r="USY151" s="592"/>
      <c r="USZ151" s="592"/>
      <c r="UTA151" s="592"/>
      <c r="UTB151" s="592"/>
      <c r="UTC151" s="592"/>
      <c r="UTD151" s="592"/>
      <c r="UTE151" s="592"/>
      <c r="UTF151" s="592"/>
      <c r="UTG151" s="592"/>
      <c r="UTH151" s="592"/>
      <c r="UTI151" s="592"/>
      <c r="UTJ151" s="592"/>
      <c r="UTK151" s="592"/>
      <c r="UTL151" s="592"/>
      <c r="UTM151" s="592"/>
      <c r="UTN151" s="592"/>
      <c r="UTO151" s="592"/>
      <c r="UTP151" s="592"/>
      <c r="UTQ151" s="592"/>
      <c r="UTR151" s="592"/>
      <c r="UTS151" s="592"/>
      <c r="UTT151" s="592"/>
      <c r="UTU151" s="592"/>
      <c r="UTV151" s="592"/>
      <c r="UTW151" s="592"/>
      <c r="UTX151" s="592"/>
      <c r="UTY151" s="592"/>
      <c r="UTZ151" s="592"/>
      <c r="UUA151" s="592"/>
      <c r="UUB151" s="592"/>
      <c r="UUC151" s="592"/>
      <c r="UUD151" s="592"/>
      <c r="UUE151" s="592"/>
      <c r="UUF151" s="592"/>
      <c r="UUG151" s="592"/>
      <c r="UUH151" s="592"/>
      <c r="UUI151" s="592"/>
      <c r="UUJ151" s="592"/>
      <c r="UUK151" s="592"/>
      <c r="UUL151" s="592"/>
      <c r="UUM151" s="592"/>
      <c r="UUN151" s="592"/>
      <c r="UUO151" s="592"/>
      <c r="UUP151" s="592"/>
      <c r="UUQ151" s="592"/>
      <c r="UUR151" s="592"/>
      <c r="UUS151" s="592"/>
      <c r="UUT151" s="592"/>
      <c r="UUU151" s="592"/>
      <c r="UUV151" s="592"/>
      <c r="UUW151" s="592"/>
      <c r="UUX151" s="592"/>
      <c r="UUY151" s="592"/>
      <c r="UUZ151" s="592"/>
      <c r="UVA151" s="592"/>
      <c r="UVB151" s="592"/>
      <c r="UVC151" s="592"/>
      <c r="UVD151" s="592"/>
      <c r="UVE151" s="592"/>
      <c r="UVF151" s="592"/>
      <c r="UVG151" s="592"/>
      <c r="UVH151" s="592"/>
      <c r="UVI151" s="592"/>
      <c r="UVJ151" s="592"/>
      <c r="UVK151" s="592"/>
      <c r="UVL151" s="592"/>
      <c r="UVM151" s="592"/>
      <c r="UVN151" s="592"/>
      <c r="UVO151" s="592"/>
      <c r="UVP151" s="592"/>
      <c r="UVQ151" s="592"/>
      <c r="UVR151" s="592"/>
      <c r="UVS151" s="592"/>
      <c r="UVT151" s="592"/>
      <c r="UVU151" s="592"/>
      <c r="UVV151" s="592"/>
      <c r="UVW151" s="592"/>
      <c r="UVX151" s="592"/>
      <c r="UVY151" s="592"/>
      <c r="UVZ151" s="592"/>
      <c r="UWA151" s="592"/>
      <c r="UWB151" s="592"/>
      <c r="UWC151" s="592"/>
      <c r="UWD151" s="592"/>
      <c r="UWE151" s="592"/>
      <c r="UWF151" s="592"/>
      <c r="UWG151" s="592"/>
      <c r="UWH151" s="592"/>
      <c r="UWI151" s="592"/>
      <c r="UWJ151" s="592"/>
      <c r="UWK151" s="592"/>
      <c r="UWL151" s="592"/>
      <c r="UWM151" s="592"/>
      <c r="UWN151" s="592"/>
      <c r="UWO151" s="592"/>
      <c r="UWP151" s="592"/>
      <c r="UWQ151" s="592"/>
      <c r="UWR151" s="592"/>
      <c r="UWS151" s="592"/>
      <c r="UWT151" s="592"/>
      <c r="UWU151" s="592"/>
      <c r="UWV151" s="592"/>
      <c r="UWW151" s="592"/>
      <c r="UWX151" s="592"/>
      <c r="UWY151" s="592"/>
      <c r="UWZ151" s="592"/>
      <c r="UXA151" s="592"/>
      <c r="UXB151" s="592"/>
      <c r="UXC151" s="592"/>
      <c r="UXD151" s="592"/>
      <c r="UXE151" s="592"/>
      <c r="UXF151" s="592"/>
      <c r="UXG151" s="592"/>
      <c r="UXH151" s="592"/>
      <c r="UXI151" s="592"/>
      <c r="UXJ151" s="592"/>
      <c r="UXK151" s="592"/>
      <c r="UXL151" s="592"/>
      <c r="UXM151" s="592"/>
      <c r="UXN151" s="592"/>
      <c r="UXO151" s="592"/>
      <c r="UXP151" s="592"/>
      <c r="UXQ151" s="592"/>
      <c r="UXR151" s="592"/>
      <c r="UXS151" s="592"/>
      <c r="UXT151" s="592"/>
      <c r="UXU151" s="592"/>
      <c r="UXV151" s="592"/>
      <c r="UXW151" s="592"/>
      <c r="UXX151" s="592"/>
      <c r="UXY151" s="592"/>
      <c r="UXZ151" s="592"/>
      <c r="UYA151" s="592"/>
      <c r="UYB151" s="592"/>
      <c r="UYC151" s="592"/>
      <c r="UYD151" s="592"/>
      <c r="UYE151" s="592"/>
      <c r="UYF151" s="592"/>
      <c r="UYG151" s="592"/>
      <c r="UYH151" s="592"/>
      <c r="UYI151" s="592"/>
      <c r="UYJ151" s="592"/>
      <c r="UYK151" s="592"/>
      <c r="UYL151" s="592"/>
      <c r="UYM151" s="592"/>
      <c r="UYN151" s="592"/>
      <c r="UYO151" s="592"/>
      <c r="UYP151" s="592"/>
      <c r="UYQ151" s="592"/>
      <c r="UYR151" s="592"/>
      <c r="UYS151" s="592"/>
      <c r="UYT151" s="592"/>
      <c r="UYU151" s="592"/>
      <c r="UYV151" s="592"/>
      <c r="UYW151" s="592"/>
      <c r="UYX151" s="592"/>
      <c r="UYY151" s="592"/>
      <c r="UYZ151" s="592"/>
      <c r="UZA151" s="592"/>
      <c r="UZB151" s="592"/>
      <c r="UZC151" s="592"/>
      <c r="UZD151" s="592"/>
      <c r="UZE151" s="592"/>
      <c r="UZF151" s="592"/>
      <c r="UZG151" s="592"/>
      <c r="UZH151" s="592"/>
      <c r="UZI151" s="592"/>
      <c r="UZJ151" s="592"/>
      <c r="UZK151" s="592"/>
      <c r="UZL151" s="592"/>
      <c r="UZM151" s="592"/>
      <c r="UZN151" s="592"/>
      <c r="UZO151" s="592"/>
      <c r="UZP151" s="592"/>
      <c r="UZQ151" s="592"/>
      <c r="UZR151" s="592"/>
      <c r="UZS151" s="592"/>
      <c r="UZT151" s="592"/>
      <c r="UZU151" s="592"/>
      <c r="UZV151" s="592"/>
      <c r="UZW151" s="592"/>
      <c r="UZX151" s="592"/>
      <c r="UZY151" s="592"/>
      <c r="UZZ151" s="592"/>
      <c r="VAA151" s="592"/>
      <c r="VAB151" s="592"/>
      <c r="VAC151" s="592"/>
      <c r="VAD151" s="592"/>
      <c r="VAE151" s="592"/>
      <c r="VAF151" s="592"/>
      <c r="VAG151" s="592"/>
      <c r="VAH151" s="592"/>
      <c r="VAI151" s="592"/>
      <c r="VAJ151" s="592"/>
      <c r="VAK151" s="592"/>
      <c r="VAL151" s="592"/>
      <c r="VAM151" s="592"/>
      <c r="VAN151" s="592"/>
      <c r="VAO151" s="592"/>
      <c r="VAP151" s="592"/>
      <c r="VAQ151" s="592"/>
      <c r="VAR151" s="592"/>
      <c r="VAS151" s="592"/>
      <c r="VAT151" s="592"/>
      <c r="VAU151" s="592"/>
      <c r="VAV151" s="592"/>
      <c r="VAW151" s="592"/>
      <c r="VAX151" s="592"/>
      <c r="VAY151" s="592"/>
      <c r="VAZ151" s="592"/>
      <c r="VBA151" s="592"/>
      <c r="VBB151" s="592"/>
      <c r="VBC151" s="592"/>
      <c r="VBD151" s="592"/>
      <c r="VBE151" s="592"/>
      <c r="VBF151" s="592"/>
      <c r="VBG151" s="592"/>
      <c r="VBH151" s="592"/>
      <c r="VBI151" s="592"/>
      <c r="VBJ151" s="592"/>
      <c r="VBK151" s="592"/>
      <c r="VBL151" s="592"/>
      <c r="VBM151" s="592"/>
      <c r="VBN151" s="592"/>
      <c r="VBO151" s="592"/>
      <c r="VBP151" s="592"/>
      <c r="VBQ151" s="592"/>
      <c r="VBR151" s="592"/>
      <c r="VBS151" s="592"/>
      <c r="VBT151" s="592"/>
      <c r="VBU151" s="592"/>
      <c r="VBV151" s="592"/>
      <c r="VBW151" s="592"/>
      <c r="VBX151" s="592"/>
      <c r="VBY151" s="592"/>
      <c r="VBZ151" s="592"/>
      <c r="VCA151" s="592"/>
      <c r="VCB151" s="592"/>
      <c r="VCC151" s="592"/>
      <c r="VCD151" s="592"/>
      <c r="VCE151" s="592"/>
      <c r="VCF151" s="592"/>
      <c r="VCG151" s="592"/>
      <c r="VCH151" s="592"/>
      <c r="VCI151" s="592"/>
      <c r="VCJ151" s="592"/>
      <c r="VCK151" s="592"/>
      <c r="VCL151" s="592"/>
      <c r="VCM151" s="592"/>
      <c r="VCN151" s="592"/>
      <c r="VCO151" s="592"/>
      <c r="VCP151" s="592"/>
      <c r="VCQ151" s="592"/>
      <c r="VCR151" s="592"/>
      <c r="VCS151" s="592"/>
      <c r="VCT151" s="592"/>
      <c r="VCU151" s="592"/>
      <c r="VCV151" s="592"/>
      <c r="VCW151" s="592"/>
      <c r="VCX151" s="592"/>
      <c r="VCY151" s="592"/>
      <c r="VCZ151" s="592"/>
      <c r="VDA151" s="592"/>
      <c r="VDB151" s="592"/>
      <c r="VDC151" s="592"/>
      <c r="VDD151" s="592"/>
      <c r="VDE151" s="592"/>
      <c r="VDF151" s="592"/>
      <c r="VDG151" s="592"/>
      <c r="VDH151" s="592"/>
      <c r="VDI151" s="592"/>
      <c r="VDJ151" s="592"/>
      <c r="VDK151" s="592"/>
      <c r="VDL151" s="592"/>
      <c r="VDM151" s="592"/>
      <c r="VDN151" s="592"/>
      <c r="VDO151" s="592"/>
      <c r="VDP151" s="592"/>
      <c r="VDQ151" s="592"/>
      <c r="VDR151" s="592"/>
      <c r="VDS151" s="592"/>
      <c r="VDT151" s="592"/>
      <c r="VDU151" s="592"/>
      <c r="VDV151" s="592"/>
      <c r="VDW151" s="592"/>
      <c r="VDX151" s="592"/>
      <c r="VDY151" s="592"/>
      <c r="VDZ151" s="592"/>
      <c r="VEA151" s="592"/>
      <c r="VEB151" s="592"/>
      <c r="VEC151" s="592"/>
      <c r="VED151" s="592"/>
      <c r="VEE151" s="592"/>
      <c r="VEF151" s="592"/>
      <c r="VEG151" s="592"/>
      <c r="VEH151" s="592"/>
      <c r="VEI151" s="592"/>
      <c r="VEJ151" s="592"/>
      <c r="VEK151" s="592"/>
      <c r="VEL151" s="592"/>
      <c r="VEM151" s="592"/>
      <c r="VEN151" s="592"/>
      <c r="VEO151" s="592"/>
      <c r="VEP151" s="592"/>
      <c r="VEQ151" s="592"/>
      <c r="VER151" s="592"/>
      <c r="VES151" s="592"/>
      <c r="VET151" s="592"/>
      <c r="VEU151" s="592"/>
      <c r="VEV151" s="592"/>
      <c r="VEW151" s="592"/>
      <c r="VEX151" s="592"/>
      <c r="VEY151" s="592"/>
      <c r="VEZ151" s="592"/>
      <c r="VFA151" s="592"/>
      <c r="VFB151" s="592"/>
      <c r="VFC151" s="592"/>
      <c r="VFD151" s="592"/>
      <c r="VFE151" s="592"/>
      <c r="VFF151" s="592"/>
      <c r="VFG151" s="592"/>
      <c r="VFH151" s="592"/>
      <c r="VFI151" s="592"/>
      <c r="VFJ151" s="592"/>
      <c r="VFK151" s="592"/>
      <c r="VFL151" s="592"/>
      <c r="VFM151" s="592"/>
      <c r="VFN151" s="592"/>
      <c r="VFO151" s="592"/>
      <c r="VFP151" s="592"/>
      <c r="VFQ151" s="592"/>
      <c r="VFR151" s="592"/>
      <c r="VFS151" s="592"/>
      <c r="VFT151" s="592"/>
      <c r="VFU151" s="592"/>
      <c r="VFV151" s="592"/>
      <c r="VFW151" s="592"/>
      <c r="VFX151" s="592"/>
      <c r="VFY151" s="592"/>
      <c r="VFZ151" s="592"/>
      <c r="VGA151" s="592"/>
      <c r="VGB151" s="592"/>
      <c r="VGC151" s="592"/>
      <c r="VGD151" s="592"/>
      <c r="VGE151" s="592"/>
      <c r="VGF151" s="592"/>
      <c r="VGG151" s="592"/>
      <c r="VGH151" s="592"/>
      <c r="VGI151" s="592"/>
      <c r="VGJ151" s="592"/>
      <c r="VGK151" s="592"/>
      <c r="VGL151" s="592"/>
      <c r="VGM151" s="592"/>
      <c r="VGN151" s="592"/>
      <c r="VGO151" s="592"/>
      <c r="VGP151" s="592"/>
      <c r="VGQ151" s="592"/>
      <c r="VGR151" s="592"/>
      <c r="VGS151" s="592"/>
      <c r="VGT151" s="592"/>
      <c r="VGU151" s="592"/>
      <c r="VGV151" s="592"/>
      <c r="VGW151" s="592"/>
      <c r="VGX151" s="592"/>
      <c r="VGY151" s="592"/>
      <c r="VGZ151" s="592"/>
      <c r="VHA151" s="592"/>
      <c r="VHB151" s="592"/>
      <c r="VHC151" s="592"/>
      <c r="VHD151" s="592"/>
      <c r="VHE151" s="592"/>
      <c r="VHF151" s="592"/>
      <c r="VHG151" s="592"/>
      <c r="VHH151" s="592"/>
      <c r="VHI151" s="592"/>
      <c r="VHJ151" s="592"/>
      <c r="VHK151" s="592"/>
      <c r="VHL151" s="592"/>
      <c r="VHM151" s="592"/>
      <c r="VHN151" s="592"/>
      <c r="VHO151" s="592"/>
      <c r="VHP151" s="592"/>
      <c r="VHQ151" s="592"/>
      <c r="VHR151" s="592"/>
      <c r="VHS151" s="592"/>
      <c r="VHT151" s="592"/>
      <c r="VHU151" s="592"/>
      <c r="VHV151" s="592"/>
      <c r="VHW151" s="592"/>
      <c r="VHX151" s="592"/>
      <c r="VHY151" s="592"/>
      <c r="VHZ151" s="592"/>
      <c r="VIA151" s="592"/>
      <c r="VIB151" s="592"/>
      <c r="VIC151" s="592"/>
      <c r="VID151" s="592"/>
      <c r="VIE151" s="592"/>
      <c r="VIF151" s="592"/>
      <c r="VIG151" s="592"/>
      <c r="VIH151" s="592"/>
      <c r="VII151" s="592"/>
      <c r="VIJ151" s="592"/>
      <c r="VIK151" s="592"/>
      <c r="VIL151" s="592"/>
      <c r="VIM151" s="592"/>
      <c r="VIN151" s="592"/>
      <c r="VIO151" s="592"/>
      <c r="VIP151" s="592"/>
      <c r="VIQ151" s="592"/>
      <c r="VIR151" s="592"/>
      <c r="VIS151" s="592"/>
      <c r="VIT151" s="592"/>
      <c r="VIU151" s="592"/>
      <c r="VIV151" s="592"/>
      <c r="VIW151" s="592"/>
      <c r="VIX151" s="592"/>
      <c r="VIY151" s="592"/>
      <c r="VIZ151" s="592"/>
      <c r="VJA151" s="592"/>
      <c r="VJB151" s="592"/>
      <c r="VJC151" s="592"/>
      <c r="VJD151" s="592"/>
      <c r="VJE151" s="592"/>
      <c r="VJF151" s="592"/>
      <c r="VJG151" s="592"/>
      <c r="VJH151" s="592"/>
      <c r="VJI151" s="592"/>
      <c r="VJJ151" s="592"/>
      <c r="VJK151" s="592"/>
      <c r="VJL151" s="592"/>
      <c r="VJM151" s="592"/>
      <c r="VJN151" s="592"/>
      <c r="VJO151" s="592"/>
      <c r="VJP151" s="592"/>
      <c r="VJQ151" s="592"/>
      <c r="VJR151" s="592"/>
      <c r="VJS151" s="592"/>
      <c r="VJT151" s="592"/>
      <c r="VJU151" s="592"/>
      <c r="VJV151" s="592"/>
      <c r="VJW151" s="592"/>
      <c r="VJX151" s="592"/>
      <c r="VJY151" s="592"/>
      <c r="VJZ151" s="592"/>
      <c r="VKA151" s="592"/>
      <c r="VKB151" s="592"/>
      <c r="VKC151" s="592"/>
      <c r="VKD151" s="592"/>
      <c r="VKE151" s="592"/>
      <c r="VKF151" s="592"/>
      <c r="VKG151" s="592"/>
      <c r="VKH151" s="592"/>
      <c r="VKI151" s="592"/>
      <c r="VKJ151" s="592"/>
      <c r="VKK151" s="592"/>
      <c r="VKL151" s="592"/>
      <c r="VKM151" s="592"/>
      <c r="VKN151" s="592"/>
      <c r="VKO151" s="592"/>
      <c r="VKP151" s="592"/>
      <c r="VKQ151" s="592"/>
      <c r="VKR151" s="592"/>
      <c r="VKS151" s="592"/>
      <c r="VKT151" s="592"/>
      <c r="VKU151" s="592"/>
      <c r="VKV151" s="592"/>
      <c r="VKW151" s="592"/>
      <c r="VKX151" s="592"/>
      <c r="VKY151" s="592"/>
      <c r="VKZ151" s="592"/>
      <c r="VLA151" s="592"/>
      <c r="VLB151" s="592"/>
      <c r="VLC151" s="592"/>
      <c r="VLD151" s="592"/>
      <c r="VLE151" s="592"/>
      <c r="VLF151" s="592"/>
      <c r="VLG151" s="592"/>
      <c r="VLH151" s="592"/>
      <c r="VLI151" s="592"/>
      <c r="VLJ151" s="592"/>
      <c r="VLK151" s="592"/>
      <c r="VLL151" s="592"/>
      <c r="VLM151" s="592"/>
      <c r="VLN151" s="592"/>
      <c r="VLO151" s="592"/>
      <c r="VLP151" s="592"/>
      <c r="VLQ151" s="592"/>
      <c r="VLR151" s="592"/>
      <c r="VLS151" s="592"/>
      <c r="VLT151" s="592"/>
      <c r="VLU151" s="592"/>
      <c r="VLV151" s="592"/>
      <c r="VLW151" s="592"/>
      <c r="VLX151" s="592"/>
      <c r="VLY151" s="592"/>
      <c r="VLZ151" s="592"/>
      <c r="VMA151" s="592"/>
      <c r="VMB151" s="592"/>
      <c r="VMC151" s="592"/>
      <c r="VMD151" s="592"/>
      <c r="VME151" s="592"/>
      <c r="VMF151" s="592"/>
      <c r="VMG151" s="592"/>
      <c r="VMH151" s="592"/>
      <c r="VMI151" s="592"/>
      <c r="VMJ151" s="592"/>
      <c r="VMK151" s="592"/>
      <c r="VML151" s="592"/>
      <c r="VMM151" s="592"/>
      <c r="VMN151" s="592"/>
      <c r="VMO151" s="592"/>
      <c r="VMP151" s="592"/>
      <c r="VMQ151" s="592"/>
      <c r="VMR151" s="592"/>
      <c r="VMS151" s="592"/>
      <c r="VMT151" s="592"/>
      <c r="VMU151" s="592"/>
      <c r="VMV151" s="592"/>
      <c r="VMW151" s="592"/>
      <c r="VMX151" s="592"/>
      <c r="VMY151" s="592"/>
      <c r="VMZ151" s="592"/>
      <c r="VNA151" s="592"/>
      <c r="VNB151" s="592"/>
      <c r="VNC151" s="592"/>
      <c r="VND151" s="592"/>
      <c r="VNE151" s="592"/>
      <c r="VNF151" s="592"/>
      <c r="VNG151" s="592"/>
      <c r="VNH151" s="592"/>
      <c r="VNI151" s="592"/>
      <c r="VNJ151" s="592"/>
      <c r="VNK151" s="592"/>
      <c r="VNL151" s="592"/>
      <c r="VNM151" s="592"/>
      <c r="VNN151" s="592"/>
      <c r="VNO151" s="592"/>
      <c r="VNP151" s="592"/>
      <c r="VNQ151" s="592"/>
      <c r="VNR151" s="592"/>
      <c r="VNS151" s="592"/>
      <c r="VNT151" s="592"/>
      <c r="VNU151" s="592"/>
      <c r="VNV151" s="592"/>
      <c r="VNW151" s="592"/>
      <c r="VNX151" s="592"/>
      <c r="VNY151" s="592"/>
      <c r="VNZ151" s="592"/>
      <c r="VOA151" s="592"/>
      <c r="VOB151" s="592"/>
      <c r="VOC151" s="592"/>
      <c r="VOD151" s="592"/>
      <c r="VOE151" s="592"/>
      <c r="VOF151" s="592"/>
      <c r="VOG151" s="592"/>
      <c r="VOH151" s="592"/>
      <c r="VOI151" s="592"/>
      <c r="VOJ151" s="592"/>
      <c r="VOK151" s="592"/>
      <c r="VOL151" s="592"/>
      <c r="VOM151" s="592"/>
      <c r="VON151" s="592"/>
      <c r="VOO151" s="592"/>
      <c r="VOP151" s="592"/>
      <c r="VOQ151" s="592"/>
      <c r="VOR151" s="592"/>
      <c r="VOS151" s="592"/>
      <c r="VOT151" s="592"/>
      <c r="VOU151" s="592"/>
      <c r="VOV151" s="592"/>
      <c r="VOW151" s="592"/>
      <c r="VOX151" s="592"/>
      <c r="VOY151" s="592"/>
      <c r="VOZ151" s="592"/>
      <c r="VPA151" s="592"/>
      <c r="VPB151" s="592"/>
      <c r="VPC151" s="592"/>
      <c r="VPD151" s="592"/>
      <c r="VPE151" s="592"/>
      <c r="VPF151" s="592"/>
      <c r="VPG151" s="592"/>
      <c r="VPH151" s="592"/>
      <c r="VPI151" s="592"/>
      <c r="VPJ151" s="592"/>
      <c r="VPK151" s="592"/>
      <c r="VPL151" s="592"/>
      <c r="VPM151" s="592"/>
      <c r="VPN151" s="592"/>
      <c r="VPO151" s="592"/>
      <c r="VPP151" s="592"/>
      <c r="VPQ151" s="592"/>
      <c r="VPR151" s="592"/>
      <c r="VPS151" s="592"/>
      <c r="VPT151" s="592"/>
      <c r="VPU151" s="592"/>
      <c r="VPV151" s="592"/>
      <c r="VPW151" s="592"/>
      <c r="VPX151" s="592"/>
      <c r="VPY151" s="592"/>
      <c r="VPZ151" s="592"/>
      <c r="VQA151" s="592"/>
      <c r="VQB151" s="592"/>
      <c r="VQC151" s="592"/>
      <c r="VQD151" s="592"/>
      <c r="VQE151" s="592"/>
      <c r="VQF151" s="592"/>
      <c r="VQG151" s="592"/>
      <c r="VQH151" s="592"/>
      <c r="VQI151" s="592"/>
      <c r="VQJ151" s="592"/>
      <c r="VQK151" s="592"/>
      <c r="VQL151" s="592"/>
      <c r="VQM151" s="592"/>
      <c r="VQN151" s="592"/>
      <c r="VQO151" s="592"/>
      <c r="VQP151" s="592"/>
      <c r="VQQ151" s="592"/>
      <c r="VQR151" s="592"/>
      <c r="VQS151" s="592"/>
      <c r="VQT151" s="592"/>
      <c r="VQU151" s="592"/>
      <c r="VQV151" s="592"/>
      <c r="VQW151" s="592"/>
      <c r="VQX151" s="592"/>
      <c r="VQY151" s="592"/>
      <c r="VQZ151" s="592"/>
      <c r="VRA151" s="592"/>
      <c r="VRB151" s="592"/>
      <c r="VRC151" s="592"/>
      <c r="VRD151" s="592"/>
      <c r="VRE151" s="592"/>
      <c r="VRF151" s="592"/>
      <c r="VRG151" s="592"/>
      <c r="VRH151" s="592"/>
      <c r="VRI151" s="592"/>
      <c r="VRJ151" s="592"/>
      <c r="VRK151" s="592"/>
      <c r="VRL151" s="592"/>
      <c r="VRM151" s="592"/>
      <c r="VRN151" s="592"/>
      <c r="VRO151" s="592"/>
      <c r="VRP151" s="592"/>
      <c r="VRQ151" s="592"/>
      <c r="VRR151" s="592"/>
      <c r="VRS151" s="592"/>
      <c r="VRT151" s="592"/>
      <c r="VRU151" s="592"/>
      <c r="VRV151" s="592"/>
      <c r="VRW151" s="592"/>
      <c r="VRX151" s="592"/>
      <c r="VRY151" s="592"/>
      <c r="VRZ151" s="592"/>
      <c r="VSA151" s="592"/>
      <c r="VSB151" s="592"/>
      <c r="VSC151" s="592"/>
      <c r="VSD151" s="592"/>
      <c r="VSE151" s="592"/>
      <c r="VSF151" s="592"/>
      <c r="VSG151" s="592"/>
      <c r="VSH151" s="592"/>
      <c r="VSI151" s="592"/>
      <c r="VSJ151" s="592"/>
      <c r="VSK151" s="592"/>
      <c r="VSL151" s="592"/>
      <c r="VSM151" s="592"/>
      <c r="VSN151" s="592"/>
      <c r="VSO151" s="592"/>
      <c r="VSP151" s="592"/>
      <c r="VSQ151" s="592"/>
      <c r="VSR151" s="592"/>
      <c r="VSS151" s="592"/>
      <c r="VST151" s="592"/>
      <c r="VSU151" s="592"/>
      <c r="VSV151" s="592"/>
      <c r="VSW151" s="592"/>
      <c r="VSX151" s="592"/>
      <c r="VSY151" s="592"/>
      <c r="VSZ151" s="592"/>
      <c r="VTA151" s="592"/>
      <c r="VTB151" s="592"/>
      <c r="VTC151" s="592"/>
      <c r="VTD151" s="592"/>
      <c r="VTE151" s="592"/>
      <c r="VTF151" s="592"/>
      <c r="VTG151" s="592"/>
      <c r="VTH151" s="592"/>
      <c r="VTI151" s="592"/>
      <c r="VTJ151" s="592"/>
      <c r="VTK151" s="592"/>
      <c r="VTL151" s="592"/>
      <c r="VTM151" s="592"/>
      <c r="VTN151" s="592"/>
      <c r="VTO151" s="592"/>
      <c r="VTP151" s="592"/>
      <c r="VTQ151" s="592"/>
      <c r="VTR151" s="592"/>
      <c r="VTS151" s="592"/>
      <c r="VTT151" s="592"/>
      <c r="VTU151" s="592"/>
      <c r="VTV151" s="592"/>
      <c r="VTW151" s="592"/>
      <c r="VTX151" s="592"/>
      <c r="VTY151" s="592"/>
      <c r="VTZ151" s="592"/>
      <c r="VUA151" s="592"/>
      <c r="VUB151" s="592"/>
      <c r="VUC151" s="592"/>
      <c r="VUD151" s="592"/>
      <c r="VUE151" s="592"/>
      <c r="VUF151" s="592"/>
      <c r="VUG151" s="592"/>
      <c r="VUH151" s="592"/>
      <c r="VUI151" s="592"/>
      <c r="VUJ151" s="592"/>
      <c r="VUK151" s="592"/>
      <c r="VUL151" s="592"/>
      <c r="VUM151" s="592"/>
      <c r="VUN151" s="592"/>
      <c r="VUO151" s="592"/>
      <c r="VUP151" s="592"/>
      <c r="VUQ151" s="592"/>
      <c r="VUR151" s="592"/>
      <c r="VUS151" s="592"/>
      <c r="VUT151" s="592"/>
      <c r="VUU151" s="592"/>
      <c r="VUV151" s="592"/>
      <c r="VUW151" s="592"/>
      <c r="VUX151" s="592"/>
      <c r="VUY151" s="592"/>
      <c r="VUZ151" s="592"/>
      <c r="VVA151" s="592"/>
      <c r="VVB151" s="592"/>
      <c r="VVC151" s="592"/>
      <c r="VVD151" s="592"/>
      <c r="VVE151" s="592"/>
      <c r="VVF151" s="592"/>
      <c r="VVG151" s="592"/>
      <c r="VVH151" s="592"/>
      <c r="VVI151" s="592"/>
      <c r="VVJ151" s="592"/>
      <c r="VVK151" s="592"/>
      <c r="VVL151" s="592"/>
      <c r="VVM151" s="592"/>
      <c r="VVN151" s="592"/>
      <c r="VVO151" s="592"/>
      <c r="VVP151" s="592"/>
      <c r="VVQ151" s="592"/>
      <c r="VVR151" s="592"/>
      <c r="VVS151" s="592"/>
      <c r="VVT151" s="592"/>
      <c r="VVU151" s="592"/>
      <c r="VVV151" s="592"/>
      <c r="VVW151" s="592"/>
      <c r="VVX151" s="592"/>
      <c r="VVY151" s="592"/>
      <c r="VVZ151" s="592"/>
      <c r="VWA151" s="592"/>
      <c r="VWB151" s="592"/>
      <c r="VWC151" s="592"/>
      <c r="VWD151" s="592"/>
      <c r="VWE151" s="592"/>
      <c r="VWF151" s="592"/>
      <c r="VWG151" s="592"/>
      <c r="VWH151" s="592"/>
      <c r="VWI151" s="592"/>
      <c r="VWJ151" s="592"/>
      <c r="VWK151" s="592"/>
      <c r="VWL151" s="592"/>
      <c r="VWM151" s="592"/>
      <c r="VWN151" s="592"/>
      <c r="VWO151" s="592"/>
      <c r="VWP151" s="592"/>
      <c r="VWQ151" s="592"/>
      <c r="VWR151" s="592"/>
      <c r="VWS151" s="592"/>
      <c r="VWT151" s="592"/>
      <c r="VWU151" s="592"/>
      <c r="VWV151" s="592"/>
      <c r="VWW151" s="592"/>
      <c r="VWX151" s="592"/>
      <c r="VWY151" s="592"/>
      <c r="VWZ151" s="592"/>
      <c r="VXA151" s="592"/>
      <c r="VXB151" s="592"/>
      <c r="VXC151" s="592"/>
      <c r="VXD151" s="592"/>
      <c r="VXE151" s="592"/>
      <c r="VXF151" s="592"/>
      <c r="VXG151" s="592"/>
      <c r="VXH151" s="592"/>
      <c r="VXI151" s="592"/>
      <c r="VXJ151" s="592"/>
      <c r="VXK151" s="592"/>
      <c r="VXL151" s="592"/>
      <c r="VXM151" s="592"/>
      <c r="VXN151" s="592"/>
      <c r="VXO151" s="592"/>
      <c r="VXP151" s="592"/>
      <c r="VXQ151" s="592"/>
      <c r="VXR151" s="592"/>
      <c r="VXS151" s="592"/>
      <c r="VXT151" s="592"/>
      <c r="VXU151" s="592"/>
      <c r="VXV151" s="592"/>
      <c r="VXW151" s="592"/>
      <c r="VXX151" s="592"/>
      <c r="VXY151" s="592"/>
      <c r="VXZ151" s="592"/>
      <c r="VYA151" s="592"/>
      <c r="VYB151" s="592"/>
      <c r="VYC151" s="592"/>
      <c r="VYD151" s="592"/>
      <c r="VYE151" s="592"/>
      <c r="VYF151" s="592"/>
      <c r="VYG151" s="592"/>
      <c r="VYH151" s="592"/>
      <c r="VYI151" s="592"/>
      <c r="VYJ151" s="592"/>
      <c r="VYK151" s="592"/>
      <c r="VYL151" s="592"/>
      <c r="VYM151" s="592"/>
      <c r="VYN151" s="592"/>
      <c r="VYO151" s="592"/>
      <c r="VYP151" s="592"/>
      <c r="VYQ151" s="592"/>
      <c r="VYR151" s="592"/>
      <c r="VYS151" s="592"/>
      <c r="VYT151" s="592"/>
      <c r="VYU151" s="592"/>
      <c r="VYV151" s="592"/>
      <c r="VYW151" s="592"/>
      <c r="VYX151" s="592"/>
      <c r="VYY151" s="592"/>
      <c r="VYZ151" s="592"/>
      <c r="VZA151" s="592"/>
      <c r="VZB151" s="592"/>
      <c r="VZC151" s="592"/>
      <c r="VZD151" s="592"/>
      <c r="VZE151" s="592"/>
      <c r="VZF151" s="592"/>
      <c r="VZG151" s="592"/>
      <c r="VZH151" s="592"/>
      <c r="VZI151" s="592"/>
      <c r="VZJ151" s="592"/>
      <c r="VZK151" s="592"/>
      <c r="VZL151" s="592"/>
      <c r="VZM151" s="592"/>
      <c r="VZN151" s="592"/>
      <c r="VZO151" s="592"/>
      <c r="VZP151" s="592"/>
      <c r="VZQ151" s="592"/>
      <c r="VZR151" s="592"/>
      <c r="VZS151" s="592"/>
      <c r="VZT151" s="592"/>
      <c r="VZU151" s="592"/>
      <c r="VZV151" s="592"/>
      <c r="VZW151" s="592"/>
      <c r="VZX151" s="592"/>
      <c r="VZY151" s="592"/>
      <c r="VZZ151" s="592"/>
      <c r="WAA151" s="592"/>
      <c r="WAB151" s="592"/>
      <c r="WAC151" s="592"/>
      <c r="WAD151" s="592"/>
      <c r="WAE151" s="592"/>
      <c r="WAF151" s="592"/>
      <c r="WAG151" s="592"/>
      <c r="WAH151" s="592"/>
      <c r="WAI151" s="592"/>
      <c r="WAJ151" s="592"/>
      <c r="WAK151" s="592"/>
      <c r="WAL151" s="592"/>
      <c r="WAM151" s="592"/>
      <c r="WAN151" s="592"/>
      <c r="WAO151" s="592"/>
      <c r="WAP151" s="592"/>
      <c r="WAQ151" s="592"/>
      <c r="WAR151" s="592"/>
      <c r="WAS151" s="592"/>
      <c r="WAT151" s="592"/>
      <c r="WAU151" s="592"/>
      <c r="WAV151" s="592"/>
      <c r="WAW151" s="592"/>
      <c r="WAX151" s="592"/>
      <c r="WAY151" s="592"/>
      <c r="WAZ151" s="592"/>
      <c r="WBA151" s="592"/>
      <c r="WBB151" s="592"/>
      <c r="WBC151" s="592"/>
      <c r="WBD151" s="592"/>
      <c r="WBE151" s="592"/>
      <c r="WBF151" s="592"/>
      <c r="WBG151" s="592"/>
      <c r="WBH151" s="592"/>
      <c r="WBI151" s="592"/>
      <c r="WBJ151" s="592"/>
      <c r="WBK151" s="592"/>
      <c r="WBL151" s="592"/>
      <c r="WBM151" s="592"/>
      <c r="WBN151" s="592"/>
      <c r="WBO151" s="592"/>
      <c r="WBP151" s="592"/>
      <c r="WBQ151" s="592"/>
      <c r="WBR151" s="592"/>
      <c r="WBS151" s="592"/>
      <c r="WBT151" s="592"/>
      <c r="WBU151" s="592"/>
      <c r="WBV151" s="592"/>
      <c r="WBW151" s="592"/>
      <c r="WBX151" s="592"/>
      <c r="WBY151" s="592"/>
      <c r="WBZ151" s="592"/>
      <c r="WCA151" s="592"/>
      <c r="WCB151" s="592"/>
      <c r="WCC151" s="592"/>
      <c r="WCD151" s="592"/>
      <c r="WCE151" s="592"/>
      <c r="WCF151" s="592"/>
      <c r="WCG151" s="592"/>
      <c r="WCH151" s="592"/>
      <c r="WCI151" s="592"/>
      <c r="WCJ151" s="592"/>
      <c r="WCK151" s="592"/>
      <c r="WCL151" s="592"/>
      <c r="WCM151" s="592"/>
      <c r="WCN151" s="592"/>
      <c r="WCO151" s="592"/>
      <c r="WCP151" s="592"/>
      <c r="WCQ151" s="592"/>
      <c r="WCR151" s="592"/>
      <c r="WCS151" s="592"/>
      <c r="WCT151" s="592"/>
      <c r="WCU151" s="592"/>
      <c r="WCV151" s="592"/>
      <c r="WCW151" s="592"/>
      <c r="WCX151" s="592"/>
      <c r="WCY151" s="592"/>
      <c r="WCZ151" s="592"/>
      <c r="WDA151" s="592"/>
      <c r="WDB151" s="592"/>
      <c r="WDC151" s="592"/>
      <c r="WDD151" s="592"/>
      <c r="WDE151" s="592"/>
      <c r="WDF151" s="592"/>
      <c r="WDG151" s="592"/>
      <c r="WDH151" s="592"/>
      <c r="WDI151" s="592"/>
      <c r="WDJ151" s="592"/>
      <c r="WDK151" s="592"/>
      <c r="WDL151" s="592"/>
      <c r="WDM151" s="592"/>
      <c r="WDN151" s="592"/>
      <c r="WDO151" s="592"/>
      <c r="WDP151" s="592"/>
      <c r="WDQ151" s="592"/>
      <c r="WDR151" s="592"/>
      <c r="WDS151" s="592"/>
      <c r="WDT151" s="592"/>
      <c r="WDU151" s="592"/>
      <c r="WDV151" s="592"/>
      <c r="WDW151" s="592"/>
      <c r="WDX151" s="592"/>
      <c r="WDY151" s="592"/>
      <c r="WDZ151" s="592"/>
      <c r="WEA151" s="592"/>
      <c r="WEB151" s="592"/>
      <c r="WEC151" s="592"/>
      <c r="WED151" s="592"/>
      <c r="WEE151" s="592"/>
      <c r="WEF151" s="592"/>
      <c r="WEG151" s="592"/>
      <c r="WEH151" s="592"/>
      <c r="WEI151" s="592"/>
      <c r="WEJ151" s="592"/>
      <c r="WEK151" s="592"/>
      <c r="WEL151" s="592"/>
      <c r="WEM151" s="592"/>
      <c r="WEN151" s="592"/>
      <c r="WEO151" s="592"/>
      <c r="WEP151" s="592"/>
      <c r="WEQ151" s="592"/>
      <c r="WER151" s="592"/>
      <c r="WES151" s="592"/>
      <c r="WET151" s="592"/>
      <c r="WEU151" s="592"/>
      <c r="WEV151" s="592"/>
      <c r="WEW151" s="592"/>
      <c r="WEX151" s="592"/>
      <c r="WEY151" s="592"/>
      <c r="WEZ151" s="592"/>
      <c r="WFA151" s="592"/>
      <c r="WFB151" s="592"/>
      <c r="WFC151" s="592"/>
      <c r="WFD151" s="592"/>
      <c r="WFE151" s="592"/>
      <c r="WFF151" s="592"/>
      <c r="WFG151" s="592"/>
      <c r="WFH151" s="592"/>
      <c r="WFI151" s="592"/>
      <c r="WFJ151" s="592"/>
      <c r="WFK151" s="592"/>
      <c r="WFL151" s="592"/>
      <c r="WFM151" s="592"/>
      <c r="WFN151" s="592"/>
      <c r="WFO151" s="592"/>
      <c r="WFP151" s="592"/>
      <c r="WFQ151" s="592"/>
      <c r="WFR151" s="592"/>
      <c r="WFS151" s="592"/>
      <c r="WFT151" s="592"/>
      <c r="WFU151" s="592"/>
      <c r="WFV151" s="592"/>
      <c r="WFW151" s="592"/>
      <c r="WFX151" s="592"/>
      <c r="WFY151" s="592"/>
      <c r="WFZ151" s="592"/>
      <c r="WGA151" s="592"/>
      <c r="WGB151" s="592"/>
      <c r="WGC151" s="592"/>
      <c r="WGD151" s="592"/>
      <c r="WGE151" s="592"/>
      <c r="WGF151" s="592"/>
      <c r="WGG151" s="592"/>
      <c r="WGH151" s="592"/>
      <c r="WGI151" s="592"/>
      <c r="WGJ151" s="592"/>
      <c r="WGK151" s="592"/>
      <c r="WGL151" s="592"/>
      <c r="WGM151" s="592"/>
      <c r="WGN151" s="592"/>
      <c r="WGO151" s="592"/>
      <c r="WGP151" s="592"/>
      <c r="WGQ151" s="592"/>
      <c r="WGR151" s="592"/>
      <c r="WGS151" s="592"/>
      <c r="WGT151" s="592"/>
      <c r="WGU151" s="592"/>
      <c r="WGV151" s="592"/>
      <c r="WGW151" s="592"/>
      <c r="WGX151" s="592"/>
      <c r="WGY151" s="592"/>
      <c r="WGZ151" s="592"/>
      <c r="WHA151" s="592"/>
      <c r="WHB151" s="592"/>
      <c r="WHC151" s="592"/>
      <c r="WHD151" s="592"/>
      <c r="WHE151" s="592"/>
      <c r="WHF151" s="592"/>
      <c r="WHG151" s="592"/>
      <c r="WHH151" s="592"/>
      <c r="WHI151" s="592"/>
      <c r="WHJ151" s="592"/>
      <c r="WHK151" s="592"/>
      <c r="WHL151" s="592"/>
      <c r="WHM151" s="592"/>
      <c r="WHN151" s="592"/>
      <c r="WHO151" s="592"/>
      <c r="WHP151" s="592"/>
      <c r="WHQ151" s="592"/>
      <c r="WHR151" s="592"/>
      <c r="WHS151" s="592"/>
      <c r="WHT151" s="592"/>
      <c r="WHU151" s="592"/>
      <c r="WHV151" s="592"/>
      <c r="WHW151" s="592"/>
      <c r="WHX151" s="592"/>
      <c r="WHY151" s="592"/>
      <c r="WHZ151" s="592"/>
      <c r="WIA151" s="592"/>
      <c r="WIB151" s="592"/>
      <c r="WIC151" s="592"/>
      <c r="WID151" s="592"/>
      <c r="WIE151" s="592"/>
      <c r="WIF151" s="592"/>
      <c r="WIG151" s="592"/>
      <c r="WIH151" s="592"/>
      <c r="WII151" s="592"/>
      <c r="WIJ151" s="592"/>
      <c r="WIK151" s="592"/>
      <c r="WIL151" s="592"/>
      <c r="WIM151" s="592"/>
      <c r="WIN151" s="592"/>
      <c r="WIO151" s="592"/>
      <c r="WIP151" s="592"/>
      <c r="WIQ151" s="592"/>
      <c r="WIR151" s="592"/>
      <c r="WIS151" s="592"/>
      <c r="WIT151" s="592"/>
      <c r="WIU151" s="592"/>
      <c r="WIV151" s="592"/>
      <c r="WIW151" s="592"/>
      <c r="WIX151" s="592"/>
      <c r="WIY151" s="592"/>
      <c r="WIZ151" s="592"/>
      <c r="WJA151" s="592"/>
      <c r="WJB151" s="592"/>
      <c r="WJC151" s="592"/>
      <c r="WJD151" s="592"/>
      <c r="WJE151" s="592"/>
      <c r="WJF151" s="592"/>
      <c r="WJG151" s="592"/>
      <c r="WJH151" s="592"/>
      <c r="WJI151" s="592"/>
      <c r="WJJ151" s="592"/>
      <c r="WJK151" s="592"/>
      <c r="WJL151" s="592"/>
      <c r="WJM151" s="592"/>
      <c r="WJN151" s="592"/>
      <c r="WJO151" s="592"/>
      <c r="WJP151" s="592"/>
      <c r="WJQ151" s="592"/>
      <c r="WJR151" s="592"/>
      <c r="WJS151" s="592"/>
      <c r="WJT151" s="592"/>
      <c r="WJU151" s="592"/>
      <c r="WJV151" s="592"/>
      <c r="WJW151" s="592"/>
      <c r="WJX151" s="592"/>
      <c r="WJY151" s="592"/>
      <c r="WJZ151" s="592"/>
      <c r="WKA151" s="592"/>
      <c r="WKB151" s="592"/>
      <c r="WKC151" s="592"/>
      <c r="WKD151" s="592"/>
      <c r="WKE151" s="592"/>
      <c r="WKF151" s="592"/>
      <c r="WKG151" s="592"/>
      <c r="WKH151" s="592"/>
      <c r="WKI151" s="592"/>
      <c r="WKJ151" s="592"/>
      <c r="WKK151" s="592"/>
      <c r="WKL151" s="592"/>
      <c r="WKM151" s="592"/>
      <c r="WKN151" s="592"/>
      <c r="WKO151" s="592"/>
      <c r="WKP151" s="592"/>
      <c r="WKQ151" s="592"/>
      <c r="WKR151" s="592"/>
      <c r="WKS151" s="592"/>
      <c r="WKT151" s="592"/>
      <c r="WKU151" s="592"/>
      <c r="WKV151" s="592"/>
      <c r="WKW151" s="592"/>
      <c r="WKX151" s="592"/>
      <c r="WKY151" s="592"/>
      <c r="WKZ151" s="592"/>
      <c r="WLA151" s="592"/>
      <c r="WLB151" s="592"/>
      <c r="WLC151" s="592"/>
      <c r="WLD151" s="592"/>
      <c r="WLE151" s="592"/>
      <c r="WLF151" s="592"/>
      <c r="WLG151" s="592"/>
      <c r="WLH151" s="592"/>
      <c r="WLI151" s="592"/>
      <c r="WLJ151" s="592"/>
      <c r="WLK151" s="592"/>
      <c r="WLL151" s="592"/>
      <c r="WLM151" s="592"/>
      <c r="WLN151" s="592"/>
      <c r="WLO151" s="592"/>
      <c r="WLP151" s="592"/>
      <c r="WLQ151" s="592"/>
      <c r="WLR151" s="592"/>
      <c r="WLS151" s="592"/>
      <c r="WLT151" s="592"/>
      <c r="WLU151" s="592"/>
      <c r="WLV151" s="592"/>
      <c r="WLW151" s="592"/>
      <c r="WLX151" s="592"/>
      <c r="WLY151" s="592"/>
      <c r="WLZ151" s="592"/>
      <c r="WMA151" s="592"/>
      <c r="WMB151" s="592"/>
      <c r="WMC151" s="592"/>
      <c r="WMD151" s="592"/>
      <c r="WME151" s="592"/>
      <c r="WMF151" s="592"/>
      <c r="WMG151" s="592"/>
      <c r="WMH151" s="592"/>
      <c r="WMI151" s="592"/>
      <c r="WMJ151" s="592"/>
      <c r="WMK151" s="592"/>
      <c r="WML151" s="592"/>
      <c r="WMM151" s="592"/>
      <c r="WMN151" s="592"/>
      <c r="WMO151" s="592"/>
      <c r="WMP151" s="592"/>
      <c r="WMQ151" s="592"/>
      <c r="WMR151" s="592"/>
      <c r="WMS151" s="592"/>
      <c r="WMT151" s="592"/>
      <c r="WMU151" s="592"/>
      <c r="WMV151" s="592"/>
      <c r="WMW151" s="592"/>
      <c r="WMX151" s="592"/>
      <c r="WMY151" s="592"/>
      <c r="WMZ151" s="592"/>
      <c r="WNA151" s="592"/>
      <c r="WNB151" s="592"/>
      <c r="WNC151" s="592"/>
      <c r="WND151" s="592"/>
      <c r="WNE151" s="592"/>
      <c r="WNF151" s="592"/>
      <c r="WNG151" s="592"/>
      <c r="WNH151" s="592"/>
      <c r="WNI151" s="592"/>
      <c r="WNJ151" s="592"/>
      <c r="WNK151" s="592"/>
      <c r="WNL151" s="592"/>
      <c r="WNM151" s="592"/>
      <c r="WNN151" s="592"/>
      <c r="WNO151" s="592"/>
      <c r="WNP151" s="592"/>
      <c r="WNQ151" s="592"/>
      <c r="WNR151" s="592"/>
      <c r="WNS151" s="592"/>
      <c r="WNT151" s="592"/>
      <c r="WNU151" s="592"/>
      <c r="WNV151" s="592"/>
      <c r="WNW151" s="592"/>
      <c r="WNX151" s="592"/>
      <c r="WNY151" s="592"/>
      <c r="WNZ151" s="592"/>
      <c r="WOA151" s="592"/>
      <c r="WOB151" s="592"/>
      <c r="WOC151" s="592"/>
      <c r="WOD151" s="592"/>
      <c r="WOE151" s="592"/>
      <c r="WOF151" s="592"/>
      <c r="WOG151" s="592"/>
      <c r="WOH151" s="592"/>
      <c r="WOI151" s="592"/>
      <c r="WOJ151" s="592"/>
      <c r="WOK151" s="592"/>
      <c r="WOL151" s="592"/>
      <c r="WOM151" s="592"/>
      <c r="WON151" s="592"/>
      <c r="WOO151" s="592"/>
      <c r="WOP151" s="592"/>
      <c r="WOQ151" s="592"/>
      <c r="WOR151" s="592"/>
      <c r="WOS151" s="592"/>
      <c r="WOT151" s="592"/>
      <c r="WOU151" s="592"/>
      <c r="WOV151" s="592"/>
      <c r="WOW151" s="591"/>
    </row>
    <row r="152" spans="1:15961" x14ac:dyDescent="0.25">
      <c r="E152" s="126" t="str">
        <f t="shared" ref="E152:AJ152" si="252" xml:space="preserve"> E$149</f>
        <v>Days in period</v>
      </c>
      <c r="F152" s="126">
        <f t="shared" si="252"/>
        <v>0</v>
      </c>
      <c r="G152" s="126" t="str">
        <f t="shared" si="252"/>
        <v>days</v>
      </c>
      <c r="H152" s="126">
        <f t="shared" si="252"/>
        <v>0</v>
      </c>
      <c r="I152" s="126">
        <f t="shared" si="252"/>
        <v>0</v>
      </c>
      <c r="J152" s="126">
        <f t="shared" si="252"/>
        <v>92</v>
      </c>
      <c r="K152" s="126">
        <f t="shared" si="252"/>
        <v>92</v>
      </c>
      <c r="L152" s="126">
        <f t="shared" si="252"/>
        <v>90</v>
      </c>
      <c r="M152" s="126">
        <f t="shared" si="252"/>
        <v>91</v>
      </c>
      <c r="N152" s="126">
        <f t="shared" si="252"/>
        <v>92</v>
      </c>
      <c r="O152" s="126">
        <f t="shared" si="252"/>
        <v>92</v>
      </c>
      <c r="P152" s="126">
        <f t="shared" si="252"/>
        <v>90</v>
      </c>
      <c r="Q152" s="126">
        <f t="shared" si="252"/>
        <v>91</v>
      </c>
      <c r="R152" s="126">
        <f t="shared" si="252"/>
        <v>92</v>
      </c>
      <c r="S152" s="126">
        <f t="shared" si="252"/>
        <v>92</v>
      </c>
      <c r="T152" s="126">
        <f t="shared" si="252"/>
        <v>90</v>
      </c>
      <c r="U152" s="126">
        <f t="shared" si="252"/>
        <v>91</v>
      </c>
      <c r="V152" s="126">
        <f t="shared" si="252"/>
        <v>92</v>
      </c>
      <c r="W152" s="126">
        <f t="shared" si="252"/>
        <v>92</v>
      </c>
      <c r="X152" s="126">
        <f t="shared" si="252"/>
        <v>91</v>
      </c>
      <c r="Y152" s="126">
        <f t="shared" si="252"/>
        <v>91</v>
      </c>
      <c r="Z152" s="126">
        <f t="shared" si="252"/>
        <v>92</v>
      </c>
      <c r="AA152" s="126">
        <f t="shared" si="252"/>
        <v>92</v>
      </c>
      <c r="AB152" s="126">
        <f t="shared" si="252"/>
        <v>90</v>
      </c>
      <c r="AC152" s="126">
        <f t="shared" si="252"/>
        <v>91</v>
      </c>
      <c r="AD152" s="126">
        <f t="shared" si="252"/>
        <v>92</v>
      </c>
      <c r="AE152" s="126">
        <f t="shared" si="252"/>
        <v>92</v>
      </c>
      <c r="AF152" s="126">
        <f t="shared" si="252"/>
        <v>90</v>
      </c>
      <c r="AG152" s="126">
        <f t="shared" si="252"/>
        <v>91</v>
      </c>
      <c r="AH152" s="126">
        <f t="shared" si="252"/>
        <v>92</v>
      </c>
      <c r="AI152" s="126">
        <f t="shared" si="252"/>
        <v>92</v>
      </c>
      <c r="AJ152" s="126">
        <f t="shared" si="252"/>
        <v>90</v>
      </c>
      <c r="AK152" s="126">
        <f t="shared" ref="AK152:BP152" si="253" xml:space="preserve"> AK$149</f>
        <v>91</v>
      </c>
      <c r="AL152" s="126">
        <f t="shared" si="253"/>
        <v>92</v>
      </c>
      <c r="AM152" s="126">
        <f t="shared" si="253"/>
        <v>92</v>
      </c>
      <c r="AN152" s="126">
        <f t="shared" si="253"/>
        <v>91</v>
      </c>
      <c r="AO152" s="126">
        <f t="shared" si="253"/>
        <v>91</v>
      </c>
      <c r="AP152" s="126">
        <f t="shared" si="253"/>
        <v>92</v>
      </c>
      <c r="AQ152" s="126">
        <f t="shared" si="253"/>
        <v>92</v>
      </c>
      <c r="AR152" s="126">
        <f t="shared" si="253"/>
        <v>90</v>
      </c>
      <c r="AS152" s="126">
        <f t="shared" si="253"/>
        <v>91</v>
      </c>
      <c r="AT152" s="126">
        <f t="shared" si="253"/>
        <v>92</v>
      </c>
      <c r="AU152" s="126">
        <f t="shared" si="253"/>
        <v>92</v>
      </c>
      <c r="AV152" s="126">
        <f t="shared" si="253"/>
        <v>90</v>
      </c>
      <c r="AW152" s="126">
        <f t="shared" si="253"/>
        <v>91</v>
      </c>
      <c r="AX152" s="126">
        <f t="shared" si="253"/>
        <v>92</v>
      </c>
      <c r="AY152" s="126">
        <f t="shared" si="253"/>
        <v>92</v>
      </c>
      <c r="AZ152" s="126">
        <f t="shared" si="253"/>
        <v>90</v>
      </c>
      <c r="BA152" s="126">
        <f t="shared" si="253"/>
        <v>91</v>
      </c>
      <c r="BB152" s="126">
        <f t="shared" si="253"/>
        <v>92</v>
      </c>
      <c r="BC152" s="126">
        <f t="shared" si="253"/>
        <v>92</v>
      </c>
      <c r="BD152" s="126">
        <f t="shared" si="253"/>
        <v>91</v>
      </c>
      <c r="BE152" s="126">
        <f t="shared" si="253"/>
        <v>91</v>
      </c>
      <c r="BF152" s="126">
        <f t="shared" si="253"/>
        <v>92</v>
      </c>
      <c r="BG152" s="126">
        <f t="shared" si="253"/>
        <v>92</v>
      </c>
      <c r="BH152" s="126">
        <f t="shared" si="253"/>
        <v>90</v>
      </c>
      <c r="BI152" s="126">
        <f t="shared" si="253"/>
        <v>91</v>
      </c>
      <c r="BJ152" s="126">
        <f t="shared" si="253"/>
        <v>92</v>
      </c>
      <c r="BK152" s="126">
        <f t="shared" si="253"/>
        <v>92</v>
      </c>
      <c r="BL152" s="126">
        <f t="shared" si="253"/>
        <v>90</v>
      </c>
      <c r="BM152" s="126">
        <f t="shared" si="253"/>
        <v>91</v>
      </c>
      <c r="BN152" s="126">
        <f t="shared" si="253"/>
        <v>92</v>
      </c>
      <c r="BO152" s="126">
        <f t="shared" si="253"/>
        <v>92</v>
      </c>
      <c r="BP152" s="126">
        <f t="shared" si="253"/>
        <v>90</v>
      </c>
      <c r="BQ152" s="126">
        <f t="shared" ref="BQ152:CV152" si="254" xml:space="preserve"> BQ$149</f>
        <v>91</v>
      </c>
      <c r="BR152" s="126">
        <f t="shared" si="254"/>
        <v>92</v>
      </c>
      <c r="BS152" s="126">
        <f t="shared" si="254"/>
        <v>92</v>
      </c>
      <c r="BT152" s="126">
        <f t="shared" si="254"/>
        <v>91</v>
      </c>
      <c r="BU152" s="126">
        <f t="shared" si="254"/>
        <v>91</v>
      </c>
      <c r="BV152" s="126">
        <f t="shared" si="254"/>
        <v>92</v>
      </c>
      <c r="BW152" s="126">
        <f t="shared" si="254"/>
        <v>92</v>
      </c>
      <c r="BX152" s="126">
        <f t="shared" si="254"/>
        <v>90</v>
      </c>
      <c r="BY152" s="126">
        <f t="shared" si="254"/>
        <v>91</v>
      </c>
      <c r="BZ152" s="126">
        <f t="shared" si="254"/>
        <v>92</v>
      </c>
      <c r="CA152" s="126">
        <f t="shared" si="254"/>
        <v>92</v>
      </c>
      <c r="CB152" s="126">
        <f t="shared" si="254"/>
        <v>90</v>
      </c>
      <c r="CC152" s="126">
        <f t="shared" si="254"/>
        <v>91</v>
      </c>
      <c r="CD152" s="126">
        <f t="shared" si="254"/>
        <v>92</v>
      </c>
      <c r="CE152" s="126">
        <f t="shared" si="254"/>
        <v>92</v>
      </c>
      <c r="CF152" s="126">
        <f t="shared" si="254"/>
        <v>90</v>
      </c>
      <c r="CG152" s="126">
        <f t="shared" si="254"/>
        <v>91</v>
      </c>
      <c r="CH152" s="126">
        <f t="shared" si="254"/>
        <v>92</v>
      </c>
      <c r="CI152" s="126">
        <f t="shared" si="254"/>
        <v>92</v>
      </c>
      <c r="CJ152" s="126">
        <f t="shared" si="254"/>
        <v>91</v>
      </c>
      <c r="CK152" s="126">
        <f t="shared" si="254"/>
        <v>91</v>
      </c>
      <c r="CL152" s="126">
        <f t="shared" si="254"/>
        <v>92</v>
      </c>
      <c r="CM152" s="126">
        <f t="shared" si="254"/>
        <v>92</v>
      </c>
      <c r="CN152" s="126">
        <f t="shared" si="254"/>
        <v>90</v>
      </c>
      <c r="CO152" s="126">
        <f t="shared" si="254"/>
        <v>91</v>
      </c>
      <c r="CP152" s="126">
        <f t="shared" si="254"/>
        <v>92</v>
      </c>
      <c r="CQ152" s="126">
        <f t="shared" si="254"/>
        <v>92</v>
      </c>
      <c r="CR152" s="126">
        <f t="shared" si="254"/>
        <v>90</v>
      </c>
      <c r="CS152" s="126">
        <f t="shared" si="254"/>
        <v>91</v>
      </c>
      <c r="CT152" s="126">
        <f t="shared" si="254"/>
        <v>92</v>
      </c>
      <c r="CU152" s="126">
        <f t="shared" si="254"/>
        <v>92</v>
      </c>
      <c r="CV152" s="126">
        <f t="shared" si="254"/>
        <v>90</v>
      </c>
      <c r="CW152" s="126">
        <f t="shared" ref="CW152:EB152" si="255" xml:space="preserve"> CW$149</f>
        <v>91</v>
      </c>
      <c r="CX152" s="126">
        <f t="shared" si="255"/>
        <v>92</v>
      </c>
      <c r="CY152" s="126">
        <f t="shared" si="255"/>
        <v>92</v>
      </c>
      <c r="CZ152" s="126">
        <f t="shared" si="255"/>
        <v>91</v>
      </c>
      <c r="DA152" s="126">
        <f t="shared" si="255"/>
        <v>91</v>
      </c>
      <c r="DB152" s="126">
        <f t="shared" si="255"/>
        <v>92</v>
      </c>
      <c r="DC152" s="126">
        <f t="shared" si="255"/>
        <v>92</v>
      </c>
      <c r="DD152" s="126">
        <f t="shared" si="255"/>
        <v>90</v>
      </c>
      <c r="DE152" s="126">
        <f t="shared" si="255"/>
        <v>91</v>
      </c>
      <c r="DF152" s="126">
        <f t="shared" si="255"/>
        <v>92</v>
      </c>
      <c r="DG152" s="126">
        <f t="shared" si="255"/>
        <v>92</v>
      </c>
      <c r="DH152" s="126">
        <f t="shared" si="255"/>
        <v>90</v>
      </c>
      <c r="DI152" s="126">
        <f t="shared" si="255"/>
        <v>91</v>
      </c>
      <c r="DJ152" s="126">
        <f t="shared" si="255"/>
        <v>92</v>
      </c>
      <c r="DK152" s="126">
        <f t="shared" si="255"/>
        <v>92</v>
      </c>
      <c r="DL152" s="126">
        <f t="shared" si="255"/>
        <v>90</v>
      </c>
      <c r="DM152" s="126">
        <f t="shared" si="255"/>
        <v>91</v>
      </c>
      <c r="DN152" s="126">
        <f t="shared" si="255"/>
        <v>92</v>
      </c>
      <c r="DO152" s="126">
        <f t="shared" si="255"/>
        <v>92</v>
      </c>
      <c r="DP152" s="126">
        <f t="shared" si="255"/>
        <v>91</v>
      </c>
      <c r="DQ152" s="126">
        <f t="shared" si="255"/>
        <v>91</v>
      </c>
      <c r="DR152" s="126">
        <f t="shared" si="255"/>
        <v>92</v>
      </c>
      <c r="DS152" s="126">
        <f t="shared" si="255"/>
        <v>92</v>
      </c>
      <c r="DT152" s="126">
        <f t="shared" si="255"/>
        <v>90</v>
      </c>
      <c r="DU152" s="126">
        <f t="shared" si="255"/>
        <v>91</v>
      </c>
      <c r="DV152" s="126">
        <f t="shared" si="255"/>
        <v>92</v>
      </c>
      <c r="DW152" s="126">
        <f t="shared" si="255"/>
        <v>92</v>
      </c>
      <c r="DX152" s="126">
        <f t="shared" si="255"/>
        <v>90</v>
      </c>
      <c r="DY152" s="126">
        <f t="shared" si="255"/>
        <v>91</v>
      </c>
      <c r="DZ152" s="126">
        <f t="shared" si="255"/>
        <v>92</v>
      </c>
      <c r="EA152" s="126">
        <f t="shared" si="255"/>
        <v>92</v>
      </c>
      <c r="EB152" s="126">
        <f t="shared" si="255"/>
        <v>90</v>
      </c>
      <c r="EC152" s="126">
        <f t="shared" ref="EC152:FH152" si="256" xml:space="preserve"> EC$149</f>
        <v>91</v>
      </c>
      <c r="ED152" s="126">
        <f t="shared" si="256"/>
        <v>92</v>
      </c>
      <c r="EE152" s="126">
        <f t="shared" si="256"/>
        <v>92</v>
      </c>
      <c r="EF152" s="126">
        <f t="shared" si="256"/>
        <v>91</v>
      </c>
      <c r="EG152" s="126">
        <f t="shared" si="256"/>
        <v>91</v>
      </c>
      <c r="EH152" s="126">
        <f t="shared" si="256"/>
        <v>92</v>
      </c>
      <c r="EI152" s="126">
        <f t="shared" si="256"/>
        <v>92</v>
      </c>
      <c r="EJ152" s="126">
        <f t="shared" si="256"/>
        <v>90</v>
      </c>
      <c r="EK152" s="126">
        <f t="shared" si="256"/>
        <v>91</v>
      </c>
      <c r="EL152" s="126">
        <f t="shared" si="256"/>
        <v>92</v>
      </c>
      <c r="EM152" s="126">
        <f t="shared" si="256"/>
        <v>92</v>
      </c>
      <c r="EN152" s="126">
        <f t="shared" si="256"/>
        <v>90</v>
      </c>
      <c r="EO152" s="126">
        <f t="shared" si="256"/>
        <v>91</v>
      </c>
      <c r="EP152" s="126">
        <f t="shared" si="256"/>
        <v>92</v>
      </c>
      <c r="EQ152" s="126">
        <f t="shared" si="256"/>
        <v>92</v>
      </c>
      <c r="ER152" s="126">
        <f t="shared" si="256"/>
        <v>90</v>
      </c>
      <c r="ES152" s="126">
        <f t="shared" si="256"/>
        <v>91</v>
      </c>
      <c r="ET152" s="126">
        <f t="shared" si="256"/>
        <v>92</v>
      </c>
      <c r="EU152" s="126">
        <f t="shared" si="256"/>
        <v>92</v>
      </c>
      <c r="EV152" s="126">
        <f t="shared" si="256"/>
        <v>91</v>
      </c>
      <c r="EW152" s="126">
        <f t="shared" si="256"/>
        <v>91</v>
      </c>
      <c r="EX152" s="126">
        <f t="shared" si="256"/>
        <v>92</v>
      </c>
      <c r="EY152" s="126">
        <f t="shared" si="256"/>
        <v>92</v>
      </c>
      <c r="EZ152" s="126">
        <f t="shared" si="256"/>
        <v>90</v>
      </c>
      <c r="FA152" s="126">
        <f t="shared" si="256"/>
        <v>91</v>
      </c>
      <c r="FB152" s="126">
        <f t="shared" si="256"/>
        <v>92</v>
      </c>
      <c r="FC152" s="126">
        <f t="shared" si="256"/>
        <v>92</v>
      </c>
      <c r="FD152" s="126">
        <f t="shared" si="256"/>
        <v>90</v>
      </c>
      <c r="FE152" s="126">
        <f t="shared" si="256"/>
        <v>91</v>
      </c>
      <c r="FF152" s="126">
        <f t="shared" si="256"/>
        <v>92</v>
      </c>
      <c r="FG152" s="126">
        <f t="shared" si="256"/>
        <v>92</v>
      </c>
      <c r="FH152" s="126">
        <f t="shared" si="256"/>
        <v>90</v>
      </c>
      <c r="FI152" s="126">
        <f t="shared" ref="FI152:GJ152" si="257" xml:space="preserve"> FI$149</f>
        <v>91</v>
      </c>
      <c r="FJ152" s="126">
        <f t="shared" si="257"/>
        <v>92</v>
      </c>
      <c r="FK152" s="126">
        <f t="shared" si="257"/>
        <v>92</v>
      </c>
      <c r="FL152" s="126">
        <f t="shared" si="257"/>
        <v>91</v>
      </c>
      <c r="FM152" s="126">
        <f t="shared" si="257"/>
        <v>91</v>
      </c>
      <c r="FN152" s="126">
        <f t="shared" si="257"/>
        <v>92</v>
      </c>
      <c r="FO152" s="126">
        <f t="shared" si="257"/>
        <v>92</v>
      </c>
      <c r="FP152" s="126">
        <f t="shared" si="257"/>
        <v>90</v>
      </c>
      <c r="FQ152" s="126">
        <f t="shared" si="257"/>
        <v>91</v>
      </c>
      <c r="FR152" s="126">
        <f t="shared" si="257"/>
        <v>92</v>
      </c>
      <c r="FS152" s="126">
        <f t="shared" si="257"/>
        <v>92</v>
      </c>
      <c r="FT152" s="126">
        <f t="shared" si="257"/>
        <v>90</v>
      </c>
      <c r="FU152" s="126">
        <f t="shared" si="257"/>
        <v>91</v>
      </c>
      <c r="FV152" s="126">
        <f t="shared" si="257"/>
        <v>92</v>
      </c>
      <c r="FW152" s="126">
        <f t="shared" si="257"/>
        <v>92</v>
      </c>
      <c r="FX152" s="126">
        <f t="shared" si="257"/>
        <v>90</v>
      </c>
      <c r="FY152" s="126">
        <f t="shared" si="257"/>
        <v>91</v>
      </c>
      <c r="FZ152" s="126">
        <f t="shared" si="257"/>
        <v>92</v>
      </c>
      <c r="GA152" s="126">
        <f t="shared" si="257"/>
        <v>92</v>
      </c>
      <c r="GB152" s="126">
        <f t="shared" si="257"/>
        <v>91</v>
      </c>
      <c r="GC152" s="126">
        <f t="shared" si="257"/>
        <v>91</v>
      </c>
      <c r="GD152" s="126">
        <f t="shared" si="257"/>
        <v>92</v>
      </c>
      <c r="GE152" s="126">
        <f t="shared" si="257"/>
        <v>92</v>
      </c>
      <c r="GF152" s="126">
        <f t="shared" si="257"/>
        <v>90</v>
      </c>
      <c r="GG152" s="126">
        <f t="shared" si="257"/>
        <v>91</v>
      </c>
      <c r="GH152" s="126">
        <f t="shared" si="257"/>
        <v>92</v>
      </c>
      <c r="GI152" s="126">
        <f t="shared" si="257"/>
        <v>92</v>
      </c>
      <c r="GJ152" s="126">
        <f t="shared" si="257"/>
        <v>90</v>
      </c>
    </row>
    <row r="153" spans="1:15961" s="548" customFormat="1" x14ac:dyDescent="0.25">
      <c r="A153" s="189"/>
      <c r="B153" s="189"/>
      <c r="C153" s="190"/>
      <c r="D153" s="191"/>
      <c r="E153" s="249" t="s">
        <v>251</v>
      </c>
      <c r="F153" s="249"/>
      <c r="G153" s="249" t="s">
        <v>221</v>
      </c>
      <c r="H153" s="249"/>
      <c r="I153" s="192"/>
      <c r="J153" s="249">
        <f t="shared" ref="J153:AO153" si="258" xml:space="preserve"> I153 + (J152 * J151)</f>
        <v>0</v>
      </c>
      <c r="K153" s="249">
        <f t="shared" si="258"/>
        <v>0</v>
      </c>
      <c r="L153" s="249">
        <f t="shared" si="258"/>
        <v>0</v>
      </c>
      <c r="M153" s="249">
        <f t="shared" si="258"/>
        <v>91</v>
      </c>
      <c r="N153" s="249">
        <f t="shared" si="258"/>
        <v>183</v>
      </c>
      <c r="O153" s="249">
        <f t="shared" si="258"/>
        <v>275</v>
      </c>
      <c r="P153" s="249">
        <f t="shared" si="258"/>
        <v>365</v>
      </c>
      <c r="Q153" s="249">
        <f t="shared" si="258"/>
        <v>456</v>
      </c>
      <c r="R153" s="249">
        <f t="shared" si="258"/>
        <v>548</v>
      </c>
      <c r="S153" s="249">
        <f t="shared" si="258"/>
        <v>640</v>
      </c>
      <c r="T153" s="249">
        <f t="shared" si="258"/>
        <v>730</v>
      </c>
      <c r="U153" s="249">
        <f t="shared" si="258"/>
        <v>821</v>
      </c>
      <c r="V153" s="249">
        <f t="shared" si="258"/>
        <v>913</v>
      </c>
      <c r="W153" s="249">
        <f t="shared" si="258"/>
        <v>1005</v>
      </c>
      <c r="X153" s="249">
        <f t="shared" si="258"/>
        <v>1096</v>
      </c>
      <c r="Y153" s="249">
        <f t="shared" si="258"/>
        <v>1187</v>
      </c>
      <c r="Z153" s="249">
        <f t="shared" si="258"/>
        <v>1279</v>
      </c>
      <c r="AA153" s="249">
        <f t="shared" si="258"/>
        <v>1371</v>
      </c>
      <c r="AB153" s="249">
        <f t="shared" si="258"/>
        <v>1461</v>
      </c>
      <c r="AC153" s="249">
        <f t="shared" si="258"/>
        <v>1552</v>
      </c>
      <c r="AD153" s="249">
        <f t="shared" si="258"/>
        <v>1644</v>
      </c>
      <c r="AE153" s="249">
        <f t="shared" si="258"/>
        <v>1736</v>
      </c>
      <c r="AF153" s="249">
        <f t="shared" si="258"/>
        <v>1826</v>
      </c>
      <c r="AG153" s="249">
        <f t="shared" si="258"/>
        <v>1917</v>
      </c>
      <c r="AH153" s="249">
        <f t="shared" si="258"/>
        <v>2009</v>
      </c>
      <c r="AI153" s="249">
        <f t="shared" si="258"/>
        <v>2101</v>
      </c>
      <c r="AJ153" s="249">
        <f t="shared" si="258"/>
        <v>2191</v>
      </c>
      <c r="AK153" s="249">
        <f t="shared" si="258"/>
        <v>2282</v>
      </c>
      <c r="AL153" s="249">
        <f t="shared" si="258"/>
        <v>2374</v>
      </c>
      <c r="AM153" s="249">
        <f t="shared" si="258"/>
        <v>2466</v>
      </c>
      <c r="AN153" s="249">
        <f t="shared" si="258"/>
        <v>2557</v>
      </c>
      <c r="AO153" s="249">
        <f t="shared" si="258"/>
        <v>2648</v>
      </c>
      <c r="AP153" s="249">
        <f t="shared" ref="AP153:BU153" si="259" xml:space="preserve"> AO153 + (AP152 * AP151)</f>
        <v>2740</v>
      </c>
      <c r="AQ153" s="249">
        <f t="shared" si="259"/>
        <v>2832</v>
      </c>
      <c r="AR153" s="249">
        <f t="shared" si="259"/>
        <v>2922</v>
      </c>
      <c r="AS153" s="249">
        <f t="shared" si="259"/>
        <v>3013</v>
      </c>
      <c r="AT153" s="249">
        <f t="shared" si="259"/>
        <v>3105</v>
      </c>
      <c r="AU153" s="249">
        <f t="shared" si="259"/>
        <v>3197</v>
      </c>
      <c r="AV153" s="249">
        <f t="shared" si="259"/>
        <v>3287</v>
      </c>
      <c r="AW153" s="249">
        <f t="shared" si="259"/>
        <v>3378</v>
      </c>
      <c r="AX153" s="249">
        <f t="shared" si="259"/>
        <v>3470</v>
      </c>
      <c r="AY153" s="249">
        <f t="shared" si="259"/>
        <v>3562</v>
      </c>
      <c r="AZ153" s="249">
        <f t="shared" si="259"/>
        <v>3652</v>
      </c>
      <c r="BA153" s="249">
        <f t="shared" si="259"/>
        <v>3743</v>
      </c>
      <c r="BB153" s="249">
        <f t="shared" si="259"/>
        <v>3835</v>
      </c>
      <c r="BC153" s="249">
        <f t="shared" si="259"/>
        <v>3927</v>
      </c>
      <c r="BD153" s="249">
        <f t="shared" si="259"/>
        <v>4018</v>
      </c>
      <c r="BE153" s="249">
        <f t="shared" si="259"/>
        <v>4109</v>
      </c>
      <c r="BF153" s="249">
        <f t="shared" si="259"/>
        <v>4201</v>
      </c>
      <c r="BG153" s="249">
        <f t="shared" si="259"/>
        <v>4293</v>
      </c>
      <c r="BH153" s="249">
        <f t="shared" si="259"/>
        <v>4383</v>
      </c>
      <c r="BI153" s="249">
        <f t="shared" si="259"/>
        <v>4474</v>
      </c>
      <c r="BJ153" s="249">
        <f t="shared" si="259"/>
        <v>4566</v>
      </c>
      <c r="BK153" s="249">
        <f t="shared" si="259"/>
        <v>4658</v>
      </c>
      <c r="BL153" s="249">
        <f t="shared" si="259"/>
        <v>4748</v>
      </c>
      <c r="BM153" s="249">
        <f t="shared" si="259"/>
        <v>4839</v>
      </c>
      <c r="BN153" s="249">
        <f t="shared" si="259"/>
        <v>4931</v>
      </c>
      <c r="BO153" s="249">
        <f t="shared" si="259"/>
        <v>5023</v>
      </c>
      <c r="BP153" s="249">
        <f t="shared" si="259"/>
        <v>5113</v>
      </c>
      <c r="BQ153" s="249">
        <f t="shared" si="259"/>
        <v>5204</v>
      </c>
      <c r="BR153" s="249">
        <f t="shared" si="259"/>
        <v>5296</v>
      </c>
      <c r="BS153" s="249">
        <f t="shared" si="259"/>
        <v>5388</v>
      </c>
      <c r="BT153" s="249">
        <f t="shared" si="259"/>
        <v>5479</v>
      </c>
      <c r="BU153" s="249">
        <f t="shared" si="259"/>
        <v>5570</v>
      </c>
      <c r="BV153" s="249">
        <f t="shared" ref="BV153:DA153" si="260" xml:space="preserve"> BU153 + (BV152 * BV151)</f>
        <v>5662</v>
      </c>
      <c r="BW153" s="249">
        <f t="shared" si="260"/>
        <v>5754</v>
      </c>
      <c r="BX153" s="249">
        <f t="shared" si="260"/>
        <v>5844</v>
      </c>
      <c r="BY153" s="249">
        <f t="shared" si="260"/>
        <v>5935</v>
      </c>
      <c r="BZ153" s="249">
        <f t="shared" si="260"/>
        <v>6027</v>
      </c>
      <c r="CA153" s="249">
        <f t="shared" si="260"/>
        <v>6119</v>
      </c>
      <c r="CB153" s="249">
        <f t="shared" si="260"/>
        <v>6209</v>
      </c>
      <c r="CC153" s="249">
        <f t="shared" si="260"/>
        <v>6300</v>
      </c>
      <c r="CD153" s="249">
        <f t="shared" si="260"/>
        <v>6392</v>
      </c>
      <c r="CE153" s="249">
        <f t="shared" si="260"/>
        <v>6484</v>
      </c>
      <c r="CF153" s="249">
        <f t="shared" si="260"/>
        <v>6574</v>
      </c>
      <c r="CG153" s="249">
        <f t="shared" si="260"/>
        <v>6665</v>
      </c>
      <c r="CH153" s="249">
        <f t="shared" si="260"/>
        <v>6757</v>
      </c>
      <c r="CI153" s="249">
        <f t="shared" si="260"/>
        <v>6849</v>
      </c>
      <c r="CJ153" s="249">
        <f t="shared" si="260"/>
        <v>6940</v>
      </c>
      <c r="CK153" s="249">
        <f t="shared" si="260"/>
        <v>7031</v>
      </c>
      <c r="CL153" s="249">
        <f t="shared" si="260"/>
        <v>7123</v>
      </c>
      <c r="CM153" s="249">
        <f t="shared" si="260"/>
        <v>7215</v>
      </c>
      <c r="CN153" s="249">
        <f t="shared" si="260"/>
        <v>7305</v>
      </c>
      <c r="CO153" s="249">
        <f t="shared" si="260"/>
        <v>7396</v>
      </c>
      <c r="CP153" s="249">
        <f t="shared" si="260"/>
        <v>7488</v>
      </c>
      <c r="CQ153" s="249">
        <f t="shared" si="260"/>
        <v>7580</v>
      </c>
      <c r="CR153" s="249">
        <f t="shared" si="260"/>
        <v>7670</v>
      </c>
      <c r="CS153" s="249">
        <f t="shared" si="260"/>
        <v>7761</v>
      </c>
      <c r="CT153" s="249">
        <f t="shared" si="260"/>
        <v>7853</v>
      </c>
      <c r="CU153" s="249">
        <f t="shared" si="260"/>
        <v>7945</v>
      </c>
      <c r="CV153" s="249">
        <f t="shared" si="260"/>
        <v>8035</v>
      </c>
      <c r="CW153" s="249">
        <f t="shared" si="260"/>
        <v>8126</v>
      </c>
      <c r="CX153" s="249">
        <f t="shared" si="260"/>
        <v>8218</v>
      </c>
      <c r="CY153" s="249">
        <f t="shared" si="260"/>
        <v>8310</v>
      </c>
      <c r="CZ153" s="249">
        <f t="shared" si="260"/>
        <v>8401</v>
      </c>
      <c r="DA153" s="249">
        <f t="shared" si="260"/>
        <v>8492</v>
      </c>
      <c r="DB153" s="249">
        <f t="shared" ref="DB153:EG153" si="261" xml:space="preserve"> DA153 + (DB152 * DB151)</f>
        <v>8584</v>
      </c>
      <c r="DC153" s="249">
        <f t="shared" si="261"/>
        <v>8676</v>
      </c>
      <c r="DD153" s="249">
        <f t="shared" si="261"/>
        <v>8766</v>
      </c>
      <c r="DE153" s="249">
        <f t="shared" si="261"/>
        <v>8857</v>
      </c>
      <c r="DF153" s="249">
        <f t="shared" si="261"/>
        <v>8949</v>
      </c>
      <c r="DG153" s="249">
        <f t="shared" si="261"/>
        <v>9041</v>
      </c>
      <c r="DH153" s="249">
        <f t="shared" si="261"/>
        <v>9131</v>
      </c>
      <c r="DI153" s="249">
        <f t="shared" si="261"/>
        <v>9222</v>
      </c>
      <c r="DJ153" s="249">
        <f t="shared" si="261"/>
        <v>9314</v>
      </c>
      <c r="DK153" s="249">
        <f t="shared" si="261"/>
        <v>9406</v>
      </c>
      <c r="DL153" s="249">
        <f t="shared" si="261"/>
        <v>9496</v>
      </c>
      <c r="DM153" s="249">
        <f t="shared" si="261"/>
        <v>9587</v>
      </c>
      <c r="DN153" s="249">
        <f t="shared" si="261"/>
        <v>9679</v>
      </c>
      <c r="DO153" s="249">
        <f t="shared" si="261"/>
        <v>9771</v>
      </c>
      <c r="DP153" s="249">
        <f t="shared" si="261"/>
        <v>9862</v>
      </c>
      <c r="DQ153" s="249">
        <f t="shared" si="261"/>
        <v>9953</v>
      </c>
      <c r="DR153" s="249">
        <f t="shared" si="261"/>
        <v>10045</v>
      </c>
      <c r="DS153" s="249">
        <f t="shared" si="261"/>
        <v>10137</v>
      </c>
      <c r="DT153" s="249">
        <f t="shared" si="261"/>
        <v>10227</v>
      </c>
      <c r="DU153" s="249">
        <f t="shared" si="261"/>
        <v>10318</v>
      </c>
      <c r="DV153" s="249">
        <f t="shared" si="261"/>
        <v>10410</v>
      </c>
      <c r="DW153" s="249">
        <f t="shared" si="261"/>
        <v>10502</v>
      </c>
      <c r="DX153" s="249">
        <f t="shared" si="261"/>
        <v>10592</v>
      </c>
      <c r="DY153" s="249">
        <f t="shared" si="261"/>
        <v>10683</v>
      </c>
      <c r="DZ153" s="249">
        <f t="shared" si="261"/>
        <v>10775</v>
      </c>
      <c r="EA153" s="249">
        <f t="shared" si="261"/>
        <v>10867</v>
      </c>
      <c r="EB153" s="249">
        <f t="shared" si="261"/>
        <v>10957</v>
      </c>
      <c r="EC153" s="249">
        <f t="shared" si="261"/>
        <v>10957</v>
      </c>
      <c r="ED153" s="249">
        <f t="shared" si="261"/>
        <v>10957</v>
      </c>
      <c r="EE153" s="249">
        <f t="shared" si="261"/>
        <v>10957</v>
      </c>
      <c r="EF153" s="249">
        <f t="shared" si="261"/>
        <v>10957</v>
      </c>
      <c r="EG153" s="249">
        <f t="shared" si="261"/>
        <v>10957</v>
      </c>
      <c r="EH153" s="249">
        <f t="shared" ref="EH153:FM153" si="262" xml:space="preserve"> EG153 + (EH152 * EH151)</f>
        <v>10957</v>
      </c>
      <c r="EI153" s="249">
        <f t="shared" si="262"/>
        <v>10957</v>
      </c>
      <c r="EJ153" s="249">
        <f t="shared" si="262"/>
        <v>10957</v>
      </c>
      <c r="EK153" s="249">
        <f t="shared" si="262"/>
        <v>10957</v>
      </c>
      <c r="EL153" s="249">
        <f t="shared" si="262"/>
        <v>10957</v>
      </c>
      <c r="EM153" s="249">
        <f t="shared" si="262"/>
        <v>10957</v>
      </c>
      <c r="EN153" s="249">
        <f t="shared" si="262"/>
        <v>10957</v>
      </c>
      <c r="EO153" s="249">
        <f t="shared" si="262"/>
        <v>10957</v>
      </c>
      <c r="EP153" s="249">
        <f t="shared" si="262"/>
        <v>10957</v>
      </c>
      <c r="EQ153" s="249">
        <f t="shared" si="262"/>
        <v>10957</v>
      </c>
      <c r="ER153" s="249">
        <f t="shared" si="262"/>
        <v>10957</v>
      </c>
      <c r="ES153" s="249">
        <f t="shared" si="262"/>
        <v>10957</v>
      </c>
      <c r="ET153" s="249">
        <f t="shared" si="262"/>
        <v>10957</v>
      </c>
      <c r="EU153" s="249">
        <f t="shared" si="262"/>
        <v>10957</v>
      </c>
      <c r="EV153" s="249">
        <f t="shared" si="262"/>
        <v>10957</v>
      </c>
      <c r="EW153" s="249">
        <f t="shared" si="262"/>
        <v>10957</v>
      </c>
      <c r="EX153" s="249">
        <f t="shared" si="262"/>
        <v>10957</v>
      </c>
      <c r="EY153" s="249">
        <f t="shared" si="262"/>
        <v>10957</v>
      </c>
      <c r="EZ153" s="249">
        <f t="shared" si="262"/>
        <v>10957</v>
      </c>
      <c r="FA153" s="249">
        <f t="shared" si="262"/>
        <v>10957</v>
      </c>
      <c r="FB153" s="249">
        <f t="shared" si="262"/>
        <v>10957</v>
      </c>
      <c r="FC153" s="249">
        <f t="shared" si="262"/>
        <v>10957</v>
      </c>
      <c r="FD153" s="249">
        <f t="shared" si="262"/>
        <v>10957</v>
      </c>
      <c r="FE153" s="249">
        <f t="shared" si="262"/>
        <v>10957</v>
      </c>
      <c r="FF153" s="249">
        <f t="shared" si="262"/>
        <v>10957</v>
      </c>
      <c r="FG153" s="249">
        <f t="shared" si="262"/>
        <v>10957</v>
      </c>
      <c r="FH153" s="249">
        <f t="shared" si="262"/>
        <v>10957</v>
      </c>
      <c r="FI153" s="249">
        <f t="shared" si="262"/>
        <v>10957</v>
      </c>
      <c r="FJ153" s="249">
        <f t="shared" si="262"/>
        <v>10957</v>
      </c>
      <c r="FK153" s="249">
        <f t="shared" si="262"/>
        <v>10957</v>
      </c>
      <c r="FL153" s="249">
        <f t="shared" si="262"/>
        <v>10957</v>
      </c>
      <c r="FM153" s="249">
        <f t="shared" si="262"/>
        <v>10957</v>
      </c>
      <c r="FN153" s="249">
        <f t="shared" ref="FN153:GJ153" si="263" xml:space="preserve"> FM153 + (FN152 * FN151)</f>
        <v>10957</v>
      </c>
      <c r="FO153" s="249">
        <f t="shared" si="263"/>
        <v>10957</v>
      </c>
      <c r="FP153" s="249">
        <f t="shared" si="263"/>
        <v>10957</v>
      </c>
      <c r="FQ153" s="249">
        <f t="shared" si="263"/>
        <v>10957</v>
      </c>
      <c r="FR153" s="249">
        <f t="shared" si="263"/>
        <v>10957</v>
      </c>
      <c r="FS153" s="249">
        <f t="shared" si="263"/>
        <v>10957</v>
      </c>
      <c r="FT153" s="249">
        <f t="shared" si="263"/>
        <v>10957</v>
      </c>
      <c r="FU153" s="249">
        <f t="shared" si="263"/>
        <v>10957</v>
      </c>
      <c r="FV153" s="249">
        <f t="shared" si="263"/>
        <v>10957</v>
      </c>
      <c r="FW153" s="249">
        <f t="shared" si="263"/>
        <v>10957</v>
      </c>
      <c r="FX153" s="249">
        <f t="shared" si="263"/>
        <v>10957</v>
      </c>
      <c r="FY153" s="249">
        <f t="shared" si="263"/>
        <v>10957</v>
      </c>
      <c r="FZ153" s="249">
        <f t="shared" si="263"/>
        <v>10957</v>
      </c>
      <c r="GA153" s="249">
        <f t="shared" si="263"/>
        <v>10957</v>
      </c>
      <c r="GB153" s="249">
        <f t="shared" si="263"/>
        <v>10957</v>
      </c>
      <c r="GC153" s="249">
        <f t="shared" si="263"/>
        <v>10957</v>
      </c>
      <c r="GD153" s="249">
        <f t="shared" si="263"/>
        <v>10957</v>
      </c>
      <c r="GE153" s="249">
        <f t="shared" si="263"/>
        <v>10957</v>
      </c>
      <c r="GF153" s="249">
        <f t="shared" si="263"/>
        <v>10957</v>
      </c>
      <c r="GG153" s="249">
        <f t="shared" si="263"/>
        <v>10957</v>
      </c>
      <c r="GH153" s="249">
        <f t="shared" si="263"/>
        <v>10957</v>
      </c>
      <c r="GI153" s="249">
        <f t="shared" si="263"/>
        <v>10957</v>
      </c>
      <c r="GJ153" s="249">
        <f t="shared" si="263"/>
        <v>10957</v>
      </c>
    </row>
    <row r="155" spans="1:15961" x14ac:dyDescent="0.25">
      <c r="A155" s="15" t="s">
        <v>63</v>
      </c>
    </row>
  </sheetData>
  <conditionalFormatting sqref="J3:GJ3">
    <cfRule type="cellIs" dxfId="141" priority="12" stopIfTrue="1" operator="equal">
      <formula>"Construction"</formula>
    </cfRule>
    <cfRule type="cellIs" dxfId="140" priority="13" stopIfTrue="1" operator="equal">
      <formula>"Operations"</formula>
    </cfRule>
  </conditionalFormatting>
  <conditionalFormatting sqref="J3:GJ3">
    <cfRule type="cellIs" dxfId="139" priority="11" operator="equal">
      <formula>"Fin Close"</formula>
    </cfRule>
  </conditionalFormatting>
  <conditionalFormatting sqref="J3:GJ3">
    <cfRule type="cellIs" dxfId="138" priority="5" operator="equal">
      <formula>"PPA ext."</formula>
    </cfRule>
    <cfRule type="cellIs" dxfId="137" priority="6" operator="equal">
      <formula>"Delay"</formula>
    </cfRule>
  </conditionalFormatting>
  <conditionalFormatting sqref="F2:F4">
    <cfRule type="cellIs" dxfId="136" priority="1" stopIfTrue="1" operator="notEqual">
      <formula>0</formula>
    </cfRule>
    <cfRule type="cellIs" dxfId="135" priority="2" stopIfTrue="1" operator="equal">
      <formula>""</formula>
    </cfRule>
  </conditionalFormatting>
  <conditionalFormatting sqref="F2:F4">
    <cfRule type="cellIs" dxfId="134" priority="3" stopIfTrue="1" operator="notEqual">
      <formula>0</formula>
    </cfRule>
    <cfRule type="cellIs" dxfId="133" priority="4" stopIfTrue="1" operator="equal">
      <formula>""</formula>
    </cfRule>
  </conditionalFormatting>
  <dataValidations disablePrompts="1" count="1">
    <dataValidation allowBlank="1" showInputMessage="1" showErrorMessage="1" sqref="E35:H35 E45:H45" xr:uid="{00000000-0002-0000-01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>
    <outlinePr summaryBelow="0" summaryRight="0"/>
  </sheetPr>
  <dimension ref="A1:IU48"/>
  <sheetViews>
    <sheetView defaultGridColor="0" colorId="8" workbookViewId="0">
      <pane xSplit="9" ySplit="5" topLeftCell="J6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192" s="256" customFormat="1" ht="25" x14ac:dyDescent="0.25">
      <c r="A1" s="373" t="str">
        <f ca="1" xml:space="preserve"> RIGHT(CELL("filename", A1), LEN(CELL("filename", A1)) - SEARCH("]", CELL("filename", A1))) &amp; " - " &amp; InpC!F3</f>
        <v>Ops - Scenario 1</v>
      </c>
      <c r="B1" s="313"/>
      <c r="C1" s="314"/>
      <c r="D1" s="315"/>
      <c r="E1" s="310"/>
      <c r="F1" s="310"/>
      <c r="G1" s="310"/>
      <c r="H1" s="310"/>
      <c r="I1" s="312"/>
      <c r="J1" s="310"/>
      <c r="K1" s="310"/>
      <c r="L1" s="310"/>
      <c r="M1" s="310"/>
      <c r="N1" s="310"/>
      <c r="O1" s="310"/>
      <c r="P1" s="310"/>
      <c r="Q1" s="310"/>
      <c r="R1" s="310"/>
      <c r="S1" s="310"/>
      <c r="T1" s="310"/>
      <c r="U1" s="310"/>
      <c r="V1" s="310"/>
      <c r="W1" s="310"/>
      <c r="X1" s="310"/>
      <c r="Y1" s="310"/>
      <c r="Z1" s="310"/>
      <c r="AA1" s="310"/>
      <c r="AB1" s="310"/>
      <c r="AC1" s="310"/>
      <c r="AD1" s="310"/>
      <c r="AE1" s="310"/>
      <c r="AF1" s="310"/>
      <c r="AG1" s="310"/>
      <c r="AH1" s="310"/>
      <c r="AI1" s="310"/>
      <c r="AJ1" s="310"/>
      <c r="AK1" s="310"/>
      <c r="AL1" s="310"/>
      <c r="AM1" s="310"/>
      <c r="AN1" s="310"/>
      <c r="AO1" s="310"/>
      <c r="AP1" s="310"/>
      <c r="AQ1" s="310"/>
      <c r="AR1" s="310"/>
      <c r="AS1" s="310"/>
      <c r="AT1" s="310"/>
      <c r="AU1" s="310"/>
      <c r="AV1" s="310"/>
      <c r="AW1" s="310"/>
      <c r="AX1" s="310"/>
      <c r="AY1" s="310"/>
      <c r="AZ1" s="310"/>
      <c r="BA1" s="310"/>
      <c r="BB1" s="310"/>
      <c r="BC1" s="310"/>
      <c r="BD1" s="310"/>
      <c r="BE1" s="310"/>
      <c r="BF1" s="310"/>
      <c r="BG1" s="310"/>
      <c r="BH1" s="310"/>
      <c r="BI1" s="310"/>
      <c r="BJ1" s="310"/>
      <c r="BK1" s="310"/>
      <c r="BL1" s="310"/>
      <c r="BM1" s="310"/>
      <c r="BN1" s="310"/>
      <c r="BO1" s="310"/>
      <c r="BP1" s="310"/>
      <c r="BQ1" s="310"/>
      <c r="BR1" s="310"/>
      <c r="BS1" s="310"/>
      <c r="BT1" s="310"/>
      <c r="BU1" s="310"/>
      <c r="BV1" s="310"/>
      <c r="BW1" s="310"/>
      <c r="BX1" s="310"/>
      <c r="BY1" s="310"/>
      <c r="BZ1" s="310"/>
      <c r="CA1" s="310"/>
      <c r="CB1" s="310"/>
      <c r="CC1" s="310"/>
      <c r="CD1" s="310"/>
      <c r="CE1" s="310"/>
      <c r="CF1" s="310"/>
      <c r="CG1" s="310"/>
      <c r="CH1" s="310"/>
      <c r="CI1" s="310"/>
      <c r="CJ1" s="310"/>
      <c r="CK1" s="310"/>
      <c r="CL1" s="310"/>
      <c r="CM1" s="310"/>
      <c r="CN1" s="310"/>
      <c r="CO1" s="310"/>
      <c r="CP1" s="310"/>
      <c r="CQ1" s="310"/>
      <c r="CR1" s="310"/>
      <c r="CS1" s="310"/>
      <c r="CT1" s="310"/>
      <c r="CU1" s="310"/>
      <c r="CV1" s="310"/>
      <c r="CW1" s="310"/>
      <c r="CX1" s="310"/>
      <c r="CY1" s="310"/>
      <c r="CZ1" s="310"/>
      <c r="DA1" s="310"/>
      <c r="DB1" s="310"/>
      <c r="DC1" s="310"/>
      <c r="DD1" s="310"/>
      <c r="DE1" s="310"/>
      <c r="DF1" s="310"/>
      <c r="DG1" s="310"/>
      <c r="DH1" s="310"/>
      <c r="DI1" s="310"/>
      <c r="DJ1" s="310"/>
      <c r="DK1" s="310"/>
      <c r="DL1" s="310"/>
      <c r="DM1" s="310"/>
      <c r="DN1" s="310"/>
      <c r="DO1" s="310"/>
      <c r="DP1" s="310"/>
      <c r="DQ1" s="310"/>
      <c r="DR1" s="310"/>
      <c r="DS1" s="310"/>
      <c r="DT1" s="310"/>
      <c r="DU1" s="310"/>
      <c r="DV1" s="310"/>
      <c r="DW1" s="310"/>
      <c r="DX1" s="310"/>
      <c r="DY1" s="310"/>
      <c r="DZ1" s="310"/>
      <c r="EA1" s="310"/>
      <c r="EB1" s="310"/>
      <c r="EC1" s="310"/>
      <c r="ED1" s="310"/>
      <c r="EE1" s="310"/>
      <c r="EF1" s="310"/>
      <c r="EG1" s="310"/>
      <c r="EH1" s="310"/>
      <c r="EI1" s="310"/>
      <c r="EJ1" s="310"/>
      <c r="EK1" s="310"/>
      <c r="EL1" s="310"/>
      <c r="EM1" s="310"/>
      <c r="EN1" s="310"/>
      <c r="EO1" s="310"/>
      <c r="EP1" s="310"/>
      <c r="EQ1" s="310"/>
      <c r="ER1" s="310"/>
      <c r="ES1" s="310"/>
      <c r="ET1" s="310"/>
      <c r="EU1" s="310"/>
      <c r="EV1" s="310"/>
      <c r="EW1" s="310"/>
      <c r="EX1" s="310"/>
      <c r="EY1" s="310"/>
      <c r="EZ1" s="310"/>
      <c r="FA1" s="310"/>
      <c r="FB1" s="310"/>
      <c r="FC1" s="310"/>
      <c r="FD1" s="310"/>
      <c r="FE1" s="310"/>
      <c r="FF1" s="310"/>
      <c r="FG1" s="310"/>
      <c r="FH1" s="310"/>
      <c r="FI1" s="310"/>
      <c r="FJ1" s="310"/>
      <c r="FK1" s="310"/>
      <c r="FL1" s="310"/>
      <c r="FM1" s="310"/>
      <c r="FN1" s="310"/>
      <c r="FO1" s="310"/>
      <c r="FP1" s="310"/>
      <c r="FQ1" s="310"/>
      <c r="FR1" s="310"/>
      <c r="FS1" s="310"/>
      <c r="FT1" s="310"/>
      <c r="FU1" s="310"/>
      <c r="FV1" s="310"/>
      <c r="FW1" s="310"/>
      <c r="FX1" s="310"/>
      <c r="FY1" s="310"/>
      <c r="FZ1" s="310"/>
      <c r="GA1" s="310"/>
      <c r="GB1" s="310"/>
      <c r="GC1" s="310"/>
      <c r="GD1" s="310"/>
      <c r="GE1" s="310"/>
      <c r="GF1" s="310"/>
      <c r="GG1" s="310"/>
      <c r="GH1" s="310"/>
      <c r="GI1" s="310"/>
      <c r="GJ1" s="310"/>
    </row>
    <row r="2" spans="1:192" s="256" customFormat="1" x14ac:dyDescent="0.25">
      <c r="A2" s="374"/>
      <c r="B2" s="374"/>
      <c r="C2" s="375"/>
      <c r="D2" s="376"/>
      <c r="E2" s="377" t="str">
        <f xml:space="preserve"> Time!E$25</f>
        <v>Model period ending</v>
      </c>
      <c r="F2" s="378">
        <f ca="1" xml:space="preserve"> Check!$F$9</f>
        <v>0</v>
      </c>
      <c r="G2" s="379" t="s">
        <v>23</v>
      </c>
      <c r="H2" s="380"/>
      <c r="I2" s="381"/>
      <c r="J2" s="380">
        <f xml:space="preserve"> Time!J$25</f>
        <v>44104</v>
      </c>
      <c r="K2" s="380">
        <f xml:space="preserve"> Time!K$25</f>
        <v>44196</v>
      </c>
      <c r="L2" s="380">
        <f xml:space="preserve"> Time!L$25</f>
        <v>44286</v>
      </c>
      <c r="M2" s="380">
        <f xml:space="preserve"> Time!M$25</f>
        <v>44377</v>
      </c>
      <c r="N2" s="380">
        <f xml:space="preserve"> Time!N$25</f>
        <v>44469</v>
      </c>
      <c r="O2" s="380">
        <f xml:space="preserve"> Time!O$25</f>
        <v>44561</v>
      </c>
      <c r="P2" s="380">
        <f xml:space="preserve"> Time!P$25</f>
        <v>44651</v>
      </c>
      <c r="Q2" s="380">
        <f xml:space="preserve"> Time!Q$25</f>
        <v>44742</v>
      </c>
      <c r="R2" s="380">
        <f xml:space="preserve"> Time!R$25</f>
        <v>44834</v>
      </c>
      <c r="S2" s="380">
        <f xml:space="preserve"> Time!S$25</f>
        <v>44926</v>
      </c>
      <c r="T2" s="380">
        <f xml:space="preserve"> Time!T$25</f>
        <v>45016</v>
      </c>
      <c r="U2" s="380">
        <f xml:space="preserve"> Time!U$25</f>
        <v>45107</v>
      </c>
      <c r="V2" s="380">
        <f xml:space="preserve"> Time!V$25</f>
        <v>45199</v>
      </c>
      <c r="W2" s="380">
        <f xml:space="preserve"> Time!W$25</f>
        <v>45291</v>
      </c>
      <c r="X2" s="380">
        <f xml:space="preserve"> Time!X$25</f>
        <v>45382</v>
      </c>
      <c r="Y2" s="380">
        <f xml:space="preserve"> Time!Y$25</f>
        <v>45473</v>
      </c>
      <c r="Z2" s="380">
        <f xml:space="preserve"> Time!Z$25</f>
        <v>45565</v>
      </c>
      <c r="AA2" s="380">
        <f xml:space="preserve"> Time!AA$25</f>
        <v>45657</v>
      </c>
      <c r="AB2" s="380">
        <f xml:space="preserve"> Time!AB$25</f>
        <v>45747</v>
      </c>
      <c r="AC2" s="380">
        <f xml:space="preserve"> Time!AC$25</f>
        <v>45838</v>
      </c>
      <c r="AD2" s="380">
        <f xml:space="preserve"> Time!AD$25</f>
        <v>45930</v>
      </c>
      <c r="AE2" s="380">
        <f xml:space="preserve"> Time!AE$25</f>
        <v>46022</v>
      </c>
      <c r="AF2" s="380">
        <f xml:space="preserve"> Time!AF$25</f>
        <v>46112</v>
      </c>
      <c r="AG2" s="380">
        <f xml:space="preserve"> Time!AG$25</f>
        <v>46203</v>
      </c>
      <c r="AH2" s="380">
        <f xml:space="preserve"> Time!AH$25</f>
        <v>46295</v>
      </c>
      <c r="AI2" s="380">
        <f xml:space="preserve"> Time!AI$25</f>
        <v>46387</v>
      </c>
      <c r="AJ2" s="380">
        <f xml:space="preserve"> Time!AJ$25</f>
        <v>46477</v>
      </c>
      <c r="AK2" s="380">
        <f xml:space="preserve"> Time!AK$25</f>
        <v>46568</v>
      </c>
      <c r="AL2" s="380">
        <f xml:space="preserve"> Time!AL$25</f>
        <v>46660</v>
      </c>
      <c r="AM2" s="380">
        <f xml:space="preserve"> Time!AM$25</f>
        <v>46752</v>
      </c>
      <c r="AN2" s="380">
        <f xml:space="preserve"> Time!AN$25</f>
        <v>46843</v>
      </c>
      <c r="AO2" s="380">
        <f xml:space="preserve"> Time!AO$25</f>
        <v>46934</v>
      </c>
      <c r="AP2" s="380">
        <f xml:space="preserve"> Time!AP$25</f>
        <v>47026</v>
      </c>
      <c r="AQ2" s="380">
        <f xml:space="preserve"> Time!AQ$25</f>
        <v>47118</v>
      </c>
      <c r="AR2" s="380">
        <f xml:space="preserve"> Time!AR$25</f>
        <v>47208</v>
      </c>
      <c r="AS2" s="380">
        <f xml:space="preserve"> Time!AS$25</f>
        <v>47299</v>
      </c>
      <c r="AT2" s="380">
        <f xml:space="preserve"> Time!AT$25</f>
        <v>47391</v>
      </c>
      <c r="AU2" s="380">
        <f xml:space="preserve"> Time!AU$25</f>
        <v>47483</v>
      </c>
      <c r="AV2" s="380">
        <f xml:space="preserve"> Time!AV$25</f>
        <v>47573</v>
      </c>
      <c r="AW2" s="380">
        <f xml:space="preserve"> Time!AW$25</f>
        <v>47664</v>
      </c>
      <c r="AX2" s="380">
        <f xml:space="preserve"> Time!AX$25</f>
        <v>47756</v>
      </c>
      <c r="AY2" s="380">
        <f xml:space="preserve"> Time!AY$25</f>
        <v>47848</v>
      </c>
      <c r="AZ2" s="380">
        <f xml:space="preserve"> Time!AZ$25</f>
        <v>47938</v>
      </c>
      <c r="BA2" s="380">
        <f xml:space="preserve"> Time!BA$25</f>
        <v>48029</v>
      </c>
      <c r="BB2" s="380">
        <f xml:space="preserve"> Time!BB$25</f>
        <v>48121</v>
      </c>
      <c r="BC2" s="380">
        <f xml:space="preserve"> Time!BC$25</f>
        <v>48213</v>
      </c>
      <c r="BD2" s="380">
        <f xml:space="preserve"> Time!BD$25</f>
        <v>48304</v>
      </c>
      <c r="BE2" s="380">
        <f xml:space="preserve"> Time!BE$25</f>
        <v>48395</v>
      </c>
      <c r="BF2" s="380">
        <f xml:space="preserve"> Time!BF$25</f>
        <v>48487</v>
      </c>
      <c r="BG2" s="380">
        <f xml:space="preserve"> Time!BG$25</f>
        <v>48579</v>
      </c>
      <c r="BH2" s="380">
        <f xml:space="preserve"> Time!BH$25</f>
        <v>48669</v>
      </c>
      <c r="BI2" s="380">
        <f xml:space="preserve"> Time!BI$25</f>
        <v>48760</v>
      </c>
      <c r="BJ2" s="380">
        <f xml:space="preserve"> Time!BJ$25</f>
        <v>48852</v>
      </c>
      <c r="BK2" s="380">
        <f xml:space="preserve"> Time!BK$25</f>
        <v>48944</v>
      </c>
      <c r="BL2" s="380">
        <f xml:space="preserve"> Time!BL$25</f>
        <v>49034</v>
      </c>
      <c r="BM2" s="380">
        <f xml:space="preserve"> Time!BM$25</f>
        <v>49125</v>
      </c>
      <c r="BN2" s="380">
        <f xml:space="preserve"> Time!BN$25</f>
        <v>49217</v>
      </c>
      <c r="BO2" s="380">
        <f xml:space="preserve"> Time!BO$25</f>
        <v>49309</v>
      </c>
      <c r="BP2" s="380">
        <f xml:space="preserve"> Time!BP$25</f>
        <v>49399</v>
      </c>
      <c r="BQ2" s="380">
        <f xml:space="preserve"> Time!BQ$25</f>
        <v>49490</v>
      </c>
      <c r="BR2" s="380">
        <f xml:space="preserve"> Time!BR$25</f>
        <v>49582</v>
      </c>
      <c r="BS2" s="380">
        <f xml:space="preserve"> Time!BS$25</f>
        <v>49674</v>
      </c>
      <c r="BT2" s="380">
        <f xml:space="preserve"> Time!BT$25</f>
        <v>49765</v>
      </c>
      <c r="BU2" s="380">
        <f xml:space="preserve"> Time!BU$25</f>
        <v>49856</v>
      </c>
      <c r="BV2" s="380">
        <f xml:space="preserve"> Time!BV$25</f>
        <v>49948</v>
      </c>
      <c r="BW2" s="380">
        <f xml:space="preserve"> Time!BW$25</f>
        <v>50040</v>
      </c>
      <c r="BX2" s="380">
        <f xml:space="preserve"> Time!BX$25</f>
        <v>50130</v>
      </c>
      <c r="BY2" s="380">
        <f xml:space="preserve"> Time!BY$25</f>
        <v>50221</v>
      </c>
      <c r="BZ2" s="380">
        <f xml:space="preserve"> Time!BZ$25</f>
        <v>50313</v>
      </c>
      <c r="CA2" s="380">
        <f xml:space="preserve"> Time!CA$25</f>
        <v>50405</v>
      </c>
      <c r="CB2" s="380">
        <f xml:space="preserve"> Time!CB$25</f>
        <v>50495</v>
      </c>
      <c r="CC2" s="380">
        <f xml:space="preserve"> Time!CC$25</f>
        <v>50586</v>
      </c>
      <c r="CD2" s="380">
        <f xml:space="preserve"> Time!CD$25</f>
        <v>50678</v>
      </c>
      <c r="CE2" s="380">
        <f xml:space="preserve"> Time!CE$25</f>
        <v>50770</v>
      </c>
      <c r="CF2" s="380">
        <f xml:space="preserve"> Time!CF$25</f>
        <v>50860</v>
      </c>
      <c r="CG2" s="380">
        <f xml:space="preserve"> Time!CG$25</f>
        <v>50951</v>
      </c>
      <c r="CH2" s="380">
        <f xml:space="preserve"> Time!CH$25</f>
        <v>51043</v>
      </c>
      <c r="CI2" s="380">
        <f xml:space="preserve"> Time!CI$25</f>
        <v>51135</v>
      </c>
      <c r="CJ2" s="380">
        <f xml:space="preserve"> Time!CJ$25</f>
        <v>51226</v>
      </c>
      <c r="CK2" s="380">
        <f xml:space="preserve"> Time!CK$25</f>
        <v>51317</v>
      </c>
      <c r="CL2" s="380">
        <f xml:space="preserve"> Time!CL$25</f>
        <v>51409</v>
      </c>
      <c r="CM2" s="380">
        <f xml:space="preserve"> Time!CM$25</f>
        <v>51501</v>
      </c>
      <c r="CN2" s="380">
        <f xml:space="preserve"> Time!CN$25</f>
        <v>51591</v>
      </c>
      <c r="CO2" s="380">
        <f xml:space="preserve"> Time!CO$25</f>
        <v>51682</v>
      </c>
      <c r="CP2" s="380">
        <f xml:space="preserve"> Time!CP$25</f>
        <v>51774</v>
      </c>
      <c r="CQ2" s="380">
        <f xml:space="preserve"> Time!CQ$25</f>
        <v>51866</v>
      </c>
      <c r="CR2" s="380">
        <f xml:space="preserve"> Time!CR$25</f>
        <v>51956</v>
      </c>
      <c r="CS2" s="380">
        <f xml:space="preserve"> Time!CS$25</f>
        <v>52047</v>
      </c>
      <c r="CT2" s="380">
        <f xml:space="preserve"> Time!CT$25</f>
        <v>52139</v>
      </c>
      <c r="CU2" s="380">
        <f xml:space="preserve"> Time!CU$25</f>
        <v>52231</v>
      </c>
      <c r="CV2" s="380">
        <f xml:space="preserve"> Time!CV$25</f>
        <v>52321</v>
      </c>
      <c r="CW2" s="380">
        <f xml:space="preserve"> Time!CW$25</f>
        <v>52412</v>
      </c>
      <c r="CX2" s="380">
        <f xml:space="preserve"> Time!CX$25</f>
        <v>52504</v>
      </c>
      <c r="CY2" s="380">
        <f xml:space="preserve"> Time!CY$25</f>
        <v>52596</v>
      </c>
      <c r="CZ2" s="380">
        <f xml:space="preserve"> Time!CZ$25</f>
        <v>52687</v>
      </c>
      <c r="DA2" s="380">
        <f xml:space="preserve"> Time!DA$25</f>
        <v>52778</v>
      </c>
      <c r="DB2" s="380">
        <f xml:space="preserve"> Time!DB$25</f>
        <v>52870</v>
      </c>
      <c r="DC2" s="380">
        <f xml:space="preserve"> Time!DC$25</f>
        <v>52962</v>
      </c>
      <c r="DD2" s="380">
        <f xml:space="preserve"> Time!DD$25</f>
        <v>53052</v>
      </c>
      <c r="DE2" s="380">
        <f xml:space="preserve"> Time!DE$25</f>
        <v>53143</v>
      </c>
      <c r="DF2" s="380">
        <f xml:space="preserve"> Time!DF$25</f>
        <v>53235</v>
      </c>
      <c r="DG2" s="380">
        <f xml:space="preserve"> Time!DG$25</f>
        <v>53327</v>
      </c>
      <c r="DH2" s="380">
        <f xml:space="preserve"> Time!DH$25</f>
        <v>53417</v>
      </c>
      <c r="DI2" s="380">
        <f xml:space="preserve"> Time!DI$25</f>
        <v>53508</v>
      </c>
      <c r="DJ2" s="380">
        <f xml:space="preserve"> Time!DJ$25</f>
        <v>53600</v>
      </c>
      <c r="DK2" s="380">
        <f xml:space="preserve"> Time!DK$25</f>
        <v>53692</v>
      </c>
      <c r="DL2" s="380">
        <f xml:space="preserve"> Time!DL$25</f>
        <v>53782</v>
      </c>
      <c r="DM2" s="380">
        <f xml:space="preserve"> Time!DM$25</f>
        <v>53873</v>
      </c>
      <c r="DN2" s="380">
        <f xml:space="preserve"> Time!DN$25</f>
        <v>53965</v>
      </c>
      <c r="DO2" s="380">
        <f xml:space="preserve"> Time!DO$25</f>
        <v>54057</v>
      </c>
      <c r="DP2" s="380">
        <f xml:space="preserve"> Time!DP$25</f>
        <v>54148</v>
      </c>
      <c r="DQ2" s="380">
        <f xml:space="preserve"> Time!DQ$25</f>
        <v>54239</v>
      </c>
      <c r="DR2" s="380">
        <f xml:space="preserve"> Time!DR$25</f>
        <v>54331</v>
      </c>
      <c r="DS2" s="380">
        <f xml:space="preserve"> Time!DS$25</f>
        <v>54423</v>
      </c>
      <c r="DT2" s="380">
        <f xml:space="preserve"> Time!DT$25</f>
        <v>54513</v>
      </c>
      <c r="DU2" s="380">
        <f xml:space="preserve"> Time!DU$25</f>
        <v>54604</v>
      </c>
      <c r="DV2" s="380">
        <f xml:space="preserve"> Time!DV$25</f>
        <v>54696</v>
      </c>
      <c r="DW2" s="380">
        <f xml:space="preserve"> Time!DW$25</f>
        <v>54788</v>
      </c>
      <c r="DX2" s="380">
        <f xml:space="preserve"> Time!DX$25</f>
        <v>54878</v>
      </c>
      <c r="DY2" s="380">
        <f xml:space="preserve"> Time!DY$25</f>
        <v>54969</v>
      </c>
      <c r="DZ2" s="380">
        <f xml:space="preserve"> Time!DZ$25</f>
        <v>55061</v>
      </c>
      <c r="EA2" s="380">
        <f xml:space="preserve"> Time!EA$25</f>
        <v>55153</v>
      </c>
      <c r="EB2" s="380">
        <f xml:space="preserve"> Time!EB$25</f>
        <v>55243</v>
      </c>
      <c r="EC2" s="380">
        <f xml:space="preserve"> Time!EC$25</f>
        <v>55334</v>
      </c>
      <c r="ED2" s="380">
        <f xml:space="preserve"> Time!ED$25</f>
        <v>55426</v>
      </c>
      <c r="EE2" s="380">
        <f xml:space="preserve"> Time!EE$25</f>
        <v>55518</v>
      </c>
      <c r="EF2" s="380">
        <f xml:space="preserve"> Time!EF$25</f>
        <v>55609</v>
      </c>
      <c r="EG2" s="380">
        <f xml:space="preserve"> Time!EG$25</f>
        <v>55700</v>
      </c>
      <c r="EH2" s="380">
        <f xml:space="preserve"> Time!EH$25</f>
        <v>55792</v>
      </c>
      <c r="EI2" s="380">
        <f xml:space="preserve"> Time!EI$25</f>
        <v>55884</v>
      </c>
      <c r="EJ2" s="380">
        <f xml:space="preserve"> Time!EJ$25</f>
        <v>55974</v>
      </c>
      <c r="EK2" s="380">
        <f xml:space="preserve"> Time!EK$25</f>
        <v>56065</v>
      </c>
      <c r="EL2" s="380">
        <f xml:space="preserve"> Time!EL$25</f>
        <v>56157</v>
      </c>
      <c r="EM2" s="380">
        <f xml:space="preserve"> Time!EM$25</f>
        <v>56249</v>
      </c>
      <c r="EN2" s="380">
        <f xml:space="preserve"> Time!EN$25</f>
        <v>56339</v>
      </c>
      <c r="EO2" s="380">
        <f xml:space="preserve"> Time!EO$25</f>
        <v>56430</v>
      </c>
      <c r="EP2" s="380">
        <f xml:space="preserve"> Time!EP$25</f>
        <v>56522</v>
      </c>
      <c r="EQ2" s="380">
        <f xml:space="preserve"> Time!EQ$25</f>
        <v>56614</v>
      </c>
      <c r="ER2" s="380">
        <f xml:space="preserve"> Time!ER$25</f>
        <v>56704</v>
      </c>
      <c r="ES2" s="380">
        <f xml:space="preserve"> Time!ES$25</f>
        <v>56795</v>
      </c>
      <c r="ET2" s="380">
        <f xml:space="preserve"> Time!ET$25</f>
        <v>56887</v>
      </c>
      <c r="EU2" s="380">
        <f xml:space="preserve"> Time!EU$25</f>
        <v>56979</v>
      </c>
      <c r="EV2" s="380">
        <f xml:space="preserve"> Time!EV$25</f>
        <v>57070</v>
      </c>
      <c r="EW2" s="380">
        <f xml:space="preserve"> Time!EW$25</f>
        <v>57161</v>
      </c>
      <c r="EX2" s="380">
        <f xml:space="preserve"> Time!EX$25</f>
        <v>57253</v>
      </c>
      <c r="EY2" s="380">
        <f xml:space="preserve"> Time!EY$25</f>
        <v>57345</v>
      </c>
      <c r="EZ2" s="380">
        <f xml:space="preserve"> Time!EZ$25</f>
        <v>57435</v>
      </c>
      <c r="FA2" s="380">
        <f xml:space="preserve"> Time!FA$25</f>
        <v>57526</v>
      </c>
      <c r="FB2" s="380">
        <f xml:space="preserve"> Time!FB$25</f>
        <v>57618</v>
      </c>
      <c r="FC2" s="380">
        <f xml:space="preserve"> Time!FC$25</f>
        <v>57710</v>
      </c>
      <c r="FD2" s="380">
        <f xml:space="preserve"> Time!FD$25</f>
        <v>57800</v>
      </c>
      <c r="FE2" s="380">
        <f xml:space="preserve"> Time!FE$25</f>
        <v>57891</v>
      </c>
      <c r="FF2" s="380">
        <f xml:space="preserve"> Time!FF$25</f>
        <v>57983</v>
      </c>
      <c r="FG2" s="380">
        <f xml:space="preserve"> Time!FG$25</f>
        <v>58075</v>
      </c>
      <c r="FH2" s="380">
        <f xml:space="preserve"> Time!FH$25</f>
        <v>58165</v>
      </c>
      <c r="FI2" s="380">
        <f xml:space="preserve"> Time!FI$25</f>
        <v>58256</v>
      </c>
      <c r="FJ2" s="380">
        <f xml:space="preserve"> Time!FJ$25</f>
        <v>58348</v>
      </c>
      <c r="FK2" s="380">
        <f xml:space="preserve"> Time!FK$25</f>
        <v>58440</v>
      </c>
      <c r="FL2" s="380">
        <f xml:space="preserve"> Time!FL$25</f>
        <v>58531</v>
      </c>
      <c r="FM2" s="380">
        <f xml:space="preserve"> Time!FM$25</f>
        <v>58622</v>
      </c>
      <c r="FN2" s="380">
        <f xml:space="preserve"> Time!FN$25</f>
        <v>58714</v>
      </c>
      <c r="FO2" s="380">
        <f xml:space="preserve"> Time!FO$25</f>
        <v>58806</v>
      </c>
      <c r="FP2" s="380">
        <f xml:space="preserve"> Time!FP$25</f>
        <v>58896</v>
      </c>
      <c r="FQ2" s="380">
        <f xml:space="preserve"> Time!FQ$25</f>
        <v>58987</v>
      </c>
      <c r="FR2" s="380">
        <f xml:space="preserve"> Time!FR$25</f>
        <v>59079</v>
      </c>
      <c r="FS2" s="380">
        <f xml:space="preserve"> Time!FS$25</f>
        <v>59171</v>
      </c>
      <c r="FT2" s="380">
        <f xml:space="preserve"> Time!FT$25</f>
        <v>59261</v>
      </c>
      <c r="FU2" s="380">
        <f xml:space="preserve"> Time!FU$25</f>
        <v>59352</v>
      </c>
      <c r="FV2" s="380">
        <f xml:space="preserve"> Time!FV$25</f>
        <v>59444</v>
      </c>
      <c r="FW2" s="380">
        <f xml:space="preserve"> Time!FW$25</f>
        <v>59536</v>
      </c>
      <c r="FX2" s="380">
        <f xml:space="preserve"> Time!FX$25</f>
        <v>59626</v>
      </c>
      <c r="FY2" s="380">
        <f xml:space="preserve"> Time!FY$25</f>
        <v>59717</v>
      </c>
      <c r="FZ2" s="380">
        <f xml:space="preserve"> Time!FZ$25</f>
        <v>59809</v>
      </c>
      <c r="GA2" s="380">
        <f xml:space="preserve"> Time!GA$25</f>
        <v>59901</v>
      </c>
      <c r="GB2" s="380">
        <f xml:space="preserve"> Time!GB$25</f>
        <v>59992</v>
      </c>
      <c r="GC2" s="380">
        <f xml:space="preserve"> Time!GC$25</f>
        <v>60083</v>
      </c>
      <c r="GD2" s="380">
        <f xml:space="preserve"> Time!GD$25</f>
        <v>60175</v>
      </c>
      <c r="GE2" s="380">
        <f xml:space="preserve"> Time!GE$25</f>
        <v>60267</v>
      </c>
      <c r="GF2" s="380">
        <f xml:space="preserve"> Time!GF$25</f>
        <v>60357</v>
      </c>
      <c r="GG2" s="380">
        <f xml:space="preserve"> Time!GG$25</f>
        <v>60448</v>
      </c>
      <c r="GH2" s="380">
        <f xml:space="preserve"> Time!GH$25</f>
        <v>60540</v>
      </c>
      <c r="GI2" s="380">
        <f xml:space="preserve"> Time!GI$25</f>
        <v>60632</v>
      </c>
      <c r="GJ2" s="380">
        <f xml:space="preserve"> Time!GJ$25</f>
        <v>60722</v>
      </c>
    </row>
    <row r="3" spans="1:192" s="256" customFormat="1" x14ac:dyDescent="0.25">
      <c r="A3" s="313"/>
      <c r="B3" s="313"/>
      <c r="C3" s="314"/>
      <c r="D3" s="315"/>
      <c r="E3" s="310" t="str">
        <f xml:space="preserve"> Time!E$67</f>
        <v>Timeline label</v>
      </c>
      <c r="F3" s="378">
        <f ca="1" xml:space="preserve"> Output!J2</f>
        <v>0</v>
      </c>
      <c r="G3" s="382" t="s">
        <v>25</v>
      </c>
      <c r="H3" s="310"/>
      <c r="I3" s="312"/>
      <c r="J3" s="383" t="str">
        <f xml:space="preserve"> Time!J$67</f>
        <v>Pre-fcst</v>
      </c>
      <c r="K3" s="383" t="str">
        <f xml:space="preserve"> Time!K$67</f>
        <v>Pre-fcst</v>
      </c>
      <c r="L3" s="383" t="str">
        <f xml:space="preserve"> Time!L$67</f>
        <v>Fin Close</v>
      </c>
      <c r="M3" s="383" t="str">
        <f xml:space="preserve"> Time!M$67</f>
        <v>Operations</v>
      </c>
      <c r="N3" s="383" t="str">
        <f xml:space="preserve"> Time!N$67</f>
        <v>Operations</v>
      </c>
      <c r="O3" s="383" t="str">
        <f xml:space="preserve"> Time!O$67</f>
        <v>Operations</v>
      </c>
      <c r="P3" s="383" t="str">
        <f xml:space="preserve"> Time!P$67</f>
        <v>Operations</v>
      </c>
      <c r="Q3" s="383" t="str">
        <f xml:space="preserve"> Time!Q$67</f>
        <v>Operations</v>
      </c>
      <c r="R3" s="383" t="str">
        <f xml:space="preserve"> Time!R$67</f>
        <v>Operations</v>
      </c>
      <c r="S3" s="383" t="str">
        <f xml:space="preserve"> Time!S$67</f>
        <v>Operations</v>
      </c>
      <c r="T3" s="383" t="str">
        <f xml:space="preserve"> Time!T$67</f>
        <v>Operations</v>
      </c>
      <c r="U3" s="383" t="str">
        <f xml:space="preserve"> Time!U$67</f>
        <v>Operations</v>
      </c>
      <c r="V3" s="383" t="str">
        <f xml:space="preserve"> Time!V$67</f>
        <v>Operations</v>
      </c>
      <c r="W3" s="383" t="str">
        <f xml:space="preserve"> Time!W$67</f>
        <v>Operations</v>
      </c>
      <c r="X3" s="383" t="str">
        <f xml:space="preserve"> Time!X$67</f>
        <v>Operations</v>
      </c>
      <c r="Y3" s="383" t="str">
        <f xml:space="preserve"> Time!Y$67</f>
        <v>Operations</v>
      </c>
      <c r="Z3" s="383" t="str">
        <f xml:space="preserve"> Time!Z$67</f>
        <v>Operations</v>
      </c>
      <c r="AA3" s="383" t="str">
        <f xml:space="preserve"> Time!AA$67</f>
        <v>Operations</v>
      </c>
      <c r="AB3" s="383" t="str">
        <f xml:space="preserve"> Time!AB$67</f>
        <v>Operations</v>
      </c>
      <c r="AC3" s="383" t="str">
        <f xml:space="preserve"> Time!AC$67</f>
        <v>Operations</v>
      </c>
      <c r="AD3" s="383" t="str">
        <f xml:space="preserve"> Time!AD$67</f>
        <v>Operations</v>
      </c>
      <c r="AE3" s="383" t="str">
        <f xml:space="preserve"> Time!AE$67</f>
        <v>Operations</v>
      </c>
      <c r="AF3" s="383" t="str">
        <f xml:space="preserve"> Time!AF$67</f>
        <v>Operations</v>
      </c>
      <c r="AG3" s="383" t="str">
        <f xml:space="preserve"> Time!AG$67</f>
        <v>Operations</v>
      </c>
      <c r="AH3" s="383" t="str">
        <f xml:space="preserve"> Time!AH$67</f>
        <v>Operations</v>
      </c>
      <c r="AI3" s="383" t="str">
        <f xml:space="preserve"> Time!AI$67</f>
        <v>Operations</v>
      </c>
      <c r="AJ3" s="383" t="str">
        <f xml:space="preserve"> Time!AJ$67</f>
        <v>Operations</v>
      </c>
      <c r="AK3" s="383" t="str">
        <f xml:space="preserve"> Time!AK$67</f>
        <v>Operations</v>
      </c>
      <c r="AL3" s="383" t="str">
        <f xml:space="preserve"> Time!AL$67</f>
        <v>Operations</v>
      </c>
      <c r="AM3" s="383" t="str">
        <f xml:space="preserve"> Time!AM$67</f>
        <v>Operations</v>
      </c>
      <c r="AN3" s="383" t="str">
        <f xml:space="preserve"> Time!AN$67</f>
        <v>Operations</v>
      </c>
      <c r="AO3" s="383" t="str">
        <f xml:space="preserve"> Time!AO$67</f>
        <v>Operations</v>
      </c>
      <c r="AP3" s="383" t="str">
        <f xml:space="preserve"> Time!AP$67</f>
        <v>Operations</v>
      </c>
      <c r="AQ3" s="383" t="str">
        <f xml:space="preserve"> Time!AQ$67</f>
        <v>Operations</v>
      </c>
      <c r="AR3" s="383" t="str">
        <f xml:space="preserve"> Time!AR$67</f>
        <v>Operations</v>
      </c>
      <c r="AS3" s="383" t="str">
        <f xml:space="preserve"> Time!AS$67</f>
        <v>Operations</v>
      </c>
      <c r="AT3" s="383" t="str">
        <f xml:space="preserve"> Time!AT$67</f>
        <v>Operations</v>
      </c>
      <c r="AU3" s="383" t="str">
        <f xml:space="preserve"> Time!AU$67</f>
        <v>Operations</v>
      </c>
      <c r="AV3" s="383" t="str">
        <f xml:space="preserve"> Time!AV$67</f>
        <v>Operations</v>
      </c>
      <c r="AW3" s="383" t="str">
        <f xml:space="preserve"> Time!AW$67</f>
        <v>Operations</v>
      </c>
      <c r="AX3" s="383" t="str">
        <f xml:space="preserve"> Time!AX$67</f>
        <v>Operations</v>
      </c>
      <c r="AY3" s="383" t="str">
        <f xml:space="preserve"> Time!AY$67</f>
        <v>Operations</v>
      </c>
      <c r="AZ3" s="383" t="str">
        <f xml:space="preserve"> Time!AZ$67</f>
        <v>Operations</v>
      </c>
      <c r="BA3" s="383" t="str">
        <f xml:space="preserve"> Time!BA$67</f>
        <v>Operations</v>
      </c>
      <c r="BB3" s="383" t="str">
        <f xml:space="preserve"> Time!BB$67</f>
        <v>Operations</v>
      </c>
      <c r="BC3" s="383" t="str">
        <f xml:space="preserve"> Time!BC$67</f>
        <v>Operations</v>
      </c>
      <c r="BD3" s="383" t="str">
        <f xml:space="preserve"> Time!BD$67</f>
        <v>Operations</v>
      </c>
      <c r="BE3" s="383" t="str">
        <f xml:space="preserve"> Time!BE$67</f>
        <v>Operations</v>
      </c>
      <c r="BF3" s="383" t="str">
        <f xml:space="preserve"> Time!BF$67</f>
        <v>Operations</v>
      </c>
      <c r="BG3" s="383" t="str">
        <f xml:space="preserve"> Time!BG$67</f>
        <v>Operations</v>
      </c>
      <c r="BH3" s="383" t="str">
        <f xml:space="preserve"> Time!BH$67</f>
        <v>Operations</v>
      </c>
      <c r="BI3" s="383" t="str">
        <f xml:space="preserve"> Time!BI$67</f>
        <v>Operations</v>
      </c>
      <c r="BJ3" s="383" t="str">
        <f xml:space="preserve"> Time!BJ$67</f>
        <v>Operations</v>
      </c>
      <c r="BK3" s="383" t="str">
        <f xml:space="preserve"> Time!BK$67</f>
        <v>Operations</v>
      </c>
      <c r="BL3" s="383" t="str">
        <f xml:space="preserve"> Time!BL$67</f>
        <v>Operations</v>
      </c>
      <c r="BM3" s="383" t="str">
        <f xml:space="preserve"> Time!BM$67</f>
        <v>Operations</v>
      </c>
      <c r="BN3" s="383" t="str">
        <f xml:space="preserve"> Time!BN$67</f>
        <v>Operations</v>
      </c>
      <c r="BO3" s="383" t="str">
        <f xml:space="preserve"> Time!BO$67</f>
        <v>Operations</v>
      </c>
      <c r="BP3" s="383" t="str">
        <f xml:space="preserve"> Time!BP$67</f>
        <v>Operations</v>
      </c>
      <c r="BQ3" s="383" t="str">
        <f xml:space="preserve"> Time!BQ$67</f>
        <v>Operations</v>
      </c>
      <c r="BR3" s="383" t="str">
        <f xml:space="preserve"> Time!BR$67</f>
        <v>Operations</v>
      </c>
      <c r="BS3" s="383" t="str">
        <f xml:space="preserve"> Time!BS$67</f>
        <v>Operations</v>
      </c>
      <c r="BT3" s="383" t="str">
        <f xml:space="preserve"> Time!BT$67</f>
        <v>Operations</v>
      </c>
      <c r="BU3" s="383" t="str">
        <f xml:space="preserve"> Time!BU$67</f>
        <v>Operations</v>
      </c>
      <c r="BV3" s="383" t="str">
        <f xml:space="preserve"> Time!BV$67</f>
        <v>Operations</v>
      </c>
      <c r="BW3" s="383" t="str">
        <f xml:space="preserve"> Time!BW$67</f>
        <v>Operations</v>
      </c>
      <c r="BX3" s="383" t="str">
        <f xml:space="preserve"> Time!BX$67</f>
        <v>Operations</v>
      </c>
      <c r="BY3" s="383" t="str">
        <f xml:space="preserve"> Time!BY$67</f>
        <v>Operations</v>
      </c>
      <c r="BZ3" s="383" t="str">
        <f xml:space="preserve"> Time!BZ$67</f>
        <v>Operations</v>
      </c>
      <c r="CA3" s="383" t="str">
        <f xml:space="preserve"> Time!CA$67</f>
        <v>Operations</v>
      </c>
      <c r="CB3" s="383" t="str">
        <f xml:space="preserve"> Time!CB$67</f>
        <v>Operations</v>
      </c>
      <c r="CC3" s="383" t="str">
        <f xml:space="preserve"> Time!CC$67</f>
        <v>Operations</v>
      </c>
      <c r="CD3" s="383" t="str">
        <f xml:space="preserve"> Time!CD$67</f>
        <v>Operations</v>
      </c>
      <c r="CE3" s="383" t="str">
        <f xml:space="preserve"> Time!CE$67</f>
        <v>Operations</v>
      </c>
      <c r="CF3" s="383" t="str">
        <f xml:space="preserve"> Time!CF$67</f>
        <v>Operations</v>
      </c>
      <c r="CG3" s="383" t="str">
        <f xml:space="preserve"> Time!CG$67</f>
        <v>Operations</v>
      </c>
      <c r="CH3" s="383" t="str">
        <f xml:space="preserve"> Time!CH$67</f>
        <v>Operations</v>
      </c>
      <c r="CI3" s="383" t="str">
        <f xml:space="preserve"> Time!CI$67</f>
        <v>Operations</v>
      </c>
      <c r="CJ3" s="383" t="str">
        <f xml:space="preserve"> Time!CJ$67</f>
        <v>Operations</v>
      </c>
      <c r="CK3" s="383" t="str">
        <f xml:space="preserve"> Time!CK$67</f>
        <v>Operations</v>
      </c>
      <c r="CL3" s="383" t="str">
        <f xml:space="preserve"> Time!CL$67</f>
        <v>Operations</v>
      </c>
      <c r="CM3" s="383" t="str">
        <f xml:space="preserve"> Time!CM$67</f>
        <v>Operations</v>
      </c>
      <c r="CN3" s="383" t="str">
        <f xml:space="preserve"> Time!CN$67</f>
        <v>Operations</v>
      </c>
      <c r="CO3" s="383" t="str">
        <f xml:space="preserve"> Time!CO$67</f>
        <v>Operations</v>
      </c>
      <c r="CP3" s="383" t="str">
        <f xml:space="preserve"> Time!CP$67</f>
        <v>Operations</v>
      </c>
      <c r="CQ3" s="383" t="str">
        <f xml:space="preserve"> Time!CQ$67</f>
        <v>Operations</v>
      </c>
      <c r="CR3" s="383" t="str">
        <f xml:space="preserve"> Time!CR$67</f>
        <v>Operations</v>
      </c>
      <c r="CS3" s="383" t="str">
        <f xml:space="preserve"> Time!CS$67</f>
        <v>Operations</v>
      </c>
      <c r="CT3" s="383" t="str">
        <f xml:space="preserve"> Time!CT$67</f>
        <v>Operations</v>
      </c>
      <c r="CU3" s="383" t="str">
        <f xml:space="preserve"> Time!CU$67</f>
        <v>Operations</v>
      </c>
      <c r="CV3" s="383" t="str">
        <f xml:space="preserve"> Time!CV$67</f>
        <v>Operations</v>
      </c>
      <c r="CW3" s="383" t="str">
        <f xml:space="preserve"> Time!CW$67</f>
        <v>Operations</v>
      </c>
      <c r="CX3" s="383" t="str">
        <f xml:space="preserve"> Time!CX$67</f>
        <v>Operations</v>
      </c>
      <c r="CY3" s="383" t="str">
        <f xml:space="preserve"> Time!CY$67</f>
        <v>Operations</v>
      </c>
      <c r="CZ3" s="383" t="str">
        <f xml:space="preserve"> Time!CZ$67</f>
        <v>Operations</v>
      </c>
      <c r="DA3" s="383" t="str">
        <f xml:space="preserve"> Time!DA$67</f>
        <v>Operations</v>
      </c>
      <c r="DB3" s="383" t="str">
        <f xml:space="preserve"> Time!DB$67</f>
        <v>Operations</v>
      </c>
      <c r="DC3" s="383" t="str">
        <f xml:space="preserve"> Time!DC$67</f>
        <v>Operations</v>
      </c>
      <c r="DD3" s="383" t="str">
        <f xml:space="preserve"> Time!DD$67</f>
        <v>Operations</v>
      </c>
      <c r="DE3" s="383" t="str">
        <f xml:space="preserve"> Time!DE$67</f>
        <v>Operations</v>
      </c>
      <c r="DF3" s="383" t="str">
        <f xml:space="preserve"> Time!DF$67</f>
        <v>Operations</v>
      </c>
      <c r="DG3" s="383" t="str">
        <f xml:space="preserve"> Time!DG$67</f>
        <v>Operations</v>
      </c>
      <c r="DH3" s="383" t="str">
        <f xml:space="preserve"> Time!DH$67</f>
        <v>Operations</v>
      </c>
      <c r="DI3" s="383" t="str">
        <f xml:space="preserve"> Time!DI$67</f>
        <v>Operations</v>
      </c>
      <c r="DJ3" s="383" t="str">
        <f xml:space="preserve"> Time!DJ$67</f>
        <v>Operations</v>
      </c>
      <c r="DK3" s="383" t="str">
        <f xml:space="preserve"> Time!DK$67</f>
        <v>Operations</v>
      </c>
      <c r="DL3" s="383" t="str">
        <f xml:space="preserve"> Time!DL$67</f>
        <v>Operations</v>
      </c>
      <c r="DM3" s="383" t="str">
        <f xml:space="preserve"> Time!DM$67</f>
        <v>Operations</v>
      </c>
      <c r="DN3" s="383" t="str">
        <f xml:space="preserve"> Time!DN$67</f>
        <v>Operations</v>
      </c>
      <c r="DO3" s="383" t="str">
        <f xml:space="preserve"> Time!DO$67</f>
        <v>Operations</v>
      </c>
      <c r="DP3" s="383" t="str">
        <f xml:space="preserve"> Time!DP$67</f>
        <v>Operations</v>
      </c>
      <c r="DQ3" s="383" t="str">
        <f xml:space="preserve"> Time!DQ$67</f>
        <v>Operations</v>
      </c>
      <c r="DR3" s="383" t="str">
        <f xml:space="preserve"> Time!DR$67</f>
        <v>Operations</v>
      </c>
      <c r="DS3" s="383" t="str">
        <f xml:space="preserve"> Time!DS$67</f>
        <v>Operations</v>
      </c>
      <c r="DT3" s="383" t="str">
        <f xml:space="preserve"> Time!DT$67</f>
        <v>Operations</v>
      </c>
      <c r="DU3" s="383" t="str">
        <f xml:space="preserve"> Time!DU$67</f>
        <v>Operations</v>
      </c>
      <c r="DV3" s="383" t="str">
        <f xml:space="preserve"> Time!DV$67</f>
        <v>Operations</v>
      </c>
      <c r="DW3" s="383" t="str">
        <f xml:space="preserve"> Time!DW$67</f>
        <v>Operations</v>
      </c>
      <c r="DX3" s="383" t="str">
        <f xml:space="preserve"> Time!DX$67</f>
        <v>Operations</v>
      </c>
      <c r="DY3" s="383" t="str">
        <f xml:space="preserve"> Time!DY$67</f>
        <v>Operations</v>
      </c>
      <c r="DZ3" s="383" t="str">
        <f xml:space="preserve"> Time!DZ$67</f>
        <v>Operations</v>
      </c>
      <c r="EA3" s="383" t="str">
        <f xml:space="preserve"> Time!EA$67</f>
        <v>Operations</v>
      </c>
      <c r="EB3" s="383" t="str">
        <f xml:space="preserve"> Time!EB$67</f>
        <v>Operations</v>
      </c>
      <c r="EC3" s="383" t="str">
        <f xml:space="preserve"> Time!EC$67</f>
        <v>Post ops</v>
      </c>
      <c r="ED3" s="383" t="str">
        <f xml:space="preserve"> Time!ED$67</f>
        <v>Post ops</v>
      </c>
      <c r="EE3" s="383" t="str">
        <f xml:space="preserve"> Time!EE$67</f>
        <v>Post ops</v>
      </c>
      <c r="EF3" s="383" t="str">
        <f xml:space="preserve"> Time!EF$67</f>
        <v>Post ops</v>
      </c>
      <c r="EG3" s="383" t="str">
        <f xml:space="preserve"> Time!EG$67</f>
        <v>Post ops</v>
      </c>
      <c r="EH3" s="383" t="str">
        <f xml:space="preserve"> Time!EH$67</f>
        <v>Post ops</v>
      </c>
      <c r="EI3" s="383" t="str">
        <f xml:space="preserve"> Time!EI$67</f>
        <v>Post ops</v>
      </c>
      <c r="EJ3" s="383" t="str">
        <f xml:space="preserve"> Time!EJ$67</f>
        <v>Post ops</v>
      </c>
      <c r="EK3" s="383" t="str">
        <f xml:space="preserve"> Time!EK$67</f>
        <v>Post ops</v>
      </c>
      <c r="EL3" s="383" t="str">
        <f xml:space="preserve"> Time!EL$67</f>
        <v>Post ops</v>
      </c>
      <c r="EM3" s="383" t="str">
        <f xml:space="preserve"> Time!EM$67</f>
        <v>Post ops</v>
      </c>
      <c r="EN3" s="383" t="str">
        <f xml:space="preserve"> Time!EN$67</f>
        <v>Post ops</v>
      </c>
      <c r="EO3" s="383" t="str">
        <f xml:space="preserve"> Time!EO$67</f>
        <v>Post ops</v>
      </c>
      <c r="EP3" s="383" t="str">
        <f xml:space="preserve"> Time!EP$67</f>
        <v>Post ops</v>
      </c>
      <c r="EQ3" s="383" t="str">
        <f xml:space="preserve"> Time!EQ$67</f>
        <v>Post ops</v>
      </c>
      <c r="ER3" s="383" t="str">
        <f xml:space="preserve"> Time!ER$67</f>
        <v>Post ops</v>
      </c>
      <c r="ES3" s="383" t="str">
        <f xml:space="preserve"> Time!ES$67</f>
        <v>Post ops</v>
      </c>
      <c r="ET3" s="383" t="str">
        <f xml:space="preserve"> Time!ET$67</f>
        <v>Post ops</v>
      </c>
      <c r="EU3" s="383" t="str">
        <f xml:space="preserve"> Time!EU$67</f>
        <v>Post ops</v>
      </c>
      <c r="EV3" s="383" t="str">
        <f xml:space="preserve"> Time!EV$67</f>
        <v>Post ops</v>
      </c>
      <c r="EW3" s="383" t="str">
        <f xml:space="preserve"> Time!EW$67</f>
        <v>Post ops</v>
      </c>
      <c r="EX3" s="383" t="str">
        <f xml:space="preserve"> Time!EX$67</f>
        <v>Post ops</v>
      </c>
      <c r="EY3" s="383" t="str">
        <f xml:space="preserve"> Time!EY$67</f>
        <v>Post ops</v>
      </c>
      <c r="EZ3" s="383" t="str">
        <f xml:space="preserve"> Time!EZ$67</f>
        <v>Post ops</v>
      </c>
      <c r="FA3" s="383" t="str">
        <f xml:space="preserve"> Time!FA$67</f>
        <v>Post ops</v>
      </c>
      <c r="FB3" s="383" t="str">
        <f xml:space="preserve"> Time!FB$67</f>
        <v>Post ops</v>
      </c>
      <c r="FC3" s="383" t="str">
        <f xml:space="preserve"> Time!FC$67</f>
        <v>Post ops</v>
      </c>
      <c r="FD3" s="383" t="str">
        <f xml:space="preserve"> Time!FD$67</f>
        <v>Post ops</v>
      </c>
      <c r="FE3" s="383" t="str">
        <f xml:space="preserve"> Time!FE$67</f>
        <v>Post ops</v>
      </c>
      <c r="FF3" s="383" t="str">
        <f xml:space="preserve"> Time!FF$67</f>
        <v>Post ops</v>
      </c>
      <c r="FG3" s="383" t="str">
        <f xml:space="preserve"> Time!FG$67</f>
        <v>Post ops</v>
      </c>
      <c r="FH3" s="383" t="str">
        <f xml:space="preserve"> Time!FH$67</f>
        <v>Post ops</v>
      </c>
      <c r="FI3" s="383" t="str">
        <f xml:space="preserve"> Time!FI$67</f>
        <v>Post ops</v>
      </c>
      <c r="FJ3" s="383" t="str">
        <f xml:space="preserve"> Time!FJ$67</f>
        <v>Post ops</v>
      </c>
      <c r="FK3" s="383" t="str">
        <f xml:space="preserve"> Time!FK$67</f>
        <v>Post ops</v>
      </c>
      <c r="FL3" s="383" t="str">
        <f xml:space="preserve"> Time!FL$67</f>
        <v>Post ops</v>
      </c>
      <c r="FM3" s="383" t="str">
        <f xml:space="preserve"> Time!FM$67</f>
        <v>Post ops</v>
      </c>
      <c r="FN3" s="383" t="str">
        <f xml:space="preserve"> Time!FN$67</f>
        <v>Post ops</v>
      </c>
      <c r="FO3" s="383" t="str">
        <f xml:space="preserve"> Time!FO$67</f>
        <v>Post ops</v>
      </c>
      <c r="FP3" s="383" t="str">
        <f xml:space="preserve"> Time!FP$67</f>
        <v>Post ops</v>
      </c>
      <c r="FQ3" s="383" t="str">
        <f xml:space="preserve"> Time!FQ$67</f>
        <v>Post ops</v>
      </c>
      <c r="FR3" s="383" t="str">
        <f xml:space="preserve"> Time!FR$67</f>
        <v>Post ops</v>
      </c>
      <c r="FS3" s="383" t="str">
        <f xml:space="preserve"> Time!FS$67</f>
        <v>Post ops</v>
      </c>
      <c r="FT3" s="383" t="str">
        <f xml:space="preserve"> Time!FT$67</f>
        <v>Post ops</v>
      </c>
      <c r="FU3" s="383" t="str">
        <f xml:space="preserve"> Time!FU$67</f>
        <v>Post ops</v>
      </c>
      <c r="FV3" s="383" t="str">
        <f xml:space="preserve"> Time!FV$67</f>
        <v>Post ops</v>
      </c>
      <c r="FW3" s="383" t="str">
        <f xml:space="preserve"> Time!FW$67</f>
        <v>Post ops</v>
      </c>
      <c r="FX3" s="383" t="str">
        <f xml:space="preserve"> Time!FX$67</f>
        <v>Post ops</v>
      </c>
      <c r="FY3" s="383" t="str">
        <f xml:space="preserve"> Time!FY$67</f>
        <v>Post ops</v>
      </c>
      <c r="FZ3" s="383" t="str">
        <f xml:space="preserve"> Time!FZ$67</f>
        <v>Post ops</v>
      </c>
      <c r="GA3" s="383" t="str">
        <f xml:space="preserve"> Time!GA$67</f>
        <v>Post ops</v>
      </c>
      <c r="GB3" s="383" t="str">
        <f xml:space="preserve"> Time!GB$67</f>
        <v>Post ops</v>
      </c>
      <c r="GC3" s="383" t="str">
        <f xml:space="preserve"> Time!GC$67</f>
        <v>Post ops</v>
      </c>
      <c r="GD3" s="383" t="str">
        <f xml:space="preserve"> Time!GD$67</f>
        <v>Post ops</v>
      </c>
      <c r="GE3" s="383" t="str">
        <f xml:space="preserve"> Time!GE$67</f>
        <v>Post ops</v>
      </c>
      <c r="GF3" s="383" t="str">
        <f xml:space="preserve"> Time!GF$67</f>
        <v>Post ops</v>
      </c>
      <c r="GG3" s="383" t="str">
        <f xml:space="preserve"> Time!GG$67</f>
        <v>Post ops</v>
      </c>
      <c r="GH3" s="383" t="str">
        <f xml:space="preserve"> Time!GH$67</f>
        <v>Post ops</v>
      </c>
      <c r="GI3" s="383" t="str">
        <f xml:space="preserve"> Time!GI$67</f>
        <v>Post ops</v>
      </c>
      <c r="GJ3" s="383" t="str">
        <f xml:space="preserve"> Time!GJ$67</f>
        <v>Post ops</v>
      </c>
    </row>
    <row r="4" spans="1:192" s="256" customFormat="1" x14ac:dyDescent="0.25">
      <c r="A4" s="313"/>
      <c r="B4" s="313"/>
      <c r="C4" s="314"/>
      <c r="D4" s="315"/>
      <c r="E4" s="384" t="str">
        <f xml:space="preserve"> Time!E$42</f>
        <v>Contract year</v>
      </c>
      <c r="F4" s="378">
        <f xml:space="preserve"> Check!$F$21</f>
        <v>0</v>
      </c>
      <c r="G4" s="382" t="s">
        <v>24</v>
      </c>
      <c r="H4" s="310"/>
      <c r="I4" s="312"/>
      <c r="J4" s="384">
        <f xml:space="preserve"> Time!J$42</f>
        <v>2020</v>
      </c>
      <c r="K4" s="384">
        <f xml:space="preserve"> Time!K$42</f>
        <v>2020</v>
      </c>
      <c r="L4" s="384">
        <f xml:space="preserve"> Time!L$42</f>
        <v>2020</v>
      </c>
      <c r="M4" s="384">
        <f xml:space="preserve"> Time!M$42</f>
        <v>2021</v>
      </c>
      <c r="N4" s="384">
        <f xml:space="preserve"> Time!N$42</f>
        <v>2021</v>
      </c>
      <c r="O4" s="384">
        <f xml:space="preserve"> Time!O$42</f>
        <v>2021</v>
      </c>
      <c r="P4" s="384">
        <f xml:space="preserve"> Time!P$42</f>
        <v>2021</v>
      </c>
      <c r="Q4" s="384">
        <f xml:space="preserve"> Time!Q$42</f>
        <v>2022</v>
      </c>
      <c r="R4" s="384">
        <f xml:space="preserve"> Time!R$42</f>
        <v>2022</v>
      </c>
      <c r="S4" s="384">
        <f xml:space="preserve"> Time!S$42</f>
        <v>2022</v>
      </c>
      <c r="T4" s="384">
        <f xml:space="preserve"> Time!T$42</f>
        <v>2022</v>
      </c>
      <c r="U4" s="384">
        <f xml:space="preserve"> Time!U$42</f>
        <v>2023</v>
      </c>
      <c r="V4" s="384">
        <f xml:space="preserve"> Time!V$42</f>
        <v>2023</v>
      </c>
      <c r="W4" s="384">
        <f xml:space="preserve"> Time!W$42</f>
        <v>2023</v>
      </c>
      <c r="X4" s="384">
        <f xml:space="preserve"> Time!X$42</f>
        <v>2023</v>
      </c>
      <c r="Y4" s="384">
        <f xml:space="preserve"> Time!Y$42</f>
        <v>2024</v>
      </c>
      <c r="Z4" s="384">
        <f xml:space="preserve"> Time!Z$42</f>
        <v>2024</v>
      </c>
      <c r="AA4" s="384">
        <f xml:space="preserve"> Time!AA$42</f>
        <v>2024</v>
      </c>
      <c r="AB4" s="384">
        <f xml:space="preserve"> Time!AB$42</f>
        <v>2024</v>
      </c>
      <c r="AC4" s="384">
        <f xml:space="preserve"> Time!AC$42</f>
        <v>2025</v>
      </c>
      <c r="AD4" s="384">
        <f xml:space="preserve"> Time!AD$42</f>
        <v>2025</v>
      </c>
      <c r="AE4" s="384">
        <f xml:space="preserve"> Time!AE$42</f>
        <v>2025</v>
      </c>
      <c r="AF4" s="384">
        <f xml:space="preserve"> Time!AF$42</f>
        <v>2025</v>
      </c>
      <c r="AG4" s="384">
        <f xml:space="preserve"> Time!AG$42</f>
        <v>2026</v>
      </c>
      <c r="AH4" s="384">
        <f xml:space="preserve"> Time!AH$42</f>
        <v>2026</v>
      </c>
      <c r="AI4" s="384">
        <f xml:space="preserve"> Time!AI$42</f>
        <v>2026</v>
      </c>
      <c r="AJ4" s="384">
        <f xml:space="preserve"> Time!AJ$42</f>
        <v>2026</v>
      </c>
      <c r="AK4" s="384">
        <f xml:space="preserve"> Time!AK$42</f>
        <v>2027</v>
      </c>
      <c r="AL4" s="384">
        <f xml:space="preserve"> Time!AL$42</f>
        <v>2027</v>
      </c>
      <c r="AM4" s="384">
        <f xml:space="preserve"> Time!AM$42</f>
        <v>2027</v>
      </c>
      <c r="AN4" s="384">
        <f xml:space="preserve"> Time!AN$42</f>
        <v>2027</v>
      </c>
      <c r="AO4" s="384">
        <f xml:space="preserve"> Time!AO$42</f>
        <v>2028</v>
      </c>
      <c r="AP4" s="384">
        <f xml:space="preserve"> Time!AP$42</f>
        <v>2028</v>
      </c>
      <c r="AQ4" s="384">
        <f xml:space="preserve"> Time!AQ$42</f>
        <v>2028</v>
      </c>
      <c r="AR4" s="384">
        <f xml:space="preserve"> Time!AR$42</f>
        <v>2028</v>
      </c>
      <c r="AS4" s="384">
        <f xml:space="preserve"> Time!AS$42</f>
        <v>2029</v>
      </c>
      <c r="AT4" s="384">
        <f xml:space="preserve"> Time!AT$42</f>
        <v>2029</v>
      </c>
      <c r="AU4" s="384">
        <f xml:space="preserve"> Time!AU$42</f>
        <v>2029</v>
      </c>
      <c r="AV4" s="384">
        <f xml:space="preserve"> Time!AV$42</f>
        <v>2029</v>
      </c>
      <c r="AW4" s="384">
        <f xml:space="preserve"> Time!AW$42</f>
        <v>2030</v>
      </c>
      <c r="AX4" s="384">
        <f xml:space="preserve"> Time!AX$42</f>
        <v>2030</v>
      </c>
      <c r="AY4" s="384">
        <f xml:space="preserve"> Time!AY$42</f>
        <v>2030</v>
      </c>
      <c r="AZ4" s="384">
        <f xml:space="preserve"> Time!AZ$42</f>
        <v>2030</v>
      </c>
      <c r="BA4" s="384">
        <f xml:space="preserve"> Time!BA$42</f>
        <v>2031</v>
      </c>
      <c r="BB4" s="384">
        <f xml:space="preserve"> Time!BB$42</f>
        <v>2031</v>
      </c>
      <c r="BC4" s="384">
        <f xml:space="preserve"> Time!BC$42</f>
        <v>2031</v>
      </c>
      <c r="BD4" s="384">
        <f xml:space="preserve"> Time!BD$42</f>
        <v>2031</v>
      </c>
      <c r="BE4" s="384">
        <f xml:space="preserve"> Time!BE$42</f>
        <v>2032</v>
      </c>
      <c r="BF4" s="384">
        <f xml:space="preserve"> Time!BF$42</f>
        <v>2032</v>
      </c>
      <c r="BG4" s="384">
        <f xml:space="preserve"> Time!BG$42</f>
        <v>2032</v>
      </c>
      <c r="BH4" s="384">
        <f xml:space="preserve"> Time!BH$42</f>
        <v>2032</v>
      </c>
      <c r="BI4" s="384">
        <f xml:space="preserve"> Time!BI$42</f>
        <v>2033</v>
      </c>
      <c r="BJ4" s="384">
        <f xml:space="preserve"> Time!BJ$42</f>
        <v>2033</v>
      </c>
      <c r="BK4" s="384">
        <f xml:space="preserve"> Time!BK$42</f>
        <v>2033</v>
      </c>
      <c r="BL4" s="384">
        <f xml:space="preserve"> Time!BL$42</f>
        <v>2033</v>
      </c>
      <c r="BM4" s="384">
        <f xml:space="preserve"> Time!BM$42</f>
        <v>2034</v>
      </c>
      <c r="BN4" s="384">
        <f xml:space="preserve"> Time!BN$42</f>
        <v>2034</v>
      </c>
      <c r="BO4" s="384">
        <f xml:space="preserve"> Time!BO$42</f>
        <v>2034</v>
      </c>
      <c r="BP4" s="384">
        <f xml:space="preserve"> Time!BP$42</f>
        <v>2034</v>
      </c>
      <c r="BQ4" s="384">
        <f xml:space="preserve"> Time!BQ$42</f>
        <v>2035</v>
      </c>
      <c r="BR4" s="384">
        <f xml:space="preserve"> Time!BR$42</f>
        <v>2035</v>
      </c>
      <c r="BS4" s="384">
        <f xml:space="preserve"> Time!BS$42</f>
        <v>2035</v>
      </c>
      <c r="BT4" s="384">
        <f xml:space="preserve"> Time!BT$42</f>
        <v>2035</v>
      </c>
      <c r="BU4" s="384">
        <f xml:space="preserve"> Time!BU$42</f>
        <v>2036</v>
      </c>
      <c r="BV4" s="384">
        <f xml:space="preserve"> Time!BV$42</f>
        <v>2036</v>
      </c>
      <c r="BW4" s="384">
        <f xml:space="preserve"> Time!BW$42</f>
        <v>2036</v>
      </c>
      <c r="BX4" s="384">
        <f xml:space="preserve"> Time!BX$42</f>
        <v>2036</v>
      </c>
      <c r="BY4" s="384">
        <f xml:space="preserve"> Time!BY$42</f>
        <v>2037</v>
      </c>
      <c r="BZ4" s="384">
        <f xml:space="preserve"> Time!BZ$42</f>
        <v>2037</v>
      </c>
      <c r="CA4" s="384">
        <f xml:space="preserve"> Time!CA$42</f>
        <v>2037</v>
      </c>
      <c r="CB4" s="384">
        <f xml:space="preserve"> Time!CB$42</f>
        <v>2037</v>
      </c>
      <c r="CC4" s="384">
        <f xml:space="preserve"> Time!CC$42</f>
        <v>2038</v>
      </c>
      <c r="CD4" s="384">
        <f xml:space="preserve"> Time!CD$42</f>
        <v>2038</v>
      </c>
      <c r="CE4" s="384">
        <f xml:space="preserve"> Time!CE$42</f>
        <v>2038</v>
      </c>
      <c r="CF4" s="384">
        <f xml:space="preserve"> Time!CF$42</f>
        <v>2038</v>
      </c>
      <c r="CG4" s="384">
        <f xml:space="preserve"> Time!CG$42</f>
        <v>2039</v>
      </c>
      <c r="CH4" s="384">
        <f xml:space="preserve"> Time!CH$42</f>
        <v>2039</v>
      </c>
      <c r="CI4" s="384">
        <f xml:space="preserve"> Time!CI$42</f>
        <v>2039</v>
      </c>
      <c r="CJ4" s="384">
        <f xml:space="preserve"> Time!CJ$42</f>
        <v>2039</v>
      </c>
      <c r="CK4" s="384">
        <f xml:space="preserve"> Time!CK$42</f>
        <v>2040</v>
      </c>
      <c r="CL4" s="384">
        <f xml:space="preserve"> Time!CL$42</f>
        <v>2040</v>
      </c>
      <c r="CM4" s="384">
        <f xml:space="preserve"> Time!CM$42</f>
        <v>2040</v>
      </c>
      <c r="CN4" s="384">
        <f xml:space="preserve"> Time!CN$42</f>
        <v>2040</v>
      </c>
      <c r="CO4" s="384">
        <f xml:space="preserve"> Time!CO$42</f>
        <v>2041</v>
      </c>
      <c r="CP4" s="384">
        <f xml:space="preserve"> Time!CP$42</f>
        <v>2041</v>
      </c>
      <c r="CQ4" s="384">
        <f xml:space="preserve"> Time!CQ$42</f>
        <v>2041</v>
      </c>
      <c r="CR4" s="384">
        <f xml:space="preserve"> Time!CR$42</f>
        <v>2041</v>
      </c>
      <c r="CS4" s="384">
        <f xml:space="preserve"> Time!CS$42</f>
        <v>2042</v>
      </c>
      <c r="CT4" s="384">
        <f xml:space="preserve"> Time!CT$42</f>
        <v>2042</v>
      </c>
      <c r="CU4" s="384">
        <f xml:space="preserve"> Time!CU$42</f>
        <v>2042</v>
      </c>
      <c r="CV4" s="384">
        <f xml:space="preserve"> Time!CV$42</f>
        <v>2042</v>
      </c>
      <c r="CW4" s="384">
        <f xml:space="preserve"> Time!CW$42</f>
        <v>2043</v>
      </c>
      <c r="CX4" s="384">
        <f xml:space="preserve"> Time!CX$42</f>
        <v>2043</v>
      </c>
      <c r="CY4" s="384">
        <f xml:space="preserve"> Time!CY$42</f>
        <v>2043</v>
      </c>
      <c r="CZ4" s="384">
        <f xml:space="preserve"> Time!CZ$42</f>
        <v>2043</v>
      </c>
      <c r="DA4" s="384">
        <f xml:space="preserve"> Time!DA$42</f>
        <v>2044</v>
      </c>
      <c r="DB4" s="384">
        <f xml:space="preserve"> Time!DB$42</f>
        <v>2044</v>
      </c>
      <c r="DC4" s="384">
        <f xml:space="preserve"> Time!DC$42</f>
        <v>2044</v>
      </c>
      <c r="DD4" s="384">
        <f xml:space="preserve"> Time!DD$42</f>
        <v>2044</v>
      </c>
      <c r="DE4" s="384">
        <f xml:space="preserve"> Time!DE$42</f>
        <v>2045</v>
      </c>
      <c r="DF4" s="384">
        <f xml:space="preserve"> Time!DF$42</f>
        <v>2045</v>
      </c>
      <c r="DG4" s="384">
        <f xml:space="preserve"> Time!DG$42</f>
        <v>2045</v>
      </c>
      <c r="DH4" s="384">
        <f xml:space="preserve"> Time!DH$42</f>
        <v>2045</v>
      </c>
      <c r="DI4" s="384">
        <f xml:space="preserve"> Time!DI$42</f>
        <v>2046</v>
      </c>
      <c r="DJ4" s="384">
        <f xml:space="preserve"> Time!DJ$42</f>
        <v>2046</v>
      </c>
      <c r="DK4" s="384">
        <f xml:space="preserve"> Time!DK$42</f>
        <v>2046</v>
      </c>
      <c r="DL4" s="384">
        <f xml:space="preserve"> Time!DL$42</f>
        <v>2046</v>
      </c>
      <c r="DM4" s="384">
        <f xml:space="preserve"> Time!DM$42</f>
        <v>2047</v>
      </c>
      <c r="DN4" s="384">
        <f xml:space="preserve"> Time!DN$42</f>
        <v>2047</v>
      </c>
      <c r="DO4" s="384">
        <f xml:space="preserve"> Time!DO$42</f>
        <v>2047</v>
      </c>
      <c r="DP4" s="384">
        <f xml:space="preserve"> Time!DP$42</f>
        <v>2047</v>
      </c>
      <c r="DQ4" s="384">
        <f xml:space="preserve"> Time!DQ$42</f>
        <v>2048</v>
      </c>
      <c r="DR4" s="384">
        <f xml:space="preserve"> Time!DR$42</f>
        <v>2048</v>
      </c>
      <c r="DS4" s="384">
        <f xml:space="preserve"> Time!DS$42</f>
        <v>2048</v>
      </c>
      <c r="DT4" s="384">
        <f xml:space="preserve"> Time!DT$42</f>
        <v>2048</v>
      </c>
      <c r="DU4" s="384">
        <f xml:space="preserve"> Time!DU$42</f>
        <v>2049</v>
      </c>
      <c r="DV4" s="384">
        <f xml:space="preserve"> Time!DV$42</f>
        <v>2049</v>
      </c>
      <c r="DW4" s="384">
        <f xml:space="preserve"> Time!DW$42</f>
        <v>2049</v>
      </c>
      <c r="DX4" s="384">
        <f xml:space="preserve"> Time!DX$42</f>
        <v>2049</v>
      </c>
      <c r="DY4" s="384">
        <f xml:space="preserve"> Time!DY$42</f>
        <v>2050</v>
      </c>
      <c r="DZ4" s="384">
        <f xml:space="preserve"> Time!DZ$42</f>
        <v>2050</v>
      </c>
      <c r="EA4" s="384">
        <f xml:space="preserve"> Time!EA$42</f>
        <v>2050</v>
      </c>
      <c r="EB4" s="384">
        <f xml:space="preserve"> Time!EB$42</f>
        <v>2050</v>
      </c>
      <c r="EC4" s="384">
        <f xml:space="preserve"> Time!EC$42</f>
        <v>2051</v>
      </c>
      <c r="ED4" s="384">
        <f xml:space="preserve"> Time!ED$42</f>
        <v>2051</v>
      </c>
      <c r="EE4" s="384">
        <f xml:space="preserve"> Time!EE$42</f>
        <v>2051</v>
      </c>
      <c r="EF4" s="384">
        <f xml:space="preserve"> Time!EF$42</f>
        <v>2051</v>
      </c>
      <c r="EG4" s="384">
        <f xml:space="preserve"> Time!EG$42</f>
        <v>2052</v>
      </c>
      <c r="EH4" s="384">
        <f xml:space="preserve"> Time!EH$42</f>
        <v>2052</v>
      </c>
      <c r="EI4" s="384">
        <f xml:space="preserve"> Time!EI$42</f>
        <v>2052</v>
      </c>
      <c r="EJ4" s="384">
        <f xml:space="preserve"> Time!EJ$42</f>
        <v>2052</v>
      </c>
      <c r="EK4" s="384">
        <f xml:space="preserve"> Time!EK$42</f>
        <v>2053</v>
      </c>
      <c r="EL4" s="384">
        <f xml:space="preserve"> Time!EL$42</f>
        <v>2053</v>
      </c>
      <c r="EM4" s="384">
        <f xml:space="preserve"> Time!EM$42</f>
        <v>2053</v>
      </c>
      <c r="EN4" s="384">
        <f xml:space="preserve"> Time!EN$42</f>
        <v>2053</v>
      </c>
      <c r="EO4" s="384">
        <f xml:space="preserve"> Time!EO$42</f>
        <v>2054</v>
      </c>
      <c r="EP4" s="384">
        <f xml:space="preserve"> Time!EP$42</f>
        <v>2054</v>
      </c>
      <c r="EQ4" s="384">
        <f xml:space="preserve"> Time!EQ$42</f>
        <v>2054</v>
      </c>
      <c r="ER4" s="384">
        <f xml:space="preserve"> Time!ER$42</f>
        <v>2054</v>
      </c>
      <c r="ES4" s="384">
        <f xml:space="preserve"> Time!ES$42</f>
        <v>2055</v>
      </c>
      <c r="ET4" s="384">
        <f xml:space="preserve"> Time!ET$42</f>
        <v>2055</v>
      </c>
      <c r="EU4" s="384">
        <f xml:space="preserve"> Time!EU$42</f>
        <v>2055</v>
      </c>
      <c r="EV4" s="384">
        <f xml:space="preserve"> Time!EV$42</f>
        <v>2055</v>
      </c>
      <c r="EW4" s="384">
        <f xml:space="preserve"> Time!EW$42</f>
        <v>2056</v>
      </c>
      <c r="EX4" s="384">
        <f xml:space="preserve"> Time!EX$42</f>
        <v>2056</v>
      </c>
      <c r="EY4" s="384">
        <f xml:space="preserve"> Time!EY$42</f>
        <v>2056</v>
      </c>
      <c r="EZ4" s="384">
        <f xml:space="preserve"> Time!EZ$42</f>
        <v>2056</v>
      </c>
      <c r="FA4" s="384">
        <f xml:space="preserve"> Time!FA$42</f>
        <v>2057</v>
      </c>
      <c r="FB4" s="384">
        <f xml:space="preserve"> Time!FB$42</f>
        <v>2057</v>
      </c>
      <c r="FC4" s="384">
        <f xml:space="preserve"> Time!FC$42</f>
        <v>2057</v>
      </c>
      <c r="FD4" s="384">
        <f xml:space="preserve"> Time!FD$42</f>
        <v>2057</v>
      </c>
      <c r="FE4" s="384">
        <f xml:space="preserve"> Time!FE$42</f>
        <v>2058</v>
      </c>
      <c r="FF4" s="384">
        <f xml:space="preserve"> Time!FF$42</f>
        <v>2058</v>
      </c>
      <c r="FG4" s="384">
        <f xml:space="preserve"> Time!FG$42</f>
        <v>2058</v>
      </c>
      <c r="FH4" s="384">
        <f xml:space="preserve"> Time!FH$42</f>
        <v>2058</v>
      </c>
      <c r="FI4" s="384">
        <f xml:space="preserve"> Time!FI$42</f>
        <v>2059</v>
      </c>
      <c r="FJ4" s="384">
        <f xml:space="preserve"> Time!FJ$42</f>
        <v>2059</v>
      </c>
      <c r="FK4" s="384">
        <f xml:space="preserve"> Time!FK$42</f>
        <v>2059</v>
      </c>
      <c r="FL4" s="384">
        <f xml:space="preserve"> Time!FL$42</f>
        <v>2059</v>
      </c>
      <c r="FM4" s="384">
        <f xml:space="preserve"> Time!FM$42</f>
        <v>2060</v>
      </c>
      <c r="FN4" s="384">
        <f xml:space="preserve"> Time!FN$42</f>
        <v>2060</v>
      </c>
      <c r="FO4" s="384">
        <f xml:space="preserve"> Time!FO$42</f>
        <v>2060</v>
      </c>
      <c r="FP4" s="384">
        <f xml:space="preserve"> Time!FP$42</f>
        <v>2060</v>
      </c>
      <c r="FQ4" s="384">
        <f xml:space="preserve"> Time!FQ$42</f>
        <v>2061</v>
      </c>
      <c r="FR4" s="384">
        <f xml:space="preserve"> Time!FR$42</f>
        <v>2061</v>
      </c>
      <c r="FS4" s="384">
        <f xml:space="preserve"> Time!FS$42</f>
        <v>2061</v>
      </c>
      <c r="FT4" s="384">
        <f xml:space="preserve"> Time!FT$42</f>
        <v>2061</v>
      </c>
      <c r="FU4" s="384">
        <f xml:space="preserve"> Time!FU$42</f>
        <v>2062</v>
      </c>
      <c r="FV4" s="384">
        <f xml:space="preserve"> Time!FV$42</f>
        <v>2062</v>
      </c>
      <c r="FW4" s="384">
        <f xml:space="preserve"> Time!FW$42</f>
        <v>2062</v>
      </c>
      <c r="FX4" s="384">
        <f xml:space="preserve"> Time!FX$42</f>
        <v>2062</v>
      </c>
      <c r="FY4" s="384">
        <f xml:space="preserve"> Time!FY$42</f>
        <v>2063</v>
      </c>
      <c r="FZ4" s="384">
        <f xml:space="preserve"> Time!FZ$42</f>
        <v>2063</v>
      </c>
      <c r="GA4" s="384">
        <f xml:space="preserve"> Time!GA$42</f>
        <v>2063</v>
      </c>
      <c r="GB4" s="384">
        <f xml:space="preserve"> Time!GB$42</f>
        <v>2063</v>
      </c>
      <c r="GC4" s="384">
        <f xml:space="preserve"> Time!GC$42</f>
        <v>2064</v>
      </c>
      <c r="GD4" s="384">
        <f xml:space="preserve"> Time!GD$42</f>
        <v>2064</v>
      </c>
      <c r="GE4" s="384">
        <f xml:space="preserve"> Time!GE$42</f>
        <v>2064</v>
      </c>
      <c r="GF4" s="384">
        <f xml:space="preserve"> Time!GF$42</f>
        <v>2064</v>
      </c>
      <c r="GG4" s="384">
        <f xml:space="preserve"> Time!GG$42</f>
        <v>2065</v>
      </c>
      <c r="GH4" s="384">
        <f xml:space="preserve"> Time!GH$42</f>
        <v>2065</v>
      </c>
      <c r="GI4" s="384">
        <f xml:space="preserve"> Time!GI$42</f>
        <v>2065</v>
      </c>
      <c r="GJ4" s="384">
        <f xml:space="preserve"> Time!GJ$42</f>
        <v>2065</v>
      </c>
    </row>
    <row r="5" spans="1:192" x14ac:dyDescent="0.25"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</row>
    <row r="8" spans="1:192" x14ac:dyDescent="0.25">
      <c r="A8" s="15" t="s">
        <v>130</v>
      </c>
    </row>
    <row r="10" spans="1:192" s="422" customFormat="1" x14ac:dyDescent="0.25">
      <c r="A10" s="417"/>
      <c r="B10" s="417"/>
      <c r="C10" s="418"/>
      <c r="D10" s="419"/>
      <c r="E10" s="427" t="str">
        <f xml:space="preserve"> InpC!E$34</f>
        <v>Annual degradation</v>
      </c>
      <c r="F10" s="427">
        <f xml:space="preserve"> InpC!F$34</f>
        <v>5.0000000000000001E-3</v>
      </c>
      <c r="G10" s="427" t="str">
        <f xml:space="preserve"> InpC!G$34</f>
        <v>% p.a.</v>
      </c>
      <c r="H10" s="419"/>
      <c r="I10" s="421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  <c r="AA10" s="420"/>
      <c r="AB10" s="420"/>
      <c r="AC10" s="420"/>
      <c r="AD10" s="420"/>
      <c r="AE10" s="420"/>
      <c r="AF10" s="420"/>
      <c r="AG10" s="420"/>
      <c r="AH10" s="420"/>
      <c r="AI10" s="420"/>
      <c r="AJ10" s="420"/>
      <c r="AK10" s="420"/>
      <c r="AL10" s="420"/>
      <c r="AM10" s="420"/>
      <c r="AN10" s="420"/>
      <c r="AO10" s="420"/>
      <c r="AP10" s="420"/>
      <c r="AQ10" s="420"/>
      <c r="AR10" s="420"/>
      <c r="AS10" s="420"/>
      <c r="AT10" s="420"/>
      <c r="AU10" s="420"/>
      <c r="AV10" s="420"/>
      <c r="AW10" s="420"/>
      <c r="AX10" s="420"/>
      <c r="AY10" s="420"/>
      <c r="AZ10" s="420"/>
      <c r="BA10" s="420"/>
      <c r="BB10" s="420"/>
      <c r="BC10" s="420"/>
      <c r="BD10" s="420"/>
      <c r="BE10" s="420"/>
      <c r="BF10" s="420"/>
      <c r="BG10" s="420"/>
      <c r="BH10" s="420"/>
      <c r="BI10" s="420"/>
      <c r="BJ10" s="420"/>
      <c r="BK10" s="420"/>
      <c r="BL10" s="420"/>
      <c r="BM10" s="420"/>
      <c r="BN10" s="420"/>
      <c r="BO10" s="420"/>
      <c r="BP10" s="420"/>
      <c r="BQ10" s="420"/>
      <c r="BR10" s="420"/>
      <c r="BS10" s="420"/>
      <c r="BT10" s="420"/>
      <c r="BU10" s="420"/>
      <c r="BV10" s="420"/>
      <c r="BW10" s="420"/>
      <c r="BX10" s="420"/>
      <c r="BY10" s="420"/>
      <c r="BZ10" s="420"/>
      <c r="CA10" s="420"/>
      <c r="CB10" s="420"/>
      <c r="CC10" s="420"/>
      <c r="CD10" s="420"/>
      <c r="CE10" s="420"/>
      <c r="CF10" s="420"/>
      <c r="CG10" s="420"/>
      <c r="CH10" s="420"/>
      <c r="CI10" s="420"/>
      <c r="CJ10" s="420"/>
      <c r="CK10" s="420"/>
      <c r="CL10" s="420"/>
      <c r="CM10" s="420"/>
      <c r="CN10" s="420"/>
      <c r="CO10" s="420"/>
      <c r="CP10" s="420"/>
      <c r="CQ10" s="420"/>
      <c r="CR10" s="420"/>
      <c r="CS10" s="420"/>
      <c r="CT10" s="420"/>
      <c r="CU10" s="420"/>
      <c r="CV10" s="420"/>
      <c r="CW10" s="420"/>
      <c r="CX10" s="420"/>
      <c r="CY10" s="420"/>
      <c r="CZ10" s="420"/>
      <c r="DA10" s="420"/>
      <c r="DB10" s="420"/>
      <c r="DC10" s="420"/>
      <c r="DD10" s="420"/>
      <c r="DE10" s="420"/>
      <c r="DF10" s="420"/>
      <c r="DG10" s="420"/>
      <c r="DH10" s="420"/>
      <c r="DI10" s="420"/>
      <c r="DJ10" s="420"/>
      <c r="DK10" s="420"/>
      <c r="DL10" s="420"/>
      <c r="DM10" s="420"/>
      <c r="DN10" s="420"/>
      <c r="DO10" s="420"/>
      <c r="DP10" s="420"/>
      <c r="DQ10" s="420"/>
      <c r="DR10" s="420"/>
      <c r="DS10" s="420"/>
      <c r="DT10" s="420"/>
      <c r="DU10" s="420"/>
      <c r="DV10" s="420"/>
      <c r="DW10" s="420"/>
      <c r="DX10" s="420"/>
      <c r="DY10" s="420"/>
      <c r="DZ10" s="420"/>
      <c r="EA10" s="420"/>
      <c r="EB10" s="420"/>
      <c r="EC10" s="420"/>
      <c r="ED10" s="420"/>
      <c r="EE10" s="420"/>
      <c r="EF10" s="420"/>
      <c r="EG10" s="420"/>
      <c r="EH10" s="420"/>
      <c r="EI10" s="420"/>
      <c r="EJ10" s="420"/>
      <c r="EK10" s="420"/>
      <c r="EL10" s="420"/>
      <c r="EM10" s="420"/>
      <c r="EN10" s="420"/>
      <c r="EO10" s="420"/>
      <c r="EP10" s="420"/>
      <c r="EQ10" s="420"/>
      <c r="ER10" s="420"/>
      <c r="ES10" s="420"/>
      <c r="ET10" s="420"/>
      <c r="EU10" s="420"/>
      <c r="EV10" s="420"/>
      <c r="EW10" s="420"/>
      <c r="EX10" s="420"/>
      <c r="EY10" s="420"/>
      <c r="EZ10" s="420"/>
      <c r="FA10" s="420"/>
      <c r="FB10" s="420"/>
      <c r="FC10" s="420"/>
      <c r="FD10" s="420"/>
      <c r="FE10" s="420"/>
      <c r="FF10" s="420"/>
      <c r="FG10" s="420"/>
      <c r="FH10" s="420"/>
      <c r="FI10" s="420"/>
      <c r="FJ10" s="420"/>
      <c r="FK10" s="420"/>
      <c r="FL10" s="420"/>
      <c r="FM10" s="420"/>
      <c r="FN10" s="420"/>
      <c r="FO10" s="420"/>
      <c r="FP10" s="420"/>
      <c r="FQ10" s="420"/>
      <c r="FR10" s="420"/>
      <c r="FS10" s="420"/>
      <c r="FT10" s="420"/>
      <c r="FU10" s="420"/>
      <c r="FV10" s="420"/>
      <c r="FW10" s="420"/>
      <c r="FX10" s="420"/>
      <c r="FY10" s="420"/>
      <c r="FZ10" s="420"/>
      <c r="GA10" s="420"/>
      <c r="GB10" s="420"/>
      <c r="GC10" s="420"/>
      <c r="GD10" s="420"/>
      <c r="GE10" s="420"/>
      <c r="GF10" s="420"/>
      <c r="GG10" s="420"/>
      <c r="GH10" s="420"/>
      <c r="GI10" s="420"/>
      <c r="GJ10" s="420"/>
    </row>
    <row r="11" spans="1:192" s="446" customFormat="1" x14ac:dyDescent="0.25">
      <c r="A11" s="313"/>
      <c r="B11" s="313"/>
      <c r="C11" s="314"/>
      <c r="D11" s="315"/>
      <c r="E11" s="526" t="str">
        <f xml:space="preserve"> Time!E$142</f>
        <v>Contract year number</v>
      </c>
      <c r="F11" s="526">
        <f xml:space="preserve"> Time!F$142</f>
        <v>0</v>
      </c>
      <c r="G11" s="526" t="str">
        <f xml:space="preserve"> Time!G$142</f>
        <v>counter</v>
      </c>
      <c r="H11" s="526">
        <f xml:space="preserve"> Time!H$142</f>
        <v>0</v>
      </c>
      <c r="I11" s="526">
        <f xml:space="preserve"> Time!I$142</f>
        <v>0</v>
      </c>
      <c r="J11" s="526">
        <f xml:space="preserve"> Time!J$142</f>
        <v>0</v>
      </c>
      <c r="K11" s="526">
        <f xml:space="preserve"> Time!K$142</f>
        <v>0</v>
      </c>
      <c r="L11" s="526">
        <f xml:space="preserve"> Time!L$142</f>
        <v>0</v>
      </c>
      <c r="M11" s="526">
        <f xml:space="preserve"> Time!M$142</f>
        <v>1</v>
      </c>
      <c r="N11" s="526">
        <f xml:space="preserve"> Time!N$142</f>
        <v>1</v>
      </c>
      <c r="O11" s="526">
        <f xml:space="preserve"> Time!O$142</f>
        <v>1</v>
      </c>
      <c r="P11" s="526">
        <f xml:space="preserve"> Time!P$142</f>
        <v>1</v>
      </c>
      <c r="Q11" s="526">
        <f xml:space="preserve"> Time!Q$142</f>
        <v>2</v>
      </c>
      <c r="R11" s="526">
        <f xml:space="preserve"> Time!R$142</f>
        <v>2</v>
      </c>
      <c r="S11" s="526">
        <f xml:space="preserve"> Time!S$142</f>
        <v>2</v>
      </c>
      <c r="T11" s="526">
        <f xml:space="preserve"> Time!T$142</f>
        <v>2</v>
      </c>
      <c r="U11" s="526">
        <f xml:space="preserve"> Time!U$142</f>
        <v>3</v>
      </c>
      <c r="V11" s="526">
        <f xml:space="preserve"> Time!V$142</f>
        <v>3</v>
      </c>
      <c r="W11" s="526">
        <f xml:space="preserve"> Time!W$142</f>
        <v>3</v>
      </c>
      <c r="X11" s="526">
        <f xml:space="preserve"> Time!X$142</f>
        <v>3</v>
      </c>
      <c r="Y11" s="526">
        <f xml:space="preserve"> Time!Y$142</f>
        <v>4</v>
      </c>
      <c r="Z11" s="526">
        <f xml:space="preserve"> Time!Z$142</f>
        <v>4</v>
      </c>
      <c r="AA11" s="526">
        <f xml:space="preserve"> Time!AA$142</f>
        <v>4</v>
      </c>
      <c r="AB11" s="526">
        <f xml:space="preserve"> Time!AB$142</f>
        <v>4</v>
      </c>
      <c r="AC11" s="526">
        <f xml:space="preserve"> Time!AC$142</f>
        <v>5</v>
      </c>
      <c r="AD11" s="526">
        <f xml:space="preserve"> Time!AD$142</f>
        <v>5</v>
      </c>
      <c r="AE11" s="526">
        <f xml:space="preserve"> Time!AE$142</f>
        <v>5</v>
      </c>
      <c r="AF11" s="526">
        <f xml:space="preserve"> Time!AF$142</f>
        <v>5</v>
      </c>
      <c r="AG11" s="526">
        <f xml:space="preserve"> Time!AG$142</f>
        <v>6</v>
      </c>
      <c r="AH11" s="526">
        <f xml:space="preserve"> Time!AH$142</f>
        <v>6</v>
      </c>
      <c r="AI11" s="526">
        <f xml:space="preserve"> Time!AI$142</f>
        <v>6</v>
      </c>
      <c r="AJ11" s="526">
        <f xml:space="preserve"> Time!AJ$142</f>
        <v>6</v>
      </c>
      <c r="AK11" s="526">
        <f xml:space="preserve"> Time!AK$142</f>
        <v>7</v>
      </c>
      <c r="AL11" s="526">
        <f xml:space="preserve"> Time!AL$142</f>
        <v>7</v>
      </c>
      <c r="AM11" s="526">
        <f xml:space="preserve"> Time!AM$142</f>
        <v>7</v>
      </c>
      <c r="AN11" s="526">
        <f xml:space="preserve"> Time!AN$142</f>
        <v>7</v>
      </c>
      <c r="AO11" s="526">
        <f xml:space="preserve"> Time!AO$142</f>
        <v>8</v>
      </c>
      <c r="AP11" s="526">
        <f xml:space="preserve"> Time!AP$142</f>
        <v>8</v>
      </c>
      <c r="AQ11" s="526">
        <f xml:space="preserve"> Time!AQ$142</f>
        <v>8</v>
      </c>
      <c r="AR11" s="526">
        <f xml:space="preserve"> Time!AR$142</f>
        <v>8</v>
      </c>
      <c r="AS11" s="526">
        <f xml:space="preserve"> Time!AS$142</f>
        <v>9</v>
      </c>
      <c r="AT11" s="526">
        <f xml:space="preserve"> Time!AT$142</f>
        <v>9</v>
      </c>
      <c r="AU11" s="526">
        <f xml:space="preserve"> Time!AU$142</f>
        <v>9</v>
      </c>
      <c r="AV11" s="526">
        <f xml:space="preserve"> Time!AV$142</f>
        <v>9</v>
      </c>
      <c r="AW11" s="526">
        <f xml:space="preserve"> Time!AW$142</f>
        <v>10</v>
      </c>
      <c r="AX11" s="526">
        <f xml:space="preserve"> Time!AX$142</f>
        <v>10</v>
      </c>
      <c r="AY11" s="526">
        <f xml:space="preserve"> Time!AY$142</f>
        <v>10</v>
      </c>
      <c r="AZ11" s="526">
        <f xml:space="preserve"> Time!AZ$142</f>
        <v>10</v>
      </c>
      <c r="BA11" s="526">
        <f xml:space="preserve"> Time!BA$142</f>
        <v>11</v>
      </c>
      <c r="BB11" s="526">
        <f xml:space="preserve"> Time!BB$142</f>
        <v>11</v>
      </c>
      <c r="BC11" s="526">
        <f xml:space="preserve"> Time!BC$142</f>
        <v>11</v>
      </c>
      <c r="BD11" s="526">
        <f xml:space="preserve"> Time!BD$142</f>
        <v>11</v>
      </c>
      <c r="BE11" s="526">
        <f xml:space="preserve"> Time!BE$142</f>
        <v>12</v>
      </c>
      <c r="BF11" s="526">
        <f xml:space="preserve"> Time!BF$142</f>
        <v>12</v>
      </c>
      <c r="BG11" s="526">
        <f xml:space="preserve"> Time!BG$142</f>
        <v>12</v>
      </c>
      <c r="BH11" s="526">
        <f xml:space="preserve"> Time!BH$142</f>
        <v>12</v>
      </c>
      <c r="BI11" s="526">
        <f xml:space="preserve"> Time!BI$142</f>
        <v>13</v>
      </c>
      <c r="BJ11" s="526">
        <f xml:space="preserve"> Time!BJ$142</f>
        <v>13</v>
      </c>
      <c r="BK11" s="526">
        <f xml:space="preserve"> Time!BK$142</f>
        <v>13</v>
      </c>
      <c r="BL11" s="526">
        <f xml:space="preserve"> Time!BL$142</f>
        <v>13</v>
      </c>
      <c r="BM11" s="526">
        <f xml:space="preserve"> Time!BM$142</f>
        <v>14</v>
      </c>
      <c r="BN11" s="526">
        <f xml:space="preserve"> Time!BN$142</f>
        <v>14</v>
      </c>
      <c r="BO11" s="526">
        <f xml:space="preserve"> Time!BO$142</f>
        <v>14</v>
      </c>
      <c r="BP11" s="526">
        <f xml:space="preserve"> Time!BP$142</f>
        <v>14</v>
      </c>
      <c r="BQ11" s="526">
        <f xml:space="preserve"> Time!BQ$142</f>
        <v>15</v>
      </c>
      <c r="BR11" s="526">
        <f xml:space="preserve"> Time!BR$142</f>
        <v>15</v>
      </c>
      <c r="BS11" s="526">
        <f xml:space="preserve"> Time!BS$142</f>
        <v>15</v>
      </c>
      <c r="BT11" s="526">
        <f xml:space="preserve"> Time!BT$142</f>
        <v>15</v>
      </c>
      <c r="BU11" s="526">
        <f xml:space="preserve"> Time!BU$142</f>
        <v>16</v>
      </c>
      <c r="BV11" s="526">
        <f xml:space="preserve"> Time!BV$142</f>
        <v>16</v>
      </c>
      <c r="BW11" s="526">
        <f xml:space="preserve"> Time!BW$142</f>
        <v>16</v>
      </c>
      <c r="BX11" s="526">
        <f xml:space="preserve"> Time!BX$142</f>
        <v>16</v>
      </c>
      <c r="BY11" s="526">
        <f xml:space="preserve"> Time!BY$142</f>
        <v>17</v>
      </c>
      <c r="BZ11" s="526">
        <f xml:space="preserve"> Time!BZ$142</f>
        <v>17</v>
      </c>
      <c r="CA11" s="526">
        <f xml:space="preserve"> Time!CA$142</f>
        <v>17</v>
      </c>
      <c r="CB11" s="526">
        <f xml:space="preserve"> Time!CB$142</f>
        <v>17</v>
      </c>
      <c r="CC11" s="526">
        <f xml:space="preserve"> Time!CC$142</f>
        <v>18</v>
      </c>
      <c r="CD11" s="526">
        <f xml:space="preserve"> Time!CD$142</f>
        <v>18</v>
      </c>
      <c r="CE11" s="526">
        <f xml:space="preserve"> Time!CE$142</f>
        <v>18</v>
      </c>
      <c r="CF11" s="526">
        <f xml:space="preserve"> Time!CF$142</f>
        <v>18</v>
      </c>
      <c r="CG11" s="526">
        <f xml:space="preserve"> Time!CG$142</f>
        <v>19</v>
      </c>
      <c r="CH11" s="526">
        <f xml:space="preserve"> Time!CH$142</f>
        <v>19</v>
      </c>
      <c r="CI11" s="526">
        <f xml:space="preserve"> Time!CI$142</f>
        <v>19</v>
      </c>
      <c r="CJ11" s="526">
        <f xml:space="preserve"> Time!CJ$142</f>
        <v>19</v>
      </c>
      <c r="CK11" s="526">
        <f xml:space="preserve"> Time!CK$142</f>
        <v>20</v>
      </c>
      <c r="CL11" s="526">
        <f xml:space="preserve"> Time!CL$142</f>
        <v>20</v>
      </c>
      <c r="CM11" s="526">
        <f xml:space="preserve"> Time!CM$142</f>
        <v>20</v>
      </c>
      <c r="CN11" s="526">
        <f xml:space="preserve"> Time!CN$142</f>
        <v>20</v>
      </c>
      <c r="CO11" s="526">
        <f xml:space="preserve"> Time!CO$142</f>
        <v>21</v>
      </c>
      <c r="CP11" s="526">
        <f xml:space="preserve"> Time!CP$142</f>
        <v>21</v>
      </c>
      <c r="CQ11" s="526">
        <f xml:space="preserve"> Time!CQ$142</f>
        <v>21</v>
      </c>
      <c r="CR11" s="526">
        <f xml:space="preserve"> Time!CR$142</f>
        <v>21</v>
      </c>
      <c r="CS11" s="526">
        <f xml:space="preserve"> Time!CS$142</f>
        <v>22</v>
      </c>
      <c r="CT11" s="526">
        <f xml:space="preserve"> Time!CT$142</f>
        <v>22</v>
      </c>
      <c r="CU11" s="526">
        <f xml:space="preserve"> Time!CU$142</f>
        <v>22</v>
      </c>
      <c r="CV11" s="526">
        <f xml:space="preserve"> Time!CV$142</f>
        <v>22</v>
      </c>
      <c r="CW11" s="526">
        <f xml:space="preserve"> Time!CW$142</f>
        <v>23</v>
      </c>
      <c r="CX11" s="526">
        <f xml:space="preserve"> Time!CX$142</f>
        <v>23</v>
      </c>
      <c r="CY11" s="526">
        <f xml:space="preserve"> Time!CY$142</f>
        <v>23</v>
      </c>
      <c r="CZ11" s="526">
        <f xml:space="preserve"> Time!CZ$142</f>
        <v>23</v>
      </c>
      <c r="DA11" s="526">
        <f xml:space="preserve"> Time!DA$142</f>
        <v>24</v>
      </c>
      <c r="DB11" s="526">
        <f xml:space="preserve"> Time!DB$142</f>
        <v>24</v>
      </c>
      <c r="DC11" s="526">
        <f xml:space="preserve"> Time!DC$142</f>
        <v>24</v>
      </c>
      <c r="DD11" s="526">
        <f xml:space="preserve"> Time!DD$142</f>
        <v>24</v>
      </c>
      <c r="DE11" s="526">
        <f xml:space="preserve"> Time!DE$142</f>
        <v>25</v>
      </c>
      <c r="DF11" s="526">
        <f xml:space="preserve"> Time!DF$142</f>
        <v>25</v>
      </c>
      <c r="DG11" s="526">
        <f xml:space="preserve"> Time!DG$142</f>
        <v>25</v>
      </c>
      <c r="DH11" s="526">
        <f xml:space="preserve"> Time!DH$142</f>
        <v>25</v>
      </c>
      <c r="DI11" s="526">
        <f xml:space="preserve"> Time!DI$142</f>
        <v>26</v>
      </c>
      <c r="DJ11" s="526">
        <f xml:space="preserve"> Time!DJ$142</f>
        <v>26</v>
      </c>
      <c r="DK11" s="526">
        <f xml:space="preserve"> Time!DK$142</f>
        <v>26</v>
      </c>
      <c r="DL11" s="526">
        <f xml:space="preserve"> Time!DL$142</f>
        <v>26</v>
      </c>
      <c r="DM11" s="526">
        <f xml:space="preserve"> Time!DM$142</f>
        <v>27</v>
      </c>
      <c r="DN11" s="526">
        <f xml:space="preserve"> Time!DN$142</f>
        <v>27</v>
      </c>
      <c r="DO11" s="526">
        <f xml:space="preserve"> Time!DO$142</f>
        <v>27</v>
      </c>
      <c r="DP11" s="526">
        <f xml:space="preserve"> Time!DP$142</f>
        <v>27</v>
      </c>
      <c r="DQ11" s="526">
        <f xml:space="preserve"> Time!DQ$142</f>
        <v>28</v>
      </c>
      <c r="DR11" s="526">
        <f xml:space="preserve"> Time!DR$142</f>
        <v>28</v>
      </c>
      <c r="DS11" s="526">
        <f xml:space="preserve"> Time!DS$142</f>
        <v>28</v>
      </c>
      <c r="DT11" s="526">
        <f xml:space="preserve"> Time!DT$142</f>
        <v>28</v>
      </c>
      <c r="DU11" s="526">
        <f xml:space="preserve"> Time!DU$142</f>
        <v>29</v>
      </c>
      <c r="DV11" s="526">
        <f xml:space="preserve"> Time!DV$142</f>
        <v>29</v>
      </c>
      <c r="DW11" s="526">
        <f xml:space="preserve"> Time!DW$142</f>
        <v>29</v>
      </c>
      <c r="DX11" s="526">
        <f xml:space="preserve"> Time!DX$142</f>
        <v>29</v>
      </c>
      <c r="DY11" s="526">
        <f xml:space="preserve"> Time!DY$142</f>
        <v>30</v>
      </c>
      <c r="DZ11" s="526">
        <f xml:space="preserve"> Time!DZ$142</f>
        <v>30</v>
      </c>
      <c r="EA11" s="526">
        <f xml:space="preserve"> Time!EA$142</f>
        <v>30</v>
      </c>
      <c r="EB11" s="526">
        <f xml:space="preserve"> Time!EB$142</f>
        <v>30</v>
      </c>
      <c r="EC11" s="526">
        <f xml:space="preserve"> Time!EC$142</f>
        <v>0</v>
      </c>
      <c r="ED11" s="526">
        <f xml:space="preserve"> Time!ED$142</f>
        <v>0</v>
      </c>
      <c r="EE11" s="526">
        <f xml:space="preserve"> Time!EE$142</f>
        <v>0</v>
      </c>
      <c r="EF11" s="526">
        <f xml:space="preserve"> Time!EF$142</f>
        <v>0</v>
      </c>
      <c r="EG11" s="526">
        <f xml:space="preserve"> Time!EG$142</f>
        <v>0</v>
      </c>
      <c r="EH11" s="526">
        <f xml:space="preserve"> Time!EH$142</f>
        <v>0</v>
      </c>
      <c r="EI11" s="526">
        <f xml:space="preserve"> Time!EI$142</f>
        <v>0</v>
      </c>
      <c r="EJ11" s="526">
        <f xml:space="preserve"> Time!EJ$142</f>
        <v>0</v>
      </c>
      <c r="EK11" s="526">
        <f xml:space="preserve"> Time!EK$142</f>
        <v>0</v>
      </c>
      <c r="EL11" s="526">
        <f xml:space="preserve"> Time!EL$142</f>
        <v>0</v>
      </c>
      <c r="EM11" s="526">
        <f xml:space="preserve"> Time!EM$142</f>
        <v>0</v>
      </c>
      <c r="EN11" s="526">
        <f xml:space="preserve"> Time!EN$142</f>
        <v>0</v>
      </c>
      <c r="EO11" s="526">
        <f xml:space="preserve"> Time!EO$142</f>
        <v>0</v>
      </c>
      <c r="EP11" s="526">
        <f xml:space="preserve"> Time!EP$142</f>
        <v>0</v>
      </c>
      <c r="EQ11" s="526">
        <f xml:space="preserve"> Time!EQ$142</f>
        <v>0</v>
      </c>
      <c r="ER11" s="526">
        <f xml:space="preserve"> Time!ER$142</f>
        <v>0</v>
      </c>
      <c r="ES11" s="526">
        <f xml:space="preserve"> Time!ES$142</f>
        <v>0</v>
      </c>
      <c r="ET11" s="526">
        <f xml:space="preserve"> Time!ET$142</f>
        <v>0</v>
      </c>
      <c r="EU11" s="526">
        <f xml:space="preserve"> Time!EU$142</f>
        <v>0</v>
      </c>
      <c r="EV11" s="526">
        <f xml:space="preserve"> Time!EV$142</f>
        <v>0</v>
      </c>
      <c r="EW11" s="526">
        <f xml:space="preserve"> Time!EW$142</f>
        <v>0</v>
      </c>
      <c r="EX11" s="526">
        <f xml:space="preserve"> Time!EX$142</f>
        <v>0</v>
      </c>
      <c r="EY11" s="526">
        <f xml:space="preserve"> Time!EY$142</f>
        <v>0</v>
      </c>
      <c r="EZ11" s="526">
        <f xml:space="preserve"> Time!EZ$142</f>
        <v>0</v>
      </c>
      <c r="FA11" s="526">
        <f xml:space="preserve"> Time!FA$142</f>
        <v>0</v>
      </c>
      <c r="FB11" s="526">
        <f xml:space="preserve"> Time!FB$142</f>
        <v>0</v>
      </c>
      <c r="FC11" s="526">
        <f xml:space="preserve"> Time!FC$142</f>
        <v>0</v>
      </c>
      <c r="FD11" s="526">
        <f xml:space="preserve"> Time!FD$142</f>
        <v>0</v>
      </c>
      <c r="FE11" s="526">
        <f xml:space="preserve"> Time!FE$142</f>
        <v>0</v>
      </c>
      <c r="FF11" s="526">
        <f xml:space="preserve"> Time!FF$142</f>
        <v>0</v>
      </c>
      <c r="FG11" s="526">
        <f xml:space="preserve"> Time!FG$142</f>
        <v>0</v>
      </c>
      <c r="FH11" s="526">
        <f xml:space="preserve"> Time!FH$142</f>
        <v>0</v>
      </c>
      <c r="FI11" s="526">
        <f xml:space="preserve"> Time!FI$142</f>
        <v>0</v>
      </c>
      <c r="FJ11" s="526">
        <f xml:space="preserve"> Time!FJ$142</f>
        <v>0</v>
      </c>
      <c r="FK11" s="526">
        <f xml:space="preserve"> Time!FK$142</f>
        <v>0</v>
      </c>
      <c r="FL11" s="526">
        <f xml:space="preserve"> Time!FL$142</f>
        <v>0</v>
      </c>
      <c r="FM11" s="526">
        <f xml:space="preserve"> Time!FM$142</f>
        <v>0</v>
      </c>
      <c r="FN11" s="526">
        <f xml:space="preserve"> Time!FN$142</f>
        <v>0</v>
      </c>
      <c r="FO11" s="526">
        <f xml:space="preserve"> Time!FO$142</f>
        <v>0</v>
      </c>
      <c r="FP11" s="526">
        <f xml:space="preserve"> Time!FP$142</f>
        <v>0</v>
      </c>
      <c r="FQ11" s="526">
        <f xml:space="preserve"> Time!FQ$142</f>
        <v>0</v>
      </c>
      <c r="FR11" s="526">
        <f xml:space="preserve"> Time!FR$142</f>
        <v>0</v>
      </c>
      <c r="FS11" s="526">
        <f xml:space="preserve"> Time!FS$142</f>
        <v>0</v>
      </c>
      <c r="FT11" s="526">
        <f xml:space="preserve"> Time!FT$142</f>
        <v>0</v>
      </c>
      <c r="FU11" s="526">
        <f xml:space="preserve"> Time!FU$142</f>
        <v>0</v>
      </c>
      <c r="FV11" s="526">
        <f xml:space="preserve"> Time!FV$142</f>
        <v>0</v>
      </c>
      <c r="FW11" s="526">
        <f xml:space="preserve"> Time!FW$142</f>
        <v>0</v>
      </c>
      <c r="FX11" s="526">
        <f xml:space="preserve"> Time!FX$142</f>
        <v>0</v>
      </c>
      <c r="FY11" s="526">
        <f xml:space="preserve"> Time!FY$142</f>
        <v>0</v>
      </c>
      <c r="FZ11" s="526">
        <f xml:space="preserve"> Time!FZ$142</f>
        <v>0</v>
      </c>
      <c r="GA11" s="526">
        <f xml:space="preserve"> Time!GA$142</f>
        <v>0</v>
      </c>
      <c r="GB11" s="526">
        <f xml:space="preserve"> Time!GB$142</f>
        <v>0</v>
      </c>
      <c r="GC11" s="526">
        <f xml:space="preserve"> Time!GC$142</f>
        <v>0</v>
      </c>
      <c r="GD11" s="526">
        <f xml:space="preserve"> Time!GD$142</f>
        <v>0</v>
      </c>
      <c r="GE11" s="526">
        <f xml:space="preserve"> Time!GE$142</f>
        <v>0</v>
      </c>
      <c r="GF11" s="526">
        <f xml:space="preserve"> Time!GF$142</f>
        <v>0</v>
      </c>
      <c r="GG11" s="526">
        <f xml:space="preserve"> Time!GG$142</f>
        <v>0</v>
      </c>
      <c r="GH11" s="526">
        <f xml:space="preserve"> Time!GH$142</f>
        <v>0</v>
      </c>
      <c r="GI11" s="526">
        <f xml:space="preserve"> Time!GI$142</f>
        <v>0</v>
      </c>
      <c r="GJ11" s="526">
        <f xml:space="preserve"> Time!GJ$142</f>
        <v>0</v>
      </c>
    </row>
    <row r="12" spans="1:192" s="514" customFormat="1" x14ac:dyDescent="0.25">
      <c r="A12" s="313"/>
      <c r="B12" s="313"/>
      <c r="C12" s="314"/>
      <c r="D12" s="315"/>
      <c r="E12" s="526" t="str">
        <f xml:space="preserve"> Time!E$97</f>
        <v>Operating period flag</v>
      </c>
      <c r="F12" s="526">
        <f xml:space="preserve"> Time!F$97</f>
        <v>0</v>
      </c>
      <c r="G12" s="526" t="str">
        <f xml:space="preserve"> Time!G$97</f>
        <v>flag</v>
      </c>
      <c r="H12" s="526">
        <f xml:space="preserve"> Time!H$97</f>
        <v>120</v>
      </c>
      <c r="I12" s="526">
        <f xml:space="preserve"> Time!I$97</f>
        <v>0</v>
      </c>
      <c r="J12" s="526">
        <f xml:space="preserve"> Time!J$97</f>
        <v>0</v>
      </c>
      <c r="K12" s="526">
        <f xml:space="preserve"> Time!K$97</f>
        <v>0</v>
      </c>
      <c r="L12" s="526">
        <f xml:space="preserve"> Time!L$97</f>
        <v>0</v>
      </c>
      <c r="M12" s="526">
        <f xml:space="preserve"> Time!M$97</f>
        <v>1</v>
      </c>
      <c r="N12" s="526">
        <f xml:space="preserve"> Time!N$97</f>
        <v>1</v>
      </c>
      <c r="O12" s="526">
        <f xml:space="preserve"> Time!O$97</f>
        <v>1</v>
      </c>
      <c r="P12" s="526">
        <f xml:space="preserve"> Time!P$97</f>
        <v>1</v>
      </c>
      <c r="Q12" s="526">
        <f xml:space="preserve"> Time!Q$97</f>
        <v>1</v>
      </c>
      <c r="R12" s="526">
        <f xml:space="preserve"> Time!R$97</f>
        <v>1</v>
      </c>
      <c r="S12" s="526">
        <f xml:space="preserve"> Time!S$97</f>
        <v>1</v>
      </c>
      <c r="T12" s="526">
        <f xml:space="preserve"> Time!T$97</f>
        <v>1</v>
      </c>
      <c r="U12" s="526">
        <f xml:space="preserve"> Time!U$97</f>
        <v>1</v>
      </c>
      <c r="V12" s="526">
        <f xml:space="preserve"> Time!V$97</f>
        <v>1</v>
      </c>
      <c r="W12" s="526">
        <f xml:space="preserve"> Time!W$97</f>
        <v>1</v>
      </c>
      <c r="X12" s="526">
        <f xml:space="preserve"> Time!X$97</f>
        <v>1</v>
      </c>
      <c r="Y12" s="526">
        <f xml:space="preserve"> Time!Y$97</f>
        <v>1</v>
      </c>
      <c r="Z12" s="526">
        <f xml:space="preserve"> Time!Z$97</f>
        <v>1</v>
      </c>
      <c r="AA12" s="526">
        <f xml:space="preserve"> Time!AA$97</f>
        <v>1</v>
      </c>
      <c r="AB12" s="526">
        <f xml:space="preserve"> Time!AB$97</f>
        <v>1</v>
      </c>
      <c r="AC12" s="526">
        <f xml:space="preserve"> Time!AC$97</f>
        <v>1</v>
      </c>
      <c r="AD12" s="526">
        <f xml:space="preserve"> Time!AD$97</f>
        <v>1</v>
      </c>
      <c r="AE12" s="526">
        <f xml:space="preserve"> Time!AE$97</f>
        <v>1</v>
      </c>
      <c r="AF12" s="526">
        <f xml:space="preserve"> Time!AF$97</f>
        <v>1</v>
      </c>
      <c r="AG12" s="526">
        <f xml:space="preserve"> Time!AG$97</f>
        <v>1</v>
      </c>
      <c r="AH12" s="526">
        <f xml:space="preserve"> Time!AH$97</f>
        <v>1</v>
      </c>
      <c r="AI12" s="526">
        <f xml:space="preserve"> Time!AI$97</f>
        <v>1</v>
      </c>
      <c r="AJ12" s="526">
        <f xml:space="preserve"> Time!AJ$97</f>
        <v>1</v>
      </c>
      <c r="AK12" s="526">
        <f xml:space="preserve"> Time!AK$97</f>
        <v>1</v>
      </c>
      <c r="AL12" s="526">
        <f xml:space="preserve"> Time!AL$97</f>
        <v>1</v>
      </c>
      <c r="AM12" s="526">
        <f xml:space="preserve"> Time!AM$97</f>
        <v>1</v>
      </c>
      <c r="AN12" s="526">
        <f xml:space="preserve"> Time!AN$97</f>
        <v>1</v>
      </c>
      <c r="AO12" s="526">
        <f xml:space="preserve"> Time!AO$97</f>
        <v>1</v>
      </c>
      <c r="AP12" s="526">
        <f xml:space="preserve"> Time!AP$97</f>
        <v>1</v>
      </c>
      <c r="AQ12" s="526">
        <f xml:space="preserve"> Time!AQ$97</f>
        <v>1</v>
      </c>
      <c r="AR12" s="526">
        <f xml:space="preserve"> Time!AR$97</f>
        <v>1</v>
      </c>
      <c r="AS12" s="526">
        <f xml:space="preserve"> Time!AS$97</f>
        <v>1</v>
      </c>
      <c r="AT12" s="526">
        <f xml:space="preserve"> Time!AT$97</f>
        <v>1</v>
      </c>
      <c r="AU12" s="526">
        <f xml:space="preserve"> Time!AU$97</f>
        <v>1</v>
      </c>
      <c r="AV12" s="526">
        <f xml:space="preserve"> Time!AV$97</f>
        <v>1</v>
      </c>
      <c r="AW12" s="526">
        <f xml:space="preserve"> Time!AW$97</f>
        <v>1</v>
      </c>
      <c r="AX12" s="526">
        <f xml:space="preserve"> Time!AX$97</f>
        <v>1</v>
      </c>
      <c r="AY12" s="526">
        <f xml:space="preserve"> Time!AY$97</f>
        <v>1</v>
      </c>
      <c r="AZ12" s="526">
        <f xml:space="preserve"> Time!AZ$97</f>
        <v>1</v>
      </c>
      <c r="BA12" s="526">
        <f xml:space="preserve"> Time!BA$97</f>
        <v>1</v>
      </c>
      <c r="BB12" s="526">
        <f xml:space="preserve"> Time!BB$97</f>
        <v>1</v>
      </c>
      <c r="BC12" s="526">
        <f xml:space="preserve"> Time!BC$97</f>
        <v>1</v>
      </c>
      <c r="BD12" s="526">
        <f xml:space="preserve"> Time!BD$97</f>
        <v>1</v>
      </c>
      <c r="BE12" s="526">
        <f xml:space="preserve"> Time!BE$97</f>
        <v>1</v>
      </c>
      <c r="BF12" s="526">
        <f xml:space="preserve"> Time!BF$97</f>
        <v>1</v>
      </c>
      <c r="BG12" s="526">
        <f xml:space="preserve"> Time!BG$97</f>
        <v>1</v>
      </c>
      <c r="BH12" s="526">
        <f xml:space="preserve"> Time!BH$97</f>
        <v>1</v>
      </c>
      <c r="BI12" s="526">
        <f xml:space="preserve"> Time!BI$97</f>
        <v>1</v>
      </c>
      <c r="BJ12" s="526">
        <f xml:space="preserve"> Time!BJ$97</f>
        <v>1</v>
      </c>
      <c r="BK12" s="526">
        <f xml:space="preserve"> Time!BK$97</f>
        <v>1</v>
      </c>
      <c r="BL12" s="526">
        <f xml:space="preserve"> Time!BL$97</f>
        <v>1</v>
      </c>
      <c r="BM12" s="526">
        <f xml:space="preserve"> Time!BM$97</f>
        <v>1</v>
      </c>
      <c r="BN12" s="526">
        <f xml:space="preserve"> Time!BN$97</f>
        <v>1</v>
      </c>
      <c r="BO12" s="526">
        <f xml:space="preserve"> Time!BO$97</f>
        <v>1</v>
      </c>
      <c r="BP12" s="526">
        <f xml:space="preserve"> Time!BP$97</f>
        <v>1</v>
      </c>
      <c r="BQ12" s="526">
        <f xml:space="preserve"> Time!BQ$97</f>
        <v>1</v>
      </c>
      <c r="BR12" s="526">
        <f xml:space="preserve"> Time!BR$97</f>
        <v>1</v>
      </c>
      <c r="BS12" s="526">
        <f xml:space="preserve"> Time!BS$97</f>
        <v>1</v>
      </c>
      <c r="BT12" s="526">
        <f xml:space="preserve"> Time!BT$97</f>
        <v>1</v>
      </c>
      <c r="BU12" s="526">
        <f xml:space="preserve"> Time!BU$97</f>
        <v>1</v>
      </c>
      <c r="BV12" s="526">
        <f xml:space="preserve"> Time!BV$97</f>
        <v>1</v>
      </c>
      <c r="BW12" s="526">
        <f xml:space="preserve"> Time!BW$97</f>
        <v>1</v>
      </c>
      <c r="BX12" s="526">
        <f xml:space="preserve"> Time!BX$97</f>
        <v>1</v>
      </c>
      <c r="BY12" s="526">
        <f xml:space="preserve"> Time!BY$97</f>
        <v>1</v>
      </c>
      <c r="BZ12" s="526">
        <f xml:space="preserve"> Time!BZ$97</f>
        <v>1</v>
      </c>
      <c r="CA12" s="526">
        <f xml:space="preserve"> Time!CA$97</f>
        <v>1</v>
      </c>
      <c r="CB12" s="526">
        <f xml:space="preserve"> Time!CB$97</f>
        <v>1</v>
      </c>
      <c r="CC12" s="526">
        <f xml:space="preserve"> Time!CC$97</f>
        <v>1</v>
      </c>
      <c r="CD12" s="526">
        <f xml:space="preserve"> Time!CD$97</f>
        <v>1</v>
      </c>
      <c r="CE12" s="526">
        <f xml:space="preserve"> Time!CE$97</f>
        <v>1</v>
      </c>
      <c r="CF12" s="526">
        <f xml:space="preserve"> Time!CF$97</f>
        <v>1</v>
      </c>
      <c r="CG12" s="526">
        <f xml:space="preserve"> Time!CG$97</f>
        <v>1</v>
      </c>
      <c r="CH12" s="526">
        <f xml:space="preserve"> Time!CH$97</f>
        <v>1</v>
      </c>
      <c r="CI12" s="526">
        <f xml:space="preserve"> Time!CI$97</f>
        <v>1</v>
      </c>
      <c r="CJ12" s="526">
        <f xml:space="preserve"> Time!CJ$97</f>
        <v>1</v>
      </c>
      <c r="CK12" s="526">
        <f xml:space="preserve"> Time!CK$97</f>
        <v>1</v>
      </c>
      <c r="CL12" s="526">
        <f xml:space="preserve"> Time!CL$97</f>
        <v>1</v>
      </c>
      <c r="CM12" s="526">
        <f xml:space="preserve"> Time!CM$97</f>
        <v>1</v>
      </c>
      <c r="CN12" s="526">
        <f xml:space="preserve"> Time!CN$97</f>
        <v>1</v>
      </c>
      <c r="CO12" s="526">
        <f xml:space="preserve"> Time!CO$97</f>
        <v>1</v>
      </c>
      <c r="CP12" s="526">
        <f xml:space="preserve"> Time!CP$97</f>
        <v>1</v>
      </c>
      <c r="CQ12" s="526">
        <f xml:space="preserve"> Time!CQ$97</f>
        <v>1</v>
      </c>
      <c r="CR12" s="526">
        <f xml:space="preserve"> Time!CR$97</f>
        <v>1</v>
      </c>
      <c r="CS12" s="526">
        <f xml:space="preserve"> Time!CS$97</f>
        <v>1</v>
      </c>
      <c r="CT12" s="526">
        <f xml:space="preserve"> Time!CT$97</f>
        <v>1</v>
      </c>
      <c r="CU12" s="526">
        <f xml:space="preserve"> Time!CU$97</f>
        <v>1</v>
      </c>
      <c r="CV12" s="526">
        <f xml:space="preserve"> Time!CV$97</f>
        <v>1</v>
      </c>
      <c r="CW12" s="526">
        <f xml:space="preserve"> Time!CW$97</f>
        <v>1</v>
      </c>
      <c r="CX12" s="526">
        <f xml:space="preserve"> Time!CX$97</f>
        <v>1</v>
      </c>
      <c r="CY12" s="526">
        <f xml:space="preserve"> Time!CY$97</f>
        <v>1</v>
      </c>
      <c r="CZ12" s="526">
        <f xml:space="preserve"> Time!CZ$97</f>
        <v>1</v>
      </c>
      <c r="DA12" s="526">
        <f xml:space="preserve"> Time!DA$97</f>
        <v>1</v>
      </c>
      <c r="DB12" s="526">
        <f xml:space="preserve"> Time!DB$97</f>
        <v>1</v>
      </c>
      <c r="DC12" s="526">
        <f xml:space="preserve"> Time!DC$97</f>
        <v>1</v>
      </c>
      <c r="DD12" s="526">
        <f xml:space="preserve"> Time!DD$97</f>
        <v>1</v>
      </c>
      <c r="DE12" s="526">
        <f xml:space="preserve"> Time!DE$97</f>
        <v>1</v>
      </c>
      <c r="DF12" s="526">
        <f xml:space="preserve"> Time!DF$97</f>
        <v>1</v>
      </c>
      <c r="DG12" s="526">
        <f xml:space="preserve"> Time!DG$97</f>
        <v>1</v>
      </c>
      <c r="DH12" s="526">
        <f xml:space="preserve"> Time!DH$97</f>
        <v>1</v>
      </c>
      <c r="DI12" s="526">
        <f xml:space="preserve"> Time!DI$97</f>
        <v>1</v>
      </c>
      <c r="DJ12" s="526">
        <f xml:space="preserve"> Time!DJ$97</f>
        <v>1</v>
      </c>
      <c r="DK12" s="526">
        <f xml:space="preserve"> Time!DK$97</f>
        <v>1</v>
      </c>
      <c r="DL12" s="526">
        <f xml:space="preserve"> Time!DL$97</f>
        <v>1</v>
      </c>
      <c r="DM12" s="526">
        <f xml:space="preserve"> Time!DM$97</f>
        <v>1</v>
      </c>
      <c r="DN12" s="526">
        <f xml:space="preserve"> Time!DN$97</f>
        <v>1</v>
      </c>
      <c r="DO12" s="526">
        <f xml:space="preserve"> Time!DO$97</f>
        <v>1</v>
      </c>
      <c r="DP12" s="526">
        <f xml:space="preserve"> Time!DP$97</f>
        <v>1</v>
      </c>
      <c r="DQ12" s="526">
        <f xml:space="preserve"> Time!DQ$97</f>
        <v>1</v>
      </c>
      <c r="DR12" s="526">
        <f xml:space="preserve"> Time!DR$97</f>
        <v>1</v>
      </c>
      <c r="DS12" s="526">
        <f xml:space="preserve"> Time!DS$97</f>
        <v>1</v>
      </c>
      <c r="DT12" s="526">
        <f xml:space="preserve"> Time!DT$97</f>
        <v>1</v>
      </c>
      <c r="DU12" s="526">
        <f xml:space="preserve"> Time!DU$97</f>
        <v>1</v>
      </c>
      <c r="DV12" s="526">
        <f xml:space="preserve"> Time!DV$97</f>
        <v>1</v>
      </c>
      <c r="DW12" s="526">
        <f xml:space="preserve"> Time!DW$97</f>
        <v>1</v>
      </c>
      <c r="DX12" s="526">
        <f xml:space="preserve"> Time!DX$97</f>
        <v>1</v>
      </c>
      <c r="DY12" s="526">
        <f xml:space="preserve"> Time!DY$97</f>
        <v>1</v>
      </c>
      <c r="DZ12" s="526">
        <f xml:space="preserve"> Time!DZ$97</f>
        <v>1</v>
      </c>
      <c r="EA12" s="526">
        <f xml:space="preserve"> Time!EA$97</f>
        <v>1</v>
      </c>
      <c r="EB12" s="526">
        <f xml:space="preserve"> Time!EB$97</f>
        <v>1</v>
      </c>
      <c r="EC12" s="526">
        <f xml:space="preserve"> Time!EC$97</f>
        <v>0</v>
      </c>
      <c r="ED12" s="526">
        <f xml:space="preserve"> Time!ED$97</f>
        <v>0</v>
      </c>
      <c r="EE12" s="526">
        <f xml:space="preserve"> Time!EE$97</f>
        <v>0</v>
      </c>
      <c r="EF12" s="526">
        <f xml:space="preserve"> Time!EF$97</f>
        <v>0</v>
      </c>
      <c r="EG12" s="526">
        <f xml:space="preserve"> Time!EG$97</f>
        <v>0</v>
      </c>
      <c r="EH12" s="526">
        <f xml:space="preserve"> Time!EH$97</f>
        <v>0</v>
      </c>
      <c r="EI12" s="526">
        <f xml:space="preserve"> Time!EI$97</f>
        <v>0</v>
      </c>
      <c r="EJ12" s="526">
        <f xml:space="preserve"> Time!EJ$97</f>
        <v>0</v>
      </c>
      <c r="EK12" s="526">
        <f xml:space="preserve"> Time!EK$97</f>
        <v>0</v>
      </c>
      <c r="EL12" s="526">
        <f xml:space="preserve"> Time!EL$97</f>
        <v>0</v>
      </c>
      <c r="EM12" s="526">
        <f xml:space="preserve"> Time!EM$97</f>
        <v>0</v>
      </c>
      <c r="EN12" s="526">
        <f xml:space="preserve"> Time!EN$97</f>
        <v>0</v>
      </c>
      <c r="EO12" s="526">
        <f xml:space="preserve"> Time!EO$97</f>
        <v>0</v>
      </c>
      <c r="EP12" s="526">
        <f xml:space="preserve"> Time!EP$97</f>
        <v>0</v>
      </c>
      <c r="EQ12" s="526">
        <f xml:space="preserve"> Time!EQ$97</f>
        <v>0</v>
      </c>
      <c r="ER12" s="526">
        <f xml:space="preserve"> Time!ER$97</f>
        <v>0</v>
      </c>
      <c r="ES12" s="526">
        <f xml:space="preserve"> Time!ES$97</f>
        <v>0</v>
      </c>
      <c r="ET12" s="526">
        <f xml:space="preserve"> Time!ET$97</f>
        <v>0</v>
      </c>
      <c r="EU12" s="526">
        <f xml:space="preserve"> Time!EU$97</f>
        <v>0</v>
      </c>
      <c r="EV12" s="526">
        <f xml:space="preserve"> Time!EV$97</f>
        <v>0</v>
      </c>
      <c r="EW12" s="526">
        <f xml:space="preserve"> Time!EW$97</f>
        <v>0</v>
      </c>
      <c r="EX12" s="526">
        <f xml:space="preserve"> Time!EX$97</f>
        <v>0</v>
      </c>
      <c r="EY12" s="526">
        <f xml:space="preserve"> Time!EY$97</f>
        <v>0</v>
      </c>
      <c r="EZ12" s="526">
        <f xml:space="preserve"> Time!EZ$97</f>
        <v>0</v>
      </c>
      <c r="FA12" s="526">
        <f xml:space="preserve"> Time!FA$97</f>
        <v>0</v>
      </c>
      <c r="FB12" s="526">
        <f xml:space="preserve"> Time!FB$97</f>
        <v>0</v>
      </c>
      <c r="FC12" s="526">
        <f xml:space="preserve"> Time!FC$97</f>
        <v>0</v>
      </c>
      <c r="FD12" s="526">
        <f xml:space="preserve"> Time!FD$97</f>
        <v>0</v>
      </c>
      <c r="FE12" s="526">
        <f xml:space="preserve"> Time!FE$97</f>
        <v>0</v>
      </c>
      <c r="FF12" s="526">
        <f xml:space="preserve"> Time!FF$97</f>
        <v>0</v>
      </c>
      <c r="FG12" s="526">
        <f xml:space="preserve"> Time!FG$97</f>
        <v>0</v>
      </c>
      <c r="FH12" s="526">
        <f xml:space="preserve"> Time!FH$97</f>
        <v>0</v>
      </c>
      <c r="FI12" s="526">
        <f xml:space="preserve"> Time!FI$97</f>
        <v>0</v>
      </c>
      <c r="FJ12" s="526">
        <f xml:space="preserve"> Time!FJ$97</f>
        <v>0</v>
      </c>
      <c r="FK12" s="526">
        <f xml:space="preserve"> Time!FK$97</f>
        <v>0</v>
      </c>
      <c r="FL12" s="526">
        <f xml:space="preserve"> Time!FL$97</f>
        <v>0</v>
      </c>
      <c r="FM12" s="526">
        <f xml:space="preserve"> Time!FM$97</f>
        <v>0</v>
      </c>
      <c r="FN12" s="526">
        <f xml:space="preserve"> Time!FN$97</f>
        <v>0</v>
      </c>
      <c r="FO12" s="526">
        <f xml:space="preserve"> Time!FO$97</f>
        <v>0</v>
      </c>
      <c r="FP12" s="526">
        <f xml:space="preserve"> Time!FP$97</f>
        <v>0</v>
      </c>
      <c r="FQ12" s="526">
        <f xml:space="preserve"> Time!FQ$97</f>
        <v>0</v>
      </c>
      <c r="FR12" s="526">
        <f xml:space="preserve"> Time!FR$97</f>
        <v>0</v>
      </c>
      <c r="FS12" s="526">
        <f xml:space="preserve"> Time!FS$97</f>
        <v>0</v>
      </c>
      <c r="FT12" s="526">
        <f xml:space="preserve"> Time!FT$97</f>
        <v>0</v>
      </c>
      <c r="FU12" s="526">
        <f xml:space="preserve"> Time!FU$97</f>
        <v>0</v>
      </c>
      <c r="FV12" s="526">
        <f xml:space="preserve"> Time!FV$97</f>
        <v>0</v>
      </c>
      <c r="FW12" s="526">
        <f xml:space="preserve"> Time!FW$97</f>
        <v>0</v>
      </c>
      <c r="FX12" s="526">
        <f xml:space="preserve"> Time!FX$97</f>
        <v>0</v>
      </c>
      <c r="FY12" s="526">
        <f xml:space="preserve"> Time!FY$97</f>
        <v>0</v>
      </c>
      <c r="FZ12" s="526">
        <f xml:space="preserve"> Time!FZ$97</f>
        <v>0</v>
      </c>
      <c r="GA12" s="526">
        <f xml:space="preserve"> Time!GA$97</f>
        <v>0</v>
      </c>
      <c r="GB12" s="526">
        <f xml:space="preserve"> Time!GB$97</f>
        <v>0</v>
      </c>
      <c r="GC12" s="526">
        <f xml:space="preserve"> Time!GC$97</f>
        <v>0</v>
      </c>
      <c r="GD12" s="526">
        <f xml:space="preserve"> Time!GD$97</f>
        <v>0</v>
      </c>
      <c r="GE12" s="526">
        <f xml:space="preserve"> Time!GE$97</f>
        <v>0</v>
      </c>
      <c r="GF12" s="526">
        <f xml:space="preserve"> Time!GF$97</f>
        <v>0</v>
      </c>
      <c r="GG12" s="526">
        <f xml:space="preserve"> Time!GG$97</f>
        <v>0</v>
      </c>
      <c r="GH12" s="526">
        <f xml:space="preserve"> Time!GH$97</f>
        <v>0</v>
      </c>
      <c r="GI12" s="526">
        <f xml:space="preserve"> Time!GI$97</f>
        <v>0</v>
      </c>
      <c r="GJ12" s="526">
        <f xml:space="preserve"> Time!GJ$97</f>
        <v>0</v>
      </c>
    </row>
    <row r="13" spans="1:192" s="412" customFormat="1" x14ac:dyDescent="0.25">
      <c r="A13" s="313"/>
      <c r="B13" s="313"/>
      <c r="C13" s="314"/>
      <c r="D13" s="315"/>
      <c r="E13" s="311" t="s">
        <v>321</v>
      </c>
      <c r="F13" s="311"/>
      <c r="G13" s="311" t="s">
        <v>108</v>
      </c>
      <c r="H13" s="311"/>
      <c r="I13" s="415"/>
      <c r="J13" s="420">
        <f t="shared" ref="J13:AO13" si="0" xml:space="preserve"> IF( J12 = 1, 1 / ((1 + $F10) ^ (J11 - 1)), 0)</f>
        <v>0</v>
      </c>
      <c r="K13" s="420">
        <f t="shared" si="0"/>
        <v>0</v>
      </c>
      <c r="L13" s="420">
        <f t="shared" si="0"/>
        <v>0</v>
      </c>
      <c r="M13" s="420">
        <f t="shared" si="0"/>
        <v>1</v>
      </c>
      <c r="N13" s="420">
        <f t="shared" si="0"/>
        <v>1</v>
      </c>
      <c r="O13" s="420">
        <f t="shared" si="0"/>
        <v>1</v>
      </c>
      <c r="P13" s="420">
        <f t="shared" si="0"/>
        <v>1</v>
      </c>
      <c r="Q13" s="420">
        <f t="shared" si="0"/>
        <v>0.99502487562189068</v>
      </c>
      <c r="R13" s="420">
        <f t="shared" si="0"/>
        <v>0.99502487562189068</v>
      </c>
      <c r="S13" s="420">
        <f t="shared" si="0"/>
        <v>0.99502487562189068</v>
      </c>
      <c r="T13" s="420">
        <f t="shared" si="0"/>
        <v>0.99502487562189068</v>
      </c>
      <c r="U13" s="420">
        <f t="shared" si="0"/>
        <v>0.99007450310635903</v>
      </c>
      <c r="V13" s="420">
        <f t="shared" si="0"/>
        <v>0.99007450310635903</v>
      </c>
      <c r="W13" s="420">
        <f t="shared" si="0"/>
        <v>0.99007450310635903</v>
      </c>
      <c r="X13" s="420">
        <f t="shared" si="0"/>
        <v>0.99007450310635903</v>
      </c>
      <c r="Y13" s="420">
        <f t="shared" si="0"/>
        <v>0.98514875930981005</v>
      </c>
      <c r="Z13" s="420">
        <f t="shared" si="0"/>
        <v>0.98514875930981005</v>
      </c>
      <c r="AA13" s="420">
        <f t="shared" si="0"/>
        <v>0.98514875930981005</v>
      </c>
      <c r="AB13" s="420">
        <f t="shared" si="0"/>
        <v>0.98514875930981005</v>
      </c>
      <c r="AC13" s="420">
        <f t="shared" si="0"/>
        <v>0.9802475217013038</v>
      </c>
      <c r="AD13" s="420">
        <f t="shared" si="0"/>
        <v>0.9802475217013038</v>
      </c>
      <c r="AE13" s="420">
        <f t="shared" si="0"/>
        <v>0.9802475217013038</v>
      </c>
      <c r="AF13" s="420">
        <f t="shared" si="0"/>
        <v>0.9802475217013038</v>
      </c>
      <c r="AG13" s="420">
        <f t="shared" si="0"/>
        <v>0.97537066835950648</v>
      </c>
      <c r="AH13" s="420">
        <f t="shared" si="0"/>
        <v>0.97537066835950648</v>
      </c>
      <c r="AI13" s="420">
        <f t="shared" si="0"/>
        <v>0.97537066835950648</v>
      </c>
      <c r="AJ13" s="420">
        <f t="shared" si="0"/>
        <v>0.97537066835950648</v>
      </c>
      <c r="AK13" s="420">
        <f t="shared" si="0"/>
        <v>0.97051807796965839</v>
      </c>
      <c r="AL13" s="420">
        <f t="shared" si="0"/>
        <v>0.97051807796965839</v>
      </c>
      <c r="AM13" s="420">
        <f t="shared" si="0"/>
        <v>0.97051807796965839</v>
      </c>
      <c r="AN13" s="420">
        <f t="shared" si="0"/>
        <v>0.97051807796965839</v>
      </c>
      <c r="AO13" s="420">
        <f t="shared" si="0"/>
        <v>0.96568962982055562</v>
      </c>
      <c r="AP13" s="420">
        <f t="shared" ref="AP13:BU13" si="1" xml:space="preserve"> IF( AP12 = 1, 1 / ((1 + $F10) ^ (AP11 - 1)), 0)</f>
        <v>0.96568962982055562</v>
      </c>
      <c r="AQ13" s="420">
        <f t="shared" si="1"/>
        <v>0.96568962982055562</v>
      </c>
      <c r="AR13" s="420">
        <f t="shared" si="1"/>
        <v>0.96568962982055562</v>
      </c>
      <c r="AS13" s="420">
        <f t="shared" si="1"/>
        <v>0.96088520380154796</v>
      </c>
      <c r="AT13" s="420">
        <f t="shared" si="1"/>
        <v>0.96088520380154796</v>
      </c>
      <c r="AU13" s="420">
        <f t="shared" si="1"/>
        <v>0.96088520380154796</v>
      </c>
      <c r="AV13" s="420">
        <f t="shared" si="1"/>
        <v>0.96088520380154796</v>
      </c>
      <c r="AW13" s="420">
        <f t="shared" si="1"/>
        <v>0.95610468039955032</v>
      </c>
      <c r="AX13" s="420">
        <f t="shared" si="1"/>
        <v>0.95610468039955032</v>
      </c>
      <c r="AY13" s="420">
        <f t="shared" si="1"/>
        <v>0.95610468039955032</v>
      </c>
      <c r="AZ13" s="420">
        <f t="shared" si="1"/>
        <v>0.95610468039955032</v>
      </c>
      <c r="BA13" s="420">
        <f t="shared" si="1"/>
        <v>0.95134794069607009</v>
      </c>
      <c r="BB13" s="420">
        <f t="shared" si="1"/>
        <v>0.95134794069607009</v>
      </c>
      <c r="BC13" s="420">
        <f t="shared" si="1"/>
        <v>0.95134794069607009</v>
      </c>
      <c r="BD13" s="420">
        <f t="shared" si="1"/>
        <v>0.95134794069607009</v>
      </c>
      <c r="BE13" s="420">
        <f t="shared" si="1"/>
        <v>0.94661486636424896</v>
      </c>
      <c r="BF13" s="420">
        <f t="shared" si="1"/>
        <v>0.94661486636424896</v>
      </c>
      <c r="BG13" s="420">
        <f t="shared" si="1"/>
        <v>0.94661486636424896</v>
      </c>
      <c r="BH13" s="420">
        <f t="shared" si="1"/>
        <v>0.94661486636424896</v>
      </c>
      <c r="BI13" s="420">
        <f t="shared" si="1"/>
        <v>0.94190533966591972</v>
      </c>
      <c r="BJ13" s="420">
        <f t="shared" si="1"/>
        <v>0.94190533966591972</v>
      </c>
      <c r="BK13" s="420">
        <f t="shared" si="1"/>
        <v>0.94190533966591972</v>
      </c>
      <c r="BL13" s="420">
        <f t="shared" si="1"/>
        <v>0.94190533966591972</v>
      </c>
      <c r="BM13" s="420">
        <f t="shared" si="1"/>
        <v>0.93721924344867635</v>
      </c>
      <c r="BN13" s="420">
        <f t="shared" si="1"/>
        <v>0.93721924344867635</v>
      </c>
      <c r="BO13" s="420">
        <f t="shared" si="1"/>
        <v>0.93721924344867635</v>
      </c>
      <c r="BP13" s="420">
        <f t="shared" si="1"/>
        <v>0.93721924344867635</v>
      </c>
      <c r="BQ13" s="420">
        <f t="shared" si="1"/>
        <v>0.93255646114296176</v>
      </c>
      <c r="BR13" s="420">
        <f t="shared" si="1"/>
        <v>0.93255646114296176</v>
      </c>
      <c r="BS13" s="420">
        <f t="shared" si="1"/>
        <v>0.93255646114296176</v>
      </c>
      <c r="BT13" s="420">
        <f t="shared" si="1"/>
        <v>0.93255646114296176</v>
      </c>
      <c r="BU13" s="420">
        <f t="shared" si="1"/>
        <v>0.92791687675916612</v>
      </c>
      <c r="BV13" s="420">
        <f t="shared" ref="BV13:DA13" si="2" xml:space="preserve"> IF( BV12 = 1, 1 / ((1 + $F10) ^ (BV11 - 1)), 0)</f>
        <v>0.92791687675916612</v>
      </c>
      <c r="BW13" s="420">
        <f t="shared" si="2"/>
        <v>0.92791687675916612</v>
      </c>
      <c r="BX13" s="420">
        <f t="shared" si="2"/>
        <v>0.92791687675916612</v>
      </c>
      <c r="BY13" s="420">
        <f t="shared" si="2"/>
        <v>0.92330037488474248</v>
      </c>
      <c r="BZ13" s="420">
        <f t="shared" si="2"/>
        <v>0.92330037488474248</v>
      </c>
      <c r="CA13" s="420">
        <f t="shared" si="2"/>
        <v>0.92330037488474248</v>
      </c>
      <c r="CB13" s="420">
        <f t="shared" si="2"/>
        <v>0.92330037488474248</v>
      </c>
      <c r="CC13" s="420">
        <f t="shared" si="2"/>
        <v>0.9187068406813359</v>
      </c>
      <c r="CD13" s="420">
        <f t="shared" si="2"/>
        <v>0.9187068406813359</v>
      </c>
      <c r="CE13" s="420">
        <f t="shared" si="2"/>
        <v>0.9187068406813359</v>
      </c>
      <c r="CF13" s="420">
        <f t="shared" si="2"/>
        <v>0.9187068406813359</v>
      </c>
      <c r="CG13" s="420">
        <f t="shared" si="2"/>
        <v>0.91413615988192654</v>
      </c>
      <c r="CH13" s="420">
        <f t="shared" si="2"/>
        <v>0.91413615988192654</v>
      </c>
      <c r="CI13" s="420">
        <f t="shared" si="2"/>
        <v>0.91413615988192654</v>
      </c>
      <c r="CJ13" s="420">
        <f t="shared" si="2"/>
        <v>0.91413615988192654</v>
      </c>
      <c r="CK13" s="420">
        <f t="shared" si="2"/>
        <v>0.90958821878798668</v>
      </c>
      <c r="CL13" s="420">
        <f t="shared" si="2"/>
        <v>0.90958821878798668</v>
      </c>
      <c r="CM13" s="420">
        <f t="shared" si="2"/>
        <v>0.90958821878798668</v>
      </c>
      <c r="CN13" s="420">
        <f t="shared" si="2"/>
        <v>0.90958821878798668</v>
      </c>
      <c r="CO13" s="420">
        <f t="shared" si="2"/>
        <v>0.90506290426665348</v>
      </c>
      <c r="CP13" s="420">
        <f t="shared" si="2"/>
        <v>0.90506290426665348</v>
      </c>
      <c r="CQ13" s="420">
        <f t="shared" si="2"/>
        <v>0.90506290426665348</v>
      </c>
      <c r="CR13" s="420">
        <f t="shared" si="2"/>
        <v>0.90506290426665348</v>
      </c>
      <c r="CS13" s="420">
        <f t="shared" si="2"/>
        <v>0.90056010374791418</v>
      </c>
      <c r="CT13" s="420">
        <f t="shared" si="2"/>
        <v>0.90056010374791418</v>
      </c>
      <c r="CU13" s="420">
        <f t="shared" si="2"/>
        <v>0.90056010374791418</v>
      </c>
      <c r="CV13" s="420">
        <f t="shared" si="2"/>
        <v>0.90056010374791418</v>
      </c>
      <c r="CW13" s="420">
        <f t="shared" si="2"/>
        <v>0.89607970522180524</v>
      </c>
      <c r="CX13" s="420">
        <f t="shared" si="2"/>
        <v>0.89607970522180524</v>
      </c>
      <c r="CY13" s="420">
        <f t="shared" si="2"/>
        <v>0.89607970522180524</v>
      </c>
      <c r="CZ13" s="420">
        <f t="shared" si="2"/>
        <v>0.89607970522180524</v>
      </c>
      <c r="DA13" s="420">
        <f t="shared" si="2"/>
        <v>0.89162159723562728</v>
      </c>
      <c r="DB13" s="420">
        <f t="shared" ref="DB13:EG13" si="3" xml:space="preserve"> IF( DB12 = 1, 1 / ((1 + $F10) ^ (DB11 - 1)), 0)</f>
        <v>0.89162159723562728</v>
      </c>
      <c r="DC13" s="420">
        <f t="shared" si="3"/>
        <v>0.89162159723562728</v>
      </c>
      <c r="DD13" s="420">
        <f t="shared" si="3"/>
        <v>0.89162159723562728</v>
      </c>
      <c r="DE13" s="420">
        <f t="shared" si="3"/>
        <v>0.88718566889117134</v>
      </c>
      <c r="DF13" s="420">
        <f t="shared" si="3"/>
        <v>0.88718566889117134</v>
      </c>
      <c r="DG13" s="420">
        <f t="shared" si="3"/>
        <v>0.88718566889117134</v>
      </c>
      <c r="DH13" s="420">
        <f t="shared" si="3"/>
        <v>0.88718566889117134</v>
      </c>
      <c r="DI13" s="420">
        <f t="shared" si="3"/>
        <v>0.8827718098419618</v>
      </c>
      <c r="DJ13" s="420">
        <f t="shared" si="3"/>
        <v>0.8827718098419618</v>
      </c>
      <c r="DK13" s="420">
        <f t="shared" si="3"/>
        <v>0.8827718098419618</v>
      </c>
      <c r="DL13" s="420">
        <f t="shared" si="3"/>
        <v>0.8827718098419618</v>
      </c>
      <c r="DM13" s="420">
        <f t="shared" si="3"/>
        <v>0.87837991029050932</v>
      </c>
      <c r="DN13" s="420">
        <f t="shared" si="3"/>
        <v>0.87837991029050932</v>
      </c>
      <c r="DO13" s="420">
        <f t="shared" si="3"/>
        <v>0.87837991029050932</v>
      </c>
      <c r="DP13" s="420">
        <f t="shared" si="3"/>
        <v>0.87837991029050932</v>
      </c>
      <c r="DQ13" s="420">
        <f t="shared" si="3"/>
        <v>0.87400986098558153</v>
      </c>
      <c r="DR13" s="420">
        <f t="shared" si="3"/>
        <v>0.87400986098558153</v>
      </c>
      <c r="DS13" s="420">
        <f t="shared" si="3"/>
        <v>0.87400986098558153</v>
      </c>
      <c r="DT13" s="420">
        <f t="shared" si="3"/>
        <v>0.87400986098558153</v>
      </c>
      <c r="DU13" s="420">
        <f t="shared" si="3"/>
        <v>0.86966155321948435</v>
      </c>
      <c r="DV13" s="420">
        <f t="shared" si="3"/>
        <v>0.86966155321948435</v>
      </c>
      <c r="DW13" s="420">
        <f t="shared" si="3"/>
        <v>0.86966155321948435</v>
      </c>
      <c r="DX13" s="420">
        <f t="shared" si="3"/>
        <v>0.86966155321948435</v>
      </c>
      <c r="DY13" s="420">
        <f t="shared" si="3"/>
        <v>0.86533487882535765</v>
      </c>
      <c r="DZ13" s="420">
        <f t="shared" si="3"/>
        <v>0.86533487882535765</v>
      </c>
      <c r="EA13" s="420">
        <f t="shared" si="3"/>
        <v>0.86533487882535765</v>
      </c>
      <c r="EB13" s="420">
        <f t="shared" si="3"/>
        <v>0.86533487882535765</v>
      </c>
      <c r="EC13" s="420">
        <f t="shared" si="3"/>
        <v>0</v>
      </c>
      <c r="ED13" s="420">
        <f t="shared" si="3"/>
        <v>0</v>
      </c>
      <c r="EE13" s="420">
        <f t="shared" si="3"/>
        <v>0</v>
      </c>
      <c r="EF13" s="420">
        <f t="shared" si="3"/>
        <v>0</v>
      </c>
      <c r="EG13" s="420">
        <f t="shared" si="3"/>
        <v>0</v>
      </c>
      <c r="EH13" s="420">
        <f t="shared" ref="EH13:FM13" si="4" xml:space="preserve"> IF( EH12 = 1, 1 / ((1 + $F10) ^ (EH11 - 1)), 0)</f>
        <v>0</v>
      </c>
      <c r="EI13" s="420">
        <f t="shared" si="4"/>
        <v>0</v>
      </c>
      <c r="EJ13" s="420">
        <f t="shared" si="4"/>
        <v>0</v>
      </c>
      <c r="EK13" s="420">
        <f t="shared" si="4"/>
        <v>0</v>
      </c>
      <c r="EL13" s="420">
        <f t="shared" si="4"/>
        <v>0</v>
      </c>
      <c r="EM13" s="420">
        <f t="shared" si="4"/>
        <v>0</v>
      </c>
      <c r="EN13" s="420">
        <f t="shared" si="4"/>
        <v>0</v>
      </c>
      <c r="EO13" s="420">
        <f t="shared" si="4"/>
        <v>0</v>
      </c>
      <c r="EP13" s="420">
        <f t="shared" si="4"/>
        <v>0</v>
      </c>
      <c r="EQ13" s="420">
        <f t="shared" si="4"/>
        <v>0</v>
      </c>
      <c r="ER13" s="420">
        <f t="shared" si="4"/>
        <v>0</v>
      </c>
      <c r="ES13" s="420">
        <f t="shared" si="4"/>
        <v>0</v>
      </c>
      <c r="ET13" s="420">
        <f t="shared" si="4"/>
        <v>0</v>
      </c>
      <c r="EU13" s="420">
        <f t="shared" si="4"/>
        <v>0</v>
      </c>
      <c r="EV13" s="420">
        <f t="shared" si="4"/>
        <v>0</v>
      </c>
      <c r="EW13" s="420">
        <f t="shared" si="4"/>
        <v>0</v>
      </c>
      <c r="EX13" s="420">
        <f t="shared" si="4"/>
        <v>0</v>
      </c>
      <c r="EY13" s="420">
        <f t="shared" si="4"/>
        <v>0</v>
      </c>
      <c r="EZ13" s="420">
        <f t="shared" si="4"/>
        <v>0</v>
      </c>
      <c r="FA13" s="420">
        <f t="shared" si="4"/>
        <v>0</v>
      </c>
      <c r="FB13" s="420">
        <f t="shared" si="4"/>
        <v>0</v>
      </c>
      <c r="FC13" s="420">
        <f t="shared" si="4"/>
        <v>0</v>
      </c>
      <c r="FD13" s="420">
        <f t="shared" si="4"/>
        <v>0</v>
      </c>
      <c r="FE13" s="420">
        <f t="shared" si="4"/>
        <v>0</v>
      </c>
      <c r="FF13" s="420">
        <f t="shared" si="4"/>
        <v>0</v>
      </c>
      <c r="FG13" s="420">
        <f t="shared" si="4"/>
        <v>0</v>
      </c>
      <c r="FH13" s="420">
        <f t="shared" si="4"/>
        <v>0</v>
      </c>
      <c r="FI13" s="420">
        <f t="shared" si="4"/>
        <v>0</v>
      </c>
      <c r="FJ13" s="420">
        <f t="shared" si="4"/>
        <v>0</v>
      </c>
      <c r="FK13" s="420">
        <f t="shared" si="4"/>
        <v>0</v>
      </c>
      <c r="FL13" s="420">
        <f t="shared" si="4"/>
        <v>0</v>
      </c>
      <c r="FM13" s="420">
        <f t="shared" si="4"/>
        <v>0</v>
      </c>
      <c r="FN13" s="420">
        <f t="shared" ref="FN13:GJ13" si="5" xml:space="preserve"> IF( FN12 = 1, 1 / ((1 + $F10) ^ (FN11 - 1)), 0)</f>
        <v>0</v>
      </c>
      <c r="FO13" s="420">
        <f t="shared" si="5"/>
        <v>0</v>
      </c>
      <c r="FP13" s="420">
        <f t="shared" si="5"/>
        <v>0</v>
      </c>
      <c r="FQ13" s="420">
        <f t="shared" si="5"/>
        <v>0</v>
      </c>
      <c r="FR13" s="420">
        <f t="shared" si="5"/>
        <v>0</v>
      </c>
      <c r="FS13" s="420">
        <f t="shared" si="5"/>
        <v>0</v>
      </c>
      <c r="FT13" s="420">
        <f t="shared" si="5"/>
        <v>0</v>
      </c>
      <c r="FU13" s="420">
        <f t="shared" si="5"/>
        <v>0</v>
      </c>
      <c r="FV13" s="420">
        <f t="shared" si="5"/>
        <v>0</v>
      </c>
      <c r="FW13" s="420">
        <f t="shared" si="5"/>
        <v>0</v>
      </c>
      <c r="FX13" s="420">
        <f t="shared" si="5"/>
        <v>0</v>
      </c>
      <c r="FY13" s="420">
        <f t="shared" si="5"/>
        <v>0</v>
      </c>
      <c r="FZ13" s="420">
        <f t="shared" si="5"/>
        <v>0</v>
      </c>
      <c r="GA13" s="420">
        <f t="shared" si="5"/>
        <v>0</v>
      </c>
      <c r="GB13" s="420">
        <f t="shared" si="5"/>
        <v>0</v>
      </c>
      <c r="GC13" s="420">
        <f t="shared" si="5"/>
        <v>0</v>
      </c>
      <c r="GD13" s="420">
        <f t="shared" si="5"/>
        <v>0</v>
      </c>
      <c r="GE13" s="420">
        <f t="shared" si="5"/>
        <v>0</v>
      </c>
      <c r="GF13" s="420">
        <f t="shared" si="5"/>
        <v>0</v>
      </c>
      <c r="GG13" s="420">
        <f t="shared" si="5"/>
        <v>0</v>
      </c>
      <c r="GH13" s="420">
        <f t="shared" si="5"/>
        <v>0</v>
      </c>
      <c r="GI13" s="420">
        <f t="shared" si="5"/>
        <v>0</v>
      </c>
      <c r="GJ13" s="420">
        <f t="shared" si="5"/>
        <v>0</v>
      </c>
    </row>
    <row r="15" spans="1:192" s="421" customFormat="1" x14ac:dyDescent="0.25">
      <c r="A15" s="417"/>
      <c r="B15" s="417"/>
      <c r="C15" s="418"/>
      <c r="D15" s="419"/>
      <c r="E15" s="427" t="str">
        <f xml:space="preserve"> InpC!E$28</f>
        <v>Q1 seasonal adjustment</v>
      </c>
      <c r="F15" s="427">
        <f xml:space="preserve"> InpC!F$28</f>
        <v>0.33</v>
      </c>
      <c r="G15" s="427" t="str">
        <f xml:space="preserve"> InpC!G$28</f>
        <v>% of annual yield</v>
      </c>
      <c r="H15" s="419"/>
    </row>
    <row r="16" spans="1:192" s="421" customFormat="1" x14ac:dyDescent="0.25">
      <c r="A16" s="417"/>
      <c r="B16" s="417"/>
      <c r="C16" s="418"/>
      <c r="D16" s="419"/>
      <c r="E16" s="427" t="str">
        <f xml:space="preserve"> InpC!E$29</f>
        <v>Q2 seasonal adjustment</v>
      </c>
      <c r="F16" s="427">
        <f xml:space="preserve"> InpC!F$29</f>
        <v>0.36</v>
      </c>
      <c r="G16" s="427" t="str">
        <f xml:space="preserve"> InpC!G$29</f>
        <v>% of annual yield</v>
      </c>
      <c r="H16" s="419"/>
    </row>
    <row r="17" spans="1:192" s="421" customFormat="1" x14ac:dyDescent="0.25">
      <c r="A17" s="417"/>
      <c r="B17" s="417"/>
      <c r="C17" s="418"/>
      <c r="D17" s="419"/>
      <c r="E17" s="427" t="str">
        <f xml:space="preserve"> InpC!E$30</f>
        <v>Q3 seasonal adjustment</v>
      </c>
      <c r="F17" s="427">
        <f xml:space="preserve"> InpC!F$30</f>
        <v>0.15499999999999992</v>
      </c>
      <c r="G17" s="427" t="str">
        <f xml:space="preserve"> InpC!G$30</f>
        <v>% of annual yield</v>
      </c>
      <c r="H17" s="419"/>
    </row>
    <row r="18" spans="1:192" s="421" customFormat="1" x14ac:dyDescent="0.25">
      <c r="A18" s="417"/>
      <c r="B18" s="417"/>
      <c r="C18" s="418"/>
      <c r="D18" s="419"/>
      <c r="E18" s="427" t="str">
        <f xml:space="preserve"> InpC!E$31</f>
        <v>Q4 seasonal adjustment</v>
      </c>
      <c r="F18" s="427">
        <f xml:space="preserve"> InpC!F$31</f>
        <v>0.155</v>
      </c>
      <c r="G18" s="427" t="str">
        <f xml:space="preserve"> InpC!G$31</f>
        <v>% of annual yield</v>
      </c>
      <c r="H18" s="419"/>
    </row>
    <row r="19" spans="1:192" s="316" customFormat="1" x14ac:dyDescent="0.25">
      <c r="A19" s="313"/>
      <c r="B19" s="313"/>
      <c r="C19" s="314"/>
      <c r="D19" s="315"/>
      <c r="E19" s="110" t="str">
        <f xml:space="preserve"> Time!E$136</f>
        <v>Period number</v>
      </c>
      <c r="F19" s="110">
        <f xml:space="preserve"> Time!F$136</f>
        <v>0</v>
      </c>
      <c r="G19" s="110" t="str">
        <f xml:space="preserve"> Time!G$136</f>
        <v>counter</v>
      </c>
      <c r="H19" s="110">
        <f xml:space="preserve"> Time!H$136</f>
        <v>0</v>
      </c>
      <c r="I19" s="110">
        <f xml:space="preserve"> Time!I$136</f>
        <v>0</v>
      </c>
      <c r="J19" s="110">
        <f xml:space="preserve"> Time!J$136</f>
        <v>0</v>
      </c>
      <c r="K19" s="110">
        <f xml:space="preserve"> Time!K$136</f>
        <v>0</v>
      </c>
      <c r="L19" s="110">
        <f xml:space="preserve"> Time!L$136</f>
        <v>0</v>
      </c>
      <c r="M19" s="110">
        <f xml:space="preserve"> Time!M$136</f>
        <v>1</v>
      </c>
      <c r="N19" s="110">
        <f xml:space="preserve"> Time!N$136</f>
        <v>2</v>
      </c>
      <c r="O19" s="110">
        <f xml:space="preserve"> Time!O$136</f>
        <v>3</v>
      </c>
      <c r="P19" s="110">
        <f xml:space="preserve"> Time!P$136</f>
        <v>4</v>
      </c>
      <c r="Q19" s="110">
        <f xml:space="preserve"> Time!Q$136</f>
        <v>1</v>
      </c>
      <c r="R19" s="110">
        <f xml:space="preserve"> Time!R$136</f>
        <v>2</v>
      </c>
      <c r="S19" s="110">
        <f xml:space="preserve"> Time!S$136</f>
        <v>3</v>
      </c>
      <c r="T19" s="110">
        <f xml:space="preserve"> Time!T$136</f>
        <v>4</v>
      </c>
      <c r="U19" s="110">
        <f xml:space="preserve"> Time!U$136</f>
        <v>1</v>
      </c>
      <c r="V19" s="110">
        <f xml:space="preserve"> Time!V$136</f>
        <v>2</v>
      </c>
      <c r="W19" s="110">
        <f xml:space="preserve"> Time!W$136</f>
        <v>3</v>
      </c>
      <c r="X19" s="110">
        <f xml:space="preserve"> Time!X$136</f>
        <v>4</v>
      </c>
      <c r="Y19" s="110">
        <f xml:space="preserve"> Time!Y$136</f>
        <v>1</v>
      </c>
      <c r="Z19" s="110">
        <f xml:space="preserve"> Time!Z$136</f>
        <v>2</v>
      </c>
      <c r="AA19" s="110">
        <f xml:space="preserve"> Time!AA$136</f>
        <v>3</v>
      </c>
      <c r="AB19" s="110">
        <f xml:space="preserve"> Time!AB$136</f>
        <v>4</v>
      </c>
      <c r="AC19" s="110">
        <f xml:space="preserve"> Time!AC$136</f>
        <v>1</v>
      </c>
      <c r="AD19" s="110">
        <f xml:space="preserve"> Time!AD$136</f>
        <v>2</v>
      </c>
      <c r="AE19" s="110">
        <f xml:space="preserve"> Time!AE$136</f>
        <v>3</v>
      </c>
      <c r="AF19" s="110">
        <f xml:space="preserve"> Time!AF$136</f>
        <v>4</v>
      </c>
      <c r="AG19" s="110">
        <f xml:space="preserve"> Time!AG$136</f>
        <v>1</v>
      </c>
      <c r="AH19" s="110">
        <f xml:space="preserve"> Time!AH$136</f>
        <v>2</v>
      </c>
      <c r="AI19" s="110">
        <f xml:space="preserve"> Time!AI$136</f>
        <v>3</v>
      </c>
      <c r="AJ19" s="110">
        <f xml:space="preserve"> Time!AJ$136</f>
        <v>4</v>
      </c>
      <c r="AK19" s="110">
        <f xml:space="preserve"> Time!AK$136</f>
        <v>1</v>
      </c>
      <c r="AL19" s="110">
        <f xml:space="preserve"> Time!AL$136</f>
        <v>2</v>
      </c>
      <c r="AM19" s="110">
        <f xml:space="preserve"> Time!AM$136</f>
        <v>3</v>
      </c>
      <c r="AN19" s="110">
        <f xml:space="preserve"> Time!AN$136</f>
        <v>4</v>
      </c>
      <c r="AO19" s="110">
        <f xml:space="preserve"> Time!AO$136</f>
        <v>1</v>
      </c>
      <c r="AP19" s="110">
        <f xml:space="preserve"> Time!AP$136</f>
        <v>2</v>
      </c>
      <c r="AQ19" s="110">
        <f xml:space="preserve"> Time!AQ$136</f>
        <v>3</v>
      </c>
      <c r="AR19" s="110">
        <f xml:space="preserve"> Time!AR$136</f>
        <v>4</v>
      </c>
      <c r="AS19" s="110">
        <f xml:space="preserve"> Time!AS$136</f>
        <v>1</v>
      </c>
      <c r="AT19" s="110">
        <f xml:space="preserve"> Time!AT$136</f>
        <v>2</v>
      </c>
      <c r="AU19" s="110">
        <f xml:space="preserve"> Time!AU$136</f>
        <v>3</v>
      </c>
      <c r="AV19" s="110">
        <f xml:space="preserve"> Time!AV$136</f>
        <v>4</v>
      </c>
      <c r="AW19" s="110">
        <f xml:space="preserve"> Time!AW$136</f>
        <v>1</v>
      </c>
      <c r="AX19" s="110">
        <f xml:space="preserve"> Time!AX$136</f>
        <v>2</v>
      </c>
      <c r="AY19" s="110">
        <f xml:space="preserve"> Time!AY$136</f>
        <v>3</v>
      </c>
      <c r="AZ19" s="110">
        <f xml:space="preserve"> Time!AZ$136</f>
        <v>4</v>
      </c>
      <c r="BA19" s="110">
        <f xml:space="preserve"> Time!BA$136</f>
        <v>1</v>
      </c>
      <c r="BB19" s="110">
        <f xml:space="preserve"> Time!BB$136</f>
        <v>2</v>
      </c>
      <c r="BC19" s="110">
        <f xml:space="preserve"> Time!BC$136</f>
        <v>3</v>
      </c>
      <c r="BD19" s="110">
        <f xml:space="preserve"> Time!BD$136</f>
        <v>4</v>
      </c>
      <c r="BE19" s="110">
        <f xml:space="preserve"> Time!BE$136</f>
        <v>1</v>
      </c>
      <c r="BF19" s="110">
        <f xml:space="preserve"> Time!BF$136</f>
        <v>2</v>
      </c>
      <c r="BG19" s="110">
        <f xml:space="preserve"> Time!BG$136</f>
        <v>3</v>
      </c>
      <c r="BH19" s="110">
        <f xml:space="preserve"> Time!BH$136</f>
        <v>4</v>
      </c>
      <c r="BI19" s="110">
        <f xml:space="preserve"> Time!BI$136</f>
        <v>1</v>
      </c>
      <c r="BJ19" s="110">
        <f xml:space="preserve"> Time!BJ$136</f>
        <v>2</v>
      </c>
      <c r="BK19" s="110">
        <f xml:space="preserve"> Time!BK$136</f>
        <v>3</v>
      </c>
      <c r="BL19" s="110">
        <f xml:space="preserve"> Time!BL$136</f>
        <v>4</v>
      </c>
      <c r="BM19" s="110">
        <f xml:space="preserve"> Time!BM$136</f>
        <v>1</v>
      </c>
      <c r="BN19" s="110">
        <f xml:space="preserve"> Time!BN$136</f>
        <v>2</v>
      </c>
      <c r="BO19" s="110">
        <f xml:space="preserve"> Time!BO$136</f>
        <v>3</v>
      </c>
      <c r="BP19" s="110">
        <f xml:space="preserve"> Time!BP$136</f>
        <v>4</v>
      </c>
      <c r="BQ19" s="110">
        <f xml:space="preserve"> Time!BQ$136</f>
        <v>1</v>
      </c>
      <c r="BR19" s="110">
        <f xml:space="preserve"> Time!BR$136</f>
        <v>2</v>
      </c>
      <c r="BS19" s="110">
        <f xml:space="preserve"> Time!BS$136</f>
        <v>3</v>
      </c>
      <c r="BT19" s="110">
        <f xml:space="preserve"> Time!BT$136</f>
        <v>4</v>
      </c>
      <c r="BU19" s="110">
        <f xml:space="preserve"> Time!BU$136</f>
        <v>1</v>
      </c>
      <c r="BV19" s="110">
        <f xml:space="preserve"> Time!BV$136</f>
        <v>2</v>
      </c>
      <c r="BW19" s="110">
        <f xml:space="preserve"> Time!BW$136</f>
        <v>3</v>
      </c>
      <c r="BX19" s="110">
        <f xml:space="preserve"> Time!BX$136</f>
        <v>4</v>
      </c>
      <c r="BY19" s="110">
        <f xml:space="preserve"> Time!BY$136</f>
        <v>1</v>
      </c>
      <c r="BZ19" s="110">
        <f xml:space="preserve"> Time!BZ$136</f>
        <v>2</v>
      </c>
      <c r="CA19" s="110">
        <f xml:space="preserve"> Time!CA$136</f>
        <v>3</v>
      </c>
      <c r="CB19" s="110">
        <f xml:space="preserve"> Time!CB$136</f>
        <v>4</v>
      </c>
      <c r="CC19" s="110">
        <f xml:space="preserve"> Time!CC$136</f>
        <v>1</v>
      </c>
      <c r="CD19" s="110">
        <f xml:space="preserve"> Time!CD$136</f>
        <v>2</v>
      </c>
      <c r="CE19" s="110">
        <f xml:space="preserve"> Time!CE$136</f>
        <v>3</v>
      </c>
      <c r="CF19" s="110">
        <f xml:space="preserve"> Time!CF$136</f>
        <v>4</v>
      </c>
      <c r="CG19" s="110">
        <f xml:space="preserve"> Time!CG$136</f>
        <v>1</v>
      </c>
      <c r="CH19" s="110">
        <f xml:space="preserve"> Time!CH$136</f>
        <v>2</v>
      </c>
      <c r="CI19" s="110">
        <f xml:space="preserve"> Time!CI$136</f>
        <v>3</v>
      </c>
      <c r="CJ19" s="110">
        <f xml:space="preserve"> Time!CJ$136</f>
        <v>4</v>
      </c>
      <c r="CK19" s="110">
        <f xml:space="preserve"> Time!CK$136</f>
        <v>1</v>
      </c>
      <c r="CL19" s="110">
        <f xml:space="preserve"> Time!CL$136</f>
        <v>2</v>
      </c>
      <c r="CM19" s="110">
        <f xml:space="preserve"> Time!CM$136</f>
        <v>3</v>
      </c>
      <c r="CN19" s="110">
        <f xml:space="preserve"> Time!CN$136</f>
        <v>4</v>
      </c>
      <c r="CO19" s="110">
        <f xml:space="preserve"> Time!CO$136</f>
        <v>1</v>
      </c>
      <c r="CP19" s="110">
        <f xml:space="preserve"> Time!CP$136</f>
        <v>2</v>
      </c>
      <c r="CQ19" s="110">
        <f xml:space="preserve"> Time!CQ$136</f>
        <v>3</v>
      </c>
      <c r="CR19" s="110">
        <f xml:space="preserve"> Time!CR$136</f>
        <v>4</v>
      </c>
      <c r="CS19" s="110">
        <f xml:space="preserve"> Time!CS$136</f>
        <v>1</v>
      </c>
      <c r="CT19" s="110">
        <f xml:space="preserve"> Time!CT$136</f>
        <v>2</v>
      </c>
      <c r="CU19" s="110">
        <f xml:space="preserve"> Time!CU$136</f>
        <v>3</v>
      </c>
      <c r="CV19" s="110">
        <f xml:space="preserve"> Time!CV$136</f>
        <v>4</v>
      </c>
      <c r="CW19" s="110">
        <f xml:space="preserve"> Time!CW$136</f>
        <v>1</v>
      </c>
      <c r="CX19" s="110">
        <f xml:space="preserve"> Time!CX$136</f>
        <v>2</v>
      </c>
      <c r="CY19" s="110">
        <f xml:space="preserve"> Time!CY$136</f>
        <v>3</v>
      </c>
      <c r="CZ19" s="110">
        <f xml:space="preserve"> Time!CZ$136</f>
        <v>4</v>
      </c>
      <c r="DA19" s="110">
        <f xml:space="preserve"> Time!DA$136</f>
        <v>1</v>
      </c>
      <c r="DB19" s="110">
        <f xml:space="preserve"> Time!DB$136</f>
        <v>2</v>
      </c>
      <c r="DC19" s="110">
        <f xml:space="preserve"> Time!DC$136</f>
        <v>3</v>
      </c>
      <c r="DD19" s="110">
        <f xml:space="preserve"> Time!DD$136</f>
        <v>4</v>
      </c>
      <c r="DE19" s="110">
        <f xml:space="preserve"> Time!DE$136</f>
        <v>1</v>
      </c>
      <c r="DF19" s="110">
        <f xml:space="preserve"> Time!DF$136</f>
        <v>2</v>
      </c>
      <c r="DG19" s="110">
        <f xml:space="preserve"> Time!DG$136</f>
        <v>3</v>
      </c>
      <c r="DH19" s="110">
        <f xml:space="preserve"> Time!DH$136</f>
        <v>4</v>
      </c>
      <c r="DI19" s="110">
        <f xml:space="preserve"> Time!DI$136</f>
        <v>1</v>
      </c>
      <c r="DJ19" s="110">
        <f xml:space="preserve"> Time!DJ$136</f>
        <v>2</v>
      </c>
      <c r="DK19" s="110">
        <f xml:space="preserve"> Time!DK$136</f>
        <v>3</v>
      </c>
      <c r="DL19" s="110">
        <f xml:space="preserve"> Time!DL$136</f>
        <v>4</v>
      </c>
      <c r="DM19" s="110">
        <f xml:space="preserve"> Time!DM$136</f>
        <v>1</v>
      </c>
      <c r="DN19" s="110">
        <f xml:space="preserve"> Time!DN$136</f>
        <v>2</v>
      </c>
      <c r="DO19" s="110">
        <f xml:space="preserve"> Time!DO$136</f>
        <v>3</v>
      </c>
      <c r="DP19" s="110">
        <f xml:space="preserve"> Time!DP$136</f>
        <v>4</v>
      </c>
      <c r="DQ19" s="110">
        <f xml:space="preserve"> Time!DQ$136</f>
        <v>1</v>
      </c>
      <c r="DR19" s="110">
        <f xml:space="preserve"> Time!DR$136</f>
        <v>2</v>
      </c>
      <c r="DS19" s="110">
        <f xml:space="preserve"> Time!DS$136</f>
        <v>3</v>
      </c>
      <c r="DT19" s="110">
        <f xml:space="preserve"> Time!DT$136</f>
        <v>4</v>
      </c>
      <c r="DU19" s="110">
        <f xml:space="preserve"> Time!DU$136</f>
        <v>1</v>
      </c>
      <c r="DV19" s="110">
        <f xml:space="preserve"> Time!DV$136</f>
        <v>2</v>
      </c>
      <c r="DW19" s="110">
        <f xml:space="preserve"> Time!DW$136</f>
        <v>3</v>
      </c>
      <c r="DX19" s="110">
        <f xml:space="preserve"> Time!DX$136</f>
        <v>4</v>
      </c>
      <c r="DY19" s="110">
        <f xml:space="preserve"> Time!DY$136</f>
        <v>1</v>
      </c>
      <c r="DZ19" s="110">
        <f xml:space="preserve"> Time!DZ$136</f>
        <v>2</v>
      </c>
      <c r="EA19" s="110">
        <f xml:space="preserve"> Time!EA$136</f>
        <v>3</v>
      </c>
      <c r="EB19" s="110">
        <f xml:space="preserve"> Time!EB$136</f>
        <v>4</v>
      </c>
      <c r="EC19" s="110">
        <f xml:space="preserve"> Time!EC$136</f>
        <v>0</v>
      </c>
      <c r="ED19" s="110">
        <f xml:space="preserve"> Time!ED$136</f>
        <v>0</v>
      </c>
      <c r="EE19" s="110">
        <f xml:space="preserve"> Time!EE$136</f>
        <v>0</v>
      </c>
      <c r="EF19" s="110">
        <f xml:space="preserve"> Time!EF$136</f>
        <v>0</v>
      </c>
      <c r="EG19" s="110">
        <f xml:space="preserve"> Time!EG$136</f>
        <v>0</v>
      </c>
      <c r="EH19" s="110">
        <f xml:space="preserve"> Time!EH$136</f>
        <v>0</v>
      </c>
      <c r="EI19" s="110">
        <f xml:space="preserve"> Time!EI$136</f>
        <v>0</v>
      </c>
      <c r="EJ19" s="110">
        <f xml:space="preserve"> Time!EJ$136</f>
        <v>0</v>
      </c>
      <c r="EK19" s="110">
        <f xml:space="preserve"> Time!EK$136</f>
        <v>0</v>
      </c>
      <c r="EL19" s="110">
        <f xml:space="preserve"> Time!EL$136</f>
        <v>0</v>
      </c>
      <c r="EM19" s="110">
        <f xml:space="preserve"> Time!EM$136</f>
        <v>0</v>
      </c>
      <c r="EN19" s="110">
        <f xml:space="preserve"> Time!EN$136</f>
        <v>0</v>
      </c>
      <c r="EO19" s="110">
        <f xml:space="preserve"> Time!EO$136</f>
        <v>0</v>
      </c>
      <c r="EP19" s="110">
        <f xml:space="preserve"> Time!EP$136</f>
        <v>0</v>
      </c>
      <c r="EQ19" s="110">
        <f xml:space="preserve"> Time!EQ$136</f>
        <v>0</v>
      </c>
      <c r="ER19" s="110">
        <f xml:space="preserve"> Time!ER$136</f>
        <v>0</v>
      </c>
      <c r="ES19" s="110">
        <f xml:space="preserve"> Time!ES$136</f>
        <v>0</v>
      </c>
      <c r="ET19" s="110">
        <f xml:space="preserve"> Time!ET$136</f>
        <v>0</v>
      </c>
      <c r="EU19" s="110">
        <f xml:space="preserve"> Time!EU$136</f>
        <v>0</v>
      </c>
      <c r="EV19" s="110">
        <f xml:space="preserve"> Time!EV$136</f>
        <v>0</v>
      </c>
      <c r="EW19" s="110">
        <f xml:space="preserve"> Time!EW$136</f>
        <v>0</v>
      </c>
      <c r="EX19" s="110">
        <f xml:space="preserve"> Time!EX$136</f>
        <v>0</v>
      </c>
      <c r="EY19" s="110">
        <f xml:space="preserve"> Time!EY$136</f>
        <v>0</v>
      </c>
      <c r="EZ19" s="110">
        <f xml:space="preserve"> Time!EZ$136</f>
        <v>0</v>
      </c>
      <c r="FA19" s="110">
        <f xml:space="preserve"> Time!FA$136</f>
        <v>0</v>
      </c>
      <c r="FB19" s="110">
        <f xml:space="preserve"> Time!FB$136</f>
        <v>0</v>
      </c>
      <c r="FC19" s="110">
        <f xml:space="preserve"> Time!FC$136</f>
        <v>0</v>
      </c>
      <c r="FD19" s="110">
        <f xml:space="preserve"> Time!FD$136</f>
        <v>0</v>
      </c>
      <c r="FE19" s="110">
        <f xml:space="preserve"> Time!FE$136</f>
        <v>0</v>
      </c>
      <c r="FF19" s="110">
        <f xml:space="preserve"> Time!FF$136</f>
        <v>0</v>
      </c>
      <c r="FG19" s="110">
        <f xml:space="preserve"> Time!FG$136</f>
        <v>0</v>
      </c>
      <c r="FH19" s="110">
        <f xml:space="preserve"> Time!FH$136</f>
        <v>0</v>
      </c>
      <c r="FI19" s="110">
        <f xml:space="preserve"> Time!FI$136</f>
        <v>0</v>
      </c>
      <c r="FJ19" s="110">
        <f xml:space="preserve"> Time!FJ$136</f>
        <v>0</v>
      </c>
      <c r="FK19" s="110">
        <f xml:space="preserve"> Time!FK$136</f>
        <v>0</v>
      </c>
      <c r="FL19" s="110">
        <f xml:space="preserve"> Time!FL$136</f>
        <v>0</v>
      </c>
      <c r="FM19" s="110">
        <f xml:space="preserve"> Time!FM$136</f>
        <v>0</v>
      </c>
      <c r="FN19" s="110">
        <f xml:space="preserve"> Time!FN$136</f>
        <v>0</v>
      </c>
      <c r="FO19" s="110">
        <f xml:space="preserve"> Time!FO$136</f>
        <v>0</v>
      </c>
      <c r="FP19" s="110">
        <f xml:space="preserve"> Time!FP$136</f>
        <v>0</v>
      </c>
      <c r="FQ19" s="110">
        <f xml:space="preserve"> Time!FQ$136</f>
        <v>0</v>
      </c>
      <c r="FR19" s="110">
        <f xml:space="preserve"> Time!FR$136</f>
        <v>0</v>
      </c>
      <c r="FS19" s="110">
        <f xml:space="preserve"> Time!FS$136</f>
        <v>0</v>
      </c>
      <c r="FT19" s="110">
        <f xml:space="preserve"> Time!FT$136</f>
        <v>0</v>
      </c>
      <c r="FU19" s="110">
        <f xml:space="preserve"> Time!FU$136</f>
        <v>0</v>
      </c>
      <c r="FV19" s="110">
        <f xml:space="preserve"> Time!FV$136</f>
        <v>0</v>
      </c>
      <c r="FW19" s="110">
        <f xml:space="preserve"> Time!FW$136</f>
        <v>0</v>
      </c>
      <c r="FX19" s="110">
        <f xml:space="preserve"> Time!FX$136</f>
        <v>0</v>
      </c>
      <c r="FY19" s="110">
        <f xml:space="preserve"> Time!FY$136</f>
        <v>0</v>
      </c>
      <c r="FZ19" s="110">
        <f xml:space="preserve"> Time!FZ$136</f>
        <v>0</v>
      </c>
      <c r="GA19" s="110">
        <f xml:space="preserve"> Time!GA$136</f>
        <v>0</v>
      </c>
      <c r="GB19" s="110">
        <f xml:space="preserve"> Time!GB$136</f>
        <v>0</v>
      </c>
      <c r="GC19" s="110">
        <f xml:space="preserve"> Time!GC$136</f>
        <v>0</v>
      </c>
      <c r="GD19" s="110">
        <f xml:space="preserve"> Time!GD$136</f>
        <v>0</v>
      </c>
      <c r="GE19" s="110">
        <f xml:space="preserve"> Time!GE$136</f>
        <v>0</v>
      </c>
      <c r="GF19" s="110">
        <f xml:space="preserve"> Time!GF$136</f>
        <v>0</v>
      </c>
      <c r="GG19" s="110">
        <f xml:space="preserve"> Time!GG$136</f>
        <v>0</v>
      </c>
      <c r="GH19" s="110">
        <f xml:space="preserve"> Time!GH$136</f>
        <v>0</v>
      </c>
      <c r="GI19" s="110">
        <f xml:space="preserve"> Time!GI$136</f>
        <v>0</v>
      </c>
      <c r="GJ19" s="110">
        <f xml:space="preserve"> Time!GJ$136</f>
        <v>0</v>
      </c>
    </row>
    <row r="20" spans="1:192" s="514" customFormat="1" x14ac:dyDescent="0.25">
      <c r="A20" s="313"/>
      <c r="B20" s="313"/>
      <c r="C20" s="314"/>
      <c r="D20" s="315"/>
      <c r="E20" s="526" t="str">
        <f xml:space="preserve"> Time!E$97</f>
        <v>Operating period flag</v>
      </c>
      <c r="F20" s="526">
        <f xml:space="preserve"> Time!F$97</f>
        <v>0</v>
      </c>
      <c r="G20" s="526" t="str">
        <f xml:space="preserve"> Time!G$97</f>
        <v>flag</v>
      </c>
      <c r="H20" s="526">
        <f xml:space="preserve"> Time!H$97</f>
        <v>120</v>
      </c>
      <c r="I20" s="526">
        <f xml:space="preserve"> Time!I$97</f>
        <v>0</v>
      </c>
      <c r="J20" s="526">
        <f xml:space="preserve"> Time!J$97</f>
        <v>0</v>
      </c>
      <c r="K20" s="526">
        <f xml:space="preserve"> Time!K$97</f>
        <v>0</v>
      </c>
      <c r="L20" s="526">
        <f xml:space="preserve"> Time!L$97</f>
        <v>0</v>
      </c>
      <c r="M20" s="526">
        <f xml:space="preserve"> Time!M$97</f>
        <v>1</v>
      </c>
      <c r="N20" s="526">
        <f xml:space="preserve"> Time!N$97</f>
        <v>1</v>
      </c>
      <c r="O20" s="526">
        <f xml:space="preserve"> Time!O$97</f>
        <v>1</v>
      </c>
      <c r="P20" s="526">
        <f xml:space="preserve"> Time!P$97</f>
        <v>1</v>
      </c>
      <c r="Q20" s="526">
        <f xml:space="preserve"> Time!Q$97</f>
        <v>1</v>
      </c>
      <c r="R20" s="526">
        <f xml:space="preserve"> Time!R$97</f>
        <v>1</v>
      </c>
      <c r="S20" s="526">
        <f xml:space="preserve"> Time!S$97</f>
        <v>1</v>
      </c>
      <c r="T20" s="526">
        <f xml:space="preserve"> Time!T$97</f>
        <v>1</v>
      </c>
      <c r="U20" s="526">
        <f xml:space="preserve"> Time!U$97</f>
        <v>1</v>
      </c>
      <c r="V20" s="526">
        <f xml:space="preserve"> Time!V$97</f>
        <v>1</v>
      </c>
      <c r="W20" s="526">
        <f xml:space="preserve"> Time!W$97</f>
        <v>1</v>
      </c>
      <c r="X20" s="526">
        <f xml:space="preserve"> Time!X$97</f>
        <v>1</v>
      </c>
      <c r="Y20" s="526">
        <f xml:space="preserve"> Time!Y$97</f>
        <v>1</v>
      </c>
      <c r="Z20" s="526">
        <f xml:space="preserve"> Time!Z$97</f>
        <v>1</v>
      </c>
      <c r="AA20" s="526">
        <f xml:space="preserve"> Time!AA$97</f>
        <v>1</v>
      </c>
      <c r="AB20" s="526">
        <f xml:space="preserve"> Time!AB$97</f>
        <v>1</v>
      </c>
      <c r="AC20" s="526">
        <f xml:space="preserve"> Time!AC$97</f>
        <v>1</v>
      </c>
      <c r="AD20" s="526">
        <f xml:space="preserve"> Time!AD$97</f>
        <v>1</v>
      </c>
      <c r="AE20" s="526">
        <f xml:space="preserve"> Time!AE$97</f>
        <v>1</v>
      </c>
      <c r="AF20" s="526">
        <f xml:space="preserve"> Time!AF$97</f>
        <v>1</v>
      </c>
      <c r="AG20" s="526">
        <f xml:space="preserve"> Time!AG$97</f>
        <v>1</v>
      </c>
      <c r="AH20" s="526">
        <f xml:space="preserve"> Time!AH$97</f>
        <v>1</v>
      </c>
      <c r="AI20" s="526">
        <f xml:space="preserve"> Time!AI$97</f>
        <v>1</v>
      </c>
      <c r="AJ20" s="526">
        <f xml:space="preserve"> Time!AJ$97</f>
        <v>1</v>
      </c>
      <c r="AK20" s="526">
        <f xml:space="preserve"> Time!AK$97</f>
        <v>1</v>
      </c>
      <c r="AL20" s="526">
        <f xml:space="preserve"> Time!AL$97</f>
        <v>1</v>
      </c>
      <c r="AM20" s="526">
        <f xml:space="preserve"> Time!AM$97</f>
        <v>1</v>
      </c>
      <c r="AN20" s="526">
        <f xml:space="preserve"> Time!AN$97</f>
        <v>1</v>
      </c>
      <c r="AO20" s="526">
        <f xml:space="preserve"> Time!AO$97</f>
        <v>1</v>
      </c>
      <c r="AP20" s="526">
        <f xml:space="preserve"> Time!AP$97</f>
        <v>1</v>
      </c>
      <c r="AQ20" s="526">
        <f xml:space="preserve"> Time!AQ$97</f>
        <v>1</v>
      </c>
      <c r="AR20" s="526">
        <f xml:space="preserve"> Time!AR$97</f>
        <v>1</v>
      </c>
      <c r="AS20" s="526">
        <f xml:space="preserve"> Time!AS$97</f>
        <v>1</v>
      </c>
      <c r="AT20" s="526">
        <f xml:space="preserve"> Time!AT$97</f>
        <v>1</v>
      </c>
      <c r="AU20" s="526">
        <f xml:space="preserve"> Time!AU$97</f>
        <v>1</v>
      </c>
      <c r="AV20" s="526">
        <f xml:space="preserve"> Time!AV$97</f>
        <v>1</v>
      </c>
      <c r="AW20" s="526">
        <f xml:space="preserve"> Time!AW$97</f>
        <v>1</v>
      </c>
      <c r="AX20" s="526">
        <f xml:space="preserve"> Time!AX$97</f>
        <v>1</v>
      </c>
      <c r="AY20" s="526">
        <f xml:space="preserve"> Time!AY$97</f>
        <v>1</v>
      </c>
      <c r="AZ20" s="526">
        <f xml:space="preserve"> Time!AZ$97</f>
        <v>1</v>
      </c>
      <c r="BA20" s="526">
        <f xml:space="preserve"> Time!BA$97</f>
        <v>1</v>
      </c>
      <c r="BB20" s="526">
        <f xml:space="preserve"> Time!BB$97</f>
        <v>1</v>
      </c>
      <c r="BC20" s="526">
        <f xml:space="preserve"> Time!BC$97</f>
        <v>1</v>
      </c>
      <c r="BD20" s="526">
        <f xml:space="preserve"> Time!BD$97</f>
        <v>1</v>
      </c>
      <c r="BE20" s="526">
        <f xml:space="preserve"> Time!BE$97</f>
        <v>1</v>
      </c>
      <c r="BF20" s="526">
        <f xml:space="preserve"> Time!BF$97</f>
        <v>1</v>
      </c>
      <c r="BG20" s="526">
        <f xml:space="preserve"> Time!BG$97</f>
        <v>1</v>
      </c>
      <c r="BH20" s="526">
        <f xml:space="preserve"> Time!BH$97</f>
        <v>1</v>
      </c>
      <c r="BI20" s="526">
        <f xml:space="preserve"> Time!BI$97</f>
        <v>1</v>
      </c>
      <c r="BJ20" s="526">
        <f xml:space="preserve"> Time!BJ$97</f>
        <v>1</v>
      </c>
      <c r="BK20" s="526">
        <f xml:space="preserve"> Time!BK$97</f>
        <v>1</v>
      </c>
      <c r="BL20" s="526">
        <f xml:space="preserve"> Time!BL$97</f>
        <v>1</v>
      </c>
      <c r="BM20" s="526">
        <f xml:space="preserve"> Time!BM$97</f>
        <v>1</v>
      </c>
      <c r="BN20" s="526">
        <f xml:space="preserve"> Time!BN$97</f>
        <v>1</v>
      </c>
      <c r="BO20" s="526">
        <f xml:space="preserve"> Time!BO$97</f>
        <v>1</v>
      </c>
      <c r="BP20" s="526">
        <f xml:space="preserve"> Time!BP$97</f>
        <v>1</v>
      </c>
      <c r="BQ20" s="526">
        <f xml:space="preserve"> Time!BQ$97</f>
        <v>1</v>
      </c>
      <c r="BR20" s="526">
        <f xml:space="preserve"> Time!BR$97</f>
        <v>1</v>
      </c>
      <c r="BS20" s="526">
        <f xml:space="preserve"> Time!BS$97</f>
        <v>1</v>
      </c>
      <c r="BT20" s="526">
        <f xml:space="preserve"> Time!BT$97</f>
        <v>1</v>
      </c>
      <c r="BU20" s="526">
        <f xml:space="preserve"> Time!BU$97</f>
        <v>1</v>
      </c>
      <c r="BV20" s="526">
        <f xml:space="preserve"> Time!BV$97</f>
        <v>1</v>
      </c>
      <c r="BW20" s="526">
        <f xml:space="preserve"> Time!BW$97</f>
        <v>1</v>
      </c>
      <c r="BX20" s="526">
        <f xml:space="preserve"> Time!BX$97</f>
        <v>1</v>
      </c>
      <c r="BY20" s="526">
        <f xml:space="preserve"> Time!BY$97</f>
        <v>1</v>
      </c>
      <c r="BZ20" s="526">
        <f xml:space="preserve"> Time!BZ$97</f>
        <v>1</v>
      </c>
      <c r="CA20" s="526">
        <f xml:space="preserve"> Time!CA$97</f>
        <v>1</v>
      </c>
      <c r="CB20" s="526">
        <f xml:space="preserve"> Time!CB$97</f>
        <v>1</v>
      </c>
      <c r="CC20" s="526">
        <f xml:space="preserve"> Time!CC$97</f>
        <v>1</v>
      </c>
      <c r="CD20" s="526">
        <f xml:space="preserve"> Time!CD$97</f>
        <v>1</v>
      </c>
      <c r="CE20" s="526">
        <f xml:space="preserve"> Time!CE$97</f>
        <v>1</v>
      </c>
      <c r="CF20" s="526">
        <f xml:space="preserve"> Time!CF$97</f>
        <v>1</v>
      </c>
      <c r="CG20" s="526">
        <f xml:space="preserve"> Time!CG$97</f>
        <v>1</v>
      </c>
      <c r="CH20" s="526">
        <f xml:space="preserve"> Time!CH$97</f>
        <v>1</v>
      </c>
      <c r="CI20" s="526">
        <f xml:space="preserve"> Time!CI$97</f>
        <v>1</v>
      </c>
      <c r="CJ20" s="526">
        <f xml:space="preserve"> Time!CJ$97</f>
        <v>1</v>
      </c>
      <c r="CK20" s="526">
        <f xml:space="preserve"> Time!CK$97</f>
        <v>1</v>
      </c>
      <c r="CL20" s="526">
        <f xml:space="preserve"> Time!CL$97</f>
        <v>1</v>
      </c>
      <c r="CM20" s="526">
        <f xml:space="preserve"> Time!CM$97</f>
        <v>1</v>
      </c>
      <c r="CN20" s="526">
        <f xml:space="preserve"> Time!CN$97</f>
        <v>1</v>
      </c>
      <c r="CO20" s="526">
        <f xml:space="preserve"> Time!CO$97</f>
        <v>1</v>
      </c>
      <c r="CP20" s="526">
        <f xml:space="preserve"> Time!CP$97</f>
        <v>1</v>
      </c>
      <c r="CQ20" s="526">
        <f xml:space="preserve"> Time!CQ$97</f>
        <v>1</v>
      </c>
      <c r="CR20" s="526">
        <f xml:space="preserve"> Time!CR$97</f>
        <v>1</v>
      </c>
      <c r="CS20" s="526">
        <f xml:space="preserve"> Time!CS$97</f>
        <v>1</v>
      </c>
      <c r="CT20" s="526">
        <f xml:space="preserve"> Time!CT$97</f>
        <v>1</v>
      </c>
      <c r="CU20" s="526">
        <f xml:space="preserve"> Time!CU$97</f>
        <v>1</v>
      </c>
      <c r="CV20" s="526">
        <f xml:space="preserve"> Time!CV$97</f>
        <v>1</v>
      </c>
      <c r="CW20" s="526">
        <f xml:space="preserve"> Time!CW$97</f>
        <v>1</v>
      </c>
      <c r="CX20" s="526">
        <f xml:space="preserve"> Time!CX$97</f>
        <v>1</v>
      </c>
      <c r="CY20" s="526">
        <f xml:space="preserve"> Time!CY$97</f>
        <v>1</v>
      </c>
      <c r="CZ20" s="526">
        <f xml:space="preserve"> Time!CZ$97</f>
        <v>1</v>
      </c>
      <c r="DA20" s="526">
        <f xml:space="preserve"> Time!DA$97</f>
        <v>1</v>
      </c>
      <c r="DB20" s="526">
        <f xml:space="preserve"> Time!DB$97</f>
        <v>1</v>
      </c>
      <c r="DC20" s="526">
        <f xml:space="preserve"> Time!DC$97</f>
        <v>1</v>
      </c>
      <c r="DD20" s="526">
        <f xml:space="preserve"> Time!DD$97</f>
        <v>1</v>
      </c>
      <c r="DE20" s="526">
        <f xml:space="preserve"> Time!DE$97</f>
        <v>1</v>
      </c>
      <c r="DF20" s="526">
        <f xml:space="preserve"> Time!DF$97</f>
        <v>1</v>
      </c>
      <c r="DG20" s="526">
        <f xml:space="preserve"> Time!DG$97</f>
        <v>1</v>
      </c>
      <c r="DH20" s="526">
        <f xml:space="preserve"> Time!DH$97</f>
        <v>1</v>
      </c>
      <c r="DI20" s="526">
        <f xml:space="preserve"> Time!DI$97</f>
        <v>1</v>
      </c>
      <c r="DJ20" s="526">
        <f xml:space="preserve"> Time!DJ$97</f>
        <v>1</v>
      </c>
      <c r="DK20" s="526">
        <f xml:space="preserve"> Time!DK$97</f>
        <v>1</v>
      </c>
      <c r="DL20" s="526">
        <f xml:space="preserve"> Time!DL$97</f>
        <v>1</v>
      </c>
      <c r="DM20" s="526">
        <f xml:space="preserve"> Time!DM$97</f>
        <v>1</v>
      </c>
      <c r="DN20" s="526">
        <f xml:space="preserve"> Time!DN$97</f>
        <v>1</v>
      </c>
      <c r="DO20" s="526">
        <f xml:space="preserve"> Time!DO$97</f>
        <v>1</v>
      </c>
      <c r="DP20" s="526">
        <f xml:space="preserve"> Time!DP$97</f>
        <v>1</v>
      </c>
      <c r="DQ20" s="526">
        <f xml:space="preserve"> Time!DQ$97</f>
        <v>1</v>
      </c>
      <c r="DR20" s="526">
        <f xml:space="preserve"> Time!DR$97</f>
        <v>1</v>
      </c>
      <c r="DS20" s="526">
        <f xml:space="preserve"> Time!DS$97</f>
        <v>1</v>
      </c>
      <c r="DT20" s="526">
        <f xml:space="preserve"> Time!DT$97</f>
        <v>1</v>
      </c>
      <c r="DU20" s="526">
        <f xml:space="preserve"> Time!DU$97</f>
        <v>1</v>
      </c>
      <c r="DV20" s="526">
        <f xml:space="preserve"> Time!DV$97</f>
        <v>1</v>
      </c>
      <c r="DW20" s="526">
        <f xml:space="preserve"> Time!DW$97</f>
        <v>1</v>
      </c>
      <c r="DX20" s="526">
        <f xml:space="preserve"> Time!DX$97</f>
        <v>1</v>
      </c>
      <c r="DY20" s="526">
        <f xml:space="preserve"> Time!DY$97</f>
        <v>1</v>
      </c>
      <c r="DZ20" s="526">
        <f xml:space="preserve"> Time!DZ$97</f>
        <v>1</v>
      </c>
      <c r="EA20" s="526">
        <f xml:space="preserve"> Time!EA$97</f>
        <v>1</v>
      </c>
      <c r="EB20" s="526">
        <f xml:space="preserve"> Time!EB$97</f>
        <v>1</v>
      </c>
      <c r="EC20" s="526">
        <f xml:space="preserve"> Time!EC$97</f>
        <v>0</v>
      </c>
      <c r="ED20" s="526">
        <f xml:space="preserve"> Time!ED$97</f>
        <v>0</v>
      </c>
      <c r="EE20" s="526">
        <f xml:space="preserve"> Time!EE$97</f>
        <v>0</v>
      </c>
      <c r="EF20" s="526">
        <f xml:space="preserve"> Time!EF$97</f>
        <v>0</v>
      </c>
      <c r="EG20" s="526">
        <f xml:space="preserve"> Time!EG$97</f>
        <v>0</v>
      </c>
      <c r="EH20" s="526">
        <f xml:space="preserve"> Time!EH$97</f>
        <v>0</v>
      </c>
      <c r="EI20" s="526">
        <f xml:space="preserve"> Time!EI$97</f>
        <v>0</v>
      </c>
      <c r="EJ20" s="526">
        <f xml:space="preserve"> Time!EJ$97</f>
        <v>0</v>
      </c>
      <c r="EK20" s="526">
        <f xml:space="preserve"> Time!EK$97</f>
        <v>0</v>
      </c>
      <c r="EL20" s="526">
        <f xml:space="preserve"> Time!EL$97</f>
        <v>0</v>
      </c>
      <c r="EM20" s="526">
        <f xml:space="preserve"> Time!EM$97</f>
        <v>0</v>
      </c>
      <c r="EN20" s="526">
        <f xml:space="preserve"> Time!EN$97</f>
        <v>0</v>
      </c>
      <c r="EO20" s="526">
        <f xml:space="preserve"> Time!EO$97</f>
        <v>0</v>
      </c>
      <c r="EP20" s="526">
        <f xml:space="preserve"> Time!EP$97</f>
        <v>0</v>
      </c>
      <c r="EQ20" s="526">
        <f xml:space="preserve"> Time!EQ$97</f>
        <v>0</v>
      </c>
      <c r="ER20" s="526">
        <f xml:space="preserve"> Time!ER$97</f>
        <v>0</v>
      </c>
      <c r="ES20" s="526">
        <f xml:space="preserve"> Time!ES$97</f>
        <v>0</v>
      </c>
      <c r="ET20" s="526">
        <f xml:space="preserve"> Time!ET$97</f>
        <v>0</v>
      </c>
      <c r="EU20" s="526">
        <f xml:space="preserve"> Time!EU$97</f>
        <v>0</v>
      </c>
      <c r="EV20" s="526">
        <f xml:space="preserve"> Time!EV$97</f>
        <v>0</v>
      </c>
      <c r="EW20" s="526">
        <f xml:space="preserve"> Time!EW$97</f>
        <v>0</v>
      </c>
      <c r="EX20" s="526">
        <f xml:space="preserve"> Time!EX$97</f>
        <v>0</v>
      </c>
      <c r="EY20" s="526">
        <f xml:space="preserve"> Time!EY$97</f>
        <v>0</v>
      </c>
      <c r="EZ20" s="526">
        <f xml:space="preserve"> Time!EZ$97</f>
        <v>0</v>
      </c>
      <c r="FA20" s="526">
        <f xml:space="preserve"> Time!FA$97</f>
        <v>0</v>
      </c>
      <c r="FB20" s="526">
        <f xml:space="preserve"> Time!FB$97</f>
        <v>0</v>
      </c>
      <c r="FC20" s="526">
        <f xml:space="preserve"> Time!FC$97</f>
        <v>0</v>
      </c>
      <c r="FD20" s="526">
        <f xml:space="preserve"> Time!FD$97</f>
        <v>0</v>
      </c>
      <c r="FE20" s="526">
        <f xml:space="preserve"> Time!FE$97</f>
        <v>0</v>
      </c>
      <c r="FF20" s="526">
        <f xml:space="preserve"> Time!FF$97</f>
        <v>0</v>
      </c>
      <c r="FG20" s="526">
        <f xml:space="preserve"> Time!FG$97</f>
        <v>0</v>
      </c>
      <c r="FH20" s="526">
        <f xml:space="preserve"> Time!FH$97</f>
        <v>0</v>
      </c>
      <c r="FI20" s="526">
        <f xml:space="preserve"> Time!FI$97</f>
        <v>0</v>
      </c>
      <c r="FJ20" s="526">
        <f xml:space="preserve"> Time!FJ$97</f>
        <v>0</v>
      </c>
      <c r="FK20" s="526">
        <f xml:space="preserve"> Time!FK$97</f>
        <v>0</v>
      </c>
      <c r="FL20" s="526">
        <f xml:space="preserve"> Time!FL$97</f>
        <v>0</v>
      </c>
      <c r="FM20" s="526">
        <f xml:space="preserve"> Time!FM$97</f>
        <v>0</v>
      </c>
      <c r="FN20" s="526">
        <f xml:space="preserve"> Time!FN$97</f>
        <v>0</v>
      </c>
      <c r="FO20" s="526">
        <f xml:space="preserve"> Time!FO$97</f>
        <v>0</v>
      </c>
      <c r="FP20" s="526">
        <f xml:space="preserve"> Time!FP$97</f>
        <v>0</v>
      </c>
      <c r="FQ20" s="526">
        <f xml:space="preserve"> Time!FQ$97</f>
        <v>0</v>
      </c>
      <c r="FR20" s="526">
        <f xml:space="preserve"> Time!FR$97</f>
        <v>0</v>
      </c>
      <c r="FS20" s="526">
        <f xml:space="preserve"> Time!FS$97</f>
        <v>0</v>
      </c>
      <c r="FT20" s="526">
        <f xml:space="preserve"> Time!FT$97</f>
        <v>0</v>
      </c>
      <c r="FU20" s="526">
        <f xml:space="preserve"> Time!FU$97</f>
        <v>0</v>
      </c>
      <c r="FV20" s="526">
        <f xml:space="preserve"> Time!FV$97</f>
        <v>0</v>
      </c>
      <c r="FW20" s="526">
        <f xml:space="preserve"> Time!FW$97</f>
        <v>0</v>
      </c>
      <c r="FX20" s="526">
        <f xml:space="preserve"> Time!FX$97</f>
        <v>0</v>
      </c>
      <c r="FY20" s="526">
        <f xml:space="preserve"> Time!FY$97</f>
        <v>0</v>
      </c>
      <c r="FZ20" s="526">
        <f xml:space="preserve"> Time!FZ$97</f>
        <v>0</v>
      </c>
      <c r="GA20" s="526">
        <f xml:space="preserve"> Time!GA$97</f>
        <v>0</v>
      </c>
      <c r="GB20" s="526">
        <f xml:space="preserve"> Time!GB$97</f>
        <v>0</v>
      </c>
      <c r="GC20" s="526">
        <f xml:space="preserve"> Time!GC$97</f>
        <v>0</v>
      </c>
      <c r="GD20" s="526">
        <f xml:space="preserve"> Time!GD$97</f>
        <v>0</v>
      </c>
      <c r="GE20" s="526">
        <f xml:space="preserve"> Time!GE$97</f>
        <v>0</v>
      </c>
      <c r="GF20" s="526">
        <f xml:space="preserve"> Time!GF$97</f>
        <v>0</v>
      </c>
      <c r="GG20" s="526">
        <f xml:space="preserve"> Time!GG$97</f>
        <v>0</v>
      </c>
      <c r="GH20" s="526">
        <f xml:space="preserve"> Time!GH$97</f>
        <v>0</v>
      </c>
      <c r="GI20" s="526">
        <f xml:space="preserve"> Time!GI$97</f>
        <v>0</v>
      </c>
      <c r="GJ20" s="526">
        <f xml:space="preserve"> Time!GJ$97</f>
        <v>0</v>
      </c>
    </row>
    <row r="21" spans="1:192" x14ac:dyDescent="0.25">
      <c r="E21" s="29" t="s">
        <v>125</v>
      </c>
      <c r="F21" s="29"/>
      <c r="G21" s="29" t="s">
        <v>108</v>
      </c>
      <c r="H21" s="29">
        <f xml:space="preserve"> SUM(J21:GJ21)</f>
        <v>29.999999999999989</v>
      </c>
      <c r="I21" s="29"/>
      <c r="J21" s="361">
        <f t="shared" ref="J21:AO21" si="6" xml:space="preserve"> IF(J20 = 1, INDEX($F15:$F18, J19), 0)</f>
        <v>0</v>
      </c>
      <c r="K21" s="361">
        <f t="shared" si="6"/>
        <v>0</v>
      </c>
      <c r="L21" s="361">
        <f t="shared" si="6"/>
        <v>0</v>
      </c>
      <c r="M21" s="361">
        <f t="shared" si="6"/>
        <v>0.33</v>
      </c>
      <c r="N21" s="361">
        <f t="shared" si="6"/>
        <v>0.36</v>
      </c>
      <c r="O21" s="361">
        <f t="shared" si="6"/>
        <v>0.15499999999999992</v>
      </c>
      <c r="P21" s="361">
        <f t="shared" si="6"/>
        <v>0.155</v>
      </c>
      <c r="Q21" s="361">
        <f t="shared" si="6"/>
        <v>0.33</v>
      </c>
      <c r="R21" s="361">
        <f t="shared" si="6"/>
        <v>0.36</v>
      </c>
      <c r="S21" s="361">
        <f t="shared" si="6"/>
        <v>0.15499999999999992</v>
      </c>
      <c r="T21" s="361">
        <f t="shared" si="6"/>
        <v>0.155</v>
      </c>
      <c r="U21" s="361">
        <f t="shared" si="6"/>
        <v>0.33</v>
      </c>
      <c r="V21" s="361">
        <f t="shared" si="6"/>
        <v>0.36</v>
      </c>
      <c r="W21" s="361">
        <f t="shared" si="6"/>
        <v>0.15499999999999992</v>
      </c>
      <c r="X21" s="361">
        <f t="shared" si="6"/>
        <v>0.155</v>
      </c>
      <c r="Y21" s="361">
        <f t="shared" si="6"/>
        <v>0.33</v>
      </c>
      <c r="Z21" s="361">
        <f t="shared" si="6"/>
        <v>0.36</v>
      </c>
      <c r="AA21" s="361">
        <f t="shared" si="6"/>
        <v>0.15499999999999992</v>
      </c>
      <c r="AB21" s="361">
        <f t="shared" si="6"/>
        <v>0.155</v>
      </c>
      <c r="AC21" s="361">
        <f t="shared" si="6"/>
        <v>0.33</v>
      </c>
      <c r="AD21" s="361">
        <f t="shared" si="6"/>
        <v>0.36</v>
      </c>
      <c r="AE21" s="361">
        <f t="shared" si="6"/>
        <v>0.15499999999999992</v>
      </c>
      <c r="AF21" s="361">
        <f t="shared" si="6"/>
        <v>0.155</v>
      </c>
      <c r="AG21" s="361">
        <f t="shared" si="6"/>
        <v>0.33</v>
      </c>
      <c r="AH21" s="361">
        <f t="shared" si="6"/>
        <v>0.36</v>
      </c>
      <c r="AI21" s="361">
        <f t="shared" si="6"/>
        <v>0.15499999999999992</v>
      </c>
      <c r="AJ21" s="361">
        <f t="shared" si="6"/>
        <v>0.155</v>
      </c>
      <c r="AK21" s="361">
        <f t="shared" si="6"/>
        <v>0.33</v>
      </c>
      <c r="AL21" s="361">
        <f t="shared" si="6"/>
        <v>0.36</v>
      </c>
      <c r="AM21" s="361">
        <f t="shared" si="6"/>
        <v>0.15499999999999992</v>
      </c>
      <c r="AN21" s="361">
        <f t="shared" si="6"/>
        <v>0.155</v>
      </c>
      <c r="AO21" s="361">
        <f t="shared" si="6"/>
        <v>0.33</v>
      </c>
      <c r="AP21" s="361">
        <f t="shared" ref="AP21:BU21" si="7" xml:space="preserve"> IF(AP20 = 1, INDEX($F15:$F18, AP19), 0)</f>
        <v>0.36</v>
      </c>
      <c r="AQ21" s="361">
        <f t="shared" si="7"/>
        <v>0.15499999999999992</v>
      </c>
      <c r="AR21" s="361">
        <f t="shared" si="7"/>
        <v>0.155</v>
      </c>
      <c r="AS21" s="361">
        <f t="shared" si="7"/>
        <v>0.33</v>
      </c>
      <c r="AT21" s="361">
        <f t="shared" si="7"/>
        <v>0.36</v>
      </c>
      <c r="AU21" s="361">
        <f t="shared" si="7"/>
        <v>0.15499999999999992</v>
      </c>
      <c r="AV21" s="361">
        <f t="shared" si="7"/>
        <v>0.155</v>
      </c>
      <c r="AW21" s="361">
        <f t="shared" si="7"/>
        <v>0.33</v>
      </c>
      <c r="AX21" s="361">
        <f t="shared" si="7"/>
        <v>0.36</v>
      </c>
      <c r="AY21" s="361">
        <f t="shared" si="7"/>
        <v>0.15499999999999992</v>
      </c>
      <c r="AZ21" s="361">
        <f t="shared" si="7"/>
        <v>0.155</v>
      </c>
      <c r="BA21" s="361">
        <f t="shared" si="7"/>
        <v>0.33</v>
      </c>
      <c r="BB21" s="361">
        <f t="shared" si="7"/>
        <v>0.36</v>
      </c>
      <c r="BC21" s="361">
        <f t="shared" si="7"/>
        <v>0.15499999999999992</v>
      </c>
      <c r="BD21" s="361">
        <f t="shared" si="7"/>
        <v>0.155</v>
      </c>
      <c r="BE21" s="361">
        <f t="shared" si="7"/>
        <v>0.33</v>
      </c>
      <c r="BF21" s="361">
        <f t="shared" si="7"/>
        <v>0.36</v>
      </c>
      <c r="BG21" s="361">
        <f t="shared" si="7"/>
        <v>0.15499999999999992</v>
      </c>
      <c r="BH21" s="361">
        <f t="shared" si="7"/>
        <v>0.155</v>
      </c>
      <c r="BI21" s="361">
        <f t="shared" si="7"/>
        <v>0.33</v>
      </c>
      <c r="BJ21" s="361">
        <f t="shared" si="7"/>
        <v>0.36</v>
      </c>
      <c r="BK21" s="361">
        <f t="shared" si="7"/>
        <v>0.15499999999999992</v>
      </c>
      <c r="BL21" s="361">
        <f t="shared" si="7"/>
        <v>0.155</v>
      </c>
      <c r="BM21" s="361">
        <f t="shared" si="7"/>
        <v>0.33</v>
      </c>
      <c r="BN21" s="361">
        <f t="shared" si="7"/>
        <v>0.36</v>
      </c>
      <c r="BO21" s="361">
        <f t="shared" si="7"/>
        <v>0.15499999999999992</v>
      </c>
      <c r="BP21" s="361">
        <f t="shared" si="7"/>
        <v>0.155</v>
      </c>
      <c r="BQ21" s="361">
        <f t="shared" si="7"/>
        <v>0.33</v>
      </c>
      <c r="BR21" s="361">
        <f t="shared" si="7"/>
        <v>0.36</v>
      </c>
      <c r="BS21" s="361">
        <f t="shared" si="7"/>
        <v>0.15499999999999992</v>
      </c>
      <c r="BT21" s="361">
        <f t="shared" si="7"/>
        <v>0.155</v>
      </c>
      <c r="BU21" s="361">
        <f t="shared" si="7"/>
        <v>0.33</v>
      </c>
      <c r="BV21" s="361">
        <f t="shared" ref="BV21:DA21" si="8" xml:space="preserve"> IF(BV20 = 1, INDEX($F15:$F18, BV19), 0)</f>
        <v>0.36</v>
      </c>
      <c r="BW21" s="361">
        <f t="shared" si="8"/>
        <v>0.15499999999999992</v>
      </c>
      <c r="BX21" s="361">
        <f t="shared" si="8"/>
        <v>0.155</v>
      </c>
      <c r="BY21" s="361">
        <f t="shared" si="8"/>
        <v>0.33</v>
      </c>
      <c r="BZ21" s="361">
        <f t="shared" si="8"/>
        <v>0.36</v>
      </c>
      <c r="CA21" s="361">
        <f t="shared" si="8"/>
        <v>0.15499999999999992</v>
      </c>
      <c r="CB21" s="361">
        <f t="shared" si="8"/>
        <v>0.155</v>
      </c>
      <c r="CC21" s="361">
        <f t="shared" si="8"/>
        <v>0.33</v>
      </c>
      <c r="CD21" s="361">
        <f t="shared" si="8"/>
        <v>0.36</v>
      </c>
      <c r="CE21" s="361">
        <f t="shared" si="8"/>
        <v>0.15499999999999992</v>
      </c>
      <c r="CF21" s="361">
        <f t="shared" si="8"/>
        <v>0.155</v>
      </c>
      <c r="CG21" s="361">
        <f t="shared" si="8"/>
        <v>0.33</v>
      </c>
      <c r="CH21" s="361">
        <f t="shared" si="8"/>
        <v>0.36</v>
      </c>
      <c r="CI21" s="361">
        <f t="shared" si="8"/>
        <v>0.15499999999999992</v>
      </c>
      <c r="CJ21" s="361">
        <f t="shared" si="8"/>
        <v>0.155</v>
      </c>
      <c r="CK21" s="361">
        <f t="shared" si="8"/>
        <v>0.33</v>
      </c>
      <c r="CL21" s="361">
        <f t="shared" si="8"/>
        <v>0.36</v>
      </c>
      <c r="CM21" s="361">
        <f t="shared" si="8"/>
        <v>0.15499999999999992</v>
      </c>
      <c r="CN21" s="361">
        <f t="shared" si="8"/>
        <v>0.155</v>
      </c>
      <c r="CO21" s="361">
        <f t="shared" si="8"/>
        <v>0.33</v>
      </c>
      <c r="CP21" s="361">
        <f t="shared" si="8"/>
        <v>0.36</v>
      </c>
      <c r="CQ21" s="361">
        <f t="shared" si="8"/>
        <v>0.15499999999999992</v>
      </c>
      <c r="CR21" s="361">
        <f t="shared" si="8"/>
        <v>0.155</v>
      </c>
      <c r="CS21" s="361">
        <f t="shared" si="8"/>
        <v>0.33</v>
      </c>
      <c r="CT21" s="361">
        <f t="shared" si="8"/>
        <v>0.36</v>
      </c>
      <c r="CU21" s="361">
        <f t="shared" si="8"/>
        <v>0.15499999999999992</v>
      </c>
      <c r="CV21" s="361">
        <f t="shared" si="8"/>
        <v>0.155</v>
      </c>
      <c r="CW21" s="361">
        <f t="shared" si="8"/>
        <v>0.33</v>
      </c>
      <c r="CX21" s="361">
        <f t="shared" si="8"/>
        <v>0.36</v>
      </c>
      <c r="CY21" s="361">
        <f t="shared" si="8"/>
        <v>0.15499999999999992</v>
      </c>
      <c r="CZ21" s="361">
        <f t="shared" si="8"/>
        <v>0.155</v>
      </c>
      <c r="DA21" s="361">
        <f t="shared" si="8"/>
        <v>0.33</v>
      </c>
      <c r="DB21" s="361">
        <f t="shared" ref="DB21:EG21" si="9" xml:space="preserve"> IF(DB20 = 1, INDEX($F15:$F18, DB19), 0)</f>
        <v>0.36</v>
      </c>
      <c r="DC21" s="361">
        <f t="shared" si="9"/>
        <v>0.15499999999999992</v>
      </c>
      <c r="DD21" s="361">
        <f t="shared" si="9"/>
        <v>0.155</v>
      </c>
      <c r="DE21" s="361">
        <f t="shared" si="9"/>
        <v>0.33</v>
      </c>
      <c r="DF21" s="361">
        <f t="shared" si="9"/>
        <v>0.36</v>
      </c>
      <c r="DG21" s="361">
        <f t="shared" si="9"/>
        <v>0.15499999999999992</v>
      </c>
      <c r="DH21" s="361">
        <f t="shared" si="9"/>
        <v>0.155</v>
      </c>
      <c r="DI21" s="361">
        <f t="shared" si="9"/>
        <v>0.33</v>
      </c>
      <c r="DJ21" s="361">
        <f t="shared" si="9"/>
        <v>0.36</v>
      </c>
      <c r="DK21" s="361">
        <f t="shared" si="9"/>
        <v>0.15499999999999992</v>
      </c>
      <c r="DL21" s="361">
        <f t="shared" si="9"/>
        <v>0.155</v>
      </c>
      <c r="DM21" s="361">
        <f t="shared" si="9"/>
        <v>0.33</v>
      </c>
      <c r="DN21" s="361">
        <f t="shared" si="9"/>
        <v>0.36</v>
      </c>
      <c r="DO21" s="361">
        <f t="shared" si="9"/>
        <v>0.15499999999999992</v>
      </c>
      <c r="DP21" s="361">
        <f t="shared" si="9"/>
        <v>0.155</v>
      </c>
      <c r="DQ21" s="361">
        <f t="shared" si="9"/>
        <v>0.33</v>
      </c>
      <c r="DR21" s="361">
        <f t="shared" si="9"/>
        <v>0.36</v>
      </c>
      <c r="DS21" s="361">
        <f t="shared" si="9"/>
        <v>0.15499999999999992</v>
      </c>
      <c r="DT21" s="361">
        <f t="shared" si="9"/>
        <v>0.155</v>
      </c>
      <c r="DU21" s="361">
        <f t="shared" si="9"/>
        <v>0.33</v>
      </c>
      <c r="DV21" s="361">
        <f t="shared" si="9"/>
        <v>0.36</v>
      </c>
      <c r="DW21" s="361">
        <f t="shared" si="9"/>
        <v>0.15499999999999992</v>
      </c>
      <c r="DX21" s="361">
        <f t="shared" si="9"/>
        <v>0.155</v>
      </c>
      <c r="DY21" s="361">
        <f t="shared" si="9"/>
        <v>0.33</v>
      </c>
      <c r="DZ21" s="361">
        <f t="shared" si="9"/>
        <v>0.36</v>
      </c>
      <c r="EA21" s="361">
        <f t="shared" si="9"/>
        <v>0.15499999999999992</v>
      </c>
      <c r="EB21" s="361">
        <f t="shared" si="9"/>
        <v>0.155</v>
      </c>
      <c r="EC21" s="361">
        <f t="shared" si="9"/>
        <v>0</v>
      </c>
      <c r="ED21" s="361">
        <f t="shared" si="9"/>
        <v>0</v>
      </c>
      <c r="EE21" s="361">
        <f t="shared" si="9"/>
        <v>0</v>
      </c>
      <c r="EF21" s="361">
        <f t="shared" si="9"/>
        <v>0</v>
      </c>
      <c r="EG21" s="361">
        <f t="shared" si="9"/>
        <v>0</v>
      </c>
      <c r="EH21" s="361">
        <f t="shared" ref="EH21:FM21" si="10" xml:space="preserve"> IF(EH20 = 1, INDEX($F15:$F18, EH19), 0)</f>
        <v>0</v>
      </c>
      <c r="EI21" s="361">
        <f t="shared" si="10"/>
        <v>0</v>
      </c>
      <c r="EJ21" s="361">
        <f t="shared" si="10"/>
        <v>0</v>
      </c>
      <c r="EK21" s="361">
        <f t="shared" si="10"/>
        <v>0</v>
      </c>
      <c r="EL21" s="361">
        <f t="shared" si="10"/>
        <v>0</v>
      </c>
      <c r="EM21" s="361">
        <f t="shared" si="10"/>
        <v>0</v>
      </c>
      <c r="EN21" s="361">
        <f t="shared" si="10"/>
        <v>0</v>
      </c>
      <c r="EO21" s="361">
        <f t="shared" si="10"/>
        <v>0</v>
      </c>
      <c r="EP21" s="361">
        <f t="shared" si="10"/>
        <v>0</v>
      </c>
      <c r="EQ21" s="361">
        <f t="shared" si="10"/>
        <v>0</v>
      </c>
      <c r="ER21" s="361">
        <f t="shared" si="10"/>
        <v>0</v>
      </c>
      <c r="ES21" s="361">
        <f t="shared" si="10"/>
        <v>0</v>
      </c>
      <c r="ET21" s="361">
        <f t="shared" si="10"/>
        <v>0</v>
      </c>
      <c r="EU21" s="361">
        <f t="shared" si="10"/>
        <v>0</v>
      </c>
      <c r="EV21" s="361">
        <f t="shared" si="10"/>
        <v>0</v>
      </c>
      <c r="EW21" s="361">
        <f t="shared" si="10"/>
        <v>0</v>
      </c>
      <c r="EX21" s="361">
        <f t="shared" si="10"/>
        <v>0</v>
      </c>
      <c r="EY21" s="361">
        <f t="shared" si="10"/>
        <v>0</v>
      </c>
      <c r="EZ21" s="361">
        <f t="shared" si="10"/>
        <v>0</v>
      </c>
      <c r="FA21" s="361">
        <f t="shared" si="10"/>
        <v>0</v>
      </c>
      <c r="FB21" s="361">
        <f t="shared" si="10"/>
        <v>0</v>
      </c>
      <c r="FC21" s="361">
        <f t="shared" si="10"/>
        <v>0</v>
      </c>
      <c r="FD21" s="361">
        <f t="shared" si="10"/>
        <v>0</v>
      </c>
      <c r="FE21" s="361">
        <f t="shared" si="10"/>
        <v>0</v>
      </c>
      <c r="FF21" s="361">
        <f t="shared" si="10"/>
        <v>0</v>
      </c>
      <c r="FG21" s="361">
        <f t="shared" si="10"/>
        <v>0</v>
      </c>
      <c r="FH21" s="361">
        <f t="shared" si="10"/>
        <v>0</v>
      </c>
      <c r="FI21" s="361">
        <f t="shared" si="10"/>
        <v>0</v>
      </c>
      <c r="FJ21" s="361">
        <f t="shared" si="10"/>
        <v>0</v>
      </c>
      <c r="FK21" s="361">
        <f t="shared" si="10"/>
        <v>0</v>
      </c>
      <c r="FL21" s="361">
        <f t="shared" si="10"/>
        <v>0</v>
      </c>
      <c r="FM21" s="361">
        <f t="shared" si="10"/>
        <v>0</v>
      </c>
      <c r="FN21" s="361">
        <f t="shared" ref="FN21:GJ21" si="11" xml:space="preserve"> IF(FN20 = 1, INDEX($F15:$F18, FN19), 0)</f>
        <v>0</v>
      </c>
      <c r="FO21" s="361">
        <f t="shared" si="11"/>
        <v>0</v>
      </c>
      <c r="FP21" s="361">
        <f t="shared" si="11"/>
        <v>0</v>
      </c>
      <c r="FQ21" s="361">
        <f t="shared" si="11"/>
        <v>0</v>
      </c>
      <c r="FR21" s="361">
        <f t="shared" si="11"/>
        <v>0</v>
      </c>
      <c r="FS21" s="361">
        <f t="shared" si="11"/>
        <v>0</v>
      </c>
      <c r="FT21" s="361">
        <f t="shared" si="11"/>
        <v>0</v>
      </c>
      <c r="FU21" s="361">
        <f t="shared" si="11"/>
        <v>0</v>
      </c>
      <c r="FV21" s="361">
        <f t="shared" si="11"/>
        <v>0</v>
      </c>
      <c r="FW21" s="361">
        <f t="shared" si="11"/>
        <v>0</v>
      </c>
      <c r="FX21" s="361">
        <f t="shared" si="11"/>
        <v>0</v>
      </c>
      <c r="FY21" s="361">
        <f t="shared" si="11"/>
        <v>0</v>
      </c>
      <c r="FZ21" s="361">
        <f t="shared" si="11"/>
        <v>0</v>
      </c>
      <c r="GA21" s="361">
        <f t="shared" si="11"/>
        <v>0</v>
      </c>
      <c r="GB21" s="361">
        <f t="shared" si="11"/>
        <v>0</v>
      </c>
      <c r="GC21" s="361">
        <f t="shared" si="11"/>
        <v>0</v>
      </c>
      <c r="GD21" s="361">
        <f t="shared" si="11"/>
        <v>0</v>
      </c>
      <c r="GE21" s="361">
        <f t="shared" si="11"/>
        <v>0</v>
      </c>
      <c r="GF21" s="361">
        <f t="shared" si="11"/>
        <v>0</v>
      </c>
      <c r="GG21" s="361">
        <f t="shared" si="11"/>
        <v>0</v>
      </c>
      <c r="GH21" s="361">
        <f t="shared" si="11"/>
        <v>0</v>
      </c>
      <c r="GI21" s="361">
        <f t="shared" si="11"/>
        <v>0</v>
      </c>
      <c r="GJ21" s="361">
        <f t="shared" si="11"/>
        <v>0</v>
      </c>
    </row>
    <row r="23" spans="1:192" s="316" customFormat="1" x14ac:dyDescent="0.25">
      <c r="A23" s="313"/>
      <c r="B23" s="313"/>
      <c r="C23" s="314"/>
      <c r="D23" s="315"/>
      <c r="E23" s="536" t="str">
        <f xml:space="preserve"> InpC!E$35</f>
        <v>Year 1 P50 production</v>
      </c>
      <c r="F23" s="536">
        <f xml:space="preserve"> InpC!F$35</f>
        <v>250</v>
      </c>
      <c r="G23" s="536" t="str">
        <f xml:space="preserve"> InpC!G$35</f>
        <v>GWh</v>
      </c>
      <c r="H23" s="486"/>
      <c r="I23" s="424"/>
      <c r="J23" s="424"/>
      <c r="K23" s="312"/>
      <c r="L23" s="312"/>
      <c r="M23" s="312"/>
      <c r="N23" s="312"/>
      <c r="O23" s="312"/>
      <c r="P23" s="312"/>
      <c r="Q23" s="312"/>
      <c r="R23" s="312"/>
      <c r="S23" s="312"/>
      <c r="T23" s="312"/>
      <c r="U23" s="312"/>
      <c r="V23" s="312"/>
      <c r="W23" s="312"/>
      <c r="X23" s="312"/>
      <c r="Y23" s="312"/>
      <c r="Z23" s="312"/>
      <c r="AA23" s="312"/>
      <c r="AB23" s="312"/>
      <c r="AC23" s="312"/>
      <c r="AD23" s="312"/>
      <c r="AE23" s="312"/>
      <c r="AF23" s="312"/>
      <c r="AG23" s="312"/>
      <c r="AH23" s="312"/>
      <c r="AI23" s="312"/>
      <c r="AJ23" s="312"/>
      <c r="AK23" s="312"/>
      <c r="AL23" s="312"/>
      <c r="AM23" s="312"/>
      <c r="AN23" s="312"/>
      <c r="AO23" s="312"/>
      <c r="AP23" s="312"/>
      <c r="AQ23" s="312"/>
      <c r="AR23" s="312"/>
      <c r="AS23" s="312"/>
      <c r="AT23" s="312"/>
      <c r="AU23" s="312"/>
      <c r="AV23" s="312"/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2"/>
      <c r="BI23" s="312"/>
      <c r="BJ23" s="312"/>
      <c r="BK23" s="312"/>
      <c r="BL23" s="312"/>
      <c r="BM23" s="312"/>
      <c r="BN23" s="312"/>
      <c r="BO23" s="312"/>
      <c r="BP23" s="312"/>
      <c r="BQ23" s="312"/>
      <c r="BR23" s="312"/>
      <c r="BS23" s="312"/>
      <c r="BT23" s="312"/>
      <c r="BU23" s="312"/>
      <c r="BV23" s="312"/>
      <c r="BW23" s="312"/>
      <c r="BX23" s="312"/>
      <c r="BY23" s="312"/>
      <c r="BZ23" s="312"/>
      <c r="CA23" s="312"/>
      <c r="CB23" s="312"/>
      <c r="CC23" s="312"/>
      <c r="CD23" s="312"/>
      <c r="CE23" s="312"/>
      <c r="CF23" s="312"/>
      <c r="CG23" s="312"/>
      <c r="CH23" s="312"/>
      <c r="CI23" s="312"/>
      <c r="CJ23" s="312"/>
      <c r="CK23" s="312"/>
      <c r="CL23" s="312"/>
      <c r="CM23" s="312"/>
      <c r="CN23" s="312"/>
      <c r="CO23" s="312"/>
      <c r="CP23" s="312"/>
      <c r="CQ23" s="312"/>
      <c r="CR23" s="312"/>
      <c r="CS23" s="312"/>
      <c r="CT23" s="312"/>
      <c r="CU23" s="312"/>
      <c r="CV23" s="312"/>
      <c r="CW23" s="312"/>
      <c r="CX23" s="312"/>
      <c r="CY23" s="312"/>
      <c r="CZ23" s="312"/>
      <c r="DA23" s="312"/>
      <c r="DB23" s="312"/>
      <c r="DC23" s="312"/>
      <c r="DD23" s="312"/>
      <c r="DE23" s="312"/>
      <c r="DF23" s="312"/>
      <c r="DG23" s="312"/>
      <c r="DH23" s="312"/>
      <c r="DI23" s="312"/>
      <c r="DJ23" s="312"/>
      <c r="DK23" s="312"/>
      <c r="DL23" s="312"/>
      <c r="DM23" s="312"/>
      <c r="DN23" s="312"/>
      <c r="DO23" s="312"/>
      <c r="DP23" s="312"/>
      <c r="DQ23" s="312"/>
      <c r="DR23" s="312"/>
      <c r="DS23" s="312"/>
      <c r="DT23" s="312"/>
      <c r="DU23" s="312"/>
      <c r="DV23" s="312"/>
      <c r="DW23" s="312"/>
      <c r="DX23" s="312"/>
      <c r="DY23" s="312"/>
      <c r="DZ23" s="312"/>
      <c r="EA23" s="312"/>
      <c r="EB23" s="312"/>
      <c r="EC23" s="312"/>
      <c r="ED23" s="312"/>
      <c r="EE23" s="312"/>
      <c r="EF23" s="312"/>
      <c r="EG23" s="312"/>
      <c r="EH23" s="312"/>
      <c r="EI23" s="312"/>
      <c r="EJ23" s="312"/>
      <c r="EK23" s="312"/>
      <c r="EL23" s="312"/>
      <c r="EM23" s="312"/>
      <c r="EN23" s="312"/>
      <c r="EO23" s="312"/>
      <c r="EP23" s="312"/>
      <c r="EQ23" s="312"/>
      <c r="ER23" s="312"/>
      <c r="ES23" s="312"/>
      <c r="ET23" s="312"/>
      <c r="EU23" s="312"/>
      <c r="EV23" s="312"/>
      <c r="EW23" s="312"/>
      <c r="EX23" s="312"/>
      <c r="EY23" s="312"/>
      <c r="EZ23" s="312"/>
      <c r="FA23" s="312"/>
      <c r="FB23" s="312"/>
      <c r="FC23" s="312"/>
      <c r="FD23" s="312"/>
      <c r="FE23" s="312"/>
      <c r="FF23" s="312"/>
      <c r="FG23" s="312"/>
      <c r="FH23" s="312"/>
      <c r="FI23" s="312"/>
      <c r="FJ23" s="312"/>
      <c r="FK23" s="312"/>
      <c r="FL23" s="312"/>
      <c r="FM23" s="312"/>
      <c r="FN23" s="312"/>
      <c r="FO23" s="312"/>
      <c r="FP23" s="312"/>
      <c r="FQ23" s="312"/>
      <c r="FR23" s="312"/>
      <c r="FS23" s="312"/>
      <c r="FT23" s="312"/>
      <c r="FU23" s="312"/>
      <c r="FV23" s="312"/>
      <c r="FW23" s="312"/>
      <c r="FX23" s="312"/>
      <c r="FY23" s="312"/>
      <c r="FZ23" s="312"/>
      <c r="GA23" s="312"/>
      <c r="GB23" s="312"/>
      <c r="GC23" s="312"/>
      <c r="GD23" s="312"/>
      <c r="GE23" s="312"/>
      <c r="GF23" s="312"/>
      <c r="GG23" s="312"/>
      <c r="GH23" s="312"/>
      <c r="GI23" s="312"/>
      <c r="GJ23" s="312"/>
    </row>
    <row r="24" spans="1:192" s="256" customFormat="1" x14ac:dyDescent="0.25">
      <c r="A24" s="313"/>
      <c r="B24" s="313"/>
      <c r="C24" s="314"/>
      <c r="D24" s="315"/>
      <c r="E24" s="537" t="str">
        <f xml:space="preserve"> InpC!E$36</f>
        <v xml:space="preserve">Availability </v>
      </c>
      <c r="F24" s="537">
        <f xml:space="preserve"> InpC!F$36</f>
        <v>0.97</v>
      </c>
      <c r="G24" s="537" t="str">
        <f xml:space="preserve"> InpC!G$36</f>
        <v>%</v>
      </c>
      <c r="H24" s="486"/>
      <c r="I24" s="424"/>
      <c r="J24" s="424"/>
      <c r="K24" s="310"/>
      <c r="L24" s="310"/>
      <c r="M24" s="310"/>
      <c r="N24" s="310"/>
      <c r="O24" s="310"/>
      <c r="P24" s="310"/>
      <c r="Q24" s="310"/>
      <c r="R24" s="310"/>
      <c r="S24" s="310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310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310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310"/>
      <c r="BV24" s="310"/>
      <c r="BW24" s="310"/>
      <c r="BX24" s="310"/>
      <c r="BY24" s="310"/>
      <c r="BZ24" s="310"/>
      <c r="CA24" s="310"/>
      <c r="CB24" s="310"/>
      <c r="CC24" s="310"/>
      <c r="CD24" s="310"/>
      <c r="CE24" s="310"/>
      <c r="CF24" s="310"/>
      <c r="CG24" s="310"/>
      <c r="CH24" s="310"/>
      <c r="CI24" s="310"/>
      <c r="CJ24" s="310"/>
      <c r="CK24" s="310"/>
      <c r="CL24" s="310"/>
      <c r="CM24" s="310"/>
      <c r="CN24" s="310"/>
      <c r="CO24" s="310"/>
      <c r="CP24" s="310"/>
      <c r="CQ24" s="310"/>
      <c r="CR24" s="310"/>
      <c r="CS24" s="310"/>
      <c r="CT24" s="310"/>
      <c r="CU24" s="310"/>
      <c r="CV24" s="310"/>
      <c r="CW24" s="310"/>
      <c r="CX24" s="310"/>
      <c r="CY24" s="310"/>
      <c r="CZ24" s="310"/>
      <c r="DA24" s="310"/>
      <c r="DB24" s="310"/>
      <c r="DC24" s="310"/>
      <c r="DD24" s="310"/>
      <c r="DE24" s="310"/>
      <c r="DF24" s="310"/>
      <c r="DG24" s="310"/>
      <c r="DH24" s="310"/>
      <c r="DI24" s="310"/>
      <c r="DJ24" s="310"/>
      <c r="DK24" s="310"/>
      <c r="DL24" s="310"/>
      <c r="DM24" s="310"/>
      <c r="DN24" s="310"/>
      <c r="DO24" s="310"/>
      <c r="DP24" s="310"/>
      <c r="DQ24" s="310"/>
      <c r="DR24" s="310"/>
      <c r="DS24" s="310"/>
      <c r="DT24" s="310"/>
      <c r="DU24" s="310"/>
      <c r="DV24" s="310"/>
      <c r="DW24" s="310"/>
      <c r="DX24" s="310"/>
      <c r="DY24" s="310"/>
      <c r="DZ24" s="310"/>
      <c r="EA24" s="310"/>
      <c r="EB24" s="310"/>
      <c r="EC24" s="310"/>
      <c r="ED24" s="310"/>
      <c r="EE24" s="310"/>
      <c r="EF24" s="310"/>
      <c r="EG24" s="310"/>
      <c r="EH24" s="310"/>
      <c r="EI24" s="310"/>
      <c r="EJ24" s="310"/>
      <c r="EK24" s="310"/>
      <c r="EL24" s="310"/>
      <c r="EM24" s="310"/>
      <c r="EN24" s="310"/>
      <c r="EO24" s="310"/>
      <c r="EP24" s="310"/>
      <c r="EQ24" s="310"/>
      <c r="ER24" s="310"/>
      <c r="ES24" s="310"/>
      <c r="ET24" s="310"/>
      <c r="EU24" s="310"/>
      <c r="EV24" s="310"/>
      <c r="EW24" s="310"/>
      <c r="EX24" s="310"/>
      <c r="EY24" s="310"/>
      <c r="EZ24" s="310"/>
      <c r="FA24" s="310"/>
      <c r="FB24" s="310"/>
      <c r="FC24" s="310"/>
      <c r="FD24" s="310"/>
      <c r="FE24" s="310"/>
      <c r="FF24" s="310"/>
      <c r="FG24" s="310"/>
      <c r="FH24" s="310"/>
      <c r="FI24" s="310"/>
      <c r="FJ24" s="310"/>
      <c r="FK24" s="310"/>
      <c r="FL24" s="310"/>
      <c r="FM24" s="310"/>
      <c r="FN24" s="310"/>
      <c r="FO24" s="310"/>
      <c r="FP24" s="310"/>
      <c r="FQ24" s="310"/>
      <c r="FR24" s="310"/>
      <c r="FS24" s="310"/>
      <c r="FT24" s="310"/>
      <c r="FU24" s="310"/>
      <c r="FV24" s="310"/>
      <c r="FW24" s="310"/>
      <c r="FX24" s="310"/>
      <c r="FY24" s="310"/>
      <c r="FZ24" s="310"/>
      <c r="GA24" s="310"/>
      <c r="GB24" s="310"/>
      <c r="GC24" s="310"/>
      <c r="GD24" s="310"/>
      <c r="GE24" s="310"/>
      <c r="GF24" s="310"/>
      <c r="GG24" s="310"/>
      <c r="GH24" s="310"/>
      <c r="GI24" s="310"/>
      <c r="GJ24" s="310"/>
    </row>
    <row r="25" spans="1:192" s="363" customFormat="1" x14ac:dyDescent="0.25">
      <c r="A25" s="362"/>
      <c r="B25" s="362"/>
      <c r="C25" s="426"/>
      <c r="D25" s="159"/>
      <c r="E25" s="361" t="str">
        <f t="shared" ref="E25:AJ25" si="12" xml:space="preserve"> E$13</f>
        <v>Compound degradation</v>
      </c>
      <c r="F25" s="361">
        <f t="shared" si="12"/>
        <v>0</v>
      </c>
      <c r="G25" s="361" t="str">
        <f t="shared" si="12"/>
        <v>%</v>
      </c>
      <c r="H25" s="361">
        <f t="shared" si="12"/>
        <v>0</v>
      </c>
      <c r="I25" s="361">
        <f t="shared" si="12"/>
        <v>0</v>
      </c>
      <c r="J25" s="361">
        <f t="shared" si="12"/>
        <v>0</v>
      </c>
      <c r="K25" s="361">
        <f t="shared" si="12"/>
        <v>0</v>
      </c>
      <c r="L25" s="361">
        <f t="shared" si="12"/>
        <v>0</v>
      </c>
      <c r="M25" s="361">
        <f t="shared" si="12"/>
        <v>1</v>
      </c>
      <c r="N25" s="361">
        <f t="shared" si="12"/>
        <v>1</v>
      </c>
      <c r="O25" s="361">
        <f t="shared" si="12"/>
        <v>1</v>
      </c>
      <c r="P25" s="361">
        <f t="shared" si="12"/>
        <v>1</v>
      </c>
      <c r="Q25" s="361">
        <f t="shared" si="12"/>
        <v>0.99502487562189068</v>
      </c>
      <c r="R25" s="361">
        <f t="shared" si="12"/>
        <v>0.99502487562189068</v>
      </c>
      <c r="S25" s="361">
        <f t="shared" si="12"/>
        <v>0.99502487562189068</v>
      </c>
      <c r="T25" s="361">
        <f t="shared" si="12"/>
        <v>0.99502487562189068</v>
      </c>
      <c r="U25" s="361">
        <f t="shared" si="12"/>
        <v>0.99007450310635903</v>
      </c>
      <c r="V25" s="361">
        <f t="shared" si="12"/>
        <v>0.99007450310635903</v>
      </c>
      <c r="W25" s="361">
        <f t="shared" si="12"/>
        <v>0.99007450310635903</v>
      </c>
      <c r="X25" s="361">
        <f t="shared" si="12"/>
        <v>0.99007450310635903</v>
      </c>
      <c r="Y25" s="361">
        <f t="shared" si="12"/>
        <v>0.98514875930981005</v>
      </c>
      <c r="Z25" s="361">
        <f t="shared" si="12"/>
        <v>0.98514875930981005</v>
      </c>
      <c r="AA25" s="361">
        <f t="shared" si="12"/>
        <v>0.98514875930981005</v>
      </c>
      <c r="AB25" s="361">
        <f t="shared" si="12"/>
        <v>0.98514875930981005</v>
      </c>
      <c r="AC25" s="361">
        <f t="shared" si="12"/>
        <v>0.9802475217013038</v>
      </c>
      <c r="AD25" s="361">
        <f t="shared" si="12"/>
        <v>0.9802475217013038</v>
      </c>
      <c r="AE25" s="361">
        <f t="shared" si="12"/>
        <v>0.9802475217013038</v>
      </c>
      <c r="AF25" s="361">
        <f t="shared" si="12"/>
        <v>0.9802475217013038</v>
      </c>
      <c r="AG25" s="361">
        <f t="shared" si="12"/>
        <v>0.97537066835950648</v>
      </c>
      <c r="AH25" s="361">
        <f t="shared" si="12"/>
        <v>0.97537066835950648</v>
      </c>
      <c r="AI25" s="361">
        <f t="shared" si="12"/>
        <v>0.97537066835950648</v>
      </c>
      <c r="AJ25" s="361">
        <f t="shared" si="12"/>
        <v>0.97537066835950648</v>
      </c>
      <c r="AK25" s="361">
        <f t="shared" ref="AK25:BP25" si="13" xml:space="preserve"> AK$13</f>
        <v>0.97051807796965839</v>
      </c>
      <c r="AL25" s="361">
        <f t="shared" si="13"/>
        <v>0.97051807796965839</v>
      </c>
      <c r="AM25" s="361">
        <f t="shared" si="13"/>
        <v>0.97051807796965839</v>
      </c>
      <c r="AN25" s="361">
        <f t="shared" si="13"/>
        <v>0.97051807796965839</v>
      </c>
      <c r="AO25" s="361">
        <f t="shared" si="13"/>
        <v>0.96568962982055562</v>
      </c>
      <c r="AP25" s="361">
        <f t="shared" si="13"/>
        <v>0.96568962982055562</v>
      </c>
      <c r="AQ25" s="361">
        <f t="shared" si="13"/>
        <v>0.96568962982055562</v>
      </c>
      <c r="AR25" s="361">
        <f t="shared" si="13"/>
        <v>0.96568962982055562</v>
      </c>
      <c r="AS25" s="361">
        <f t="shared" si="13"/>
        <v>0.96088520380154796</v>
      </c>
      <c r="AT25" s="361">
        <f t="shared" si="13"/>
        <v>0.96088520380154796</v>
      </c>
      <c r="AU25" s="361">
        <f t="shared" si="13"/>
        <v>0.96088520380154796</v>
      </c>
      <c r="AV25" s="361">
        <f t="shared" si="13"/>
        <v>0.96088520380154796</v>
      </c>
      <c r="AW25" s="361">
        <f t="shared" si="13"/>
        <v>0.95610468039955032</v>
      </c>
      <c r="AX25" s="361">
        <f t="shared" si="13"/>
        <v>0.95610468039955032</v>
      </c>
      <c r="AY25" s="361">
        <f t="shared" si="13"/>
        <v>0.95610468039955032</v>
      </c>
      <c r="AZ25" s="361">
        <f t="shared" si="13"/>
        <v>0.95610468039955032</v>
      </c>
      <c r="BA25" s="361">
        <f t="shared" si="13"/>
        <v>0.95134794069607009</v>
      </c>
      <c r="BB25" s="361">
        <f t="shared" si="13"/>
        <v>0.95134794069607009</v>
      </c>
      <c r="BC25" s="361">
        <f t="shared" si="13"/>
        <v>0.95134794069607009</v>
      </c>
      <c r="BD25" s="361">
        <f t="shared" si="13"/>
        <v>0.95134794069607009</v>
      </c>
      <c r="BE25" s="361">
        <f t="shared" si="13"/>
        <v>0.94661486636424896</v>
      </c>
      <c r="BF25" s="361">
        <f t="shared" si="13"/>
        <v>0.94661486636424896</v>
      </c>
      <c r="BG25" s="361">
        <f t="shared" si="13"/>
        <v>0.94661486636424896</v>
      </c>
      <c r="BH25" s="361">
        <f t="shared" si="13"/>
        <v>0.94661486636424896</v>
      </c>
      <c r="BI25" s="361">
        <f t="shared" si="13"/>
        <v>0.94190533966591972</v>
      </c>
      <c r="BJ25" s="361">
        <f t="shared" si="13"/>
        <v>0.94190533966591972</v>
      </c>
      <c r="BK25" s="361">
        <f t="shared" si="13"/>
        <v>0.94190533966591972</v>
      </c>
      <c r="BL25" s="361">
        <f t="shared" si="13"/>
        <v>0.94190533966591972</v>
      </c>
      <c r="BM25" s="361">
        <f t="shared" si="13"/>
        <v>0.93721924344867635</v>
      </c>
      <c r="BN25" s="361">
        <f t="shared" si="13"/>
        <v>0.93721924344867635</v>
      </c>
      <c r="BO25" s="361">
        <f t="shared" si="13"/>
        <v>0.93721924344867635</v>
      </c>
      <c r="BP25" s="361">
        <f t="shared" si="13"/>
        <v>0.93721924344867635</v>
      </c>
      <c r="BQ25" s="361">
        <f t="shared" ref="BQ25:CV25" si="14" xml:space="preserve"> BQ$13</f>
        <v>0.93255646114296176</v>
      </c>
      <c r="BR25" s="361">
        <f t="shared" si="14"/>
        <v>0.93255646114296176</v>
      </c>
      <c r="BS25" s="361">
        <f t="shared" si="14"/>
        <v>0.93255646114296176</v>
      </c>
      <c r="BT25" s="361">
        <f t="shared" si="14"/>
        <v>0.93255646114296176</v>
      </c>
      <c r="BU25" s="361">
        <f t="shared" si="14"/>
        <v>0.92791687675916612</v>
      </c>
      <c r="BV25" s="361">
        <f t="shared" si="14"/>
        <v>0.92791687675916612</v>
      </c>
      <c r="BW25" s="361">
        <f t="shared" si="14"/>
        <v>0.92791687675916612</v>
      </c>
      <c r="BX25" s="361">
        <f t="shared" si="14"/>
        <v>0.92791687675916612</v>
      </c>
      <c r="BY25" s="361">
        <f t="shared" si="14"/>
        <v>0.92330037488474248</v>
      </c>
      <c r="BZ25" s="361">
        <f t="shared" si="14"/>
        <v>0.92330037488474248</v>
      </c>
      <c r="CA25" s="361">
        <f t="shared" si="14"/>
        <v>0.92330037488474248</v>
      </c>
      <c r="CB25" s="361">
        <f t="shared" si="14"/>
        <v>0.92330037488474248</v>
      </c>
      <c r="CC25" s="361">
        <f t="shared" si="14"/>
        <v>0.9187068406813359</v>
      </c>
      <c r="CD25" s="361">
        <f t="shared" si="14"/>
        <v>0.9187068406813359</v>
      </c>
      <c r="CE25" s="361">
        <f t="shared" si="14"/>
        <v>0.9187068406813359</v>
      </c>
      <c r="CF25" s="361">
        <f t="shared" si="14"/>
        <v>0.9187068406813359</v>
      </c>
      <c r="CG25" s="361">
        <f t="shared" si="14"/>
        <v>0.91413615988192654</v>
      </c>
      <c r="CH25" s="361">
        <f t="shared" si="14"/>
        <v>0.91413615988192654</v>
      </c>
      <c r="CI25" s="361">
        <f t="shared" si="14"/>
        <v>0.91413615988192654</v>
      </c>
      <c r="CJ25" s="361">
        <f t="shared" si="14"/>
        <v>0.91413615988192654</v>
      </c>
      <c r="CK25" s="361">
        <f t="shared" si="14"/>
        <v>0.90958821878798668</v>
      </c>
      <c r="CL25" s="361">
        <f t="shared" si="14"/>
        <v>0.90958821878798668</v>
      </c>
      <c r="CM25" s="361">
        <f t="shared" si="14"/>
        <v>0.90958821878798668</v>
      </c>
      <c r="CN25" s="361">
        <f t="shared" si="14"/>
        <v>0.90958821878798668</v>
      </c>
      <c r="CO25" s="361">
        <f t="shared" si="14"/>
        <v>0.90506290426665348</v>
      </c>
      <c r="CP25" s="361">
        <f t="shared" si="14"/>
        <v>0.90506290426665348</v>
      </c>
      <c r="CQ25" s="361">
        <f t="shared" si="14"/>
        <v>0.90506290426665348</v>
      </c>
      <c r="CR25" s="361">
        <f t="shared" si="14"/>
        <v>0.90506290426665348</v>
      </c>
      <c r="CS25" s="361">
        <f t="shared" si="14"/>
        <v>0.90056010374791418</v>
      </c>
      <c r="CT25" s="361">
        <f t="shared" si="14"/>
        <v>0.90056010374791418</v>
      </c>
      <c r="CU25" s="361">
        <f t="shared" si="14"/>
        <v>0.90056010374791418</v>
      </c>
      <c r="CV25" s="361">
        <f t="shared" si="14"/>
        <v>0.90056010374791418</v>
      </c>
      <c r="CW25" s="361">
        <f t="shared" ref="CW25:EB25" si="15" xml:space="preserve"> CW$13</f>
        <v>0.89607970522180524</v>
      </c>
      <c r="CX25" s="361">
        <f t="shared" si="15"/>
        <v>0.89607970522180524</v>
      </c>
      <c r="CY25" s="361">
        <f t="shared" si="15"/>
        <v>0.89607970522180524</v>
      </c>
      <c r="CZ25" s="361">
        <f t="shared" si="15"/>
        <v>0.89607970522180524</v>
      </c>
      <c r="DA25" s="361">
        <f t="shared" si="15"/>
        <v>0.89162159723562728</v>
      </c>
      <c r="DB25" s="361">
        <f t="shared" si="15"/>
        <v>0.89162159723562728</v>
      </c>
      <c r="DC25" s="361">
        <f t="shared" si="15"/>
        <v>0.89162159723562728</v>
      </c>
      <c r="DD25" s="361">
        <f t="shared" si="15"/>
        <v>0.89162159723562728</v>
      </c>
      <c r="DE25" s="361">
        <f t="shared" si="15"/>
        <v>0.88718566889117134</v>
      </c>
      <c r="DF25" s="361">
        <f t="shared" si="15"/>
        <v>0.88718566889117134</v>
      </c>
      <c r="DG25" s="361">
        <f t="shared" si="15"/>
        <v>0.88718566889117134</v>
      </c>
      <c r="DH25" s="361">
        <f t="shared" si="15"/>
        <v>0.88718566889117134</v>
      </c>
      <c r="DI25" s="361">
        <f t="shared" si="15"/>
        <v>0.8827718098419618</v>
      </c>
      <c r="DJ25" s="361">
        <f t="shared" si="15"/>
        <v>0.8827718098419618</v>
      </c>
      <c r="DK25" s="361">
        <f t="shared" si="15"/>
        <v>0.8827718098419618</v>
      </c>
      <c r="DL25" s="361">
        <f t="shared" si="15"/>
        <v>0.8827718098419618</v>
      </c>
      <c r="DM25" s="361">
        <f t="shared" si="15"/>
        <v>0.87837991029050932</v>
      </c>
      <c r="DN25" s="361">
        <f t="shared" si="15"/>
        <v>0.87837991029050932</v>
      </c>
      <c r="DO25" s="361">
        <f t="shared" si="15"/>
        <v>0.87837991029050932</v>
      </c>
      <c r="DP25" s="361">
        <f t="shared" si="15"/>
        <v>0.87837991029050932</v>
      </c>
      <c r="DQ25" s="361">
        <f t="shared" si="15"/>
        <v>0.87400986098558153</v>
      </c>
      <c r="DR25" s="361">
        <f t="shared" si="15"/>
        <v>0.87400986098558153</v>
      </c>
      <c r="DS25" s="361">
        <f t="shared" si="15"/>
        <v>0.87400986098558153</v>
      </c>
      <c r="DT25" s="361">
        <f t="shared" si="15"/>
        <v>0.87400986098558153</v>
      </c>
      <c r="DU25" s="361">
        <f t="shared" si="15"/>
        <v>0.86966155321948435</v>
      </c>
      <c r="DV25" s="361">
        <f t="shared" si="15"/>
        <v>0.86966155321948435</v>
      </c>
      <c r="DW25" s="361">
        <f t="shared" si="15"/>
        <v>0.86966155321948435</v>
      </c>
      <c r="DX25" s="361">
        <f t="shared" si="15"/>
        <v>0.86966155321948435</v>
      </c>
      <c r="DY25" s="361">
        <f t="shared" si="15"/>
        <v>0.86533487882535765</v>
      </c>
      <c r="DZ25" s="361">
        <f t="shared" si="15"/>
        <v>0.86533487882535765</v>
      </c>
      <c r="EA25" s="361">
        <f t="shared" si="15"/>
        <v>0.86533487882535765</v>
      </c>
      <c r="EB25" s="361">
        <f t="shared" si="15"/>
        <v>0.86533487882535765</v>
      </c>
      <c r="EC25" s="361">
        <f t="shared" ref="EC25:FH25" si="16" xml:space="preserve"> EC$13</f>
        <v>0</v>
      </c>
      <c r="ED25" s="361">
        <f t="shared" si="16"/>
        <v>0</v>
      </c>
      <c r="EE25" s="361">
        <f t="shared" si="16"/>
        <v>0</v>
      </c>
      <c r="EF25" s="361">
        <f t="shared" si="16"/>
        <v>0</v>
      </c>
      <c r="EG25" s="361">
        <f t="shared" si="16"/>
        <v>0</v>
      </c>
      <c r="EH25" s="361">
        <f t="shared" si="16"/>
        <v>0</v>
      </c>
      <c r="EI25" s="361">
        <f t="shared" si="16"/>
        <v>0</v>
      </c>
      <c r="EJ25" s="361">
        <f t="shared" si="16"/>
        <v>0</v>
      </c>
      <c r="EK25" s="361">
        <f t="shared" si="16"/>
        <v>0</v>
      </c>
      <c r="EL25" s="361">
        <f t="shared" si="16"/>
        <v>0</v>
      </c>
      <c r="EM25" s="361">
        <f t="shared" si="16"/>
        <v>0</v>
      </c>
      <c r="EN25" s="361">
        <f t="shared" si="16"/>
        <v>0</v>
      </c>
      <c r="EO25" s="361">
        <f t="shared" si="16"/>
        <v>0</v>
      </c>
      <c r="EP25" s="361">
        <f t="shared" si="16"/>
        <v>0</v>
      </c>
      <c r="EQ25" s="361">
        <f t="shared" si="16"/>
        <v>0</v>
      </c>
      <c r="ER25" s="361">
        <f t="shared" si="16"/>
        <v>0</v>
      </c>
      <c r="ES25" s="361">
        <f t="shared" si="16"/>
        <v>0</v>
      </c>
      <c r="ET25" s="361">
        <f t="shared" si="16"/>
        <v>0</v>
      </c>
      <c r="EU25" s="361">
        <f t="shared" si="16"/>
        <v>0</v>
      </c>
      <c r="EV25" s="361">
        <f t="shared" si="16"/>
        <v>0</v>
      </c>
      <c r="EW25" s="361">
        <f t="shared" si="16"/>
        <v>0</v>
      </c>
      <c r="EX25" s="361">
        <f t="shared" si="16"/>
        <v>0</v>
      </c>
      <c r="EY25" s="361">
        <f t="shared" si="16"/>
        <v>0</v>
      </c>
      <c r="EZ25" s="361">
        <f t="shared" si="16"/>
        <v>0</v>
      </c>
      <c r="FA25" s="361">
        <f t="shared" si="16"/>
        <v>0</v>
      </c>
      <c r="FB25" s="361">
        <f t="shared" si="16"/>
        <v>0</v>
      </c>
      <c r="FC25" s="361">
        <f t="shared" si="16"/>
        <v>0</v>
      </c>
      <c r="FD25" s="361">
        <f t="shared" si="16"/>
        <v>0</v>
      </c>
      <c r="FE25" s="361">
        <f t="shared" si="16"/>
        <v>0</v>
      </c>
      <c r="FF25" s="361">
        <f t="shared" si="16"/>
        <v>0</v>
      </c>
      <c r="FG25" s="361">
        <f t="shared" si="16"/>
        <v>0</v>
      </c>
      <c r="FH25" s="361">
        <f t="shared" si="16"/>
        <v>0</v>
      </c>
      <c r="FI25" s="361">
        <f t="shared" ref="FI25:GJ25" si="17" xml:space="preserve"> FI$13</f>
        <v>0</v>
      </c>
      <c r="FJ25" s="361">
        <f t="shared" si="17"/>
        <v>0</v>
      </c>
      <c r="FK25" s="361">
        <f t="shared" si="17"/>
        <v>0</v>
      </c>
      <c r="FL25" s="361">
        <f t="shared" si="17"/>
        <v>0</v>
      </c>
      <c r="FM25" s="361">
        <f t="shared" si="17"/>
        <v>0</v>
      </c>
      <c r="FN25" s="361">
        <f t="shared" si="17"/>
        <v>0</v>
      </c>
      <c r="FO25" s="361">
        <f t="shared" si="17"/>
        <v>0</v>
      </c>
      <c r="FP25" s="361">
        <f t="shared" si="17"/>
        <v>0</v>
      </c>
      <c r="FQ25" s="361">
        <f t="shared" si="17"/>
        <v>0</v>
      </c>
      <c r="FR25" s="361">
        <f t="shared" si="17"/>
        <v>0</v>
      </c>
      <c r="FS25" s="361">
        <f t="shared" si="17"/>
        <v>0</v>
      </c>
      <c r="FT25" s="361">
        <f t="shared" si="17"/>
        <v>0</v>
      </c>
      <c r="FU25" s="361">
        <f t="shared" si="17"/>
        <v>0</v>
      </c>
      <c r="FV25" s="361">
        <f t="shared" si="17"/>
        <v>0</v>
      </c>
      <c r="FW25" s="361">
        <f t="shared" si="17"/>
        <v>0</v>
      </c>
      <c r="FX25" s="361">
        <f t="shared" si="17"/>
        <v>0</v>
      </c>
      <c r="FY25" s="361">
        <f t="shared" si="17"/>
        <v>0</v>
      </c>
      <c r="FZ25" s="361">
        <f t="shared" si="17"/>
        <v>0</v>
      </c>
      <c r="GA25" s="361">
        <f t="shared" si="17"/>
        <v>0</v>
      </c>
      <c r="GB25" s="361">
        <f t="shared" si="17"/>
        <v>0</v>
      </c>
      <c r="GC25" s="361">
        <f t="shared" si="17"/>
        <v>0</v>
      </c>
      <c r="GD25" s="361">
        <f t="shared" si="17"/>
        <v>0</v>
      </c>
      <c r="GE25" s="361">
        <f t="shared" si="17"/>
        <v>0</v>
      </c>
      <c r="GF25" s="361">
        <f t="shared" si="17"/>
        <v>0</v>
      </c>
      <c r="GG25" s="361">
        <f t="shared" si="17"/>
        <v>0</v>
      </c>
      <c r="GH25" s="361">
        <f t="shared" si="17"/>
        <v>0</v>
      </c>
      <c r="GI25" s="361">
        <f t="shared" si="17"/>
        <v>0</v>
      </c>
      <c r="GJ25" s="361">
        <f t="shared" si="17"/>
        <v>0</v>
      </c>
    </row>
    <row r="26" spans="1:192" s="363" customFormat="1" x14ac:dyDescent="0.25">
      <c r="A26" s="362"/>
      <c r="B26" s="362"/>
      <c r="C26" s="426"/>
      <c r="D26" s="159"/>
      <c r="E26" s="361" t="str">
        <f t="shared" ref="E26:AJ26" si="18" xml:space="preserve"> E$21</f>
        <v>Seasonality adjustment</v>
      </c>
      <c r="F26" s="361">
        <f t="shared" si="18"/>
        <v>0</v>
      </c>
      <c r="G26" s="361" t="str">
        <f t="shared" si="18"/>
        <v>%</v>
      </c>
      <c r="H26" s="361">
        <f t="shared" si="18"/>
        <v>29.999999999999989</v>
      </c>
      <c r="I26" s="361">
        <f t="shared" si="18"/>
        <v>0</v>
      </c>
      <c r="J26" s="361">
        <f t="shared" si="18"/>
        <v>0</v>
      </c>
      <c r="K26" s="361">
        <f t="shared" si="18"/>
        <v>0</v>
      </c>
      <c r="L26" s="361">
        <f t="shared" si="18"/>
        <v>0</v>
      </c>
      <c r="M26" s="361">
        <f t="shared" si="18"/>
        <v>0.33</v>
      </c>
      <c r="N26" s="361">
        <f t="shared" si="18"/>
        <v>0.36</v>
      </c>
      <c r="O26" s="361">
        <f t="shared" si="18"/>
        <v>0.15499999999999992</v>
      </c>
      <c r="P26" s="361">
        <f t="shared" si="18"/>
        <v>0.155</v>
      </c>
      <c r="Q26" s="361">
        <f t="shared" si="18"/>
        <v>0.33</v>
      </c>
      <c r="R26" s="361">
        <f t="shared" si="18"/>
        <v>0.36</v>
      </c>
      <c r="S26" s="361">
        <f t="shared" si="18"/>
        <v>0.15499999999999992</v>
      </c>
      <c r="T26" s="361">
        <f t="shared" si="18"/>
        <v>0.155</v>
      </c>
      <c r="U26" s="361">
        <f t="shared" si="18"/>
        <v>0.33</v>
      </c>
      <c r="V26" s="361">
        <f t="shared" si="18"/>
        <v>0.36</v>
      </c>
      <c r="W26" s="361">
        <f t="shared" si="18"/>
        <v>0.15499999999999992</v>
      </c>
      <c r="X26" s="361">
        <f t="shared" si="18"/>
        <v>0.155</v>
      </c>
      <c r="Y26" s="361">
        <f t="shared" si="18"/>
        <v>0.33</v>
      </c>
      <c r="Z26" s="361">
        <f t="shared" si="18"/>
        <v>0.36</v>
      </c>
      <c r="AA26" s="361">
        <f t="shared" si="18"/>
        <v>0.15499999999999992</v>
      </c>
      <c r="AB26" s="361">
        <f t="shared" si="18"/>
        <v>0.155</v>
      </c>
      <c r="AC26" s="361">
        <f t="shared" si="18"/>
        <v>0.33</v>
      </c>
      <c r="AD26" s="361">
        <f t="shared" si="18"/>
        <v>0.36</v>
      </c>
      <c r="AE26" s="361">
        <f t="shared" si="18"/>
        <v>0.15499999999999992</v>
      </c>
      <c r="AF26" s="361">
        <f t="shared" si="18"/>
        <v>0.155</v>
      </c>
      <c r="AG26" s="361">
        <f t="shared" si="18"/>
        <v>0.33</v>
      </c>
      <c r="AH26" s="361">
        <f t="shared" si="18"/>
        <v>0.36</v>
      </c>
      <c r="AI26" s="361">
        <f t="shared" si="18"/>
        <v>0.15499999999999992</v>
      </c>
      <c r="AJ26" s="361">
        <f t="shared" si="18"/>
        <v>0.155</v>
      </c>
      <c r="AK26" s="361">
        <f t="shared" ref="AK26:BP26" si="19" xml:space="preserve"> AK$21</f>
        <v>0.33</v>
      </c>
      <c r="AL26" s="361">
        <f t="shared" si="19"/>
        <v>0.36</v>
      </c>
      <c r="AM26" s="361">
        <f t="shared" si="19"/>
        <v>0.15499999999999992</v>
      </c>
      <c r="AN26" s="361">
        <f t="shared" si="19"/>
        <v>0.155</v>
      </c>
      <c r="AO26" s="361">
        <f t="shared" si="19"/>
        <v>0.33</v>
      </c>
      <c r="AP26" s="361">
        <f t="shared" si="19"/>
        <v>0.36</v>
      </c>
      <c r="AQ26" s="361">
        <f t="shared" si="19"/>
        <v>0.15499999999999992</v>
      </c>
      <c r="AR26" s="361">
        <f t="shared" si="19"/>
        <v>0.155</v>
      </c>
      <c r="AS26" s="361">
        <f t="shared" si="19"/>
        <v>0.33</v>
      </c>
      <c r="AT26" s="361">
        <f t="shared" si="19"/>
        <v>0.36</v>
      </c>
      <c r="AU26" s="361">
        <f t="shared" si="19"/>
        <v>0.15499999999999992</v>
      </c>
      <c r="AV26" s="361">
        <f t="shared" si="19"/>
        <v>0.155</v>
      </c>
      <c r="AW26" s="361">
        <f t="shared" si="19"/>
        <v>0.33</v>
      </c>
      <c r="AX26" s="361">
        <f t="shared" si="19"/>
        <v>0.36</v>
      </c>
      <c r="AY26" s="361">
        <f t="shared" si="19"/>
        <v>0.15499999999999992</v>
      </c>
      <c r="AZ26" s="361">
        <f t="shared" si="19"/>
        <v>0.155</v>
      </c>
      <c r="BA26" s="361">
        <f t="shared" si="19"/>
        <v>0.33</v>
      </c>
      <c r="BB26" s="361">
        <f t="shared" si="19"/>
        <v>0.36</v>
      </c>
      <c r="BC26" s="361">
        <f t="shared" si="19"/>
        <v>0.15499999999999992</v>
      </c>
      <c r="BD26" s="361">
        <f t="shared" si="19"/>
        <v>0.155</v>
      </c>
      <c r="BE26" s="361">
        <f t="shared" si="19"/>
        <v>0.33</v>
      </c>
      <c r="BF26" s="361">
        <f t="shared" si="19"/>
        <v>0.36</v>
      </c>
      <c r="BG26" s="361">
        <f t="shared" si="19"/>
        <v>0.15499999999999992</v>
      </c>
      <c r="BH26" s="361">
        <f t="shared" si="19"/>
        <v>0.155</v>
      </c>
      <c r="BI26" s="361">
        <f t="shared" si="19"/>
        <v>0.33</v>
      </c>
      <c r="BJ26" s="361">
        <f t="shared" si="19"/>
        <v>0.36</v>
      </c>
      <c r="BK26" s="361">
        <f t="shared" si="19"/>
        <v>0.15499999999999992</v>
      </c>
      <c r="BL26" s="361">
        <f t="shared" si="19"/>
        <v>0.155</v>
      </c>
      <c r="BM26" s="361">
        <f t="shared" si="19"/>
        <v>0.33</v>
      </c>
      <c r="BN26" s="361">
        <f t="shared" si="19"/>
        <v>0.36</v>
      </c>
      <c r="BO26" s="361">
        <f t="shared" si="19"/>
        <v>0.15499999999999992</v>
      </c>
      <c r="BP26" s="361">
        <f t="shared" si="19"/>
        <v>0.155</v>
      </c>
      <c r="BQ26" s="361">
        <f t="shared" ref="BQ26:CV26" si="20" xml:space="preserve"> BQ$21</f>
        <v>0.33</v>
      </c>
      <c r="BR26" s="361">
        <f t="shared" si="20"/>
        <v>0.36</v>
      </c>
      <c r="BS26" s="361">
        <f t="shared" si="20"/>
        <v>0.15499999999999992</v>
      </c>
      <c r="BT26" s="361">
        <f t="shared" si="20"/>
        <v>0.155</v>
      </c>
      <c r="BU26" s="361">
        <f t="shared" si="20"/>
        <v>0.33</v>
      </c>
      <c r="BV26" s="361">
        <f t="shared" si="20"/>
        <v>0.36</v>
      </c>
      <c r="BW26" s="361">
        <f t="shared" si="20"/>
        <v>0.15499999999999992</v>
      </c>
      <c r="BX26" s="361">
        <f t="shared" si="20"/>
        <v>0.155</v>
      </c>
      <c r="BY26" s="361">
        <f t="shared" si="20"/>
        <v>0.33</v>
      </c>
      <c r="BZ26" s="361">
        <f t="shared" si="20"/>
        <v>0.36</v>
      </c>
      <c r="CA26" s="361">
        <f t="shared" si="20"/>
        <v>0.15499999999999992</v>
      </c>
      <c r="CB26" s="361">
        <f t="shared" si="20"/>
        <v>0.155</v>
      </c>
      <c r="CC26" s="361">
        <f t="shared" si="20"/>
        <v>0.33</v>
      </c>
      <c r="CD26" s="361">
        <f t="shared" si="20"/>
        <v>0.36</v>
      </c>
      <c r="CE26" s="361">
        <f t="shared" si="20"/>
        <v>0.15499999999999992</v>
      </c>
      <c r="CF26" s="361">
        <f t="shared" si="20"/>
        <v>0.155</v>
      </c>
      <c r="CG26" s="361">
        <f t="shared" si="20"/>
        <v>0.33</v>
      </c>
      <c r="CH26" s="361">
        <f t="shared" si="20"/>
        <v>0.36</v>
      </c>
      <c r="CI26" s="361">
        <f t="shared" si="20"/>
        <v>0.15499999999999992</v>
      </c>
      <c r="CJ26" s="361">
        <f t="shared" si="20"/>
        <v>0.155</v>
      </c>
      <c r="CK26" s="361">
        <f t="shared" si="20"/>
        <v>0.33</v>
      </c>
      <c r="CL26" s="361">
        <f t="shared" si="20"/>
        <v>0.36</v>
      </c>
      <c r="CM26" s="361">
        <f t="shared" si="20"/>
        <v>0.15499999999999992</v>
      </c>
      <c r="CN26" s="361">
        <f t="shared" si="20"/>
        <v>0.155</v>
      </c>
      <c r="CO26" s="361">
        <f t="shared" si="20"/>
        <v>0.33</v>
      </c>
      <c r="CP26" s="361">
        <f t="shared" si="20"/>
        <v>0.36</v>
      </c>
      <c r="CQ26" s="361">
        <f t="shared" si="20"/>
        <v>0.15499999999999992</v>
      </c>
      <c r="CR26" s="361">
        <f t="shared" si="20"/>
        <v>0.155</v>
      </c>
      <c r="CS26" s="361">
        <f t="shared" si="20"/>
        <v>0.33</v>
      </c>
      <c r="CT26" s="361">
        <f t="shared" si="20"/>
        <v>0.36</v>
      </c>
      <c r="CU26" s="361">
        <f t="shared" si="20"/>
        <v>0.15499999999999992</v>
      </c>
      <c r="CV26" s="361">
        <f t="shared" si="20"/>
        <v>0.155</v>
      </c>
      <c r="CW26" s="361">
        <f t="shared" ref="CW26:EB26" si="21" xml:space="preserve"> CW$21</f>
        <v>0.33</v>
      </c>
      <c r="CX26" s="361">
        <f t="shared" si="21"/>
        <v>0.36</v>
      </c>
      <c r="CY26" s="361">
        <f t="shared" si="21"/>
        <v>0.15499999999999992</v>
      </c>
      <c r="CZ26" s="361">
        <f t="shared" si="21"/>
        <v>0.155</v>
      </c>
      <c r="DA26" s="361">
        <f t="shared" si="21"/>
        <v>0.33</v>
      </c>
      <c r="DB26" s="361">
        <f t="shared" si="21"/>
        <v>0.36</v>
      </c>
      <c r="DC26" s="361">
        <f t="shared" si="21"/>
        <v>0.15499999999999992</v>
      </c>
      <c r="DD26" s="361">
        <f t="shared" si="21"/>
        <v>0.155</v>
      </c>
      <c r="DE26" s="361">
        <f t="shared" si="21"/>
        <v>0.33</v>
      </c>
      <c r="DF26" s="361">
        <f t="shared" si="21"/>
        <v>0.36</v>
      </c>
      <c r="DG26" s="361">
        <f t="shared" si="21"/>
        <v>0.15499999999999992</v>
      </c>
      <c r="DH26" s="361">
        <f t="shared" si="21"/>
        <v>0.155</v>
      </c>
      <c r="DI26" s="361">
        <f t="shared" si="21"/>
        <v>0.33</v>
      </c>
      <c r="DJ26" s="361">
        <f t="shared" si="21"/>
        <v>0.36</v>
      </c>
      <c r="DK26" s="361">
        <f t="shared" si="21"/>
        <v>0.15499999999999992</v>
      </c>
      <c r="DL26" s="361">
        <f t="shared" si="21"/>
        <v>0.155</v>
      </c>
      <c r="DM26" s="361">
        <f t="shared" si="21"/>
        <v>0.33</v>
      </c>
      <c r="DN26" s="361">
        <f t="shared" si="21"/>
        <v>0.36</v>
      </c>
      <c r="DO26" s="361">
        <f t="shared" si="21"/>
        <v>0.15499999999999992</v>
      </c>
      <c r="DP26" s="361">
        <f t="shared" si="21"/>
        <v>0.155</v>
      </c>
      <c r="DQ26" s="361">
        <f t="shared" si="21"/>
        <v>0.33</v>
      </c>
      <c r="DR26" s="361">
        <f t="shared" si="21"/>
        <v>0.36</v>
      </c>
      <c r="DS26" s="361">
        <f t="shared" si="21"/>
        <v>0.15499999999999992</v>
      </c>
      <c r="DT26" s="361">
        <f t="shared" si="21"/>
        <v>0.155</v>
      </c>
      <c r="DU26" s="361">
        <f t="shared" si="21"/>
        <v>0.33</v>
      </c>
      <c r="DV26" s="361">
        <f t="shared" si="21"/>
        <v>0.36</v>
      </c>
      <c r="DW26" s="361">
        <f t="shared" si="21"/>
        <v>0.15499999999999992</v>
      </c>
      <c r="DX26" s="361">
        <f t="shared" si="21"/>
        <v>0.155</v>
      </c>
      <c r="DY26" s="361">
        <f t="shared" si="21"/>
        <v>0.33</v>
      </c>
      <c r="DZ26" s="361">
        <f t="shared" si="21"/>
        <v>0.36</v>
      </c>
      <c r="EA26" s="361">
        <f t="shared" si="21"/>
        <v>0.15499999999999992</v>
      </c>
      <c r="EB26" s="361">
        <f t="shared" si="21"/>
        <v>0.155</v>
      </c>
      <c r="EC26" s="361">
        <f t="shared" ref="EC26:FH26" si="22" xml:space="preserve"> EC$21</f>
        <v>0</v>
      </c>
      <c r="ED26" s="361">
        <f t="shared" si="22"/>
        <v>0</v>
      </c>
      <c r="EE26" s="361">
        <f t="shared" si="22"/>
        <v>0</v>
      </c>
      <c r="EF26" s="361">
        <f t="shared" si="22"/>
        <v>0</v>
      </c>
      <c r="EG26" s="361">
        <f t="shared" si="22"/>
        <v>0</v>
      </c>
      <c r="EH26" s="361">
        <f t="shared" si="22"/>
        <v>0</v>
      </c>
      <c r="EI26" s="361">
        <f t="shared" si="22"/>
        <v>0</v>
      </c>
      <c r="EJ26" s="361">
        <f t="shared" si="22"/>
        <v>0</v>
      </c>
      <c r="EK26" s="361">
        <f t="shared" si="22"/>
        <v>0</v>
      </c>
      <c r="EL26" s="361">
        <f t="shared" si="22"/>
        <v>0</v>
      </c>
      <c r="EM26" s="361">
        <f t="shared" si="22"/>
        <v>0</v>
      </c>
      <c r="EN26" s="361">
        <f t="shared" si="22"/>
        <v>0</v>
      </c>
      <c r="EO26" s="361">
        <f t="shared" si="22"/>
        <v>0</v>
      </c>
      <c r="EP26" s="361">
        <f t="shared" si="22"/>
        <v>0</v>
      </c>
      <c r="EQ26" s="361">
        <f t="shared" si="22"/>
        <v>0</v>
      </c>
      <c r="ER26" s="361">
        <f t="shared" si="22"/>
        <v>0</v>
      </c>
      <c r="ES26" s="361">
        <f t="shared" si="22"/>
        <v>0</v>
      </c>
      <c r="ET26" s="361">
        <f t="shared" si="22"/>
        <v>0</v>
      </c>
      <c r="EU26" s="361">
        <f t="shared" si="22"/>
        <v>0</v>
      </c>
      <c r="EV26" s="361">
        <f t="shared" si="22"/>
        <v>0</v>
      </c>
      <c r="EW26" s="361">
        <f t="shared" si="22"/>
        <v>0</v>
      </c>
      <c r="EX26" s="361">
        <f t="shared" si="22"/>
        <v>0</v>
      </c>
      <c r="EY26" s="361">
        <f t="shared" si="22"/>
        <v>0</v>
      </c>
      <c r="EZ26" s="361">
        <f t="shared" si="22"/>
        <v>0</v>
      </c>
      <c r="FA26" s="361">
        <f t="shared" si="22"/>
        <v>0</v>
      </c>
      <c r="FB26" s="361">
        <f t="shared" si="22"/>
        <v>0</v>
      </c>
      <c r="FC26" s="361">
        <f t="shared" si="22"/>
        <v>0</v>
      </c>
      <c r="FD26" s="361">
        <f t="shared" si="22"/>
        <v>0</v>
      </c>
      <c r="FE26" s="361">
        <f t="shared" si="22"/>
        <v>0</v>
      </c>
      <c r="FF26" s="361">
        <f t="shared" si="22"/>
        <v>0</v>
      </c>
      <c r="FG26" s="361">
        <f t="shared" si="22"/>
        <v>0</v>
      </c>
      <c r="FH26" s="361">
        <f t="shared" si="22"/>
        <v>0</v>
      </c>
      <c r="FI26" s="361">
        <f t="shared" ref="FI26:GJ26" si="23" xml:space="preserve"> FI$21</f>
        <v>0</v>
      </c>
      <c r="FJ26" s="361">
        <f t="shared" si="23"/>
        <v>0</v>
      </c>
      <c r="FK26" s="361">
        <f t="shared" si="23"/>
        <v>0</v>
      </c>
      <c r="FL26" s="361">
        <f t="shared" si="23"/>
        <v>0</v>
      </c>
      <c r="FM26" s="361">
        <f t="shared" si="23"/>
        <v>0</v>
      </c>
      <c r="FN26" s="361">
        <f t="shared" si="23"/>
        <v>0</v>
      </c>
      <c r="FO26" s="361">
        <f t="shared" si="23"/>
        <v>0</v>
      </c>
      <c r="FP26" s="361">
        <f t="shared" si="23"/>
        <v>0</v>
      </c>
      <c r="FQ26" s="361">
        <f t="shared" si="23"/>
        <v>0</v>
      </c>
      <c r="FR26" s="361">
        <f t="shared" si="23"/>
        <v>0</v>
      </c>
      <c r="FS26" s="361">
        <f t="shared" si="23"/>
        <v>0</v>
      </c>
      <c r="FT26" s="361">
        <f t="shared" si="23"/>
        <v>0</v>
      </c>
      <c r="FU26" s="361">
        <f t="shared" si="23"/>
        <v>0</v>
      </c>
      <c r="FV26" s="361">
        <f t="shared" si="23"/>
        <v>0</v>
      </c>
      <c r="FW26" s="361">
        <f t="shared" si="23"/>
        <v>0</v>
      </c>
      <c r="FX26" s="361">
        <f t="shared" si="23"/>
        <v>0</v>
      </c>
      <c r="FY26" s="361">
        <f t="shared" si="23"/>
        <v>0</v>
      </c>
      <c r="FZ26" s="361">
        <f t="shared" si="23"/>
        <v>0</v>
      </c>
      <c r="GA26" s="361">
        <f t="shared" si="23"/>
        <v>0</v>
      </c>
      <c r="GB26" s="361">
        <f t="shared" si="23"/>
        <v>0</v>
      </c>
      <c r="GC26" s="361">
        <f t="shared" si="23"/>
        <v>0</v>
      </c>
      <c r="GD26" s="361">
        <f t="shared" si="23"/>
        <v>0</v>
      </c>
      <c r="GE26" s="361">
        <f t="shared" si="23"/>
        <v>0</v>
      </c>
      <c r="GF26" s="361">
        <f t="shared" si="23"/>
        <v>0</v>
      </c>
      <c r="GG26" s="361">
        <f t="shared" si="23"/>
        <v>0</v>
      </c>
      <c r="GH26" s="361">
        <f t="shared" si="23"/>
        <v>0</v>
      </c>
      <c r="GI26" s="361">
        <f t="shared" si="23"/>
        <v>0</v>
      </c>
      <c r="GJ26" s="361">
        <f t="shared" si="23"/>
        <v>0</v>
      </c>
    </row>
    <row r="27" spans="1:192" s="257" customFormat="1" x14ac:dyDescent="0.25">
      <c r="A27" s="68"/>
      <c r="B27" s="68"/>
      <c r="C27" s="38"/>
      <c r="D27" s="40"/>
      <c r="E27" s="36" t="s">
        <v>320</v>
      </c>
      <c r="F27" s="36"/>
      <c r="G27" s="36" t="s">
        <v>126</v>
      </c>
      <c r="H27" s="36">
        <f xml:space="preserve"> SUM(J27:GJ27)</f>
        <v>6773.7583769703488</v>
      </c>
      <c r="I27" s="36"/>
      <c r="J27" s="36">
        <f t="shared" ref="J27:AO27" si="24" xml:space="preserve"> $F23 * $F24 * J25 * J26</f>
        <v>0</v>
      </c>
      <c r="K27" s="36">
        <f t="shared" si="24"/>
        <v>0</v>
      </c>
      <c r="L27" s="36">
        <f t="shared" si="24"/>
        <v>0</v>
      </c>
      <c r="M27" s="36">
        <f t="shared" si="24"/>
        <v>80.025000000000006</v>
      </c>
      <c r="N27" s="36">
        <f t="shared" si="24"/>
        <v>87.3</v>
      </c>
      <c r="O27" s="36">
        <f t="shared" si="24"/>
        <v>37.587499999999977</v>
      </c>
      <c r="P27" s="36">
        <f t="shared" si="24"/>
        <v>37.587499999999999</v>
      </c>
      <c r="Q27" s="36">
        <f t="shared" si="24"/>
        <v>79.626865671641809</v>
      </c>
      <c r="R27" s="36">
        <f t="shared" si="24"/>
        <v>86.865671641791053</v>
      </c>
      <c r="S27" s="36">
        <f t="shared" si="24"/>
        <v>37.400497512437795</v>
      </c>
      <c r="T27" s="36">
        <f t="shared" si="24"/>
        <v>37.400497512437816</v>
      </c>
      <c r="U27" s="36">
        <f t="shared" si="24"/>
        <v>79.23071211108639</v>
      </c>
      <c r="V27" s="36">
        <f t="shared" si="24"/>
        <v>86.433504121185138</v>
      </c>
      <c r="W27" s="36">
        <f t="shared" si="24"/>
        <v>37.214425385510253</v>
      </c>
      <c r="X27" s="36">
        <f t="shared" si="24"/>
        <v>37.214425385510275</v>
      </c>
      <c r="Y27" s="36">
        <f t="shared" si="24"/>
        <v>78.836529463767548</v>
      </c>
      <c r="Z27" s="36">
        <f t="shared" si="24"/>
        <v>86.003486687746417</v>
      </c>
      <c r="AA27" s="36">
        <f t="shared" si="24"/>
        <v>37.029278990557465</v>
      </c>
      <c r="AB27" s="36">
        <f t="shared" si="24"/>
        <v>37.029278990557486</v>
      </c>
      <c r="AC27" s="36">
        <f t="shared" si="24"/>
        <v>78.444307924146841</v>
      </c>
      <c r="AD27" s="36">
        <f t="shared" si="24"/>
        <v>85.575608644523825</v>
      </c>
      <c r="AE27" s="36">
        <f t="shared" si="24"/>
        <v>36.845053721947735</v>
      </c>
      <c r="AF27" s="36">
        <f t="shared" si="24"/>
        <v>36.845053721947757</v>
      </c>
      <c r="AG27" s="36">
        <f t="shared" si="24"/>
        <v>78.054037735469507</v>
      </c>
      <c r="AH27" s="36">
        <f t="shared" si="24"/>
        <v>85.149859347784911</v>
      </c>
      <c r="AI27" s="36">
        <f t="shared" si="24"/>
        <v>36.661744996962931</v>
      </c>
      <c r="AJ27" s="36">
        <f t="shared" si="24"/>
        <v>36.661744996962952</v>
      </c>
      <c r="AK27" s="36">
        <f t="shared" si="24"/>
        <v>77.66570918952192</v>
      </c>
      <c r="AL27" s="36">
        <f t="shared" si="24"/>
        <v>84.726228206751173</v>
      </c>
      <c r="AM27" s="36">
        <f t="shared" si="24"/>
        <v>36.479348255684513</v>
      </c>
      <c r="AN27" s="36">
        <f t="shared" si="24"/>
        <v>36.479348255684535</v>
      </c>
      <c r="AO27" s="36">
        <f t="shared" si="24"/>
        <v>77.279312626389967</v>
      </c>
      <c r="AP27" s="36">
        <f t="shared" ref="AP27:BU27" si="25" xml:space="preserve"> $F23 * $F24 * AP25 * AP26</f>
        <v>84.304704683334492</v>
      </c>
      <c r="AQ27" s="36">
        <f t="shared" si="25"/>
        <v>36.297858960880113</v>
      </c>
      <c r="AR27" s="36">
        <f t="shared" si="25"/>
        <v>36.297858960880134</v>
      </c>
      <c r="AS27" s="36">
        <f t="shared" si="25"/>
        <v>76.894838434218883</v>
      </c>
      <c r="AT27" s="36">
        <f t="shared" si="25"/>
        <v>83.885278291875139</v>
      </c>
      <c r="AU27" s="36">
        <f t="shared" si="25"/>
        <v>36.117272597890668</v>
      </c>
      <c r="AV27" s="36">
        <f t="shared" si="25"/>
        <v>36.117272597890683</v>
      </c>
      <c r="AW27" s="36">
        <f t="shared" si="25"/>
        <v>76.512277048974028</v>
      </c>
      <c r="AX27" s="36">
        <f t="shared" si="25"/>
        <v>83.46793859888075</v>
      </c>
      <c r="AY27" s="36">
        <f t="shared" si="25"/>
        <v>35.937584674518078</v>
      </c>
      <c r="AZ27" s="36">
        <f t="shared" si="25"/>
        <v>35.937584674518099</v>
      </c>
      <c r="BA27" s="36">
        <f t="shared" si="25"/>
        <v>76.13161895420302</v>
      </c>
      <c r="BB27" s="36">
        <f t="shared" si="25"/>
        <v>83.052675222766922</v>
      </c>
      <c r="BC27" s="36">
        <f t="shared" si="25"/>
        <v>35.758790720913517</v>
      </c>
      <c r="BD27" s="36">
        <f t="shared" si="25"/>
        <v>35.758790720913538</v>
      </c>
      <c r="BE27" s="36">
        <f t="shared" si="25"/>
        <v>75.752854680799032</v>
      </c>
      <c r="BF27" s="36">
        <f t="shared" si="25"/>
        <v>82.639477833598932</v>
      </c>
      <c r="BG27" s="36">
        <f t="shared" si="25"/>
        <v>35.580886289466186</v>
      </c>
      <c r="BH27" s="36">
        <f t="shared" si="25"/>
        <v>35.580886289466207</v>
      </c>
      <c r="BI27" s="36">
        <f t="shared" si="25"/>
        <v>75.375974806765228</v>
      </c>
      <c r="BJ27" s="36">
        <f t="shared" si="25"/>
        <v>82.228336152834785</v>
      </c>
      <c r="BK27" s="36">
        <f t="shared" si="25"/>
        <v>35.403866954692738</v>
      </c>
      <c r="BL27" s="36">
        <f t="shared" si="25"/>
        <v>35.403866954692759</v>
      </c>
      <c r="BM27" s="36">
        <f t="shared" si="25"/>
        <v>75.000969956980327</v>
      </c>
      <c r="BN27" s="36">
        <f t="shared" si="25"/>
        <v>81.819239953069442</v>
      </c>
      <c r="BO27" s="36">
        <f t="shared" si="25"/>
        <v>35.227728313127102</v>
      </c>
      <c r="BP27" s="36">
        <f t="shared" si="25"/>
        <v>35.227728313127123</v>
      </c>
      <c r="BQ27" s="36">
        <f t="shared" si="25"/>
        <v>74.627830802965519</v>
      </c>
      <c r="BR27" s="36">
        <f t="shared" si="25"/>
        <v>81.412179057780563</v>
      </c>
      <c r="BS27" s="36">
        <f t="shared" si="25"/>
        <v>35.052465983211057</v>
      </c>
      <c r="BT27" s="36">
        <f t="shared" si="25"/>
        <v>35.052465983211071</v>
      </c>
      <c r="BU27" s="36">
        <f t="shared" si="25"/>
        <v>74.256548062652271</v>
      </c>
      <c r="BV27" s="36">
        <f t="shared" ref="BV27:DA27" si="26" xml:space="preserve"> $F23 * $F24 * BV25 * BV26</f>
        <v>81.007143341075206</v>
      </c>
      <c r="BW27" s="36">
        <f t="shared" si="26"/>
        <v>34.878075605185138</v>
      </c>
      <c r="BX27" s="36">
        <f t="shared" si="26"/>
        <v>34.87807560518516</v>
      </c>
      <c r="BY27" s="36">
        <f t="shared" si="26"/>
        <v>73.887112500151517</v>
      </c>
      <c r="BZ27" s="36">
        <f t="shared" si="26"/>
        <v>80.604122727438011</v>
      </c>
      <c r="CA27" s="36">
        <f t="shared" si="26"/>
        <v>34.704552840980234</v>
      </c>
      <c r="CB27" s="36">
        <f t="shared" si="26"/>
        <v>34.704552840980256</v>
      </c>
      <c r="CC27" s="36">
        <f t="shared" si="26"/>
        <v>73.519514925523907</v>
      </c>
      <c r="CD27" s="36">
        <f t="shared" si="26"/>
        <v>80.203107191480626</v>
      </c>
      <c r="CE27" s="36">
        <f t="shared" si="26"/>
        <v>34.531893374109693</v>
      </c>
      <c r="CF27" s="36">
        <f t="shared" si="26"/>
        <v>34.531893374109714</v>
      </c>
      <c r="CG27" s="36">
        <f t="shared" si="26"/>
        <v>73.153746194551175</v>
      </c>
      <c r="CH27" s="36">
        <f t="shared" si="26"/>
        <v>79.80408675769219</v>
      </c>
      <c r="CI27" s="36">
        <f t="shared" si="26"/>
        <v>34.360092909561899</v>
      </c>
      <c r="CJ27" s="36">
        <f t="shared" si="26"/>
        <v>34.360092909561914</v>
      </c>
      <c r="CK27" s="36">
        <f t="shared" si="26"/>
        <v>72.789797208508645</v>
      </c>
      <c r="CL27" s="36">
        <f t="shared" si="26"/>
        <v>79.40705150019123</v>
      </c>
      <c r="CM27" s="36">
        <f t="shared" si="26"/>
        <v>34.189147173693428</v>
      </c>
      <c r="CN27" s="36">
        <f t="shared" si="26"/>
        <v>34.189147173693449</v>
      </c>
      <c r="CO27" s="36">
        <f t="shared" si="26"/>
        <v>72.427658913938942</v>
      </c>
      <c r="CP27" s="36">
        <f t="shared" si="26"/>
        <v>79.011991542478839</v>
      </c>
      <c r="CQ27" s="36">
        <f t="shared" si="26"/>
        <v>34.019051914122819</v>
      </c>
      <c r="CR27" s="36">
        <f t="shared" si="26"/>
        <v>34.019051914122834</v>
      </c>
      <c r="CS27" s="36">
        <f t="shared" si="26"/>
        <v>72.067322302426831</v>
      </c>
      <c r="CT27" s="36">
        <f t="shared" si="26"/>
        <v>78.618897057192896</v>
      </c>
      <c r="CU27" s="36">
        <f t="shared" si="26"/>
        <v>33.849802899624706</v>
      </c>
      <c r="CV27" s="36">
        <f t="shared" si="26"/>
        <v>33.84980289962472</v>
      </c>
      <c r="CW27" s="36">
        <f t="shared" si="26"/>
        <v>71.708778410374961</v>
      </c>
      <c r="CX27" s="36">
        <f t="shared" si="26"/>
        <v>78.227758265863599</v>
      </c>
      <c r="CY27" s="36">
        <f t="shared" si="26"/>
        <v>33.681395920024585</v>
      </c>
      <c r="CZ27" s="36">
        <f t="shared" si="26"/>
        <v>33.681395920024606</v>
      </c>
      <c r="DA27" s="36">
        <f t="shared" si="26"/>
        <v>71.352018318781077</v>
      </c>
      <c r="DB27" s="36">
        <f t="shared" ref="DB27:EG27" si="27" xml:space="preserve"> $F23 * $F24 * DB25 * DB26</f>
        <v>77.838565438670258</v>
      </c>
      <c r="DC27" s="36">
        <f t="shared" si="27"/>
        <v>33.513826786094121</v>
      </c>
      <c r="DD27" s="36">
        <f t="shared" si="27"/>
        <v>33.513826786094135</v>
      </c>
      <c r="DE27" s="36">
        <f t="shared" si="27"/>
        <v>70.997033153015991</v>
      </c>
      <c r="DF27" s="36">
        <f t="shared" si="27"/>
        <v>77.451308894199258</v>
      </c>
      <c r="DG27" s="36">
        <f t="shared" si="27"/>
        <v>33.347091329446883</v>
      </c>
      <c r="DH27" s="36">
        <f t="shared" si="27"/>
        <v>33.347091329446904</v>
      </c>
      <c r="DI27" s="36">
        <f t="shared" si="27"/>
        <v>70.643814082602987</v>
      </c>
      <c r="DJ27" s="36">
        <f t="shared" si="27"/>
        <v>77.065978999203253</v>
      </c>
      <c r="DK27" s="36">
        <f t="shared" si="27"/>
        <v>33.181185402434721</v>
      </c>
      <c r="DL27" s="36">
        <f t="shared" si="27"/>
        <v>33.181185402434735</v>
      </c>
      <c r="DM27" s="36">
        <f t="shared" si="27"/>
        <v>70.292352320998006</v>
      </c>
      <c r="DN27" s="36">
        <f t="shared" si="27"/>
        <v>76.682566168361461</v>
      </c>
      <c r="DO27" s="36">
        <f t="shared" si="27"/>
        <v>33.016104878044501</v>
      </c>
      <c r="DP27" s="36">
        <f t="shared" si="27"/>
        <v>33.016104878044523</v>
      </c>
      <c r="DQ27" s="36">
        <f t="shared" si="27"/>
        <v>69.942639125371159</v>
      </c>
      <c r="DR27" s="36">
        <f t="shared" si="27"/>
        <v>76.301060864041261</v>
      </c>
      <c r="DS27" s="36">
        <f t="shared" si="27"/>
        <v>32.851845649795528</v>
      </c>
      <c r="DT27" s="36">
        <f t="shared" si="27"/>
        <v>32.851845649795543</v>
      </c>
      <c r="DU27" s="36">
        <f t="shared" si="27"/>
        <v>69.594665796389236</v>
      </c>
      <c r="DV27" s="36">
        <f t="shared" si="27"/>
        <v>75.921453596060985</v>
      </c>
      <c r="DW27" s="36">
        <f t="shared" si="27"/>
        <v>32.68840363163735</v>
      </c>
      <c r="DX27" s="36">
        <f t="shared" si="27"/>
        <v>32.688403631637364</v>
      </c>
      <c r="DY27" s="36">
        <f t="shared" si="27"/>
        <v>69.248423677999256</v>
      </c>
      <c r="DZ27" s="36">
        <f t="shared" si="27"/>
        <v>75.543734921453719</v>
      </c>
      <c r="EA27" s="36">
        <f t="shared" si="27"/>
        <v>32.525774757848112</v>
      </c>
      <c r="EB27" s="36">
        <f t="shared" si="27"/>
        <v>32.525774757848133</v>
      </c>
      <c r="EC27" s="36">
        <f t="shared" si="27"/>
        <v>0</v>
      </c>
      <c r="ED27" s="36">
        <f t="shared" si="27"/>
        <v>0</v>
      </c>
      <c r="EE27" s="36">
        <f t="shared" si="27"/>
        <v>0</v>
      </c>
      <c r="EF27" s="36">
        <f t="shared" si="27"/>
        <v>0</v>
      </c>
      <c r="EG27" s="36">
        <f t="shared" si="27"/>
        <v>0</v>
      </c>
      <c r="EH27" s="36">
        <f t="shared" ref="EH27:FM27" si="28" xml:space="preserve"> $F23 * $F24 * EH25 * EH26</f>
        <v>0</v>
      </c>
      <c r="EI27" s="36">
        <f t="shared" si="28"/>
        <v>0</v>
      </c>
      <c r="EJ27" s="36">
        <f t="shared" si="28"/>
        <v>0</v>
      </c>
      <c r="EK27" s="36">
        <f t="shared" si="28"/>
        <v>0</v>
      </c>
      <c r="EL27" s="36">
        <f t="shared" si="28"/>
        <v>0</v>
      </c>
      <c r="EM27" s="36">
        <f t="shared" si="28"/>
        <v>0</v>
      </c>
      <c r="EN27" s="36">
        <f t="shared" si="28"/>
        <v>0</v>
      </c>
      <c r="EO27" s="36">
        <f t="shared" si="28"/>
        <v>0</v>
      </c>
      <c r="EP27" s="36">
        <f t="shared" si="28"/>
        <v>0</v>
      </c>
      <c r="EQ27" s="36">
        <f t="shared" si="28"/>
        <v>0</v>
      </c>
      <c r="ER27" s="36">
        <f t="shared" si="28"/>
        <v>0</v>
      </c>
      <c r="ES27" s="36">
        <f t="shared" si="28"/>
        <v>0</v>
      </c>
      <c r="ET27" s="36">
        <f t="shared" si="28"/>
        <v>0</v>
      </c>
      <c r="EU27" s="36">
        <f t="shared" si="28"/>
        <v>0</v>
      </c>
      <c r="EV27" s="36">
        <f t="shared" si="28"/>
        <v>0</v>
      </c>
      <c r="EW27" s="36">
        <f t="shared" si="28"/>
        <v>0</v>
      </c>
      <c r="EX27" s="36">
        <f t="shared" si="28"/>
        <v>0</v>
      </c>
      <c r="EY27" s="36">
        <f t="shared" si="28"/>
        <v>0</v>
      </c>
      <c r="EZ27" s="36">
        <f t="shared" si="28"/>
        <v>0</v>
      </c>
      <c r="FA27" s="36">
        <f t="shared" si="28"/>
        <v>0</v>
      </c>
      <c r="FB27" s="36">
        <f t="shared" si="28"/>
        <v>0</v>
      </c>
      <c r="FC27" s="36">
        <f t="shared" si="28"/>
        <v>0</v>
      </c>
      <c r="FD27" s="36">
        <f t="shared" si="28"/>
        <v>0</v>
      </c>
      <c r="FE27" s="36">
        <f t="shared" si="28"/>
        <v>0</v>
      </c>
      <c r="FF27" s="36">
        <f t="shared" si="28"/>
        <v>0</v>
      </c>
      <c r="FG27" s="36">
        <f t="shared" si="28"/>
        <v>0</v>
      </c>
      <c r="FH27" s="36">
        <f t="shared" si="28"/>
        <v>0</v>
      </c>
      <c r="FI27" s="36">
        <f t="shared" si="28"/>
        <v>0</v>
      </c>
      <c r="FJ27" s="36">
        <f t="shared" si="28"/>
        <v>0</v>
      </c>
      <c r="FK27" s="36">
        <f t="shared" si="28"/>
        <v>0</v>
      </c>
      <c r="FL27" s="36">
        <f t="shared" si="28"/>
        <v>0</v>
      </c>
      <c r="FM27" s="36">
        <f t="shared" si="28"/>
        <v>0</v>
      </c>
      <c r="FN27" s="36">
        <f t="shared" ref="FN27:GJ27" si="29" xml:space="preserve"> $F23 * $F24 * FN25 * FN26</f>
        <v>0</v>
      </c>
      <c r="FO27" s="36">
        <f t="shared" si="29"/>
        <v>0</v>
      </c>
      <c r="FP27" s="36">
        <f t="shared" si="29"/>
        <v>0</v>
      </c>
      <c r="FQ27" s="36">
        <f t="shared" si="29"/>
        <v>0</v>
      </c>
      <c r="FR27" s="36">
        <f t="shared" si="29"/>
        <v>0</v>
      </c>
      <c r="FS27" s="36">
        <f t="shared" si="29"/>
        <v>0</v>
      </c>
      <c r="FT27" s="36">
        <f t="shared" si="29"/>
        <v>0</v>
      </c>
      <c r="FU27" s="36">
        <f t="shared" si="29"/>
        <v>0</v>
      </c>
      <c r="FV27" s="36">
        <f t="shared" si="29"/>
        <v>0</v>
      </c>
      <c r="FW27" s="36">
        <f t="shared" si="29"/>
        <v>0</v>
      </c>
      <c r="FX27" s="36">
        <f t="shared" si="29"/>
        <v>0</v>
      </c>
      <c r="FY27" s="36">
        <f t="shared" si="29"/>
        <v>0</v>
      </c>
      <c r="FZ27" s="36">
        <f t="shared" si="29"/>
        <v>0</v>
      </c>
      <c r="GA27" s="36">
        <f t="shared" si="29"/>
        <v>0</v>
      </c>
      <c r="GB27" s="36">
        <f t="shared" si="29"/>
        <v>0</v>
      </c>
      <c r="GC27" s="36">
        <f t="shared" si="29"/>
        <v>0</v>
      </c>
      <c r="GD27" s="36">
        <f t="shared" si="29"/>
        <v>0</v>
      </c>
      <c r="GE27" s="36">
        <f t="shared" si="29"/>
        <v>0</v>
      </c>
      <c r="GF27" s="36">
        <f t="shared" si="29"/>
        <v>0</v>
      </c>
      <c r="GG27" s="36">
        <f t="shared" si="29"/>
        <v>0</v>
      </c>
      <c r="GH27" s="36">
        <f t="shared" si="29"/>
        <v>0</v>
      </c>
      <c r="GI27" s="36">
        <f t="shared" si="29"/>
        <v>0</v>
      </c>
      <c r="GJ27" s="36">
        <f t="shared" si="29"/>
        <v>0</v>
      </c>
    </row>
    <row r="29" spans="1:192" s="316" customFormat="1" x14ac:dyDescent="0.25">
      <c r="A29" s="313"/>
      <c r="B29" s="313"/>
      <c r="C29" s="314"/>
      <c r="D29" s="315"/>
      <c r="E29" s="538" t="str">
        <f xml:space="preserve"> InpC!E$38</f>
        <v>Power tariff</v>
      </c>
      <c r="F29" s="539">
        <f xml:space="preserve"> InpC!F$38</f>
        <v>6.5000000000000002E-2</v>
      </c>
      <c r="G29" s="538" t="str">
        <f xml:space="preserve"> InpC!G$38</f>
        <v>USD / kWh</v>
      </c>
      <c r="H29" s="486"/>
      <c r="I29" s="424"/>
      <c r="J29" s="424"/>
      <c r="K29" s="312"/>
      <c r="L29" s="312"/>
      <c r="M29" s="312"/>
      <c r="N29" s="312"/>
      <c r="O29" s="312"/>
      <c r="P29" s="312"/>
      <c r="Q29" s="312"/>
      <c r="R29" s="312"/>
      <c r="S29" s="312"/>
      <c r="T29" s="312"/>
      <c r="U29" s="312"/>
      <c r="V29" s="312"/>
      <c r="W29" s="312"/>
      <c r="X29" s="312"/>
      <c r="Y29" s="312"/>
      <c r="Z29" s="312"/>
      <c r="AA29" s="312"/>
      <c r="AB29" s="312"/>
      <c r="AC29" s="312"/>
      <c r="AD29" s="312"/>
      <c r="AE29" s="312"/>
      <c r="AF29" s="312"/>
      <c r="AG29" s="312"/>
      <c r="AH29" s="312"/>
      <c r="AI29" s="312"/>
      <c r="AJ29" s="312"/>
      <c r="AK29" s="312"/>
      <c r="AL29" s="312"/>
      <c r="AM29" s="312"/>
      <c r="AN29" s="312"/>
      <c r="AO29" s="312"/>
      <c r="AP29" s="312"/>
      <c r="AQ29" s="312"/>
      <c r="AR29" s="312"/>
      <c r="AS29" s="312"/>
      <c r="AT29" s="312"/>
      <c r="AU29" s="312"/>
      <c r="AV29" s="312"/>
      <c r="AW29" s="312"/>
      <c r="AX29" s="312"/>
      <c r="AY29" s="312"/>
      <c r="AZ29" s="312"/>
      <c r="BA29" s="312"/>
      <c r="BB29" s="312"/>
      <c r="BC29" s="312"/>
      <c r="BD29" s="312"/>
      <c r="BE29" s="312"/>
      <c r="BF29" s="312"/>
      <c r="BG29" s="312"/>
      <c r="BH29" s="312"/>
      <c r="BI29" s="312"/>
      <c r="BJ29" s="312"/>
      <c r="BK29" s="312"/>
      <c r="BL29" s="312"/>
      <c r="BM29" s="312"/>
      <c r="BN29" s="312"/>
      <c r="BO29" s="312"/>
      <c r="BP29" s="312"/>
      <c r="BQ29" s="312"/>
      <c r="BR29" s="312"/>
      <c r="BS29" s="312"/>
      <c r="BT29" s="312"/>
      <c r="BU29" s="312"/>
      <c r="BV29" s="312"/>
      <c r="BW29" s="312"/>
      <c r="BX29" s="312"/>
      <c r="BY29" s="312"/>
      <c r="BZ29" s="312"/>
      <c r="CA29" s="312"/>
      <c r="CB29" s="312"/>
      <c r="CC29" s="312"/>
      <c r="CD29" s="312"/>
      <c r="CE29" s="312"/>
      <c r="CF29" s="312"/>
      <c r="CG29" s="312"/>
      <c r="CH29" s="312"/>
      <c r="CI29" s="312"/>
      <c r="CJ29" s="312"/>
      <c r="CK29" s="312"/>
      <c r="CL29" s="312"/>
      <c r="CM29" s="312"/>
      <c r="CN29" s="312"/>
      <c r="CO29" s="312"/>
      <c r="CP29" s="312"/>
      <c r="CQ29" s="312"/>
      <c r="CR29" s="312"/>
      <c r="CS29" s="312"/>
      <c r="CT29" s="312"/>
      <c r="CU29" s="312"/>
      <c r="CV29" s="312"/>
      <c r="CW29" s="312"/>
      <c r="CX29" s="312"/>
      <c r="CY29" s="312"/>
      <c r="CZ29" s="312"/>
      <c r="DA29" s="312"/>
      <c r="DB29" s="312"/>
      <c r="DC29" s="312"/>
      <c r="DD29" s="312"/>
      <c r="DE29" s="312"/>
      <c r="DF29" s="312"/>
      <c r="DG29" s="312"/>
      <c r="DH29" s="312"/>
      <c r="DI29" s="312"/>
      <c r="DJ29" s="312"/>
      <c r="DK29" s="312"/>
      <c r="DL29" s="312"/>
      <c r="DM29" s="312"/>
      <c r="DN29" s="312"/>
      <c r="DO29" s="312"/>
      <c r="DP29" s="312"/>
      <c r="DQ29" s="312"/>
      <c r="DR29" s="312"/>
      <c r="DS29" s="312"/>
      <c r="DT29" s="312"/>
      <c r="DU29" s="312"/>
      <c r="DV29" s="312"/>
      <c r="DW29" s="312"/>
      <c r="DX29" s="312"/>
      <c r="DY29" s="312"/>
      <c r="DZ29" s="312"/>
      <c r="EA29" s="312"/>
      <c r="EB29" s="312"/>
      <c r="EC29" s="312"/>
      <c r="ED29" s="312"/>
      <c r="EE29" s="312"/>
      <c r="EF29" s="312"/>
      <c r="EG29" s="312"/>
      <c r="EH29" s="312"/>
      <c r="EI29" s="312"/>
      <c r="EJ29" s="312"/>
      <c r="EK29" s="312"/>
      <c r="EL29" s="312"/>
      <c r="EM29" s="312"/>
      <c r="EN29" s="312"/>
      <c r="EO29" s="312"/>
      <c r="EP29" s="312"/>
      <c r="EQ29" s="312"/>
      <c r="ER29" s="312"/>
      <c r="ES29" s="312"/>
      <c r="ET29" s="312"/>
      <c r="EU29" s="312"/>
      <c r="EV29" s="312"/>
      <c r="EW29" s="312"/>
      <c r="EX29" s="312"/>
      <c r="EY29" s="312"/>
      <c r="EZ29" s="312"/>
      <c r="FA29" s="312"/>
      <c r="FB29" s="312"/>
      <c r="FC29" s="312"/>
      <c r="FD29" s="312"/>
      <c r="FE29" s="312"/>
      <c r="FF29" s="312"/>
      <c r="FG29" s="312"/>
      <c r="FH29" s="312"/>
      <c r="FI29" s="312"/>
      <c r="FJ29" s="312"/>
      <c r="FK29" s="312"/>
      <c r="FL29" s="312"/>
      <c r="FM29" s="312"/>
      <c r="FN29" s="312"/>
      <c r="FO29" s="312"/>
      <c r="FP29" s="312"/>
      <c r="FQ29" s="312"/>
      <c r="FR29" s="312"/>
      <c r="FS29" s="312"/>
      <c r="FT29" s="312"/>
      <c r="FU29" s="312"/>
      <c r="FV29" s="312"/>
      <c r="FW29" s="312"/>
      <c r="FX29" s="312"/>
      <c r="FY29" s="312"/>
      <c r="FZ29" s="312"/>
      <c r="GA29" s="312"/>
      <c r="GB29" s="312"/>
      <c r="GC29" s="312"/>
      <c r="GD29" s="312"/>
      <c r="GE29" s="312"/>
      <c r="GF29" s="312"/>
      <c r="GG29" s="312"/>
      <c r="GH29" s="312"/>
      <c r="GI29" s="312"/>
      <c r="GJ29" s="312"/>
    </row>
    <row r="30" spans="1:192" s="316" customFormat="1" x14ac:dyDescent="0.25">
      <c r="A30" s="313"/>
      <c r="B30" s="313"/>
      <c r="C30" s="314"/>
      <c r="D30" s="315"/>
      <c r="E30" s="540" t="str">
        <f xml:space="preserve"> InpC!E$92</f>
        <v>Units in a thousand</v>
      </c>
      <c r="F30" s="540">
        <f xml:space="preserve"> InpC!F$92</f>
        <v>1000</v>
      </c>
      <c r="G30" s="540" t="str">
        <f xml:space="preserve"> InpC!G$92</f>
        <v>units</v>
      </c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  <c r="AH30" s="509"/>
      <c r="AI30" s="509"/>
      <c r="AJ30" s="509"/>
      <c r="AK30" s="509"/>
      <c r="AL30" s="509"/>
      <c r="AM30" s="509"/>
      <c r="AN30" s="509"/>
      <c r="AO30" s="509"/>
      <c r="AP30" s="509"/>
      <c r="AQ30" s="509"/>
      <c r="AR30" s="509"/>
      <c r="AS30" s="509"/>
      <c r="AT30" s="509"/>
      <c r="AU30" s="509"/>
      <c r="AV30" s="509"/>
      <c r="AW30" s="509"/>
      <c r="AX30" s="509"/>
      <c r="AY30" s="509"/>
      <c r="AZ30" s="509"/>
      <c r="BA30" s="509"/>
      <c r="BB30" s="509"/>
      <c r="BC30" s="509"/>
      <c r="BD30" s="509"/>
      <c r="BE30" s="509"/>
      <c r="BF30" s="509"/>
      <c r="BG30" s="509"/>
      <c r="BH30" s="509"/>
      <c r="BI30" s="509"/>
      <c r="BJ30" s="509"/>
      <c r="BK30" s="509"/>
      <c r="BL30" s="509"/>
      <c r="BM30" s="509"/>
      <c r="BN30" s="509"/>
      <c r="BO30" s="509"/>
      <c r="BP30" s="509"/>
      <c r="BQ30" s="509"/>
      <c r="BR30" s="509"/>
      <c r="BS30" s="509"/>
      <c r="BT30" s="509"/>
      <c r="BU30" s="509"/>
      <c r="BV30" s="509"/>
      <c r="BW30" s="509"/>
      <c r="BX30" s="509"/>
      <c r="BY30" s="509"/>
      <c r="BZ30" s="509"/>
      <c r="CA30" s="509"/>
      <c r="CB30" s="509"/>
      <c r="CC30" s="509"/>
      <c r="CD30" s="509"/>
      <c r="CE30" s="509"/>
      <c r="CF30" s="509"/>
      <c r="CG30" s="509"/>
      <c r="CH30" s="509"/>
      <c r="CI30" s="509"/>
      <c r="CJ30" s="509"/>
      <c r="CK30" s="509"/>
      <c r="CL30" s="509"/>
      <c r="CM30" s="509"/>
      <c r="CN30" s="509"/>
      <c r="CO30" s="509"/>
      <c r="CP30" s="509"/>
      <c r="CQ30" s="509"/>
      <c r="CR30" s="509"/>
      <c r="CS30" s="509"/>
      <c r="CT30" s="509"/>
      <c r="CU30" s="509"/>
      <c r="CV30" s="509"/>
      <c r="CW30" s="509"/>
      <c r="CX30" s="509"/>
      <c r="CY30" s="509"/>
      <c r="CZ30" s="509"/>
      <c r="DA30" s="509"/>
      <c r="DB30" s="509"/>
      <c r="DC30" s="509"/>
      <c r="DD30" s="509"/>
      <c r="DE30" s="509"/>
      <c r="DF30" s="509"/>
      <c r="DG30" s="509"/>
      <c r="DH30" s="509"/>
      <c r="DI30" s="509"/>
      <c r="DJ30" s="509"/>
      <c r="DK30" s="509"/>
      <c r="DL30" s="509"/>
      <c r="DM30" s="509"/>
      <c r="DN30" s="509"/>
      <c r="DO30" s="509"/>
      <c r="DP30" s="509"/>
      <c r="DQ30" s="509"/>
      <c r="DR30" s="509"/>
      <c r="DS30" s="509"/>
      <c r="DT30" s="509"/>
      <c r="DU30" s="509"/>
      <c r="DV30" s="509"/>
      <c r="DW30" s="509"/>
      <c r="DX30" s="509"/>
      <c r="DY30" s="509"/>
      <c r="DZ30" s="509"/>
      <c r="EA30" s="509"/>
      <c r="EB30" s="509"/>
      <c r="EC30" s="509"/>
      <c r="ED30" s="509"/>
      <c r="EE30" s="509"/>
      <c r="EF30" s="509"/>
      <c r="EG30" s="509"/>
      <c r="EH30" s="509"/>
      <c r="EI30" s="509"/>
      <c r="EJ30" s="509"/>
      <c r="EK30" s="509"/>
      <c r="EL30" s="509"/>
      <c r="EM30" s="509"/>
      <c r="EN30" s="509"/>
      <c r="EO30" s="509"/>
      <c r="EP30" s="509"/>
      <c r="EQ30" s="509"/>
      <c r="ER30" s="509"/>
      <c r="ES30" s="509"/>
      <c r="ET30" s="509"/>
      <c r="EU30" s="509"/>
      <c r="EV30" s="509"/>
      <c r="EW30" s="509"/>
      <c r="EX30" s="509"/>
      <c r="EY30" s="509"/>
      <c r="EZ30" s="509"/>
      <c r="FA30" s="509"/>
      <c r="FB30" s="509"/>
      <c r="FC30" s="509"/>
      <c r="FD30" s="509"/>
      <c r="FE30" s="509"/>
      <c r="FF30" s="509"/>
      <c r="FG30" s="509"/>
      <c r="FH30" s="509"/>
      <c r="FI30" s="509"/>
      <c r="FJ30" s="509"/>
      <c r="FK30" s="509"/>
      <c r="FL30" s="509"/>
      <c r="FM30" s="509"/>
      <c r="FN30" s="509"/>
      <c r="FO30" s="509"/>
      <c r="FP30" s="509"/>
      <c r="FQ30" s="509"/>
      <c r="FR30" s="509"/>
      <c r="FS30" s="509"/>
      <c r="FT30" s="509"/>
      <c r="FU30" s="509"/>
      <c r="FV30" s="509"/>
      <c r="FW30" s="509"/>
      <c r="FX30" s="509"/>
      <c r="FY30" s="509"/>
      <c r="FZ30" s="509"/>
      <c r="GA30" s="509"/>
      <c r="GB30" s="509"/>
      <c r="GC30" s="509"/>
      <c r="GD30" s="509"/>
      <c r="GE30" s="509"/>
      <c r="GF30" s="509"/>
      <c r="GG30" s="509"/>
      <c r="GH30" s="509"/>
      <c r="GI30" s="509"/>
      <c r="GJ30" s="509"/>
    </row>
    <row r="31" spans="1:192" s="256" customFormat="1" x14ac:dyDescent="0.25">
      <c r="A31" s="313"/>
      <c r="B31" s="313"/>
      <c r="C31" s="314"/>
      <c r="D31" s="315"/>
      <c r="E31" s="540" t="str">
        <f xml:space="preserve"> InpC!E$91</f>
        <v>GWh to KWh conversion</v>
      </c>
      <c r="F31" s="540">
        <f xml:space="preserve"> InpC!F$91</f>
        <v>1000000</v>
      </c>
      <c r="G31" s="540" t="str">
        <f xml:space="preserve"> InpC!G$91</f>
        <v>KWh / GWh</v>
      </c>
      <c r="H31" s="486"/>
      <c r="I31" s="423"/>
      <c r="J31" s="423"/>
      <c r="K31" s="310"/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310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310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310"/>
      <c r="BV31" s="310"/>
      <c r="BW31" s="310"/>
      <c r="BX31" s="310"/>
      <c r="BY31" s="310"/>
      <c r="BZ31" s="310"/>
      <c r="CA31" s="310"/>
      <c r="CB31" s="310"/>
      <c r="CC31" s="310"/>
      <c r="CD31" s="310"/>
      <c r="CE31" s="310"/>
      <c r="CF31" s="310"/>
      <c r="CG31" s="310"/>
      <c r="CH31" s="310"/>
      <c r="CI31" s="310"/>
      <c r="CJ31" s="310"/>
      <c r="CK31" s="310"/>
      <c r="CL31" s="310"/>
      <c r="CM31" s="310"/>
      <c r="CN31" s="310"/>
      <c r="CO31" s="310"/>
      <c r="CP31" s="310"/>
      <c r="CQ31" s="310"/>
      <c r="CR31" s="310"/>
      <c r="CS31" s="310"/>
      <c r="CT31" s="310"/>
      <c r="CU31" s="310"/>
      <c r="CV31" s="310"/>
      <c r="CW31" s="310"/>
      <c r="CX31" s="310"/>
      <c r="CY31" s="310"/>
      <c r="CZ31" s="310"/>
      <c r="DA31" s="310"/>
      <c r="DB31" s="310"/>
      <c r="DC31" s="310"/>
      <c r="DD31" s="310"/>
      <c r="DE31" s="310"/>
      <c r="DF31" s="310"/>
      <c r="DG31" s="310"/>
      <c r="DH31" s="310"/>
      <c r="DI31" s="310"/>
      <c r="DJ31" s="310"/>
      <c r="DK31" s="310"/>
      <c r="DL31" s="310"/>
      <c r="DM31" s="310"/>
      <c r="DN31" s="310"/>
      <c r="DO31" s="310"/>
      <c r="DP31" s="310"/>
      <c r="DQ31" s="310"/>
      <c r="DR31" s="310"/>
      <c r="DS31" s="310"/>
      <c r="DT31" s="310"/>
      <c r="DU31" s="310"/>
      <c r="DV31" s="310"/>
      <c r="DW31" s="310"/>
      <c r="DX31" s="310"/>
      <c r="DY31" s="310"/>
      <c r="DZ31" s="310"/>
      <c r="EA31" s="310"/>
      <c r="EB31" s="310"/>
      <c r="EC31" s="310"/>
      <c r="ED31" s="310"/>
      <c r="EE31" s="310"/>
      <c r="EF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  <c r="GE31" s="310"/>
      <c r="GF31" s="310"/>
      <c r="GG31" s="310"/>
      <c r="GH31" s="310"/>
      <c r="GI31" s="310"/>
      <c r="GJ31" s="310"/>
    </row>
    <row r="32" spans="1:192" s="256" customFormat="1" x14ac:dyDescent="0.25">
      <c r="A32" s="313"/>
      <c r="B32" s="313"/>
      <c r="C32" s="314"/>
      <c r="D32" s="315"/>
      <c r="E32" s="541" t="str">
        <f t="shared" ref="E32:AJ32" si="30" xml:space="preserve"> E$27</f>
        <v>Electricity generation</v>
      </c>
      <c r="F32" s="541">
        <f t="shared" si="30"/>
        <v>0</v>
      </c>
      <c r="G32" s="541" t="str">
        <f t="shared" si="30"/>
        <v>GWh</v>
      </c>
      <c r="H32" s="541">
        <f t="shared" si="30"/>
        <v>6773.7583769703488</v>
      </c>
      <c r="I32" s="541">
        <f t="shared" si="30"/>
        <v>0</v>
      </c>
      <c r="J32" s="541">
        <f t="shared" si="30"/>
        <v>0</v>
      </c>
      <c r="K32" s="541">
        <f t="shared" si="30"/>
        <v>0</v>
      </c>
      <c r="L32" s="541">
        <f t="shared" si="30"/>
        <v>0</v>
      </c>
      <c r="M32" s="541">
        <f t="shared" si="30"/>
        <v>80.025000000000006</v>
      </c>
      <c r="N32" s="541">
        <f t="shared" si="30"/>
        <v>87.3</v>
      </c>
      <c r="O32" s="541">
        <f t="shared" si="30"/>
        <v>37.587499999999977</v>
      </c>
      <c r="P32" s="541">
        <f t="shared" si="30"/>
        <v>37.587499999999999</v>
      </c>
      <c r="Q32" s="541">
        <f t="shared" si="30"/>
        <v>79.626865671641809</v>
      </c>
      <c r="R32" s="541">
        <f t="shared" si="30"/>
        <v>86.865671641791053</v>
      </c>
      <c r="S32" s="541">
        <f t="shared" si="30"/>
        <v>37.400497512437795</v>
      </c>
      <c r="T32" s="541">
        <f t="shared" si="30"/>
        <v>37.400497512437816</v>
      </c>
      <c r="U32" s="541">
        <f t="shared" si="30"/>
        <v>79.23071211108639</v>
      </c>
      <c r="V32" s="541">
        <f t="shared" si="30"/>
        <v>86.433504121185138</v>
      </c>
      <c r="W32" s="541">
        <f t="shared" si="30"/>
        <v>37.214425385510253</v>
      </c>
      <c r="X32" s="541">
        <f t="shared" si="30"/>
        <v>37.214425385510275</v>
      </c>
      <c r="Y32" s="541">
        <f t="shared" si="30"/>
        <v>78.836529463767548</v>
      </c>
      <c r="Z32" s="541">
        <f t="shared" si="30"/>
        <v>86.003486687746417</v>
      </c>
      <c r="AA32" s="541">
        <f t="shared" si="30"/>
        <v>37.029278990557465</v>
      </c>
      <c r="AB32" s="541">
        <f t="shared" si="30"/>
        <v>37.029278990557486</v>
      </c>
      <c r="AC32" s="541">
        <f t="shared" si="30"/>
        <v>78.444307924146841</v>
      </c>
      <c r="AD32" s="541">
        <f t="shared" si="30"/>
        <v>85.575608644523825</v>
      </c>
      <c r="AE32" s="541">
        <f t="shared" si="30"/>
        <v>36.845053721947735</v>
      </c>
      <c r="AF32" s="541">
        <f t="shared" si="30"/>
        <v>36.845053721947757</v>
      </c>
      <c r="AG32" s="541">
        <f t="shared" si="30"/>
        <v>78.054037735469507</v>
      </c>
      <c r="AH32" s="541">
        <f t="shared" si="30"/>
        <v>85.149859347784911</v>
      </c>
      <c r="AI32" s="541">
        <f t="shared" si="30"/>
        <v>36.661744996962931</v>
      </c>
      <c r="AJ32" s="541">
        <f t="shared" si="30"/>
        <v>36.661744996962952</v>
      </c>
      <c r="AK32" s="541">
        <f t="shared" ref="AK32:BP32" si="31" xml:space="preserve"> AK$27</f>
        <v>77.66570918952192</v>
      </c>
      <c r="AL32" s="541">
        <f t="shared" si="31"/>
        <v>84.726228206751173</v>
      </c>
      <c r="AM32" s="541">
        <f t="shared" si="31"/>
        <v>36.479348255684513</v>
      </c>
      <c r="AN32" s="541">
        <f t="shared" si="31"/>
        <v>36.479348255684535</v>
      </c>
      <c r="AO32" s="541">
        <f t="shared" si="31"/>
        <v>77.279312626389967</v>
      </c>
      <c r="AP32" s="541">
        <f t="shared" si="31"/>
        <v>84.304704683334492</v>
      </c>
      <c r="AQ32" s="541">
        <f t="shared" si="31"/>
        <v>36.297858960880113</v>
      </c>
      <c r="AR32" s="541">
        <f t="shared" si="31"/>
        <v>36.297858960880134</v>
      </c>
      <c r="AS32" s="541">
        <f t="shared" si="31"/>
        <v>76.894838434218883</v>
      </c>
      <c r="AT32" s="541">
        <f t="shared" si="31"/>
        <v>83.885278291875139</v>
      </c>
      <c r="AU32" s="541">
        <f t="shared" si="31"/>
        <v>36.117272597890668</v>
      </c>
      <c r="AV32" s="541">
        <f t="shared" si="31"/>
        <v>36.117272597890683</v>
      </c>
      <c r="AW32" s="541">
        <f t="shared" si="31"/>
        <v>76.512277048974028</v>
      </c>
      <c r="AX32" s="541">
        <f t="shared" si="31"/>
        <v>83.46793859888075</v>
      </c>
      <c r="AY32" s="541">
        <f t="shared" si="31"/>
        <v>35.937584674518078</v>
      </c>
      <c r="AZ32" s="541">
        <f t="shared" si="31"/>
        <v>35.937584674518099</v>
      </c>
      <c r="BA32" s="541">
        <f t="shared" si="31"/>
        <v>76.13161895420302</v>
      </c>
      <c r="BB32" s="541">
        <f t="shared" si="31"/>
        <v>83.052675222766922</v>
      </c>
      <c r="BC32" s="541">
        <f t="shared" si="31"/>
        <v>35.758790720913517</v>
      </c>
      <c r="BD32" s="541">
        <f t="shared" si="31"/>
        <v>35.758790720913538</v>
      </c>
      <c r="BE32" s="541">
        <f t="shared" si="31"/>
        <v>75.752854680799032</v>
      </c>
      <c r="BF32" s="541">
        <f t="shared" si="31"/>
        <v>82.639477833598932</v>
      </c>
      <c r="BG32" s="541">
        <f t="shared" si="31"/>
        <v>35.580886289466186</v>
      </c>
      <c r="BH32" s="541">
        <f t="shared" si="31"/>
        <v>35.580886289466207</v>
      </c>
      <c r="BI32" s="541">
        <f t="shared" si="31"/>
        <v>75.375974806765228</v>
      </c>
      <c r="BJ32" s="541">
        <f t="shared" si="31"/>
        <v>82.228336152834785</v>
      </c>
      <c r="BK32" s="541">
        <f t="shared" si="31"/>
        <v>35.403866954692738</v>
      </c>
      <c r="BL32" s="541">
        <f t="shared" si="31"/>
        <v>35.403866954692759</v>
      </c>
      <c r="BM32" s="541">
        <f t="shared" si="31"/>
        <v>75.000969956980327</v>
      </c>
      <c r="BN32" s="541">
        <f t="shared" si="31"/>
        <v>81.819239953069442</v>
      </c>
      <c r="BO32" s="541">
        <f t="shared" si="31"/>
        <v>35.227728313127102</v>
      </c>
      <c r="BP32" s="541">
        <f t="shared" si="31"/>
        <v>35.227728313127123</v>
      </c>
      <c r="BQ32" s="541">
        <f t="shared" ref="BQ32:CV32" si="32" xml:space="preserve"> BQ$27</f>
        <v>74.627830802965519</v>
      </c>
      <c r="BR32" s="541">
        <f t="shared" si="32"/>
        <v>81.412179057780563</v>
      </c>
      <c r="BS32" s="541">
        <f t="shared" si="32"/>
        <v>35.052465983211057</v>
      </c>
      <c r="BT32" s="541">
        <f t="shared" si="32"/>
        <v>35.052465983211071</v>
      </c>
      <c r="BU32" s="541">
        <f t="shared" si="32"/>
        <v>74.256548062652271</v>
      </c>
      <c r="BV32" s="541">
        <f t="shared" si="32"/>
        <v>81.007143341075206</v>
      </c>
      <c r="BW32" s="541">
        <f t="shared" si="32"/>
        <v>34.878075605185138</v>
      </c>
      <c r="BX32" s="541">
        <f t="shared" si="32"/>
        <v>34.87807560518516</v>
      </c>
      <c r="BY32" s="541">
        <f t="shared" si="32"/>
        <v>73.887112500151517</v>
      </c>
      <c r="BZ32" s="541">
        <f t="shared" si="32"/>
        <v>80.604122727438011</v>
      </c>
      <c r="CA32" s="541">
        <f t="shared" si="32"/>
        <v>34.704552840980234</v>
      </c>
      <c r="CB32" s="541">
        <f t="shared" si="32"/>
        <v>34.704552840980256</v>
      </c>
      <c r="CC32" s="541">
        <f t="shared" si="32"/>
        <v>73.519514925523907</v>
      </c>
      <c r="CD32" s="541">
        <f t="shared" si="32"/>
        <v>80.203107191480626</v>
      </c>
      <c r="CE32" s="541">
        <f t="shared" si="32"/>
        <v>34.531893374109693</v>
      </c>
      <c r="CF32" s="541">
        <f t="shared" si="32"/>
        <v>34.531893374109714</v>
      </c>
      <c r="CG32" s="541">
        <f t="shared" si="32"/>
        <v>73.153746194551175</v>
      </c>
      <c r="CH32" s="541">
        <f t="shared" si="32"/>
        <v>79.80408675769219</v>
      </c>
      <c r="CI32" s="541">
        <f t="shared" si="32"/>
        <v>34.360092909561899</v>
      </c>
      <c r="CJ32" s="541">
        <f t="shared" si="32"/>
        <v>34.360092909561914</v>
      </c>
      <c r="CK32" s="541">
        <f t="shared" si="32"/>
        <v>72.789797208508645</v>
      </c>
      <c r="CL32" s="541">
        <f t="shared" si="32"/>
        <v>79.40705150019123</v>
      </c>
      <c r="CM32" s="541">
        <f t="shared" si="32"/>
        <v>34.189147173693428</v>
      </c>
      <c r="CN32" s="541">
        <f t="shared" si="32"/>
        <v>34.189147173693449</v>
      </c>
      <c r="CO32" s="541">
        <f t="shared" si="32"/>
        <v>72.427658913938942</v>
      </c>
      <c r="CP32" s="541">
        <f t="shared" si="32"/>
        <v>79.011991542478839</v>
      </c>
      <c r="CQ32" s="541">
        <f t="shared" si="32"/>
        <v>34.019051914122819</v>
      </c>
      <c r="CR32" s="541">
        <f t="shared" si="32"/>
        <v>34.019051914122834</v>
      </c>
      <c r="CS32" s="541">
        <f t="shared" si="32"/>
        <v>72.067322302426831</v>
      </c>
      <c r="CT32" s="541">
        <f t="shared" si="32"/>
        <v>78.618897057192896</v>
      </c>
      <c r="CU32" s="541">
        <f t="shared" si="32"/>
        <v>33.849802899624706</v>
      </c>
      <c r="CV32" s="541">
        <f t="shared" si="32"/>
        <v>33.84980289962472</v>
      </c>
      <c r="CW32" s="541">
        <f t="shared" ref="CW32:EB32" si="33" xml:space="preserve"> CW$27</f>
        <v>71.708778410374961</v>
      </c>
      <c r="CX32" s="541">
        <f t="shared" si="33"/>
        <v>78.227758265863599</v>
      </c>
      <c r="CY32" s="541">
        <f t="shared" si="33"/>
        <v>33.681395920024585</v>
      </c>
      <c r="CZ32" s="541">
        <f t="shared" si="33"/>
        <v>33.681395920024606</v>
      </c>
      <c r="DA32" s="541">
        <f t="shared" si="33"/>
        <v>71.352018318781077</v>
      </c>
      <c r="DB32" s="541">
        <f t="shared" si="33"/>
        <v>77.838565438670258</v>
      </c>
      <c r="DC32" s="541">
        <f t="shared" si="33"/>
        <v>33.513826786094121</v>
      </c>
      <c r="DD32" s="541">
        <f t="shared" si="33"/>
        <v>33.513826786094135</v>
      </c>
      <c r="DE32" s="541">
        <f t="shared" si="33"/>
        <v>70.997033153015991</v>
      </c>
      <c r="DF32" s="541">
        <f t="shared" si="33"/>
        <v>77.451308894199258</v>
      </c>
      <c r="DG32" s="541">
        <f t="shared" si="33"/>
        <v>33.347091329446883</v>
      </c>
      <c r="DH32" s="541">
        <f t="shared" si="33"/>
        <v>33.347091329446904</v>
      </c>
      <c r="DI32" s="541">
        <f t="shared" si="33"/>
        <v>70.643814082602987</v>
      </c>
      <c r="DJ32" s="541">
        <f t="shared" si="33"/>
        <v>77.065978999203253</v>
      </c>
      <c r="DK32" s="541">
        <f t="shared" si="33"/>
        <v>33.181185402434721</v>
      </c>
      <c r="DL32" s="541">
        <f t="shared" si="33"/>
        <v>33.181185402434735</v>
      </c>
      <c r="DM32" s="541">
        <f t="shared" si="33"/>
        <v>70.292352320998006</v>
      </c>
      <c r="DN32" s="541">
        <f t="shared" si="33"/>
        <v>76.682566168361461</v>
      </c>
      <c r="DO32" s="541">
        <f t="shared" si="33"/>
        <v>33.016104878044501</v>
      </c>
      <c r="DP32" s="541">
        <f t="shared" si="33"/>
        <v>33.016104878044523</v>
      </c>
      <c r="DQ32" s="541">
        <f t="shared" si="33"/>
        <v>69.942639125371159</v>
      </c>
      <c r="DR32" s="541">
        <f t="shared" si="33"/>
        <v>76.301060864041261</v>
      </c>
      <c r="DS32" s="541">
        <f t="shared" si="33"/>
        <v>32.851845649795528</v>
      </c>
      <c r="DT32" s="541">
        <f t="shared" si="33"/>
        <v>32.851845649795543</v>
      </c>
      <c r="DU32" s="541">
        <f t="shared" si="33"/>
        <v>69.594665796389236</v>
      </c>
      <c r="DV32" s="541">
        <f t="shared" si="33"/>
        <v>75.921453596060985</v>
      </c>
      <c r="DW32" s="541">
        <f t="shared" si="33"/>
        <v>32.68840363163735</v>
      </c>
      <c r="DX32" s="541">
        <f t="shared" si="33"/>
        <v>32.688403631637364</v>
      </c>
      <c r="DY32" s="541">
        <f t="shared" si="33"/>
        <v>69.248423677999256</v>
      </c>
      <c r="DZ32" s="541">
        <f t="shared" si="33"/>
        <v>75.543734921453719</v>
      </c>
      <c r="EA32" s="541">
        <f t="shared" si="33"/>
        <v>32.525774757848112</v>
      </c>
      <c r="EB32" s="541">
        <f t="shared" si="33"/>
        <v>32.525774757848133</v>
      </c>
      <c r="EC32" s="541">
        <f t="shared" ref="EC32:FH32" si="34" xml:space="preserve"> EC$27</f>
        <v>0</v>
      </c>
      <c r="ED32" s="541">
        <f t="shared" si="34"/>
        <v>0</v>
      </c>
      <c r="EE32" s="541">
        <f t="shared" si="34"/>
        <v>0</v>
      </c>
      <c r="EF32" s="541">
        <f t="shared" si="34"/>
        <v>0</v>
      </c>
      <c r="EG32" s="541">
        <f t="shared" si="34"/>
        <v>0</v>
      </c>
      <c r="EH32" s="541">
        <f t="shared" si="34"/>
        <v>0</v>
      </c>
      <c r="EI32" s="541">
        <f t="shared" si="34"/>
        <v>0</v>
      </c>
      <c r="EJ32" s="541">
        <f t="shared" si="34"/>
        <v>0</v>
      </c>
      <c r="EK32" s="541">
        <f t="shared" si="34"/>
        <v>0</v>
      </c>
      <c r="EL32" s="541">
        <f t="shared" si="34"/>
        <v>0</v>
      </c>
      <c r="EM32" s="541">
        <f t="shared" si="34"/>
        <v>0</v>
      </c>
      <c r="EN32" s="541">
        <f t="shared" si="34"/>
        <v>0</v>
      </c>
      <c r="EO32" s="541">
        <f t="shared" si="34"/>
        <v>0</v>
      </c>
      <c r="EP32" s="541">
        <f t="shared" si="34"/>
        <v>0</v>
      </c>
      <c r="EQ32" s="541">
        <f t="shared" si="34"/>
        <v>0</v>
      </c>
      <c r="ER32" s="541">
        <f t="shared" si="34"/>
        <v>0</v>
      </c>
      <c r="ES32" s="541">
        <f t="shared" si="34"/>
        <v>0</v>
      </c>
      <c r="ET32" s="541">
        <f t="shared" si="34"/>
        <v>0</v>
      </c>
      <c r="EU32" s="541">
        <f t="shared" si="34"/>
        <v>0</v>
      </c>
      <c r="EV32" s="541">
        <f t="shared" si="34"/>
        <v>0</v>
      </c>
      <c r="EW32" s="541">
        <f t="shared" si="34"/>
        <v>0</v>
      </c>
      <c r="EX32" s="541">
        <f t="shared" si="34"/>
        <v>0</v>
      </c>
      <c r="EY32" s="541">
        <f t="shared" si="34"/>
        <v>0</v>
      </c>
      <c r="EZ32" s="541">
        <f t="shared" si="34"/>
        <v>0</v>
      </c>
      <c r="FA32" s="541">
        <f t="shared" si="34"/>
        <v>0</v>
      </c>
      <c r="FB32" s="541">
        <f t="shared" si="34"/>
        <v>0</v>
      </c>
      <c r="FC32" s="541">
        <f t="shared" si="34"/>
        <v>0</v>
      </c>
      <c r="FD32" s="541">
        <f t="shared" si="34"/>
        <v>0</v>
      </c>
      <c r="FE32" s="541">
        <f t="shared" si="34"/>
        <v>0</v>
      </c>
      <c r="FF32" s="541">
        <f t="shared" si="34"/>
        <v>0</v>
      </c>
      <c r="FG32" s="541">
        <f t="shared" si="34"/>
        <v>0</v>
      </c>
      <c r="FH32" s="541">
        <f t="shared" si="34"/>
        <v>0</v>
      </c>
      <c r="FI32" s="541">
        <f t="shared" ref="FI32:GJ32" si="35" xml:space="preserve"> FI$27</f>
        <v>0</v>
      </c>
      <c r="FJ32" s="541">
        <f t="shared" si="35"/>
        <v>0</v>
      </c>
      <c r="FK32" s="541">
        <f t="shared" si="35"/>
        <v>0</v>
      </c>
      <c r="FL32" s="541">
        <f t="shared" si="35"/>
        <v>0</v>
      </c>
      <c r="FM32" s="541">
        <f t="shared" si="35"/>
        <v>0</v>
      </c>
      <c r="FN32" s="541">
        <f t="shared" si="35"/>
        <v>0</v>
      </c>
      <c r="FO32" s="541">
        <f t="shared" si="35"/>
        <v>0</v>
      </c>
      <c r="FP32" s="541">
        <f t="shared" si="35"/>
        <v>0</v>
      </c>
      <c r="FQ32" s="541">
        <f t="shared" si="35"/>
        <v>0</v>
      </c>
      <c r="FR32" s="541">
        <f t="shared" si="35"/>
        <v>0</v>
      </c>
      <c r="FS32" s="541">
        <f t="shared" si="35"/>
        <v>0</v>
      </c>
      <c r="FT32" s="541">
        <f t="shared" si="35"/>
        <v>0</v>
      </c>
      <c r="FU32" s="541">
        <f t="shared" si="35"/>
        <v>0</v>
      </c>
      <c r="FV32" s="541">
        <f t="shared" si="35"/>
        <v>0</v>
      </c>
      <c r="FW32" s="541">
        <f t="shared" si="35"/>
        <v>0</v>
      </c>
      <c r="FX32" s="541">
        <f t="shared" si="35"/>
        <v>0</v>
      </c>
      <c r="FY32" s="541">
        <f t="shared" si="35"/>
        <v>0</v>
      </c>
      <c r="FZ32" s="541">
        <f t="shared" si="35"/>
        <v>0</v>
      </c>
      <c r="GA32" s="541">
        <f t="shared" si="35"/>
        <v>0</v>
      </c>
      <c r="GB32" s="541">
        <f t="shared" si="35"/>
        <v>0</v>
      </c>
      <c r="GC32" s="541">
        <f t="shared" si="35"/>
        <v>0</v>
      </c>
      <c r="GD32" s="541">
        <f t="shared" si="35"/>
        <v>0</v>
      </c>
      <c r="GE32" s="541">
        <f t="shared" si="35"/>
        <v>0</v>
      </c>
      <c r="GF32" s="541">
        <f t="shared" si="35"/>
        <v>0</v>
      </c>
      <c r="GG32" s="541">
        <f t="shared" si="35"/>
        <v>0</v>
      </c>
      <c r="GH32" s="541">
        <f t="shared" si="35"/>
        <v>0</v>
      </c>
      <c r="GI32" s="541">
        <f t="shared" si="35"/>
        <v>0</v>
      </c>
      <c r="GJ32" s="541">
        <f t="shared" si="35"/>
        <v>0</v>
      </c>
    </row>
    <row r="33" spans="1:255" s="514" customFormat="1" x14ac:dyDescent="0.25">
      <c r="A33" s="313"/>
      <c r="B33" s="313"/>
      <c r="C33" s="314"/>
      <c r="D33" s="315"/>
      <c r="E33" s="526" t="str">
        <f xml:space="preserve"> Time!E$97</f>
        <v>Operating period flag</v>
      </c>
      <c r="F33" s="526">
        <f xml:space="preserve"> Time!F$97</f>
        <v>0</v>
      </c>
      <c r="G33" s="526" t="str">
        <f xml:space="preserve"> Time!G$97</f>
        <v>flag</v>
      </c>
      <c r="H33" s="526">
        <f xml:space="preserve"> Time!H$97</f>
        <v>120</v>
      </c>
      <c r="I33" s="526">
        <f xml:space="preserve"> Time!I$97</f>
        <v>0</v>
      </c>
      <c r="J33" s="526">
        <f xml:space="preserve"> Time!J$97</f>
        <v>0</v>
      </c>
      <c r="K33" s="526">
        <f xml:space="preserve"> Time!K$97</f>
        <v>0</v>
      </c>
      <c r="L33" s="526">
        <f xml:space="preserve"> Time!L$97</f>
        <v>0</v>
      </c>
      <c r="M33" s="526">
        <f xml:space="preserve"> Time!M$97</f>
        <v>1</v>
      </c>
      <c r="N33" s="526">
        <f xml:space="preserve"> Time!N$97</f>
        <v>1</v>
      </c>
      <c r="O33" s="526">
        <f xml:space="preserve"> Time!O$97</f>
        <v>1</v>
      </c>
      <c r="P33" s="526">
        <f xml:space="preserve"> Time!P$97</f>
        <v>1</v>
      </c>
      <c r="Q33" s="526">
        <f xml:space="preserve"> Time!Q$97</f>
        <v>1</v>
      </c>
      <c r="R33" s="526">
        <f xml:space="preserve"> Time!R$97</f>
        <v>1</v>
      </c>
      <c r="S33" s="526">
        <f xml:space="preserve"> Time!S$97</f>
        <v>1</v>
      </c>
      <c r="T33" s="526">
        <f xml:space="preserve"> Time!T$97</f>
        <v>1</v>
      </c>
      <c r="U33" s="526">
        <f xml:space="preserve"> Time!U$97</f>
        <v>1</v>
      </c>
      <c r="V33" s="526">
        <f xml:space="preserve"> Time!V$97</f>
        <v>1</v>
      </c>
      <c r="W33" s="526">
        <f xml:space="preserve"> Time!W$97</f>
        <v>1</v>
      </c>
      <c r="X33" s="526">
        <f xml:space="preserve"> Time!X$97</f>
        <v>1</v>
      </c>
      <c r="Y33" s="526">
        <f xml:space="preserve"> Time!Y$97</f>
        <v>1</v>
      </c>
      <c r="Z33" s="526">
        <f xml:space="preserve"> Time!Z$97</f>
        <v>1</v>
      </c>
      <c r="AA33" s="526">
        <f xml:space="preserve"> Time!AA$97</f>
        <v>1</v>
      </c>
      <c r="AB33" s="526">
        <f xml:space="preserve"> Time!AB$97</f>
        <v>1</v>
      </c>
      <c r="AC33" s="526">
        <f xml:space="preserve"> Time!AC$97</f>
        <v>1</v>
      </c>
      <c r="AD33" s="526">
        <f xml:space="preserve"> Time!AD$97</f>
        <v>1</v>
      </c>
      <c r="AE33" s="526">
        <f xml:space="preserve"> Time!AE$97</f>
        <v>1</v>
      </c>
      <c r="AF33" s="526">
        <f xml:space="preserve"> Time!AF$97</f>
        <v>1</v>
      </c>
      <c r="AG33" s="526">
        <f xml:space="preserve"> Time!AG$97</f>
        <v>1</v>
      </c>
      <c r="AH33" s="526">
        <f xml:space="preserve"> Time!AH$97</f>
        <v>1</v>
      </c>
      <c r="AI33" s="526">
        <f xml:space="preserve"> Time!AI$97</f>
        <v>1</v>
      </c>
      <c r="AJ33" s="526">
        <f xml:space="preserve"> Time!AJ$97</f>
        <v>1</v>
      </c>
      <c r="AK33" s="526">
        <f xml:space="preserve"> Time!AK$97</f>
        <v>1</v>
      </c>
      <c r="AL33" s="526">
        <f xml:space="preserve"> Time!AL$97</f>
        <v>1</v>
      </c>
      <c r="AM33" s="526">
        <f xml:space="preserve"> Time!AM$97</f>
        <v>1</v>
      </c>
      <c r="AN33" s="526">
        <f xml:space="preserve"> Time!AN$97</f>
        <v>1</v>
      </c>
      <c r="AO33" s="526">
        <f xml:space="preserve"> Time!AO$97</f>
        <v>1</v>
      </c>
      <c r="AP33" s="526">
        <f xml:space="preserve"> Time!AP$97</f>
        <v>1</v>
      </c>
      <c r="AQ33" s="526">
        <f xml:space="preserve"> Time!AQ$97</f>
        <v>1</v>
      </c>
      <c r="AR33" s="526">
        <f xml:space="preserve"> Time!AR$97</f>
        <v>1</v>
      </c>
      <c r="AS33" s="526">
        <f xml:space="preserve"> Time!AS$97</f>
        <v>1</v>
      </c>
      <c r="AT33" s="526">
        <f xml:space="preserve"> Time!AT$97</f>
        <v>1</v>
      </c>
      <c r="AU33" s="526">
        <f xml:space="preserve"> Time!AU$97</f>
        <v>1</v>
      </c>
      <c r="AV33" s="526">
        <f xml:space="preserve"> Time!AV$97</f>
        <v>1</v>
      </c>
      <c r="AW33" s="526">
        <f xml:space="preserve"> Time!AW$97</f>
        <v>1</v>
      </c>
      <c r="AX33" s="526">
        <f xml:space="preserve"> Time!AX$97</f>
        <v>1</v>
      </c>
      <c r="AY33" s="526">
        <f xml:space="preserve"> Time!AY$97</f>
        <v>1</v>
      </c>
      <c r="AZ33" s="526">
        <f xml:space="preserve"> Time!AZ$97</f>
        <v>1</v>
      </c>
      <c r="BA33" s="526">
        <f xml:space="preserve"> Time!BA$97</f>
        <v>1</v>
      </c>
      <c r="BB33" s="526">
        <f xml:space="preserve"> Time!BB$97</f>
        <v>1</v>
      </c>
      <c r="BC33" s="526">
        <f xml:space="preserve"> Time!BC$97</f>
        <v>1</v>
      </c>
      <c r="BD33" s="526">
        <f xml:space="preserve"> Time!BD$97</f>
        <v>1</v>
      </c>
      <c r="BE33" s="526">
        <f xml:space="preserve"> Time!BE$97</f>
        <v>1</v>
      </c>
      <c r="BF33" s="526">
        <f xml:space="preserve"> Time!BF$97</f>
        <v>1</v>
      </c>
      <c r="BG33" s="526">
        <f xml:space="preserve"> Time!BG$97</f>
        <v>1</v>
      </c>
      <c r="BH33" s="526">
        <f xml:space="preserve"> Time!BH$97</f>
        <v>1</v>
      </c>
      <c r="BI33" s="526">
        <f xml:space="preserve"> Time!BI$97</f>
        <v>1</v>
      </c>
      <c r="BJ33" s="526">
        <f xml:space="preserve"> Time!BJ$97</f>
        <v>1</v>
      </c>
      <c r="BK33" s="526">
        <f xml:space="preserve"> Time!BK$97</f>
        <v>1</v>
      </c>
      <c r="BL33" s="526">
        <f xml:space="preserve"> Time!BL$97</f>
        <v>1</v>
      </c>
      <c r="BM33" s="526">
        <f xml:space="preserve"> Time!BM$97</f>
        <v>1</v>
      </c>
      <c r="BN33" s="526">
        <f xml:space="preserve"> Time!BN$97</f>
        <v>1</v>
      </c>
      <c r="BO33" s="526">
        <f xml:space="preserve"> Time!BO$97</f>
        <v>1</v>
      </c>
      <c r="BP33" s="526">
        <f xml:space="preserve"> Time!BP$97</f>
        <v>1</v>
      </c>
      <c r="BQ33" s="526">
        <f xml:space="preserve"> Time!BQ$97</f>
        <v>1</v>
      </c>
      <c r="BR33" s="526">
        <f xml:space="preserve"> Time!BR$97</f>
        <v>1</v>
      </c>
      <c r="BS33" s="526">
        <f xml:space="preserve"> Time!BS$97</f>
        <v>1</v>
      </c>
      <c r="BT33" s="526">
        <f xml:space="preserve"> Time!BT$97</f>
        <v>1</v>
      </c>
      <c r="BU33" s="526">
        <f xml:space="preserve"> Time!BU$97</f>
        <v>1</v>
      </c>
      <c r="BV33" s="526">
        <f xml:space="preserve"> Time!BV$97</f>
        <v>1</v>
      </c>
      <c r="BW33" s="526">
        <f xml:space="preserve"> Time!BW$97</f>
        <v>1</v>
      </c>
      <c r="BX33" s="526">
        <f xml:space="preserve"> Time!BX$97</f>
        <v>1</v>
      </c>
      <c r="BY33" s="526">
        <f xml:space="preserve"> Time!BY$97</f>
        <v>1</v>
      </c>
      <c r="BZ33" s="526">
        <f xml:space="preserve"> Time!BZ$97</f>
        <v>1</v>
      </c>
      <c r="CA33" s="526">
        <f xml:space="preserve"> Time!CA$97</f>
        <v>1</v>
      </c>
      <c r="CB33" s="526">
        <f xml:space="preserve"> Time!CB$97</f>
        <v>1</v>
      </c>
      <c r="CC33" s="526">
        <f xml:space="preserve"> Time!CC$97</f>
        <v>1</v>
      </c>
      <c r="CD33" s="526">
        <f xml:space="preserve"> Time!CD$97</f>
        <v>1</v>
      </c>
      <c r="CE33" s="526">
        <f xml:space="preserve"> Time!CE$97</f>
        <v>1</v>
      </c>
      <c r="CF33" s="526">
        <f xml:space="preserve"> Time!CF$97</f>
        <v>1</v>
      </c>
      <c r="CG33" s="526">
        <f xml:space="preserve"> Time!CG$97</f>
        <v>1</v>
      </c>
      <c r="CH33" s="526">
        <f xml:space="preserve"> Time!CH$97</f>
        <v>1</v>
      </c>
      <c r="CI33" s="526">
        <f xml:space="preserve"> Time!CI$97</f>
        <v>1</v>
      </c>
      <c r="CJ33" s="526">
        <f xml:space="preserve"> Time!CJ$97</f>
        <v>1</v>
      </c>
      <c r="CK33" s="526">
        <f xml:space="preserve"> Time!CK$97</f>
        <v>1</v>
      </c>
      <c r="CL33" s="526">
        <f xml:space="preserve"> Time!CL$97</f>
        <v>1</v>
      </c>
      <c r="CM33" s="526">
        <f xml:space="preserve"> Time!CM$97</f>
        <v>1</v>
      </c>
      <c r="CN33" s="526">
        <f xml:space="preserve"> Time!CN$97</f>
        <v>1</v>
      </c>
      <c r="CO33" s="526">
        <f xml:space="preserve"> Time!CO$97</f>
        <v>1</v>
      </c>
      <c r="CP33" s="526">
        <f xml:space="preserve"> Time!CP$97</f>
        <v>1</v>
      </c>
      <c r="CQ33" s="526">
        <f xml:space="preserve"> Time!CQ$97</f>
        <v>1</v>
      </c>
      <c r="CR33" s="526">
        <f xml:space="preserve"> Time!CR$97</f>
        <v>1</v>
      </c>
      <c r="CS33" s="526">
        <f xml:space="preserve"> Time!CS$97</f>
        <v>1</v>
      </c>
      <c r="CT33" s="526">
        <f xml:space="preserve"> Time!CT$97</f>
        <v>1</v>
      </c>
      <c r="CU33" s="526">
        <f xml:space="preserve"> Time!CU$97</f>
        <v>1</v>
      </c>
      <c r="CV33" s="526">
        <f xml:space="preserve"> Time!CV$97</f>
        <v>1</v>
      </c>
      <c r="CW33" s="526">
        <f xml:space="preserve"> Time!CW$97</f>
        <v>1</v>
      </c>
      <c r="CX33" s="526">
        <f xml:space="preserve"> Time!CX$97</f>
        <v>1</v>
      </c>
      <c r="CY33" s="526">
        <f xml:space="preserve"> Time!CY$97</f>
        <v>1</v>
      </c>
      <c r="CZ33" s="526">
        <f xml:space="preserve"> Time!CZ$97</f>
        <v>1</v>
      </c>
      <c r="DA33" s="526">
        <f xml:space="preserve"> Time!DA$97</f>
        <v>1</v>
      </c>
      <c r="DB33" s="526">
        <f xml:space="preserve"> Time!DB$97</f>
        <v>1</v>
      </c>
      <c r="DC33" s="526">
        <f xml:space="preserve"> Time!DC$97</f>
        <v>1</v>
      </c>
      <c r="DD33" s="526">
        <f xml:space="preserve"> Time!DD$97</f>
        <v>1</v>
      </c>
      <c r="DE33" s="526">
        <f xml:space="preserve"> Time!DE$97</f>
        <v>1</v>
      </c>
      <c r="DF33" s="526">
        <f xml:space="preserve"> Time!DF$97</f>
        <v>1</v>
      </c>
      <c r="DG33" s="526">
        <f xml:space="preserve"> Time!DG$97</f>
        <v>1</v>
      </c>
      <c r="DH33" s="526">
        <f xml:space="preserve"> Time!DH$97</f>
        <v>1</v>
      </c>
      <c r="DI33" s="526">
        <f xml:space="preserve"> Time!DI$97</f>
        <v>1</v>
      </c>
      <c r="DJ33" s="526">
        <f xml:space="preserve"> Time!DJ$97</f>
        <v>1</v>
      </c>
      <c r="DK33" s="526">
        <f xml:space="preserve"> Time!DK$97</f>
        <v>1</v>
      </c>
      <c r="DL33" s="526">
        <f xml:space="preserve"> Time!DL$97</f>
        <v>1</v>
      </c>
      <c r="DM33" s="526">
        <f xml:space="preserve"> Time!DM$97</f>
        <v>1</v>
      </c>
      <c r="DN33" s="526">
        <f xml:space="preserve"> Time!DN$97</f>
        <v>1</v>
      </c>
      <c r="DO33" s="526">
        <f xml:space="preserve"> Time!DO$97</f>
        <v>1</v>
      </c>
      <c r="DP33" s="526">
        <f xml:space="preserve"> Time!DP$97</f>
        <v>1</v>
      </c>
      <c r="DQ33" s="526">
        <f xml:space="preserve"> Time!DQ$97</f>
        <v>1</v>
      </c>
      <c r="DR33" s="526">
        <f xml:space="preserve"> Time!DR$97</f>
        <v>1</v>
      </c>
      <c r="DS33" s="526">
        <f xml:space="preserve"> Time!DS$97</f>
        <v>1</v>
      </c>
      <c r="DT33" s="526">
        <f xml:space="preserve"> Time!DT$97</f>
        <v>1</v>
      </c>
      <c r="DU33" s="526">
        <f xml:space="preserve"> Time!DU$97</f>
        <v>1</v>
      </c>
      <c r="DV33" s="526">
        <f xml:space="preserve"> Time!DV$97</f>
        <v>1</v>
      </c>
      <c r="DW33" s="526">
        <f xml:space="preserve"> Time!DW$97</f>
        <v>1</v>
      </c>
      <c r="DX33" s="526">
        <f xml:space="preserve"> Time!DX$97</f>
        <v>1</v>
      </c>
      <c r="DY33" s="526">
        <f xml:space="preserve"> Time!DY$97</f>
        <v>1</v>
      </c>
      <c r="DZ33" s="526">
        <f xml:space="preserve"> Time!DZ$97</f>
        <v>1</v>
      </c>
      <c r="EA33" s="526">
        <f xml:space="preserve"> Time!EA$97</f>
        <v>1</v>
      </c>
      <c r="EB33" s="526">
        <f xml:space="preserve"> Time!EB$97</f>
        <v>1</v>
      </c>
      <c r="EC33" s="526">
        <f xml:space="preserve"> Time!EC$97</f>
        <v>0</v>
      </c>
      <c r="ED33" s="526">
        <f xml:space="preserve"> Time!ED$97</f>
        <v>0</v>
      </c>
      <c r="EE33" s="526">
        <f xml:space="preserve"> Time!EE$97</f>
        <v>0</v>
      </c>
      <c r="EF33" s="526">
        <f xml:space="preserve"> Time!EF$97</f>
        <v>0</v>
      </c>
      <c r="EG33" s="526">
        <f xml:space="preserve"> Time!EG$97</f>
        <v>0</v>
      </c>
      <c r="EH33" s="526">
        <f xml:space="preserve"> Time!EH$97</f>
        <v>0</v>
      </c>
      <c r="EI33" s="526">
        <f xml:space="preserve"> Time!EI$97</f>
        <v>0</v>
      </c>
      <c r="EJ33" s="526">
        <f xml:space="preserve"> Time!EJ$97</f>
        <v>0</v>
      </c>
      <c r="EK33" s="526">
        <f xml:space="preserve"> Time!EK$97</f>
        <v>0</v>
      </c>
      <c r="EL33" s="526">
        <f xml:space="preserve"> Time!EL$97</f>
        <v>0</v>
      </c>
      <c r="EM33" s="526">
        <f xml:space="preserve"> Time!EM$97</f>
        <v>0</v>
      </c>
      <c r="EN33" s="526">
        <f xml:space="preserve"> Time!EN$97</f>
        <v>0</v>
      </c>
      <c r="EO33" s="526">
        <f xml:space="preserve"> Time!EO$97</f>
        <v>0</v>
      </c>
      <c r="EP33" s="526">
        <f xml:space="preserve"> Time!EP$97</f>
        <v>0</v>
      </c>
      <c r="EQ33" s="526">
        <f xml:space="preserve"> Time!EQ$97</f>
        <v>0</v>
      </c>
      <c r="ER33" s="526">
        <f xml:space="preserve"> Time!ER$97</f>
        <v>0</v>
      </c>
      <c r="ES33" s="526">
        <f xml:space="preserve"> Time!ES$97</f>
        <v>0</v>
      </c>
      <c r="ET33" s="526">
        <f xml:space="preserve"> Time!ET$97</f>
        <v>0</v>
      </c>
      <c r="EU33" s="526">
        <f xml:space="preserve"> Time!EU$97</f>
        <v>0</v>
      </c>
      <c r="EV33" s="526">
        <f xml:space="preserve"> Time!EV$97</f>
        <v>0</v>
      </c>
      <c r="EW33" s="526">
        <f xml:space="preserve"> Time!EW$97</f>
        <v>0</v>
      </c>
      <c r="EX33" s="526">
        <f xml:space="preserve"> Time!EX$97</f>
        <v>0</v>
      </c>
      <c r="EY33" s="526">
        <f xml:space="preserve"> Time!EY$97</f>
        <v>0</v>
      </c>
      <c r="EZ33" s="526">
        <f xml:space="preserve"> Time!EZ$97</f>
        <v>0</v>
      </c>
      <c r="FA33" s="526">
        <f xml:space="preserve"> Time!FA$97</f>
        <v>0</v>
      </c>
      <c r="FB33" s="526">
        <f xml:space="preserve"> Time!FB$97</f>
        <v>0</v>
      </c>
      <c r="FC33" s="526">
        <f xml:space="preserve"> Time!FC$97</f>
        <v>0</v>
      </c>
      <c r="FD33" s="526">
        <f xml:space="preserve"> Time!FD$97</f>
        <v>0</v>
      </c>
      <c r="FE33" s="526">
        <f xml:space="preserve"> Time!FE$97</f>
        <v>0</v>
      </c>
      <c r="FF33" s="526">
        <f xml:space="preserve"> Time!FF$97</f>
        <v>0</v>
      </c>
      <c r="FG33" s="526">
        <f xml:space="preserve"> Time!FG$97</f>
        <v>0</v>
      </c>
      <c r="FH33" s="526">
        <f xml:space="preserve"> Time!FH$97</f>
        <v>0</v>
      </c>
      <c r="FI33" s="526">
        <f xml:space="preserve"> Time!FI$97</f>
        <v>0</v>
      </c>
      <c r="FJ33" s="526">
        <f xml:space="preserve"> Time!FJ$97</f>
        <v>0</v>
      </c>
      <c r="FK33" s="526">
        <f xml:space="preserve"> Time!FK$97</f>
        <v>0</v>
      </c>
      <c r="FL33" s="526">
        <f xml:space="preserve"> Time!FL$97</f>
        <v>0</v>
      </c>
      <c r="FM33" s="526">
        <f xml:space="preserve"> Time!FM$97</f>
        <v>0</v>
      </c>
      <c r="FN33" s="526">
        <f xml:space="preserve"> Time!FN$97</f>
        <v>0</v>
      </c>
      <c r="FO33" s="526">
        <f xml:space="preserve"> Time!FO$97</f>
        <v>0</v>
      </c>
      <c r="FP33" s="526">
        <f xml:space="preserve"> Time!FP$97</f>
        <v>0</v>
      </c>
      <c r="FQ33" s="526">
        <f xml:space="preserve"> Time!FQ$97</f>
        <v>0</v>
      </c>
      <c r="FR33" s="526">
        <f xml:space="preserve"> Time!FR$97</f>
        <v>0</v>
      </c>
      <c r="FS33" s="526">
        <f xml:space="preserve"> Time!FS$97</f>
        <v>0</v>
      </c>
      <c r="FT33" s="526">
        <f xml:space="preserve"> Time!FT$97</f>
        <v>0</v>
      </c>
      <c r="FU33" s="526">
        <f xml:space="preserve"> Time!FU$97</f>
        <v>0</v>
      </c>
      <c r="FV33" s="526">
        <f xml:space="preserve"> Time!FV$97</f>
        <v>0</v>
      </c>
      <c r="FW33" s="526">
        <f xml:space="preserve"> Time!FW$97</f>
        <v>0</v>
      </c>
      <c r="FX33" s="526">
        <f xml:space="preserve"> Time!FX$97</f>
        <v>0</v>
      </c>
      <c r="FY33" s="526">
        <f xml:space="preserve"> Time!FY$97</f>
        <v>0</v>
      </c>
      <c r="FZ33" s="526">
        <f xml:space="preserve"> Time!FZ$97</f>
        <v>0</v>
      </c>
      <c r="GA33" s="526">
        <f xml:space="preserve"> Time!GA$97</f>
        <v>0</v>
      </c>
      <c r="GB33" s="526">
        <f xml:space="preserve"> Time!GB$97</f>
        <v>0</v>
      </c>
      <c r="GC33" s="526">
        <f xml:space="preserve"> Time!GC$97</f>
        <v>0</v>
      </c>
      <c r="GD33" s="526">
        <f xml:space="preserve"> Time!GD$97</f>
        <v>0</v>
      </c>
      <c r="GE33" s="526">
        <f xml:space="preserve"> Time!GE$97</f>
        <v>0</v>
      </c>
      <c r="GF33" s="526">
        <f xml:space="preserve"> Time!GF$97</f>
        <v>0</v>
      </c>
      <c r="GG33" s="526">
        <f xml:space="preserve"> Time!GG$97</f>
        <v>0</v>
      </c>
      <c r="GH33" s="526">
        <f xml:space="preserve"> Time!GH$97</f>
        <v>0</v>
      </c>
      <c r="GI33" s="526">
        <f xml:space="preserve"> Time!GI$97</f>
        <v>0</v>
      </c>
      <c r="GJ33" s="526">
        <f xml:space="preserve"> Time!GJ$97</f>
        <v>0</v>
      </c>
    </row>
    <row r="34" spans="1:255" s="250" customFormat="1" x14ac:dyDescent="0.25">
      <c r="A34" s="189"/>
      <c r="B34" s="189"/>
      <c r="C34" s="190"/>
      <c r="D34" s="191"/>
      <c r="E34" s="542" t="s">
        <v>131</v>
      </c>
      <c r="F34" s="542"/>
      <c r="G34" s="542" t="str">
        <f xml:space="preserve"> SMU</f>
        <v>$ 000s</v>
      </c>
      <c r="H34" s="542">
        <f xml:space="preserve"> SUM(J34:GJ34)</f>
        <v>440294.29450307303</v>
      </c>
      <c r="I34" s="542"/>
      <c r="J34" s="542">
        <f t="shared" ref="J34:AO34" si="36" xml:space="preserve"> $F29 / $F30 * J32 * $F31 * J33</f>
        <v>0</v>
      </c>
      <c r="K34" s="542">
        <f t="shared" si="36"/>
        <v>0</v>
      </c>
      <c r="L34" s="542">
        <f t="shared" si="36"/>
        <v>0</v>
      </c>
      <c r="M34" s="542">
        <f t="shared" si="36"/>
        <v>5201.6250000000018</v>
      </c>
      <c r="N34" s="542">
        <f t="shared" si="36"/>
        <v>5674.5000000000009</v>
      </c>
      <c r="O34" s="542">
        <f t="shared" si="36"/>
        <v>2443.1874999999986</v>
      </c>
      <c r="P34" s="542">
        <f t="shared" si="36"/>
        <v>2443.1875</v>
      </c>
      <c r="Q34" s="542">
        <f t="shared" si="36"/>
        <v>5175.7462686567187</v>
      </c>
      <c r="R34" s="542">
        <f t="shared" si="36"/>
        <v>5646.2686567164192</v>
      </c>
      <c r="S34" s="542">
        <f t="shared" si="36"/>
        <v>2431.0323383084569</v>
      </c>
      <c r="T34" s="542">
        <f t="shared" si="36"/>
        <v>2431.0323383084583</v>
      </c>
      <c r="U34" s="542">
        <f t="shared" si="36"/>
        <v>5149.9962872206161</v>
      </c>
      <c r="V34" s="542">
        <f t="shared" si="36"/>
        <v>5618.177767877035</v>
      </c>
      <c r="W34" s="542">
        <f t="shared" si="36"/>
        <v>2418.937650058167</v>
      </c>
      <c r="X34" s="542">
        <f t="shared" si="36"/>
        <v>2418.9376500581684</v>
      </c>
      <c r="Y34" s="542">
        <f t="shared" si="36"/>
        <v>5124.3744151448909</v>
      </c>
      <c r="Z34" s="542">
        <f t="shared" si="36"/>
        <v>5590.2266347035174</v>
      </c>
      <c r="AA34" s="542">
        <f t="shared" si="36"/>
        <v>2406.9031343862353</v>
      </c>
      <c r="AB34" s="542">
        <f t="shared" si="36"/>
        <v>2406.9031343862371</v>
      </c>
      <c r="AC34" s="542">
        <f t="shared" si="36"/>
        <v>5098.8800150695452</v>
      </c>
      <c r="AD34" s="542">
        <f t="shared" si="36"/>
        <v>5562.4145618940493</v>
      </c>
      <c r="AE34" s="542">
        <f t="shared" si="36"/>
        <v>2394.9284919266029</v>
      </c>
      <c r="AF34" s="542">
        <f t="shared" si="36"/>
        <v>2394.9284919266047</v>
      </c>
      <c r="AG34" s="542">
        <f t="shared" si="36"/>
        <v>5073.5124528055185</v>
      </c>
      <c r="AH34" s="542">
        <f t="shared" si="36"/>
        <v>5534.7408576060197</v>
      </c>
      <c r="AI34" s="542">
        <f t="shared" si="36"/>
        <v>2383.0134248025911</v>
      </c>
      <c r="AJ34" s="542">
        <f t="shared" si="36"/>
        <v>2383.013424802592</v>
      </c>
      <c r="AK34" s="542">
        <f t="shared" si="36"/>
        <v>5048.2710973189251</v>
      </c>
      <c r="AL34" s="542">
        <f t="shared" si="36"/>
        <v>5507.2048334388264</v>
      </c>
      <c r="AM34" s="542">
        <f t="shared" si="36"/>
        <v>2371.1576366194936</v>
      </c>
      <c r="AN34" s="542">
        <f t="shared" si="36"/>
        <v>2371.157636619495</v>
      </c>
      <c r="AO34" s="542">
        <f t="shared" si="36"/>
        <v>5023.1553207153484</v>
      </c>
      <c r="AP34" s="542">
        <f t="shared" ref="AP34:BU34" si="37" xml:space="preserve"> $F29 / $F30 * AP32 * $F31 * AP33</f>
        <v>5479.8058044167419</v>
      </c>
      <c r="AQ34" s="542">
        <f t="shared" si="37"/>
        <v>2359.3608324572078</v>
      </c>
      <c r="AR34" s="542">
        <f t="shared" si="37"/>
        <v>2359.3608324572092</v>
      </c>
      <c r="AS34" s="542">
        <f t="shared" si="37"/>
        <v>4998.1644982242278</v>
      </c>
      <c r="AT34" s="542">
        <f t="shared" si="37"/>
        <v>5452.5430889718846</v>
      </c>
      <c r="AU34" s="542">
        <f t="shared" si="37"/>
        <v>2347.6227188628936</v>
      </c>
      <c r="AV34" s="542">
        <f t="shared" si="37"/>
        <v>2347.6227188628945</v>
      </c>
      <c r="AW34" s="542">
        <f t="shared" si="37"/>
        <v>4973.298008183313</v>
      </c>
      <c r="AX34" s="542">
        <f t="shared" si="37"/>
        <v>5425.4160089272491</v>
      </c>
      <c r="AY34" s="542">
        <f t="shared" si="37"/>
        <v>2335.9430038436753</v>
      </c>
      <c r="AZ34" s="542">
        <f t="shared" si="37"/>
        <v>2335.9430038436767</v>
      </c>
      <c r="BA34" s="542">
        <f t="shared" si="37"/>
        <v>4948.5552320231973</v>
      </c>
      <c r="BB34" s="542">
        <f t="shared" si="37"/>
        <v>5398.42388947985</v>
      </c>
      <c r="BC34" s="542">
        <f t="shared" si="37"/>
        <v>2324.3213968593791</v>
      </c>
      <c r="BD34" s="542">
        <f t="shared" si="37"/>
        <v>2324.3213968593805</v>
      </c>
      <c r="BE34" s="542">
        <f t="shared" si="37"/>
        <v>4923.9355542519379</v>
      </c>
      <c r="BF34" s="542">
        <f t="shared" si="37"/>
        <v>5371.5660591839314</v>
      </c>
      <c r="BG34" s="542">
        <f t="shared" si="37"/>
        <v>2312.7576088153023</v>
      </c>
      <c r="BH34" s="542">
        <f t="shared" si="37"/>
        <v>2312.7576088153037</v>
      </c>
      <c r="BI34" s="542">
        <f t="shared" si="37"/>
        <v>4899.4383624397406</v>
      </c>
      <c r="BJ34" s="542">
        <f t="shared" si="37"/>
        <v>5344.8418499342615</v>
      </c>
      <c r="BK34" s="542">
        <f t="shared" si="37"/>
        <v>2301.2513520550283</v>
      </c>
      <c r="BL34" s="542">
        <f t="shared" si="37"/>
        <v>2301.2513520550297</v>
      </c>
      <c r="BM34" s="542">
        <f t="shared" si="37"/>
        <v>4875.0630472037219</v>
      </c>
      <c r="BN34" s="542">
        <f t="shared" si="37"/>
        <v>5318.2505969495141</v>
      </c>
      <c r="BO34" s="542">
        <f t="shared" si="37"/>
        <v>2289.8023403532616</v>
      </c>
      <c r="BP34" s="542">
        <f t="shared" si="37"/>
        <v>2289.8023403532634</v>
      </c>
      <c r="BQ34" s="542">
        <f t="shared" si="37"/>
        <v>4850.8090021927592</v>
      </c>
      <c r="BR34" s="542">
        <f t="shared" si="37"/>
        <v>5291.791638755737</v>
      </c>
      <c r="BS34" s="542">
        <f t="shared" si="37"/>
        <v>2278.4102889087189</v>
      </c>
      <c r="BT34" s="542">
        <f t="shared" si="37"/>
        <v>2278.4102889087203</v>
      </c>
      <c r="BU34" s="542">
        <f t="shared" si="37"/>
        <v>4826.675624072398</v>
      </c>
      <c r="BV34" s="542">
        <f t="shared" ref="BV34:DA34" si="38" xml:space="preserve"> $F29 / $F30 * BV32 * $F31 * BV33</f>
        <v>5265.464317169889</v>
      </c>
      <c r="BW34" s="542">
        <f t="shared" si="38"/>
        <v>2267.0749143370344</v>
      </c>
      <c r="BX34" s="542">
        <f t="shared" si="38"/>
        <v>2267.0749143370358</v>
      </c>
      <c r="BY34" s="542">
        <f t="shared" si="38"/>
        <v>4802.6623125098486</v>
      </c>
      <c r="BZ34" s="542">
        <f t="shared" si="38"/>
        <v>5239.2679772834717</v>
      </c>
      <c r="CA34" s="542">
        <f t="shared" si="38"/>
        <v>2255.7959346637153</v>
      </c>
      <c r="CB34" s="542">
        <f t="shared" si="38"/>
        <v>2255.7959346637167</v>
      </c>
      <c r="CC34" s="542">
        <f t="shared" si="38"/>
        <v>4778.7684701590542</v>
      </c>
      <c r="CD34" s="542">
        <f t="shared" si="38"/>
        <v>5213.2019674462408</v>
      </c>
      <c r="CE34" s="542">
        <f t="shared" si="38"/>
        <v>2244.5730693171304</v>
      </c>
      <c r="CF34" s="542">
        <f t="shared" si="38"/>
        <v>2244.5730693171317</v>
      </c>
      <c r="CG34" s="542">
        <f t="shared" si="38"/>
        <v>4754.993502645827</v>
      </c>
      <c r="CH34" s="542">
        <f t="shared" si="38"/>
        <v>5187.265639249993</v>
      </c>
      <c r="CI34" s="542">
        <f t="shared" si="38"/>
        <v>2233.4060391215235</v>
      </c>
      <c r="CJ34" s="542">
        <f t="shared" si="38"/>
        <v>2233.4060391215244</v>
      </c>
      <c r="CK34" s="542">
        <f t="shared" si="38"/>
        <v>4731.3368185530626</v>
      </c>
      <c r="CL34" s="542">
        <f t="shared" si="38"/>
        <v>5161.45834751243</v>
      </c>
      <c r="CM34" s="542">
        <f t="shared" si="38"/>
        <v>2222.2945662900729</v>
      </c>
      <c r="CN34" s="542">
        <f t="shared" si="38"/>
        <v>2222.2945662900743</v>
      </c>
      <c r="CO34" s="542">
        <f t="shared" si="38"/>
        <v>4707.7978294060313</v>
      </c>
      <c r="CP34" s="542">
        <f t="shared" si="38"/>
        <v>5135.779450261125</v>
      </c>
      <c r="CQ34" s="542">
        <f t="shared" si="38"/>
        <v>2211.2383744179833</v>
      </c>
      <c r="CR34" s="542">
        <f t="shared" si="38"/>
        <v>2211.2383744179842</v>
      </c>
      <c r="CS34" s="542">
        <f t="shared" si="38"/>
        <v>4684.375949657745</v>
      </c>
      <c r="CT34" s="542">
        <f t="shared" si="38"/>
        <v>5110.2283087175392</v>
      </c>
      <c r="CU34" s="542">
        <f t="shared" si="38"/>
        <v>2200.2371884756062</v>
      </c>
      <c r="CV34" s="542">
        <f t="shared" si="38"/>
        <v>2200.2371884756071</v>
      </c>
      <c r="CW34" s="542">
        <f t="shared" si="38"/>
        <v>4661.0705966743726</v>
      </c>
      <c r="CX34" s="542">
        <f t="shared" si="38"/>
        <v>5084.8042872811347</v>
      </c>
      <c r="CY34" s="542">
        <f t="shared" si="38"/>
        <v>2189.2907348015983</v>
      </c>
      <c r="CZ34" s="542">
        <f t="shared" si="38"/>
        <v>2189.2907348015997</v>
      </c>
      <c r="DA34" s="542">
        <f t="shared" si="38"/>
        <v>4637.881190720771</v>
      </c>
      <c r="DB34" s="542">
        <f t="shared" ref="DB34:EG34" si="39" xml:space="preserve"> $F29 / $F30 * DB32 * $F31 * DB33</f>
        <v>5059.5067535135677</v>
      </c>
      <c r="DC34" s="542">
        <f t="shared" si="39"/>
        <v>2178.3987410961181</v>
      </c>
      <c r="DD34" s="542">
        <f t="shared" si="39"/>
        <v>2178.398741096119</v>
      </c>
      <c r="DE34" s="542">
        <f t="shared" si="39"/>
        <v>4614.8071549460401</v>
      </c>
      <c r="DF34" s="542">
        <f t="shared" si="39"/>
        <v>5034.3350781229528</v>
      </c>
      <c r="DG34" s="542">
        <f t="shared" si="39"/>
        <v>2167.5609364140478</v>
      </c>
      <c r="DH34" s="542">
        <f t="shared" si="39"/>
        <v>2167.5609364140491</v>
      </c>
      <c r="DI34" s="542">
        <f t="shared" si="39"/>
        <v>4591.8479153691951</v>
      </c>
      <c r="DJ34" s="542">
        <f t="shared" si="39"/>
        <v>5009.2886349482114</v>
      </c>
      <c r="DK34" s="542">
        <f t="shared" si="39"/>
        <v>2156.7770511582571</v>
      </c>
      <c r="DL34" s="542">
        <f t="shared" si="39"/>
        <v>2156.777051158258</v>
      </c>
      <c r="DM34" s="542">
        <f t="shared" si="39"/>
        <v>4569.0029008648717</v>
      </c>
      <c r="DN34" s="542">
        <f t="shared" si="39"/>
        <v>4984.366800943495</v>
      </c>
      <c r="DO34" s="542">
        <f t="shared" si="39"/>
        <v>2146.0468170728927</v>
      </c>
      <c r="DP34" s="542">
        <f t="shared" si="39"/>
        <v>2146.0468170728941</v>
      </c>
      <c r="DQ34" s="542">
        <f t="shared" si="39"/>
        <v>4546.271543149126</v>
      </c>
      <c r="DR34" s="542">
        <f t="shared" si="39"/>
        <v>4959.5689561626823</v>
      </c>
      <c r="DS34" s="542">
        <f t="shared" si="39"/>
        <v>2135.3699672367097</v>
      </c>
      <c r="DT34" s="542">
        <f t="shared" si="39"/>
        <v>2135.3699672367106</v>
      </c>
      <c r="DU34" s="542">
        <f t="shared" si="39"/>
        <v>4523.6532767653007</v>
      </c>
      <c r="DV34" s="542">
        <f t="shared" si="39"/>
        <v>4934.8944837439649</v>
      </c>
      <c r="DW34" s="542">
        <f t="shared" si="39"/>
        <v>2124.7462360564282</v>
      </c>
      <c r="DX34" s="542">
        <f t="shared" si="39"/>
        <v>2124.7462360564291</v>
      </c>
      <c r="DY34" s="542">
        <f t="shared" si="39"/>
        <v>4501.1475390699525</v>
      </c>
      <c r="DZ34" s="542">
        <f t="shared" si="39"/>
        <v>4910.3427698944924</v>
      </c>
      <c r="EA34" s="542">
        <f t="shared" si="39"/>
        <v>2114.1753592601276</v>
      </c>
      <c r="EB34" s="542">
        <f t="shared" si="39"/>
        <v>2114.175359260129</v>
      </c>
      <c r="EC34" s="542">
        <f t="shared" si="39"/>
        <v>0</v>
      </c>
      <c r="ED34" s="542">
        <f t="shared" si="39"/>
        <v>0</v>
      </c>
      <c r="EE34" s="542">
        <f t="shared" si="39"/>
        <v>0</v>
      </c>
      <c r="EF34" s="542">
        <f t="shared" si="39"/>
        <v>0</v>
      </c>
      <c r="EG34" s="542">
        <f t="shared" si="39"/>
        <v>0</v>
      </c>
      <c r="EH34" s="542">
        <f t="shared" ref="EH34:FM34" si="40" xml:space="preserve"> $F29 / $F30 * EH32 * $F31 * EH33</f>
        <v>0</v>
      </c>
      <c r="EI34" s="542">
        <f t="shared" si="40"/>
        <v>0</v>
      </c>
      <c r="EJ34" s="542">
        <f t="shared" si="40"/>
        <v>0</v>
      </c>
      <c r="EK34" s="542">
        <f t="shared" si="40"/>
        <v>0</v>
      </c>
      <c r="EL34" s="542">
        <f t="shared" si="40"/>
        <v>0</v>
      </c>
      <c r="EM34" s="542">
        <f t="shared" si="40"/>
        <v>0</v>
      </c>
      <c r="EN34" s="542">
        <f t="shared" si="40"/>
        <v>0</v>
      </c>
      <c r="EO34" s="542">
        <f t="shared" si="40"/>
        <v>0</v>
      </c>
      <c r="EP34" s="542">
        <f t="shared" si="40"/>
        <v>0</v>
      </c>
      <c r="EQ34" s="542">
        <f t="shared" si="40"/>
        <v>0</v>
      </c>
      <c r="ER34" s="542">
        <f t="shared" si="40"/>
        <v>0</v>
      </c>
      <c r="ES34" s="542">
        <f t="shared" si="40"/>
        <v>0</v>
      </c>
      <c r="ET34" s="542">
        <f t="shared" si="40"/>
        <v>0</v>
      </c>
      <c r="EU34" s="542">
        <f t="shared" si="40"/>
        <v>0</v>
      </c>
      <c r="EV34" s="542">
        <f t="shared" si="40"/>
        <v>0</v>
      </c>
      <c r="EW34" s="542">
        <f t="shared" si="40"/>
        <v>0</v>
      </c>
      <c r="EX34" s="542">
        <f t="shared" si="40"/>
        <v>0</v>
      </c>
      <c r="EY34" s="542">
        <f t="shared" si="40"/>
        <v>0</v>
      </c>
      <c r="EZ34" s="542">
        <f t="shared" si="40"/>
        <v>0</v>
      </c>
      <c r="FA34" s="542">
        <f t="shared" si="40"/>
        <v>0</v>
      </c>
      <c r="FB34" s="542">
        <f t="shared" si="40"/>
        <v>0</v>
      </c>
      <c r="FC34" s="542">
        <f t="shared" si="40"/>
        <v>0</v>
      </c>
      <c r="FD34" s="542">
        <f t="shared" si="40"/>
        <v>0</v>
      </c>
      <c r="FE34" s="542">
        <f t="shared" si="40"/>
        <v>0</v>
      </c>
      <c r="FF34" s="542">
        <f t="shared" si="40"/>
        <v>0</v>
      </c>
      <c r="FG34" s="542">
        <f t="shared" si="40"/>
        <v>0</v>
      </c>
      <c r="FH34" s="542">
        <f t="shared" si="40"/>
        <v>0</v>
      </c>
      <c r="FI34" s="542">
        <f t="shared" si="40"/>
        <v>0</v>
      </c>
      <c r="FJ34" s="542">
        <f t="shared" si="40"/>
        <v>0</v>
      </c>
      <c r="FK34" s="542">
        <f t="shared" si="40"/>
        <v>0</v>
      </c>
      <c r="FL34" s="542">
        <f t="shared" si="40"/>
        <v>0</v>
      </c>
      <c r="FM34" s="542">
        <f t="shared" si="40"/>
        <v>0</v>
      </c>
      <c r="FN34" s="542">
        <f t="shared" ref="FN34:GJ34" si="41" xml:space="preserve"> $F29 / $F30 * FN32 * $F31 * FN33</f>
        <v>0</v>
      </c>
      <c r="FO34" s="542">
        <f t="shared" si="41"/>
        <v>0</v>
      </c>
      <c r="FP34" s="542">
        <f t="shared" si="41"/>
        <v>0</v>
      </c>
      <c r="FQ34" s="542">
        <f t="shared" si="41"/>
        <v>0</v>
      </c>
      <c r="FR34" s="542">
        <f t="shared" si="41"/>
        <v>0</v>
      </c>
      <c r="FS34" s="542">
        <f t="shared" si="41"/>
        <v>0</v>
      </c>
      <c r="FT34" s="542">
        <f t="shared" si="41"/>
        <v>0</v>
      </c>
      <c r="FU34" s="542">
        <f t="shared" si="41"/>
        <v>0</v>
      </c>
      <c r="FV34" s="542">
        <f t="shared" si="41"/>
        <v>0</v>
      </c>
      <c r="FW34" s="542">
        <f t="shared" si="41"/>
        <v>0</v>
      </c>
      <c r="FX34" s="542">
        <f t="shared" si="41"/>
        <v>0</v>
      </c>
      <c r="FY34" s="542">
        <f t="shared" si="41"/>
        <v>0</v>
      </c>
      <c r="FZ34" s="542">
        <f t="shared" si="41"/>
        <v>0</v>
      </c>
      <c r="GA34" s="542">
        <f t="shared" si="41"/>
        <v>0</v>
      </c>
      <c r="GB34" s="542">
        <f t="shared" si="41"/>
        <v>0</v>
      </c>
      <c r="GC34" s="542">
        <f t="shared" si="41"/>
        <v>0</v>
      </c>
      <c r="GD34" s="542">
        <f t="shared" si="41"/>
        <v>0</v>
      </c>
      <c r="GE34" s="542">
        <f t="shared" si="41"/>
        <v>0</v>
      </c>
      <c r="GF34" s="542">
        <f t="shared" si="41"/>
        <v>0</v>
      </c>
      <c r="GG34" s="542">
        <f t="shared" si="41"/>
        <v>0</v>
      </c>
      <c r="GH34" s="542">
        <f t="shared" si="41"/>
        <v>0</v>
      </c>
      <c r="GI34" s="542">
        <f t="shared" si="41"/>
        <v>0</v>
      </c>
      <c r="GJ34" s="542">
        <f t="shared" si="41"/>
        <v>0</v>
      </c>
    </row>
    <row r="37" spans="1:255" x14ac:dyDescent="0.25">
      <c r="A37" s="15" t="s">
        <v>171</v>
      </c>
    </row>
    <row r="38" spans="1:255" x14ac:dyDescent="0.25">
      <c r="E38" s="198" t="str">
        <f xml:space="preserve"> InpC!E$41</f>
        <v>Annual real O&amp;M cost</v>
      </c>
      <c r="F38" s="198">
        <f xml:space="preserve"> InpC!F$41</f>
        <v>1500</v>
      </c>
      <c r="G38" s="198" t="str">
        <f xml:space="preserve"> InpC!G$41</f>
        <v>$ 000s</v>
      </c>
      <c r="H38" s="43"/>
    </row>
    <row r="39" spans="1:255" x14ac:dyDescent="0.25">
      <c r="E39" s="534" t="str">
        <f xml:space="preserve"> InpC!E$88</f>
        <v>Number of periods in a year</v>
      </c>
      <c r="F39" s="534">
        <f xml:space="preserve"> InpC!F$88</f>
        <v>4</v>
      </c>
      <c r="G39" s="534" t="str">
        <f xml:space="preserve"> InpC!G$88</f>
        <v>periods</v>
      </c>
    </row>
    <row r="40" spans="1:255" x14ac:dyDescent="0.25">
      <c r="E40" s="543" t="s">
        <v>173</v>
      </c>
      <c r="F40" s="543"/>
      <c r="G40" s="543"/>
      <c r="H40" s="543"/>
      <c r="I40" s="543"/>
      <c r="J40" s="543">
        <v>1</v>
      </c>
      <c r="K40" s="543">
        <v>1</v>
      </c>
      <c r="L40" s="543">
        <v>1</v>
      </c>
      <c r="M40" s="543">
        <v>1</v>
      </c>
      <c r="N40" s="543">
        <v>1</v>
      </c>
      <c r="O40" s="543">
        <v>1</v>
      </c>
      <c r="P40" s="543">
        <v>1</v>
      </c>
      <c r="Q40" s="543">
        <v>1</v>
      </c>
      <c r="R40" s="543">
        <v>1</v>
      </c>
      <c r="S40" s="543">
        <v>1</v>
      </c>
      <c r="T40" s="543">
        <v>1</v>
      </c>
      <c r="U40" s="543">
        <v>1</v>
      </c>
      <c r="V40" s="543">
        <v>1</v>
      </c>
      <c r="W40" s="543">
        <v>1</v>
      </c>
      <c r="X40" s="543">
        <v>1</v>
      </c>
      <c r="Y40" s="543">
        <v>1</v>
      </c>
      <c r="Z40" s="543">
        <v>1</v>
      </c>
      <c r="AA40" s="543">
        <v>1</v>
      </c>
      <c r="AB40" s="543">
        <v>1</v>
      </c>
      <c r="AC40" s="543">
        <v>1</v>
      </c>
      <c r="AD40" s="543">
        <v>1</v>
      </c>
      <c r="AE40" s="543">
        <v>1</v>
      </c>
      <c r="AF40" s="543">
        <v>1</v>
      </c>
      <c r="AG40" s="543">
        <v>1</v>
      </c>
      <c r="AH40" s="543">
        <v>1</v>
      </c>
      <c r="AI40" s="543">
        <v>1</v>
      </c>
      <c r="AJ40" s="543">
        <v>1</v>
      </c>
      <c r="AK40" s="543">
        <v>1</v>
      </c>
      <c r="AL40" s="543">
        <v>1</v>
      </c>
      <c r="AM40" s="543">
        <v>1</v>
      </c>
      <c r="AN40" s="543">
        <v>1</v>
      </c>
      <c r="AO40" s="543">
        <v>1</v>
      </c>
      <c r="AP40" s="543">
        <v>1</v>
      </c>
      <c r="AQ40" s="543">
        <v>1</v>
      </c>
      <c r="AR40" s="543">
        <v>1</v>
      </c>
      <c r="AS40" s="543">
        <v>1</v>
      </c>
      <c r="AT40" s="543">
        <v>1</v>
      </c>
      <c r="AU40" s="543">
        <v>1</v>
      </c>
      <c r="AV40" s="543">
        <v>1</v>
      </c>
      <c r="AW40" s="543">
        <v>1</v>
      </c>
      <c r="AX40" s="543">
        <v>1</v>
      </c>
      <c r="AY40" s="543">
        <v>1</v>
      </c>
      <c r="AZ40" s="543">
        <v>1</v>
      </c>
      <c r="BA40" s="543">
        <v>1</v>
      </c>
      <c r="BB40" s="543">
        <v>1</v>
      </c>
      <c r="BC40" s="543">
        <v>1</v>
      </c>
      <c r="BD40" s="543">
        <v>1</v>
      </c>
      <c r="BE40" s="543">
        <v>1</v>
      </c>
      <c r="BF40" s="543">
        <v>1</v>
      </c>
      <c r="BG40" s="543">
        <v>1</v>
      </c>
      <c r="BH40" s="543">
        <v>1</v>
      </c>
      <c r="BI40" s="543">
        <v>1</v>
      </c>
      <c r="BJ40" s="543">
        <v>1</v>
      </c>
      <c r="BK40" s="543">
        <v>1</v>
      </c>
      <c r="BL40" s="543">
        <v>1</v>
      </c>
      <c r="BM40" s="543">
        <v>1</v>
      </c>
      <c r="BN40" s="543">
        <v>1</v>
      </c>
      <c r="BO40" s="543">
        <v>1</v>
      </c>
      <c r="BP40" s="543">
        <v>1</v>
      </c>
      <c r="BQ40" s="543">
        <v>1</v>
      </c>
      <c r="BR40" s="543">
        <v>1</v>
      </c>
      <c r="BS40" s="543">
        <v>1</v>
      </c>
      <c r="BT40" s="543">
        <v>1</v>
      </c>
      <c r="BU40" s="543">
        <v>1</v>
      </c>
      <c r="BV40" s="543">
        <v>1</v>
      </c>
      <c r="BW40" s="543">
        <v>1</v>
      </c>
      <c r="BX40" s="543">
        <v>1</v>
      </c>
      <c r="BY40" s="543">
        <v>1</v>
      </c>
      <c r="BZ40" s="543">
        <v>1</v>
      </c>
      <c r="CA40" s="543">
        <v>1</v>
      </c>
      <c r="CB40" s="543">
        <v>1</v>
      </c>
      <c r="CC40" s="543">
        <v>1</v>
      </c>
      <c r="CD40" s="543">
        <v>1</v>
      </c>
      <c r="CE40" s="543">
        <v>1</v>
      </c>
      <c r="CF40" s="543">
        <v>1</v>
      </c>
      <c r="CG40" s="543">
        <v>1</v>
      </c>
      <c r="CH40" s="543">
        <v>1</v>
      </c>
      <c r="CI40" s="543">
        <v>1</v>
      </c>
      <c r="CJ40" s="543">
        <v>1</v>
      </c>
      <c r="CK40" s="543">
        <v>1</v>
      </c>
      <c r="CL40" s="543">
        <v>1</v>
      </c>
      <c r="CM40" s="543">
        <v>1</v>
      </c>
      <c r="CN40" s="543">
        <v>1</v>
      </c>
      <c r="CO40" s="543">
        <v>1</v>
      </c>
      <c r="CP40" s="543">
        <v>1</v>
      </c>
      <c r="CQ40" s="543">
        <v>1</v>
      </c>
      <c r="CR40" s="543">
        <v>1</v>
      </c>
      <c r="CS40" s="543">
        <v>1</v>
      </c>
      <c r="CT40" s="543">
        <v>1</v>
      </c>
      <c r="CU40" s="543">
        <v>1</v>
      </c>
      <c r="CV40" s="543">
        <v>1</v>
      </c>
      <c r="CW40" s="543">
        <v>1</v>
      </c>
      <c r="CX40" s="543">
        <v>1</v>
      </c>
      <c r="CY40" s="543">
        <v>1</v>
      </c>
      <c r="CZ40" s="543">
        <v>1</v>
      </c>
      <c r="DA40" s="543">
        <v>1</v>
      </c>
      <c r="DB40" s="543">
        <v>1</v>
      </c>
      <c r="DC40" s="543">
        <v>1</v>
      </c>
      <c r="DD40" s="543">
        <v>1</v>
      </c>
      <c r="DE40" s="543">
        <v>1</v>
      </c>
      <c r="DF40" s="543">
        <v>1</v>
      </c>
      <c r="DG40" s="543">
        <v>1</v>
      </c>
      <c r="DH40" s="543">
        <v>1</v>
      </c>
      <c r="DI40" s="543">
        <v>1</v>
      </c>
      <c r="DJ40" s="543">
        <v>1</v>
      </c>
      <c r="DK40" s="543">
        <v>1</v>
      </c>
      <c r="DL40" s="543">
        <v>1</v>
      </c>
      <c r="DM40" s="543">
        <v>1</v>
      </c>
      <c r="DN40" s="543">
        <v>1</v>
      </c>
      <c r="DO40" s="543">
        <v>1</v>
      </c>
      <c r="DP40" s="543">
        <v>1</v>
      </c>
      <c r="DQ40" s="543">
        <v>1</v>
      </c>
      <c r="DR40" s="543">
        <v>1</v>
      </c>
      <c r="DS40" s="543">
        <v>1</v>
      </c>
      <c r="DT40" s="543">
        <v>1</v>
      </c>
      <c r="DU40" s="543">
        <v>1</v>
      </c>
      <c r="DV40" s="543">
        <v>1</v>
      </c>
      <c r="DW40" s="543">
        <v>1</v>
      </c>
      <c r="DX40" s="543">
        <v>1</v>
      </c>
      <c r="DY40" s="543">
        <v>1</v>
      </c>
      <c r="DZ40" s="543">
        <v>1</v>
      </c>
      <c r="EA40" s="543">
        <v>1</v>
      </c>
      <c r="EB40" s="543">
        <v>1</v>
      </c>
      <c r="EC40" s="543">
        <v>1</v>
      </c>
      <c r="ED40" s="543">
        <v>1</v>
      </c>
      <c r="EE40" s="543">
        <v>1</v>
      </c>
      <c r="EF40" s="543">
        <v>1</v>
      </c>
      <c r="EG40" s="543">
        <v>1</v>
      </c>
      <c r="EH40" s="543">
        <v>1</v>
      </c>
      <c r="EI40" s="543">
        <v>1</v>
      </c>
      <c r="EJ40" s="543">
        <v>1</v>
      </c>
      <c r="EK40" s="543">
        <v>1</v>
      </c>
      <c r="EL40" s="543">
        <v>1</v>
      </c>
      <c r="EM40" s="543">
        <v>1</v>
      </c>
      <c r="EN40" s="543">
        <v>1</v>
      </c>
      <c r="EO40" s="543">
        <v>1</v>
      </c>
      <c r="EP40" s="543">
        <v>1</v>
      </c>
      <c r="EQ40" s="543">
        <v>1</v>
      </c>
      <c r="ER40" s="543">
        <v>1</v>
      </c>
      <c r="ES40" s="543">
        <v>1</v>
      </c>
      <c r="ET40" s="543">
        <v>1</v>
      </c>
      <c r="EU40" s="543">
        <v>1</v>
      </c>
      <c r="EV40" s="543">
        <v>1</v>
      </c>
      <c r="EW40" s="543">
        <v>1</v>
      </c>
      <c r="EX40" s="543">
        <v>1</v>
      </c>
      <c r="EY40" s="543">
        <v>1</v>
      </c>
      <c r="EZ40" s="543">
        <v>1</v>
      </c>
      <c r="FA40" s="543">
        <v>1</v>
      </c>
      <c r="FB40" s="543">
        <v>1</v>
      </c>
      <c r="FC40" s="543">
        <v>1</v>
      </c>
      <c r="FD40" s="543">
        <v>1</v>
      </c>
      <c r="FE40" s="543">
        <v>1</v>
      </c>
      <c r="FF40" s="543">
        <v>1</v>
      </c>
      <c r="FG40" s="543">
        <v>1</v>
      </c>
      <c r="FH40" s="543">
        <v>1</v>
      </c>
      <c r="FI40" s="543">
        <v>1</v>
      </c>
      <c r="FJ40" s="543">
        <v>1</v>
      </c>
      <c r="FK40" s="543">
        <v>1</v>
      </c>
      <c r="FL40" s="543">
        <v>1</v>
      </c>
      <c r="FM40" s="543">
        <v>1</v>
      </c>
      <c r="FN40" s="543">
        <v>1</v>
      </c>
      <c r="FO40" s="543">
        <v>1</v>
      </c>
      <c r="FP40" s="543">
        <v>1</v>
      </c>
      <c r="FQ40" s="543">
        <v>1</v>
      </c>
      <c r="FR40" s="543">
        <v>1</v>
      </c>
      <c r="FS40" s="543">
        <v>1</v>
      </c>
      <c r="FT40" s="543">
        <v>1</v>
      </c>
      <c r="FU40" s="543">
        <v>1</v>
      </c>
      <c r="FV40" s="543">
        <v>1</v>
      </c>
      <c r="FW40" s="543">
        <v>1</v>
      </c>
      <c r="FX40" s="543">
        <v>1</v>
      </c>
      <c r="FY40" s="543">
        <v>1</v>
      </c>
      <c r="FZ40" s="543">
        <v>1</v>
      </c>
      <c r="GA40" s="543">
        <v>1</v>
      </c>
      <c r="GB40" s="543">
        <v>1</v>
      </c>
      <c r="GC40" s="543">
        <v>1</v>
      </c>
      <c r="GD40" s="543">
        <v>1</v>
      </c>
      <c r="GE40" s="543">
        <v>1</v>
      </c>
      <c r="GF40" s="543">
        <v>1</v>
      </c>
      <c r="GG40" s="543">
        <v>1</v>
      </c>
      <c r="GH40" s="543">
        <v>1</v>
      </c>
      <c r="GI40" s="543">
        <v>1</v>
      </c>
      <c r="GJ40" s="543">
        <v>1</v>
      </c>
    </row>
    <row r="41" spans="1:255" s="514" customFormat="1" x14ac:dyDescent="0.25">
      <c r="A41" s="313"/>
      <c r="B41" s="313"/>
      <c r="C41" s="314"/>
      <c r="D41" s="315"/>
      <c r="E41" s="526" t="str">
        <f xml:space="preserve"> Time!E$97</f>
        <v>Operating period flag</v>
      </c>
      <c r="F41" s="526">
        <f xml:space="preserve"> Time!F$97</f>
        <v>0</v>
      </c>
      <c r="G41" s="526" t="str">
        <f xml:space="preserve"> Time!G$97</f>
        <v>flag</v>
      </c>
      <c r="H41" s="526">
        <f xml:space="preserve"> Time!H$97</f>
        <v>120</v>
      </c>
      <c r="I41" s="526">
        <f xml:space="preserve"> Time!I$97</f>
        <v>0</v>
      </c>
      <c r="J41" s="526">
        <f xml:space="preserve"> Time!J$97</f>
        <v>0</v>
      </c>
      <c r="K41" s="526">
        <f xml:space="preserve"> Time!K$97</f>
        <v>0</v>
      </c>
      <c r="L41" s="526">
        <f xml:space="preserve"> Time!L$97</f>
        <v>0</v>
      </c>
      <c r="M41" s="526">
        <f xml:space="preserve"> Time!M$97</f>
        <v>1</v>
      </c>
      <c r="N41" s="526">
        <f xml:space="preserve"> Time!N$97</f>
        <v>1</v>
      </c>
      <c r="O41" s="526">
        <f xml:space="preserve"> Time!O$97</f>
        <v>1</v>
      </c>
      <c r="P41" s="526">
        <f xml:space="preserve"> Time!P$97</f>
        <v>1</v>
      </c>
      <c r="Q41" s="526">
        <f xml:space="preserve"> Time!Q$97</f>
        <v>1</v>
      </c>
      <c r="R41" s="526">
        <f xml:space="preserve"> Time!R$97</f>
        <v>1</v>
      </c>
      <c r="S41" s="526">
        <f xml:space="preserve"> Time!S$97</f>
        <v>1</v>
      </c>
      <c r="T41" s="526">
        <f xml:space="preserve"> Time!T$97</f>
        <v>1</v>
      </c>
      <c r="U41" s="526">
        <f xml:space="preserve"> Time!U$97</f>
        <v>1</v>
      </c>
      <c r="V41" s="526">
        <f xml:space="preserve"> Time!V$97</f>
        <v>1</v>
      </c>
      <c r="W41" s="526">
        <f xml:space="preserve"> Time!W$97</f>
        <v>1</v>
      </c>
      <c r="X41" s="526">
        <f xml:space="preserve"> Time!X$97</f>
        <v>1</v>
      </c>
      <c r="Y41" s="526">
        <f xml:space="preserve"> Time!Y$97</f>
        <v>1</v>
      </c>
      <c r="Z41" s="526">
        <f xml:space="preserve"> Time!Z$97</f>
        <v>1</v>
      </c>
      <c r="AA41" s="526">
        <f xml:space="preserve"> Time!AA$97</f>
        <v>1</v>
      </c>
      <c r="AB41" s="526">
        <f xml:space="preserve"> Time!AB$97</f>
        <v>1</v>
      </c>
      <c r="AC41" s="526">
        <f xml:space="preserve"> Time!AC$97</f>
        <v>1</v>
      </c>
      <c r="AD41" s="526">
        <f xml:space="preserve"> Time!AD$97</f>
        <v>1</v>
      </c>
      <c r="AE41" s="526">
        <f xml:space="preserve"> Time!AE$97</f>
        <v>1</v>
      </c>
      <c r="AF41" s="526">
        <f xml:space="preserve"> Time!AF$97</f>
        <v>1</v>
      </c>
      <c r="AG41" s="526">
        <f xml:space="preserve"> Time!AG$97</f>
        <v>1</v>
      </c>
      <c r="AH41" s="526">
        <f xml:space="preserve"> Time!AH$97</f>
        <v>1</v>
      </c>
      <c r="AI41" s="526">
        <f xml:space="preserve"> Time!AI$97</f>
        <v>1</v>
      </c>
      <c r="AJ41" s="526">
        <f xml:space="preserve"> Time!AJ$97</f>
        <v>1</v>
      </c>
      <c r="AK41" s="526">
        <f xml:space="preserve"> Time!AK$97</f>
        <v>1</v>
      </c>
      <c r="AL41" s="526">
        <f xml:space="preserve"> Time!AL$97</f>
        <v>1</v>
      </c>
      <c r="AM41" s="526">
        <f xml:space="preserve"> Time!AM$97</f>
        <v>1</v>
      </c>
      <c r="AN41" s="526">
        <f xml:space="preserve"> Time!AN$97</f>
        <v>1</v>
      </c>
      <c r="AO41" s="526">
        <f xml:space="preserve"> Time!AO$97</f>
        <v>1</v>
      </c>
      <c r="AP41" s="526">
        <f xml:space="preserve"> Time!AP$97</f>
        <v>1</v>
      </c>
      <c r="AQ41" s="526">
        <f xml:space="preserve"> Time!AQ$97</f>
        <v>1</v>
      </c>
      <c r="AR41" s="526">
        <f xml:space="preserve"> Time!AR$97</f>
        <v>1</v>
      </c>
      <c r="AS41" s="526">
        <f xml:space="preserve"> Time!AS$97</f>
        <v>1</v>
      </c>
      <c r="AT41" s="526">
        <f xml:space="preserve"> Time!AT$97</f>
        <v>1</v>
      </c>
      <c r="AU41" s="526">
        <f xml:space="preserve"> Time!AU$97</f>
        <v>1</v>
      </c>
      <c r="AV41" s="526">
        <f xml:space="preserve"> Time!AV$97</f>
        <v>1</v>
      </c>
      <c r="AW41" s="526">
        <f xml:space="preserve"> Time!AW$97</f>
        <v>1</v>
      </c>
      <c r="AX41" s="526">
        <f xml:space="preserve"> Time!AX$97</f>
        <v>1</v>
      </c>
      <c r="AY41" s="526">
        <f xml:space="preserve"> Time!AY$97</f>
        <v>1</v>
      </c>
      <c r="AZ41" s="526">
        <f xml:space="preserve"> Time!AZ$97</f>
        <v>1</v>
      </c>
      <c r="BA41" s="526">
        <f xml:space="preserve"> Time!BA$97</f>
        <v>1</v>
      </c>
      <c r="BB41" s="526">
        <f xml:space="preserve"> Time!BB$97</f>
        <v>1</v>
      </c>
      <c r="BC41" s="526">
        <f xml:space="preserve"> Time!BC$97</f>
        <v>1</v>
      </c>
      <c r="BD41" s="526">
        <f xml:space="preserve"> Time!BD$97</f>
        <v>1</v>
      </c>
      <c r="BE41" s="526">
        <f xml:space="preserve"> Time!BE$97</f>
        <v>1</v>
      </c>
      <c r="BF41" s="526">
        <f xml:space="preserve"> Time!BF$97</f>
        <v>1</v>
      </c>
      <c r="BG41" s="526">
        <f xml:space="preserve"> Time!BG$97</f>
        <v>1</v>
      </c>
      <c r="BH41" s="526">
        <f xml:space="preserve"> Time!BH$97</f>
        <v>1</v>
      </c>
      <c r="BI41" s="526">
        <f xml:space="preserve"> Time!BI$97</f>
        <v>1</v>
      </c>
      <c r="BJ41" s="526">
        <f xml:space="preserve"> Time!BJ$97</f>
        <v>1</v>
      </c>
      <c r="BK41" s="526">
        <f xml:space="preserve"> Time!BK$97</f>
        <v>1</v>
      </c>
      <c r="BL41" s="526">
        <f xml:space="preserve"> Time!BL$97</f>
        <v>1</v>
      </c>
      <c r="BM41" s="526">
        <f xml:space="preserve"> Time!BM$97</f>
        <v>1</v>
      </c>
      <c r="BN41" s="526">
        <f xml:space="preserve"> Time!BN$97</f>
        <v>1</v>
      </c>
      <c r="BO41" s="526">
        <f xml:space="preserve"> Time!BO$97</f>
        <v>1</v>
      </c>
      <c r="BP41" s="526">
        <f xml:space="preserve"> Time!BP$97</f>
        <v>1</v>
      </c>
      <c r="BQ41" s="526">
        <f xml:space="preserve"> Time!BQ$97</f>
        <v>1</v>
      </c>
      <c r="BR41" s="526">
        <f xml:space="preserve"> Time!BR$97</f>
        <v>1</v>
      </c>
      <c r="BS41" s="526">
        <f xml:space="preserve"> Time!BS$97</f>
        <v>1</v>
      </c>
      <c r="BT41" s="526">
        <f xml:space="preserve"> Time!BT$97</f>
        <v>1</v>
      </c>
      <c r="BU41" s="526">
        <f xml:space="preserve"> Time!BU$97</f>
        <v>1</v>
      </c>
      <c r="BV41" s="526">
        <f xml:space="preserve"> Time!BV$97</f>
        <v>1</v>
      </c>
      <c r="BW41" s="526">
        <f xml:space="preserve"> Time!BW$97</f>
        <v>1</v>
      </c>
      <c r="BX41" s="526">
        <f xml:space="preserve"> Time!BX$97</f>
        <v>1</v>
      </c>
      <c r="BY41" s="526">
        <f xml:space="preserve"> Time!BY$97</f>
        <v>1</v>
      </c>
      <c r="BZ41" s="526">
        <f xml:space="preserve"> Time!BZ$97</f>
        <v>1</v>
      </c>
      <c r="CA41" s="526">
        <f xml:space="preserve"> Time!CA$97</f>
        <v>1</v>
      </c>
      <c r="CB41" s="526">
        <f xml:space="preserve"> Time!CB$97</f>
        <v>1</v>
      </c>
      <c r="CC41" s="526">
        <f xml:space="preserve"> Time!CC$97</f>
        <v>1</v>
      </c>
      <c r="CD41" s="526">
        <f xml:space="preserve"> Time!CD$97</f>
        <v>1</v>
      </c>
      <c r="CE41" s="526">
        <f xml:space="preserve"> Time!CE$97</f>
        <v>1</v>
      </c>
      <c r="CF41" s="526">
        <f xml:space="preserve"> Time!CF$97</f>
        <v>1</v>
      </c>
      <c r="CG41" s="526">
        <f xml:space="preserve"> Time!CG$97</f>
        <v>1</v>
      </c>
      <c r="CH41" s="526">
        <f xml:space="preserve"> Time!CH$97</f>
        <v>1</v>
      </c>
      <c r="CI41" s="526">
        <f xml:space="preserve"> Time!CI$97</f>
        <v>1</v>
      </c>
      <c r="CJ41" s="526">
        <f xml:space="preserve"> Time!CJ$97</f>
        <v>1</v>
      </c>
      <c r="CK41" s="526">
        <f xml:space="preserve"> Time!CK$97</f>
        <v>1</v>
      </c>
      <c r="CL41" s="526">
        <f xml:space="preserve"> Time!CL$97</f>
        <v>1</v>
      </c>
      <c r="CM41" s="526">
        <f xml:space="preserve"> Time!CM$97</f>
        <v>1</v>
      </c>
      <c r="CN41" s="526">
        <f xml:space="preserve"> Time!CN$97</f>
        <v>1</v>
      </c>
      <c r="CO41" s="526">
        <f xml:space="preserve"> Time!CO$97</f>
        <v>1</v>
      </c>
      <c r="CP41" s="526">
        <f xml:space="preserve"> Time!CP$97</f>
        <v>1</v>
      </c>
      <c r="CQ41" s="526">
        <f xml:space="preserve"> Time!CQ$97</f>
        <v>1</v>
      </c>
      <c r="CR41" s="526">
        <f xml:space="preserve"> Time!CR$97</f>
        <v>1</v>
      </c>
      <c r="CS41" s="526">
        <f xml:space="preserve"> Time!CS$97</f>
        <v>1</v>
      </c>
      <c r="CT41" s="526">
        <f xml:space="preserve"> Time!CT$97</f>
        <v>1</v>
      </c>
      <c r="CU41" s="526">
        <f xml:space="preserve"> Time!CU$97</f>
        <v>1</v>
      </c>
      <c r="CV41" s="526">
        <f xml:space="preserve"> Time!CV$97</f>
        <v>1</v>
      </c>
      <c r="CW41" s="526">
        <f xml:space="preserve"> Time!CW$97</f>
        <v>1</v>
      </c>
      <c r="CX41" s="526">
        <f xml:space="preserve"> Time!CX$97</f>
        <v>1</v>
      </c>
      <c r="CY41" s="526">
        <f xml:space="preserve"> Time!CY$97</f>
        <v>1</v>
      </c>
      <c r="CZ41" s="526">
        <f xml:space="preserve"> Time!CZ$97</f>
        <v>1</v>
      </c>
      <c r="DA41" s="526">
        <f xml:space="preserve"> Time!DA$97</f>
        <v>1</v>
      </c>
      <c r="DB41" s="526">
        <f xml:space="preserve"> Time!DB$97</f>
        <v>1</v>
      </c>
      <c r="DC41" s="526">
        <f xml:space="preserve"> Time!DC$97</f>
        <v>1</v>
      </c>
      <c r="DD41" s="526">
        <f xml:space="preserve"> Time!DD$97</f>
        <v>1</v>
      </c>
      <c r="DE41" s="526">
        <f xml:space="preserve"> Time!DE$97</f>
        <v>1</v>
      </c>
      <c r="DF41" s="526">
        <f xml:space="preserve"> Time!DF$97</f>
        <v>1</v>
      </c>
      <c r="DG41" s="526">
        <f xml:space="preserve"> Time!DG$97</f>
        <v>1</v>
      </c>
      <c r="DH41" s="526">
        <f xml:space="preserve"> Time!DH$97</f>
        <v>1</v>
      </c>
      <c r="DI41" s="526">
        <f xml:space="preserve"> Time!DI$97</f>
        <v>1</v>
      </c>
      <c r="DJ41" s="526">
        <f xml:space="preserve"> Time!DJ$97</f>
        <v>1</v>
      </c>
      <c r="DK41" s="526">
        <f xml:space="preserve"> Time!DK$97</f>
        <v>1</v>
      </c>
      <c r="DL41" s="526">
        <f xml:space="preserve"> Time!DL$97</f>
        <v>1</v>
      </c>
      <c r="DM41" s="526">
        <f xml:space="preserve"> Time!DM$97</f>
        <v>1</v>
      </c>
      <c r="DN41" s="526">
        <f xml:space="preserve"> Time!DN$97</f>
        <v>1</v>
      </c>
      <c r="DO41" s="526">
        <f xml:space="preserve"> Time!DO$97</f>
        <v>1</v>
      </c>
      <c r="DP41" s="526">
        <f xml:space="preserve"> Time!DP$97</f>
        <v>1</v>
      </c>
      <c r="DQ41" s="526">
        <f xml:space="preserve"> Time!DQ$97</f>
        <v>1</v>
      </c>
      <c r="DR41" s="526">
        <f xml:space="preserve"> Time!DR$97</f>
        <v>1</v>
      </c>
      <c r="DS41" s="526">
        <f xml:space="preserve"> Time!DS$97</f>
        <v>1</v>
      </c>
      <c r="DT41" s="526">
        <f xml:space="preserve"> Time!DT$97</f>
        <v>1</v>
      </c>
      <c r="DU41" s="526">
        <f xml:space="preserve"> Time!DU$97</f>
        <v>1</v>
      </c>
      <c r="DV41" s="526">
        <f xml:space="preserve"> Time!DV$97</f>
        <v>1</v>
      </c>
      <c r="DW41" s="526">
        <f xml:space="preserve"> Time!DW$97</f>
        <v>1</v>
      </c>
      <c r="DX41" s="526">
        <f xml:space="preserve"> Time!DX$97</f>
        <v>1</v>
      </c>
      <c r="DY41" s="526">
        <f xml:space="preserve"> Time!DY$97</f>
        <v>1</v>
      </c>
      <c r="DZ41" s="526">
        <f xml:space="preserve"> Time!DZ$97</f>
        <v>1</v>
      </c>
      <c r="EA41" s="526">
        <f xml:space="preserve"> Time!EA$97</f>
        <v>1</v>
      </c>
      <c r="EB41" s="526">
        <f xml:space="preserve"> Time!EB$97</f>
        <v>1</v>
      </c>
      <c r="EC41" s="526">
        <f xml:space="preserve"> Time!EC$97</f>
        <v>0</v>
      </c>
      <c r="ED41" s="526">
        <f xml:space="preserve"> Time!ED$97</f>
        <v>0</v>
      </c>
      <c r="EE41" s="526">
        <f xml:space="preserve"> Time!EE$97</f>
        <v>0</v>
      </c>
      <c r="EF41" s="526">
        <f xml:space="preserve"> Time!EF$97</f>
        <v>0</v>
      </c>
      <c r="EG41" s="526">
        <f xml:space="preserve"> Time!EG$97</f>
        <v>0</v>
      </c>
      <c r="EH41" s="526">
        <f xml:space="preserve"> Time!EH$97</f>
        <v>0</v>
      </c>
      <c r="EI41" s="526">
        <f xml:space="preserve"> Time!EI$97</f>
        <v>0</v>
      </c>
      <c r="EJ41" s="526">
        <f xml:space="preserve"> Time!EJ$97</f>
        <v>0</v>
      </c>
      <c r="EK41" s="526">
        <f xml:space="preserve"> Time!EK$97</f>
        <v>0</v>
      </c>
      <c r="EL41" s="526">
        <f xml:space="preserve"> Time!EL$97</f>
        <v>0</v>
      </c>
      <c r="EM41" s="526">
        <f xml:space="preserve"> Time!EM$97</f>
        <v>0</v>
      </c>
      <c r="EN41" s="526">
        <f xml:space="preserve"> Time!EN$97</f>
        <v>0</v>
      </c>
      <c r="EO41" s="526">
        <f xml:space="preserve"> Time!EO$97</f>
        <v>0</v>
      </c>
      <c r="EP41" s="526">
        <f xml:space="preserve"> Time!EP$97</f>
        <v>0</v>
      </c>
      <c r="EQ41" s="526">
        <f xml:space="preserve"> Time!EQ$97</f>
        <v>0</v>
      </c>
      <c r="ER41" s="526">
        <f xml:space="preserve"> Time!ER$97</f>
        <v>0</v>
      </c>
      <c r="ES41" s="526">
        <f xml:space="preserve"> Time!ES$97</f>
        <v>0</v>
      </c>
      <c r="ET41" s="526">
        <f xml:space="preserve"> Time!ET$97</f>
        <v>0</v>
      </c>
      <c r="EU41" s="526">
        <f xml:space="preserve"> Time!EU$97</f>
        <v>0</v>
      </c>
      <c r="EV41" s="526">
        <f xml:space="preserve"> Time!EV$97</f>
        <v>0</v>
      </c>
      <c r="EW41" s="526">
        <f xml:space="preserve"> Time!EW$97</f>
        <v>0</v>
      </c>
      <c r="EX41" s="526">
        <f xml:space="preserve"> Time!EX$97</f>
        <v>0</v>
      </c>
      <c r="EY41" s="526">
        <f xml:space="preserve"> Time!EY$97</f>
        <v>0</v>
      </c>
      <c r="EZ41" s="526">
        <f xml:space="preserve"> Time!EZ$97</f>
        <v>0</v>
      </c>
      <c r="FA41" s="526">
        <f xml:space="preserve"> Time!FA$97</f>
        <v>0</v>
      </c>
      <c r="FB41" s="526">
        <f xml:space="preserve"> Time!FB$97</f>
        <v>0</v>
      </c>
      <c r="FC41" s="526">
        <f xml:space="preserve"> Time!FC$97</f>
        <v>0</v>
      </c>
      <c r="FD41" s="526">
        <f xml:space="preserve"> Time!FD$97</f>
        <v>0</v>
      </c>
      <c r="FE41" s="526">
        <f xml:space="preserve"> Time!FE$97</f>
        <v>0</v>
      </c>
      <c r="FF41" s="526">
        <f xml:space="preserve"> Time!FF$97</f>
        <v>0</v>
      </c>
      <c r="FG41" s="526">
        <f xml:space="preserve"> Time!FG$97</f>
        <v>0</v>
      </c>
      <c r="FH41" s="526">
        <f xml:space="preserve"> Time!FH$97</f>
        <v>0</v>
      </c>
      <c r="FI41" s="526">
        <f xml:space="preserve"> Time!FI$97</f>
        <v>0</v>
      </c>
      <c r="FJ41" s="526">
        <f xml:space="preserve"> Time!FJ$97</f>
        <v>0</v>
      </c>
      <c r="FK41" s="526">
        <f xml:space="preserve"> Time!FK$97</f>
        <v>0</v>
      </c>
      <c r="FL41" s="526">
        <f xml:space="preserve"> Time!FL$97</f>
        <v>0</v>
      </c>
      <c r="FM41" s="526">
        <f xml:space="preserve"> Time!FM$97</f>
        <v>0</v>
      </c>
      <c r="FN41" s="526">
        <f xml:space="preserve"> Time!FN$97</f>
        <v>0</v>
      </c>
      <c r="FO41" s="526">
        <f xml:space="preserve"> Time!FO$97</f>
        <v>0</v>
      </c>
      <c r="FP41" s="526">
        <f xml:space="preserve"> Time!FP$97</f>
        <v>0</v>
      </c>
      <c r="FQ41" s="526">
        <f xml:space="preserve"> Time!FQ$97</f>
        <v>0</v>
      </c>
      <c r="FR41" s="526">
        <f xml:space="preserve"> Time!FR$97</f>
        <v>0</v>
      </c>
      <c r="FS41" s="526">
        <f xml:space="preserve"> Time!FS$97</f>
        <v>0</v>
      </c>
      <c r="FT41" s="526">
        <f xml:space="preserve"> Time!FT$97</f>
        <v>0</v>
      </c>
      <c r="FU41" s="526">
        <f xml:space="preserve"> Time!FU$97</f>
        <v>0</v>
      </c>
      <c r="FV41" s="526">
        <f xml:space="preserve"> Time!FV$97</f>
        <v>0</v>
      </c>
      <c r="FW41" s="526">
        <f xml:space="preserve"> Time!FW$97</f>
        <v>0</v>
      </c>
      <c r="FX41" s="526">
        <f xml:space="preserve"> Time!FX$97</f>
        <v>0</v>
      </c>
      <c r="FY41" s="526">
        <f xml:space="preserve"> Time!FY$97</f>
        <v>0</v>
      </c>
      <c r="FZ41" s="526">
        <f xml:space="preserve"> Time!FZ$97</f>
        <v>0</v>
      </c>
      <c r="GA41" s="526">
        <f xml:space="preserve"> Time!GA$97</f>
        <v>0</v>
      </c>
      <c r="GB41" s="526">
        <f xml:space="preserve"> Time!GB$97</f>
        <v>0</v>
      </c>
      <c r="GC41" s="526">
        <f xml:space="preserve"> Time!GC$97</f>
        <v>0</v>
      </c>
      <c r="GD41" s="526">
        <f xml:space="preserve"> Time!GD$97</f>
        <v>0</v>
      </c>
      <c r="GE41" s="526">
        <f xml:space="preserve"> Time!GE$97</f>
        <v>0</v>
      </c>
      <c r="GF41" s="526">
        <f xml:space="preserve"> Time!GF$97</f>
        <v>0</v>
      </c>
      <c r="GG41" s="526">
        <f xml:space="preserve"> Time!GG$97</f>
        <v>0</v>
      </c>
      <c r="GH41" s="526">
        <f xml:space="preserve"> Time!GH$97</f>
        <v>0</v>
      </c>
      <c r="GI41" s="526">
        <f xml:space="preserve"> Time!GI$97</f>
        <v>0</v>
      </c>
      <c r="GJ41" s="526">
        <f xml:space="preserve"> Time!GJ$97</f>
        <v>0</v>
      </c>
    </row>
    <row r="42" spans="1:255" x14ac:dyDescent="0.25">
      <c r="E42" s="12" t="s">
        <v>176</v>
      </c>
      <c r="G42" s="12" t="str">
        <f xml:space="preserve"> SMU</f>
        <v>$ 000s</v>
      </c>
      <c r="H42" s="12">
        <f xml:space="preserve"> SUM(J42:GJ42)</f>
        <v>45000</v>
      </c>
      <c r="J42" s="12">
        <f t="shared" ref="J42:AO42" si="42" xml:space="preserve"> $F38 / $F39 * J40 * J41</f>
        <v>0</v>
      </c>
      <c r="K42" s="12">
        <f t="shared" si="42"/>
        <v>0</v>
      </c>
      <c r="L42" s="12">
        <f t="shared" si="42"/>
        <v>0</v>
      </c>
      <c r="M42" s="12">
        <f t="shared" si="42"/>
        <v>375</v>
      </c>
      <c r="N42" s="12">
        <f t="shared" si="42"/>
        <v>375</v>
      </c>
      <c r="O42" s="12">
        <f t="shared" si="42"/>
        <v>375</v>
      </c>
      <c r="P42" s="12">
        <f t="shared" si="42"/>
        <v>375</v>
      </c>
      <c r="Q42" s="12">
        <f t="shared" si="42"/>
        <v>375</v>
      </c>
      <c r="R42" s="12">
        <f t="shared" si="42"/>
        <v>375</v>
      </c>
      <c r="S42" s="12">
        <f t="shared" si="42"/>
        <v>375</v>
      </c>
      <c r="T42" s="12">
        <f t="shared" si="42"/>
        <v>375</v>
      </c>
      <c r="U42" s="12">
        <f t="shared" si="42"/>
        <v>375</v>
      </c>
      <c r="V42" s="12">
        <f t="shared" si="42"/>
        <v>375</v>
      </c>
      <c r="W42" s="12">
        <f t="shared" si="42"/>
        <v>375</v>
      </c>
      <c r="X42" s="12">
        <f t="shared" si="42"/>
        <v>375</v>
      </c>
      <c r="Y42" s="12">
        <f t="shared" si="42"/>
        <v>375</v>
      </c>
      <c r="Z42" s="12">
        <f t="shared" si="42"/>
        <v>375</v>
      </c>
      <c r="AA42" s="12">
        <f t="shared" si="42"/>
        <v>375</v>
      </c>
      <c r="AB42" s="12">
        <f t="shared" si="42"/>
        <v>375</v>
      </c>
      <c r="AC42" s="12">
        <f t="shared" si="42"/>
        <v>375</v>
      </c>
      <c r="AD42" s="12">
        <f t="shared" si="42"/>
        <v>375</v>
      </c>
      <c r="AE42" s="12">
        <f t="shared" si="42"/>
        <v>375</v>
      </c>
      <c r="AF42" s="12">
        <f t="shared" si="42"/>
        <v>375</v>
      </c>
      <c r="AG42" s="12">
        <f t="shared" si="42"/>
        <v>375</v>
      </c>
      <c r="AH42" s="12">
        <f t="shared" si="42"/>
        <v>375</v>
      </c>
      <c r="AI42" s="12">
        <f t="shared" si="42"/>
        <v>375</v>
      </c>
      <c r="AJ42" s="12">
        <f t="shared" si="42"/>
        <v>375</v>
      </c>
      <c r="AK42" s="12">
        <f t="shared" si="42"/>
        <v>375</v>
      </c>
      <c r="AL42" s="12">
        <f t="shared" si="42"/>
        <v>375</v>
      </c>
      <c r="AM42" s="12">
        <f t="shared" si="42"/>
        <v>375</v>
      </c>
      <c r="AN42" s="12">
        <f t="shared" si="42"/>
        <v>375</v>
      </c>
      <c r="AO42" s="12">
        <f t="shared" si="42"/>
        <v>375</v>
      </c>
      <c r="AP42" s="12">
        <f t="shared" ref="AP42:BU42" si="43" xml:space="preserve"> $F38 / $F39 * AP40 * AP41</f>
        <v>375</v>
      </c>
      <c r="AQ42" s="12">
        <f t="shared" si="43"/>
        <v>375</v>
      </c>
      <c r="AR42" s="12">
        <f t="shared" si="43"/>
        <v>375</v>
      </c>
      <c r="AS42" s="12">
        <f t="shared" si="43"/>
        <v>375</v>
      </c>
      <c r="AT42" s="12">
        <f t="shared" si="43"/>
        <v>375</v>
      </c>
      <c r="AU42" s="12">
        <f t="shared" si="43"/>
        <v>375</v>
      </c>
      <c r="AV42" s="12">
        <f t="shared" si="43"/>
        <v>375</v>
      </c>
      <c r="AW42" s="12">
        <f t="shared" si="43"/>
        <v>375</v>
      </c>
      <c r="AX42" s="12">
        <f t="shared" si="43"/>
        <v>375</v>
      </c>
      <c r="AY42" s="12">
        <f t="shared" si="43"/>
        <v>375</v>
      </c>
      <c r="AZ42" s="12">
        <f t="shared" si="43"/>
        <v>375</v>
      </c>
      <c r="BA42" s="12">
        <f t="shared" si="43"/>
        <v>375</v>
      </c>
      <c r="BB42" s="12">
        <f t="shared" si="43"/>
        <v>375</v>
      </c>
      <c r="BC42" s="12">
        <f t="shared" si="43"/>
        <v>375</v>
      </c>
      <c r="BD42" s="12">
        <f t="shared" si="43"/>
        <v>375</v>
      </c>
      <c r="BE42" s="12">
        <f t="shared" si="43"/>
        <v>375</v>
      </c>
      <c r="BF42" s="12">
        <f t="shared" si="43"/>
        <v>375</v>
      </c>
      <c r="BG42" s="12">
        <f t="shared" si="43"/>
        <v>375</v>
      </c>
      <c r="BH42" s="12">
        <f t="shared" si="43"/>
        <v>375</v>
      </c>
      <c r="BI42" s="12">
        <f t="shared" si="43"/>
        <v>375</v>
      </c>
      <c r="BJ42" s="12">
        <f t="shared" si="43"/>
        <v>375</v>
      </c>
      <c r="BK42" s="12">
        <f t="shared" si="43"/>
        <v>375</v>
      </c>
      <c r="BL42" s="12">
        <f t="shared" si="43"/>
        <v>375</v>
      </c>
      <c r="BM42" s="12">
        <f t="shared" si="43"/>
        <v>375</v>
      </c>
      <c r="BN42" s="12">
        <f t="shared" si="43"/>
        <v>375</v>
      </c>
      <c r="BO42" s="12">
        <f t="shared" si="43"/>
        <v>375</v>
      </c>
      <c r="BP42" s="12">
        <f t="shared" si="43"/>
        <v>375</v>
      </c>
      <c r="BQ42" s="12">
        <f t="shared" si="43"/>
        <v>375</v>
      </c>
      <c r="BR42" s="12">
        <f t="shared" si="43"/>
        <v>375</v>
      </c>
      <c r="BS42" s="12">
        <f t="shared" si="43"/>
        <v>375</v>
      </c>
      <c r="BT42" s="12">
        <f t="shared" si="43"/>
        <v>375</v>
      </c>
      <c r="BU42" s="12">
        <f t="shared" si="43"/>
        <v>375</v>
      </c>
      <c r="BV42" s="12">
        <f t="shared" ref="BV42:DA42" si="44" xml:space="preserve"> $F38 / $F39 * BV40 * BV41</f>
        <v>375</v>
      </c>
      <c r="BW42" s="12">
        <f t="shared" si="44"/>
        <v>375</v>
      </c>
      <c r="BX42" s="12">
        <f t="shared" si="44"/>
        <v>375</v>
      </c>
      <c r="BY42" s="12">
        <f t="shared" si="44"/>
        <v>375</v>
      </c>
      <c r="BZ42" s="12">
        <f t="shared" si="44"/>
        <v>375</v>
      </c>
      <c r="CA42" s="12">
        <f t="shared" si="44"/>
        <v>375</v>
      </c>
      <c r="CB42" s="12">
        <f t="shared" si="44"/>
        <v>375</v>
      </c>
      <c r="CC42" s="12">
        <f t="shared" si="44"/>
        <v>375</v>
      </c>
      <c r="CD42" s="12">
        <f t="shared" si="44"/>
        <v>375</v>
      </c>
      <c r="CE42" s="12">
        <f t="shared" si="44"/>
        <v>375</v>
      </c>
      <c r="CF42" s="12">
        <f t="shared" si="44"/>
        <v>375</v>
      </c>
      <c r="CG42" s="12">
        <f t="shared" si="44"/>
        <v>375</v>
      </c>
      <c r="CH42" s="12">
        <f t="shared" si="44"/>
        <v>375</v>
      </c>
      <c r="CI42" s="12">
        <f t="shared" si="44"/>
        <v>375</v>
      </c>
      <c r="CJ42" s="12">
        <f t="shared" si="44"/>
        <v>375</v>
      </c>
      <c r="CK42" s="12">
        <f t="shared" si="44"/>
        <v>375</v>
      </c>
      <c r="CL42" s="12">
        <f t="shared" si="44"/>
        <v>375</v>
      </c>
      <c r="CM42" s="12">
        <f t="shared" si="44"/>
        <v>375</v>
      </c>
      <c r="CN42" s="12">
        <f t="shared" si="44"/>
        <v>375</v>
      </c>
      <c r="CO42" s="12">
        <f t="shared" si="44"/>
        <v>375</v>
      </c>
      <c r="CP42" s="12">
        <f t="shared" si="44"/>
        <v>375</v>
      </c>
      <c r="CQ42" s="12">
        <f t="shared" si="44"/>
        <v>375</v>
      </c>
      <c r="CR42" s="12">
        <f t="shared" si="44"/>
        <v>375</v>
      </c>
      <c r="CS42" s="12">
        <f t="shared" si="44"/>
        <v>375</v>
      </c>
      <c r="CT42" s="12">
        <f t="shared" si="44"/>
        <v>375</v>
      </c>
      <c r="CU42" s="12">
        <f t="shared" si="44"/>
        <v>375</v>
      </c>
      <c r="CV42" s="12">
        <f t="shared" si="44"/>
        <v>375</v>
      </c>
      <c r="CW42" s="12">
        <f t="shared" si="44"/>
        <v>375</v>
      </c>
      <c r="CX42" s="12">
        <f t="shared" si="44"/>
        <v>375</v>
      </c>
      <c r="CY42" s="12">
        <f t="shared" si="44"/>
        <v>375</v>
      </c>
      <c r="CZ42" s="12">
        <f t="shared" si="44"/>
        <v>375</v>
      </c>
      <c r="DA42" s="12">
        <f t="shared" si="44"/>
        <v>375</v>
      </c>
      <c r="DB42" s="12">
        <f t="shared" ref="DB42:EG42" si="45" xml:space="preserve"> $F38 / $F39 * DB40 * DB41</f>
        <v>375</v>
      </c>
      <c r="DC42" s="12">
        <f t="shared" si="45"/>
        <v>375</v>
      </c>
      <c r="DD42" s="12">
        <f t="shared" si="45"/>
        <v>375</v>
      </c>
      <c r="DE42" s="12">
        <f t="shared" si="45"/>
        <v>375</v>
      </c>
      <c r="DF42" s="12">
        <f t="shared" si="45"/>
        <v>375</v>
      </c>
      <c r="DG42" s="12">
        <f t="shared" si="45"/>
        <v>375</v>
      </c>
      <c r="DH42" s="12">
        <f t="shared" si="45"/>
        <v>375</v>
      </c>
      <c r="DI42" s="12">
        <f t="shared" si="45"/>
        <v>375</v>
      </c>
      <c r="DJ42" s="12">
        <f t="shared" si="45"/>
        <v>375</v>
      </c>
      <c r="DK42" s="12">
        <f t="shared" si="45"/>
        <v>375</v>
      </c>
      <c r="DL42" s="12">
        <f t="shared" si="45"/>
        <v>375</v>
      </c>
      <c r="DM42" s="12">
        <f t="shared" si="45"/>
        <v>375</v>
      </c>
      <c r="DN42" s="12">
        <f t="shared" si="45"/>
        <v>375</v>
      </c>
      <c r="DO42" s="12">
        <f t="shared" si="45"/>
        <v>375</v>
      </c>
      <c r="DP42" s="12">
        <f t="shared" si="45"/>
        <v>375</v>
      </c>
      <c r="DQ42" s="12">
        <f t="shared" si="45"/>
        <v>375</v>
      </c>
      <c r="DR42" s="12">
        <f t="shared" si="45"/>
        <v>375</v>
      </c>
      <c r="DS42" s="12">
        <f t="shared" si="45"/>
        <v>375</v>
      </c>
      <c r="DT42" s="12">
        <f t="shared" si="45"/>
        <v>375</v>
      </c>
      <c r="DU42" s="12">
        <f t="shared" si="45"/>
        <v>375</v>
      </c>
      <c r="DV42" s="12">
        <f t="shared" si="45"/>
        <v>375</v>
      </c>
      <c r="DW42" s="12">
        <f t="shared" si="45"/>
        <v>375</v>
      </c>
      <c r="DX42" s="12">
        <f t="shared" si="45"/>
        <v>375</v>
      </c>
      <c r="DY42" s="12">
        <f t="shared" si="45"/>
        <v>375</v>
      </c>
      <c r="DZ42" s="12">
        <f t="shared" si="45"/>
        <v>375</v>
      </c>
      <c r="EA42" s="12">
        <f t="shared" si="45"/>
        <v>375</v>
      </c>
      <c r="EB42" s="12">
        <f t="shared" si="45"/>
        <v>375</v>
      </c>
      <c r="EC42" s="12">
        <f t="shared" si="45"/>
        <v>0</v>
      </c>
      <c r="ED42" s="12">
        <f t="shared" si="45"/>
        <v>0</v>
      </c>
      <c r="EE42" s="12">
        <f t="shared" si="45"/>
        <v>0</v>
      </c>
      <c r="EF42" s="12">
        <f t="shared" si="45"/>
        <v>0</v>
      </c>
      <c r="EG42" s="12">
        <f t="shared" si="45"/>
        <v>0</v>
      </c>
      <c r="EH42" s="12">
        <f t="shared" ref="EH42:FM42" si="46" xml:space="preserve"> $F38 / $F39 * EH40 * EH41</f>
        <v>0</v>
      </c>
      <c r="EI42" s="12">
        <f t="shared" si="46"/>
        <v>0</v>
      </c>
      <c r="EJ42" s="12">
        <f t="shared" si="46"/>
        <v>0</v>
      </c>
      <c r="EK42" s="12">
        <f t="shared" si="46"/>
        <v>0</v>
      </c>
      <c r="EL42" s="12">
        <f t="shared" si="46"/>
        <v>0</v>
      </c>
      <c r="EM42" s="12">
        <f t="shared" si="46"/>
        <v>0</v>
      </c>
      <c r="EN42" s="12">
        <f t="shared" si="46"/>
        <v>0</v>
      </c>
      <c r="EO42" s="12">
        <f t="shared" si="46"/>
        <v>0</v>
      </c>
      <c r="EP42" s="12">
        <f t="shared" si="46"/>
        <v>0</v>
      </c>
      <c r="EQ42" s="12">
        <f t="shared" si="46"/>
        <v>0</v>
      </c>
      <c r="ER42" s="12">
        <f t="shared" si="46"/>
        <v>0</v>
      </c>
      <c r="ES42" s="12">
        <f t="shared" si="46"/>
        <v>0</v>
      </c>
      <c r="ET42" s="12">
        <f t="shared" si="46"/>
        <v>0</v>
      </c>
      <c r="EU42" s="12">
        <f t="shared" si="46"/>
        <v>0</v>
      </c>
      <c r="EV42" s="12">
        <f t="shared" si="46"/>
        <v>0</v>
      </c>
      <c r="EW42" s="12">
        <f t="shared" si="46"/>
        <v>0</v>
      </c>
      <c r="EX42" s="12">
        <f t="shared" si="46"/>
        <v>0</v>
      </c>
      <c r="EY42" s="12">
        <f t="shared" si="46"/>
        <v>0</v>
      </c>
      <c r="EZ42" s="12">
        <f t="shared" si="46"/>
        <v>0</v>
      </c>
      <c r="FA42" s="12">
        <f t="shared" si="46"/>
        <v>0</v>
      </c>
      <c r="FB42" s="12">
        <f t="shared" si="46"/>
        <v>0</v>
      </c>
      <c r="FC42" s="12">
        <f t="shared" si="46"/>
        <v>0</v>
      </c>
      <c r="FD42" s="12">
        <f t="shared" si="46"/>
        <v>0</v>
      </c>
      <c r="FE42" s="12">
        <f t="shared" si="46"/>
        <v>0</v>
      </c>
      <c r="FF42" s="12">
        <f t="shared" si="46"/>
        <v>0</v>
      </c>
      <c r="FG42" s="12">
        <f t="shared" si="46"/>
        <v>0</v>
      </c>
      <c r="FH42" s="12">
        <f t="shared" si="46"/>
        <v>0</v>
      </c>
      <c r="FI42" s="12">
        <f t="shared" si="46"/>
        <v>0</v>
      </c>
      <c r="FJ42" s="12">
        <f t="shared" si="46"/>
        <v>0</v>
      </c>
      <c r="FK42" s="12">
        <f t="shared" si="46"/>
        <v>0</v>
      </c>
      <c r="FL42" s="12">
        <f t="shared" si="46"/>
        <v>0</v>
      </c>
      <c r="FM42" s="12">
        <f t="shared" si="46"/>
        <v>0</v>
      </c>
      <c r="FN42" s="12">
        <f t="shared" ref="FN42:GJ42" si="47" xml:space="preserve"> $F38 / $F39 * FN40 * FN41</f>
        <v>0</v>
      </c>
      <c r="FO42" s="12">
        <f t="shared" si="47"/>
        <v>0</v>
      </c>
      <c r="FP42" s="12">
        <f t="shared" si="47"/>
        <v>0</v>
      </c>
      <c r="FQ42" s="12">
        <f t="shared" si="47"/>
        <v>0</v>
      </c>
      <c r="FR42" s="12">
        <f t="shared" si="47"/>
        <v>0</v>
      </c>
      <c r="FS42" s="12">
        <f t="shared" si="47"/>
        <v>0</v>
      </c>
      <c r="FT42" s="12">
        <f t="shared" si="47"/>
        <v>0</v>
      </c>
      <c r="FU42" s="12">
        <f t="shared" si="47"/>
        <v>0</v>
      </c>
      <c r="FV42" s="12">
        <f t="shared" si="47"/>
        <v>0</v>
      </c>
      <c r="FW42" s="12">
        <f t="shared" si="47"/>
        <v>0</v>
      </c>
      <c r="FX42" s="12">
        <f t="shared" si="47"/>
        <v>0</v>
      </c>
      <c r="FY42" s="12">
        <f t="shared" si="47"/>
        <v>0</v>
      </c>
      <c r="FZ42" s="12">
        <f t="shared" si="47"/>
        <v>0</v>
      </c>
      <c r="GA42" s="12">
        <f t="shared" si="47"/>
        <v>0</v>
      </c>
      <c r="GB42" s="12">
        <f t="shared" si="47"/>
        <v>0</v>
      </c>
      <c r="GC42" s="12">
        <f t="shared" si="47"/>
        <v>0</v>
      </c>
      <c r="GD42" s="12">
        <f t="shared" si="47"/>
        <v>0</v>
      </c>
      <c r="GE42" s="12">
        <f t="shared" si="47"/>
        <v>0</v>
      </c>
      <c r="GF42" s="12">
        <f t="shared" si="47"/>
        <v>0</v>
      </c>
      <c r="GG42" s="12">
        <f t="shared" si="47"/>
        <v>0</v>
      </c>
      <c r="GH42" s="12">
        <f t="shared" si="47"/>
        <v>0</v>
      </c>
      <c r="GI42" s="12">
        <f t="shared" si="47"/>
        <v>0</v>
      </c>
      <c r="GJ42" s="12">
        <f t="shared" si="47"/>
        <v>0</v>
      </c>
    </row>
    <row r="43" spans="1:255" s="250" customFormat="1" x14ac:dyDescent="0.25">
      <c r="A43" s="189"/>
      <c r="B43" s="189"/>
      <c r="C43" s="190"/>
      <c r="D43" s="191"/>
      <c r="E43" s="249" t="str">
        <f xml:space="preserve"> LEFT(E42, LEN(E42) - 4)</f>
        <v>O&amp;M expense</v>
      </c>
      <c r="F43" s="249"/>
      <c r="G43" s="249" t="str">
        <f xml:space="preserve"> SMU</f>
        <v>$ 000s</v>
      </c>
      <c r="H43" s="249">
        <f xml:space="preserve"> SUM(J43:GJ43)</f>
        <v>-45000</v>
      </c>
      <c r="I43" s="192"/>
      <c r="J43" s="249">
        <f t="shared" ref="J43:BU43" si="48" xml:space="preserve"> -1 * J42</f>
        <v>0</v>
      </c>
      <c r="K43" s="249">
        <f t="shared" si="48"/>
        <v>0</v>
      </c>
      <c r="L43" s="249">
        <f t="shared" si="48"/>
        <v>0</v>
      </c>
      <c r="M43" s="249">
        <f t="shared" si="48"/>
        <v>-375</v>
      </c>
      <c r="N43" s="249">
        <f t="shared" si="48"/>
        <v>-375</v>
      </c>
      <c r="O43" s="249">
        <f t="shared" si="48"/>
        <v>-375</v>
      </c>
      <c r="P43" s="249">
        <f t="shared" si="48"/>
        <v>-375</v>
      </c>
      <c r="Q43" s="249">
        <f t="shared" si="48"/>
        <v>-375</v>
      </c>
      <c r="R43" s="249">
        <f t="shared" si="48"/>
        <v>-375</v>
      </c>
      <c r="S43" s="249">
        <f t="shared" si="48"/>
        <v>-375</v>
      </c>
      <c r="T43" s="249">
        <f t="shared" si="48"/>
        <v>-375</v>
      </c>
      <c r="U43" s="249">
        <f t="shared" si="48"/>
        <v>-375</v>
      </c>
      <c r="V43" s="249">
        <f t="shared" si="48"/>
        <v>-375</v>
      </c>
      <c r="W43" s="249">
        <f t="shared" si="48"/>
        <v>-375</v>
      </c>
      <c r="X43" s="249">
        <f t="shared" si="48"/>
        <v>-375</v>
      </c>
      <c r="Y43" s="249">
        <f t="shared" si="48"/>
        <v>-375</v>
      </c>
      <c r="Z43" s="249">
        <f t="shared" si="48"/>
        <v>-375</v>
      </c>
      <c r="AA43" s="249">
        <f t="shared" si="48"/>
        <v>-375</v>
      </c>
      <c r="AB43" s="249">
        <f t="shared" si="48"/>
        <v>-375</v>
      </c>
      <c r="AC43" s="249">
        <f t="shared" si="48"/>
        <v>-375</v>
      </c>
      <c r="AD43" s="249">
        <f t="shared" si="48"/>
        <v>-375</v>
      </c>
      <c r="AE43" s="249">
        <f t="shared" si="48"/>
        <v>-375</v>
      </c>
      <c r="AF43" s="249">
        <f t="shared" si="48"/>
        <v>-375</v>
      </c>
      <c r="AG43" s="249">
        <f t="shared" si="48"/>
        <v>-375</v>
      </c>
      <c r="AH43" s="249">
        <f t="shared" si="48"/>
        <v>-375</v>
      </c>
      <c r="AI43" s="249">
        <f t="shared" si="48"/>
        <v>-375</v>
      </c>
      <c r="AJ43" s="249">
        <f t="shared" si="48"/>
        <v>-375</v>
      </c>
      <c r="AK43" s="249">
        <f t="shared" si="48"/>
        <v>-375</v>
      </c>
      <c r="AL43" s="249">
        <f t="shared" si="48"/>
        <v>-375</v>
      </c>
      <c r="AM43" s="249">
        <f t="shared" si="48"/>
        <v>-375</v>
      </c>
      <c r="AN43" s="249">
        <f t="shared" si="48"/>
        <v>-375</v>
      </c>
      <c r="AO43" s="249">
        <f t="shared" si="48"/>
        <v>-375</v>
      </c>
      <c r="AP43" s="249">
        <f t="shared" si="48"/>
        <v>-375</v>
      </c>
      <c r="AQ43" s="249">
        <f t="shared" si="48"/>
        <v>-375</v>
      </c>
      <c r="AR43" s="249">
        <f t="shared" si="48"/>
        <v>-375</v>
      </c>
      <c r="AS43" s="249">
        <f t="shared" si="48"/>
        <v>-375</v>
      </c>
      <c r="AT43" s="249">
        <f t="shared" si="48"/>
        <v>-375</v>
      </c>
      <c r="AU43" s="249">
        <f t="shared" si="48"/>
        <v>-375</v>
      </c>
      <c r="AV43" s="249">
        <f t="shared" si="48"/>
        <v>-375</v>
      </c>
      <c r="AW43" s="249">
        <f t="shared" si="48"/>
        <v>-375</v>
      </c>
      <c r="AX43" s="249">
        <f t="shared" si="48"/>
        <v>-375</v>
      </c>
      <c r="AY43" s="249">
        <f t="shared" si="48"/>
        <v>-375</v>
      </c>
      <c r="AZ43" s="249">
        <f t="shared" si="48"/>
        <v>-375</v>
      </c>
      <c r="BA43" s="249">
        <f t="shared" si="48"/>
        <v>-375</v>
      </c>
      <c r="BB43" s="249">
        <f t="shared" si="48"/>
        <v>-375</v>
      </c>
      <c r="BC43" s="249">
        <f t="shared" si="48"/>
        <v>-375</v>
      </c>
      <c r="BD43" s="249">
        <f t="shared" si="48"/>
        <v>-375</v>
      </c>
      <c r="BE43" s="249">
        <f t="shared" si="48"/>
        <v>-375</v>
      </c>
      <c r="BF43" s="249">
        <f t="shared" si="48"/>
        <v>-375</v>
      </c>
      <c r="BG43" s="249">
        <f t="shared" si="48"/>
        <v>-375</v>
      </c>
      <c r="BH43" s="249">
        <f t="shared" si="48"/>
        <v>-375</v>
      </c>
      <c r="BI43" s="249">
        <f t="shared" si="48"/>
        <v>-375</v>
      </c>
      <c r="BJ43" s="249">
        <f t="shared" si="48"/>
        <v>-375</v>
      </c>
      <c r="BK43" s="249">
        <f t="shared" si="48"/>
        <v>-375</v>
      </c>
      <c r="BL43" s="249">
        <f t="shared" si="48"/>
        <v>-375</v>
      </c>
      <c r="BM43" s="249">
        <f t="shared" si="48"/>
        <v>-375</v>
      </c>
      <c r="BN43" s="249">
        <f t="shared" si="48"/>
        <v>-375</v>
      </c>
      <c r="BO43" s="249">
        <f t="shared" si="48"/>
        <v>-375</v>
      </c>
      <c r="BP43" s="249">
        <f t="shared" si="48"/>
        <v>-375</v>
      </c>
      <c r="BQ43" s="249">
        <f t="shared" si="48"/>
        <v>-375</v>
      </c>
      <c r="BR43" s="249">
        <f t="shared" si="48"/>
        <v>-375</v>
      </c>
      <c r="BS43" s="249">
        <f t="shared" si="48"/>
        <v>-375</v>
      </c>
      <c r="BT43" s="249">
        <f t="shared" si="48"/>
        <v>-375</v>
      </c>
      <c r="BU43" s="249">
        <f t="shared" si="48"/>
        <v>-375</v>
      </c>
      <c r="BV43" s="249">
        <f t="shared" ref="BV43:EG43" si="49" xml:space="preserve"> -1 * BV42</f>
        <v>-375</v>
      </c>
      <c r="BW43" s="249">
        <f t="shared" si="49"/>
        <v>-375</v>
      </c>
      <c r="BX43" s="249">
        <f t="shared" si="49"/>
        <v>-375</v>
      </c>
      <c r="BY43" s="249">
        <f t="shared" si="49"/>
        <v>-375</v>
      </c>
      <c r="BZ43" s="249">
        <f t="shared" si="49"/>
        <v>-375</v>
      </c>
      <c r="CA43" s="249">
        <f t="shared" si="49"/>
        <v>-375</v>
      </c>
      <c r="CB43" s="249">
        <f t="shared" si="49"/>
        <v>-375</v>
      </c>
      <c r="CC43" s="249">
        <f t="shared" si="49"/>
        <v>-375</v>
      </c>
      <c r="CD43" s="249">
        <f t="shared" si="49"/>
        <v>-375</v>
      </c>
      <c r="CE43" s="249">
        <f t="shared" si="49"/>
        <v>-375</v>
      </c>
      <c r="CF43" s="249">
        <f t="shared" si="49"/>
        <v>-375</v>
      </c>
      <c r="CG43" s="249">
        <f t="shared" si="49"/>
        <v>-375</v>
      </c>
      <c r="CH43" s="249">
        <f t="shared" si="49"/>
        <v>-375</v>
      </c>
      <c r="CI43" s="249">
        <f t="shared" si="49"/>
        <v>-375</v>
      </c>
      <c r="CJ43" s="249">
        <f t="shared" si="49"/>
        <v>-375</v>
      </c>
      <c r="CK43" s="249">
        <f t="shared" si="49"/>
        <v>-375</v>
      </c>
      <c r="CL43" s="249">
        <f t="shared" si="49"/>
        <v>-375</v>
      </c>
      <c r="CM43" s="249">
        <f t="shared" si="49"/>
        <v>-375</v>
      </c>
      <c r="CN43" s="249">
        <f t="shared" si="49"/>
        <v>-375</v>
      </c>
      <c r="CO43" s="249">
        <f t="shared" si="49"/>
        <v>-375</v>
      </c>
      <c r="CP43" s="249">
        <f t="shared" si="49"/>
        <v>-375</v>
      </c>
      <c r="CQ43" s="249">
        <f t="shared" si="49"/>
        <v>-375</v>
      </c>
      <c r="CR43" s="249">
        <f t="shared" si="49"/>
        <v>-375</v>
      </c>
      <c r="CS43" s="249">
        <f t="shared" si="49"/>
        <v>-375</v>
      </c>
      <c r="CT43" s="249">
        <f t="shared" si="49"/>
        <v>-375</v>
      </c>
      <c r="CU43" s="249">
        <f t="shared" si="49"/>
        <v>-375</v>
      </c>
      <c r="CV43" s="249">
        <f t="shared" si="49"/>
        <v>-375</v>
      </c>
      <c r="CW43" s="249">
        <f t="shared" si="49"/>
        <v>-375</v>
      </c>
      <c r="CX43" s="249">
        <f t="shared" si="49"/>
        <v>-375</v>
      </c>
      <c r="CY43" s="249">
        <f t="shared" si="49"/>
        <v>-375</v>
      </c>
      <c r="CZ43" s="249">
        <f t="shared" si="49"/>
        <v>-375</v>
      </c>
      <c r="DA43" s="249">
        <f t="shared" si="49"/>
        <v>-375</v>
      </c>
      <c r="DB43" s="249">
        <f t="shared" si="49"/>
        <v>-375</v>
      </c>
      <c r="DC43" s="249">
        <f t="shared" si="49"/>
        <v>-375</v>
      </c>
      <c r="DD43" s="249">
        <f t="shared" si="49"/>
        <v>-375</v>
      </c>
      <c r="DE43" s="249">
        <f t="shared" si="49"/>
        <v>-375</v>
      </c>
      <c r="DF43" s="249">
        <f t="shared" si="49"/>
        <v>-375</v>
      </c>
      <c r="DG43" s="249">
        <f t="shared" si="49"/>
        <v>-375</v>
      </c>
      <c r="DH43" s="249">
        <f t="shared" si="49"/>
        <v>-375</v>
      </c>
      <c r="DI43" s="249">
        <f t="shared" si="49"/>
        <v>-375</v>
      </c>
      <c r="DJ43" s="249">
        <f t="shared" si="49"/>
        <v>-375</v>
      </c>
      <c r="DK43" s="249">
        <f t="shared" si="49"/>
        <v>-375</v>
      </c>
      <c r="DL43" s="249">
        <f t="shared" si="49"/>
        <v>-375</v>
      </c>
      <c r="DM43" s="249">
        <f t="shared" si="49"/>
        <v>-375</v>
      </c>
      <c r="DN43" s="249">
        <f t="shared" si="49"/>
        <v>-375</v>
      </c>
      <c r="DO43" s="249">
        <f t="shared" si="49"/>
        <v>-375</v>
      </c>
      <c r="DP43" s="249">
        <f t="shared" si="49"/>
        <v>-375</v>
      </c>
      <c r="DQ43" s="249">
        <f t="shared" si="49"/>
        <v>-375</v>
      </c>
      <c r="DR43" s="249">
        <f t="shared" si="49"/>
        <v>-375</v>
      </c>
      <c r="DS43" s="249">
        <f t="shared" si="49"/>
        <v>-375</v>
      </c>
      <c r="DT43" s="249">
        <f t="shared" si="49"/>
        <v>-375</v>
      </c>
      <c r="DU43" s="249">
        <f t="shared" si="49"/>
        <v>-375</v>
      </c>
      <c r="DV43" s="249">
        <f t="shared" si="49"/>
        <v>-375</v>
      </c>
      <c r="DW43" s="249">
        <f t="shared" si="49"/>
        <v>-375</v>
      </c>
      <c r="DX43" s="249">
        <f t="shared" si="49"/>
        <v>-375</v>
      </c>
      <c r="DY43" s="249">
        <f t="shared" si="49"/>
        <v>-375</v>
      </c>
      <c r="DZ43" s="249">
        <f t="shared" si="49"/>
        <v>-375</v>
      </c>
      <c r="EA43" s="249">
        <f t="shared" si="49"/>
        <v>-375</v>
      </c>
      <c r="EB43" s="249">
        <f t="shared" si="49"/>
        <v>-375</v>
      </c>
      <c r="EC43" s="249">
        <f t="shared" si="49"/>
        <v>0</v>
      </c>
      <c r="ED43" s="249">
        <f t="shared" si="49"/>
        <v>0</v>
      </c>
      <c r="EE43" s="249">
        <f t="shared" si="49"/>
        <v>0</v>
      </c>
      <c r="EF43" s="249">
        <f t="shared" si="49"/>
        <v>0</v>
      </c>
      <c r="EG43" s="249">
        <f t="shared" si="49"/>
        <v>0</v>
      </c>
      <c r="EH43" s="249">
        <f t="shared" ref="EH43:GJ43" si="50" xml:space="preserve"> -1 * EH42</f>
        <v>0</v>
      </c>
      <c r="EI43" s="249">
        <f t="shared" si="50"/>
        <v>0</v>
      </c>
      <c r="EJ43" s="249">
        <f t="shared" si="50"/>
        <v>0</v>
      </c>
      <c r="EK43" s="249">
        <f t="shared" si="50"/>
        <v>0</v>
      </c>
      <c r="EL43" s="249">
        <f t="shared" si="50"/>
        <v>0</v>
      </c>
      <c r="EM43" s="249">
        <f t="shared" si="50"/>
        <v>0</v>
      </c>
      <c r="EN43" s="249">
        <f t="shared" si="50"/>
        <v>0</v>
      </c>
      <c r="EO43" s="249">
        <f t="shared" si="50"/>
        <v>0</v>
      </c>
      <c r="EP43" s="249">
        <f t="shared" si="50"/>
        <v>0</v>
      </c>
      <c r="EQ43" s="249">
        <f t="shared" si="50"/>
        <v>0</v>
      </c>
      <c r="ER43" s="249">
        <f t="shared" si="50"/>
        <v>0</v>
      </c>
      <c r="ES43" s="249">
        <f t="shared" si="50"/>
        <v>0</v>
      </c>
      <c r="ET43" s="249">
        <f t="shared" si="50"/>
        <v>0</v>
      </c>
      <c r="EU43" s="249">
        <f t="shared" si="50"/>
        <v>0</v>
      </c>
      <c r="EV43" s="249">
        <f t="shared" si="50"/>
        <v>0</v>
      </c>
      <c r="EW43" s="249">
        <f t="shared" si="50"/>
        <v>0</v>
      </c>
      <c r="EX43" s="249">
        <f t="shared" si="50"/>
        <v>0</v>
      </c>
      <c r="EY43" s="249">
        <f t="shared" si="50"/>
        <v>0</v>
      </c>
      <c r="EZ43" s="249">
        <f t="shared" si="50"/>
        <v>0</v>
      </c>
      <c r="FA43" s="249">
        <f t="shared" si="50"/>
        <v>0</v>
      </c>
      <c r="FB43" s="249">
        <f t="shared" si="50"/>
        <v>0</v>
      </c>
      <c r="FC43" s="249">
        <f t="shared" si="50"/>
        <v>0</v>
      </c>
      <c r="FD43" s="249">
        <f t="shared" si="50"/>
        <v>0</v>
      </c>
      <c r="FE43" s="249">
        <f t="shared" si="50"/>
        <v>0</v>
      </c>
      <c r="FF43" s="249">
        <f t="shared" si="50"/>
        <v>0</v>
      </c>
      <c r="FG43" s="249">
        <f t="shared" si="50"/>
        <v>0</v>
      </c>
      <c r="FH43" s="249">
        <f t="shared" si="50"/>
        <v>0</v>
      </c>
      <c r="FI43" s="249">
        <f t="shared" si="50"/>
        <v>0</v>
      </c>
      <c r="FJ43" s="249">
        <f t="shared" si="50"/>
        <v>0</v>
      </c>
      <c r="FK43" s="249">
        <f t="shared" si="50"/>
        <v>0</v>
      </c>
      <c r="FL43" s="249">
        <f t="shared" si="50"/>
        <v>0</v>
      </c>
      <c r="FM43" s="249">
        <f t="shared" si="50"/>
        <v>0</v>
      </c>
      <c r="FN43" s="249">
        <f t="shared" si="50"/>
        <v>0</v>
      </c>
      <c r="FO43" s="249">
        <f t="shared" si="50"/>
        <v>0</v>
      </c>
      <c r="FP43" s="249">
        <f t="shared" si="50"/>
        <v>0</v>
      </c>
      <c r="FQ43" s="249">
        <f t="shared" si="50"/>
        <v>0</v>
      </c>
      <c r="FR43" s="249">
        <f t="shared" si="50"/>
        <v>0</v>
      </c>
      <c r="FS43" s="249">
        <f t="shared" si="50"/>
        <v>0</v>
      </c>
      <c r="FT43" s="249">
        <f t="shared" si="50"/>
        <v>0</v>
      </c>
      <c r="FU43" s="249">
        <f t="shared" si="50"/>
        <v>0</v>
      </c>
      <c r="FV43" s="249">
        <f t="shared" si="50"/>
        <v>0</v>
      </c>
      <c r="FW43" s="249">
        <f t="shared" si="50"/>
        <v>0</v>
      </c>
      <c r="FX43" s="249">
        <f t="shared" si="50"/>
        <v>0</v>
      </c>
      <c r="FY43" s="249">
        <f t="shared" si="50"/>
        <v>0</v>
      </c>
      <c r="FZ43" s="249">
        <f t="shared" si="50"/>
        <v>0</v>
      </c>
      <c r="GA43" s="249">
        <f t="shared" si="50"/>
        <v>0</v>
      </c>
      <c r="GB43" s="249">
        <f t="shared" si="50"/>
        <v>0</v>
      </c>
      <c r="GC43" s="249">
        <f t="shared" si="50"/>
        <v>0</v>
      </c>
      <c r="GD43" s="249">
        <f t="shared" si="50"/>
        <v>0</v>
      </c>
      <c r="GE43" s="249">
        <f t="shared" si="50"/>
        <v>0</v>
      </c>
      <c r="GF43" s="249">
        <f t="shared" si="50"/>
        <v>0</v>
      </c>
      <c r="GG43" s="249">
        <f t="shared" si="50"/>
        <v>0</v>
      </c>
      <c r="GH43" s="249">
        <f t="shared" si="50"/>
        <v>0</v>
      </c>
      <c r="GI43" s="249">
        <f t="shared" si="50"/>
        <v>0</v>
      </c>
      <c r="GJ43" s="249">
        <f t="shared" si="50"/>
        <v>0</v>
      </c>
      <c r="GK43" s="548"/>
      <c r="GL43" s="548"/>
      <c r="GM43" s="548"/>
      <c r="GN43" s="548"/>
      <c r="GO43" s="548"/>
      <c r="GP43" s="548"/>
      <c r="GQ43" s="548"/>
      <c r="GR43" s="548"/>
      <c r="GS43" s="548"/>
      <c r="GT43" s="548"/>
      <c r="GU43" s="548"/>
      <c r="GV43" s="548"/>
      <c r="GW43" s="548"/>
      <c r="GX43" s="548"/>
      <c r="GY43" s="548"/>
      <c r="GZ43" s="548"/>
      <c r="HA43" s="548"/>
      <c r="HB43" s="548"/>
      <c r="HC43" s="548"/>
      <c r="HD43" s="548"/>
      <c r="HE43" s="548"/>
      <c r="HF43" s="548"/>
      <c r="HG43" s="548"/>
      <c r="HH43" s="548"/>
      <c r="HI43" s="548"/>
      <c r="HJ43" s="548"/>
      <c r="HK43" s="548"/>
      <c r="HL43" s="548"/>
      <c r="HM43" s="548"/>
      <c r="HN43" s="548"/>
      <c r="HO43" s="548"/>
      <c r="HP43" s="548"/>
      <c r="HQ43" s="548"/>
      <c r="HR43" s="548"/>
      <c r="HS43" s="548"/>
      <c r="HT43" s="548"/>
      <c r="HU43" s="548"/>
      <c r="HV43" s="548"/>
      <c r="HW43" s="548"/>
      <c r="HX43" s="548"/>
      <c r="HY43" s="548"/>
      <c r="HZ43" s="548"/>
      <c r="IA43" s="548"/>
      <c r="IB43" s="548"/>
      <c r="IC43" s="548"/>
      <c r="ID43" s="548"/>
      <c r="IE43" s="548"/>
      <c r="IF43" s="548"/>
      <c r="IG43" s="548"/>
      <c r="IH43" s="548"/>
      <c r="II43" s="548"/>
      <c r="IJ43" s="548"/>
      <c r="IK43" s="548"/>
      <c r="IL43" s="548"/>
      <c r="IM43" s="548"/>
      <c r="IN43" s="548"/>
      <c r="IO43" s="548"/>
      <c r="IP43" s="548"/>
      <c r="IQ43" s="548"/>
      <c r="IR43" s="548"/>
      <c r="IS43" s="548"/>
      <c r="IT43" s="548"/>
      <c r="IU43" s="548"/>
    </row>
    <row r="48" spans="1:255" x14ac:dyDescent="0.25">
      <c r="A48" s="15" t="s">
        <v>63</v>
      </c>
    </row>
  </sheetData>
  <conditionalFormatting sqref="J3:GJ3">
    <cfRule type="cellIs" dxfId="132" priority="8" stopIfTrue="1" operator="equal">
      <formula>"Construction"</formula>
    </cfRule>
    <cfRule type="cellIs" dxfId="131" priority="9" stopIfTrue="1" operator="equal">
      <formula>"Operations"</formula>
    </cfRule>
  </conditionalFormatting>
  <conditionalFormatting sqref="J3:GJ3">
    <cfRule type="cellIs" dxfId="130" priority="7" operator="equal">
      <formula>"Fin Close"</formula>
    </cfRule>
  </conditionalFormatting>
  <conditionalFormatting sqref="J3:GJ3">
    <cfRule type="cellIs" dxfId="129" priority="5" operator="equal">
      <formula>"PPA ext."</formula>
    </cfRule>
    <cfRule type="cellIs" dxfId="128" priority="6" operator="equal">
      <formula>"Delay"</formula>
    </cfRule>
  </conditionalFormatting>
  <conditionalFormatting sqref="F2:F4">
    <cfRule type="cellIs" dxfId="127" priority="1" stopIfTrue="1" operator="notEqual">
      <formula>0</formula>
    </cfRule>
    <cfRule type="cellIs" dxfId="126" priority="2" stopIfTrue="1" operator="equal">
      <formula>""</formula>
    </cfRule>
  </conditionalFormatting>
  <conditionalFormatting sqref="F2:F4">
    <cfRule type="cellIs" dxfId="125" priority="3" stopIfTrue="1" operator="notEqual">
      <formula>0</formula>
    </cfRule>
    <cfRule type="cellIs" dxfId="124" priority="4" stopIfTrue="1" operator="equal">
      <formula>""</formula>
    </cfRule>
  </conditionalFormatting>
  <dataValidations count="1">
    <dataValidation allowBlank="1" showInputMessage="1" showErrorMessage="1" sqref="E10:H10 E15:H18 E23:H24 E29:H31 E38:H38" xr:uid="{00000000-0002-0000-02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outlinePr summaryBelow="0" summaryRight="0"/>
  </sheetPr>
  <dimension ref="A1:PY30"/>
  <sheetViews>
    <sheetView defaultGridColor="0" colorId="8" workbookViewId="0">
      <pane xSplit="9" ySplit="5" topLeftCell="FZ6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outlineLevelCol="1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4" width="11.6328125" style="12" customWidth="1"/>
    <col min="15" max="30" width="11.6328125" style="12" customWidth="1" outlineLevel="1"/>
    <col min="31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Acct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7" spans="1:441" x14ac:dyDescent="0.25">
      <c r="A7" s="15" t="s">
        <v>181</v>
      </c>
    </row>
    <row r="8" spans="1:441" x14ac:dyDescent="0.25">
      <c r="E8" s="198" t="str">
        <f xml:space="preserve"> InpC!E$65</f>
        <v>Solar asset book value</v>
      </c>
      <c r="F8" s="198">
        <f xml:space="preserve"> InpC!F$65</f>
        <v>100000</v>
      </c>
      <c r="G8" s="198" t="str">
        <f xml:space="preserve"> InpC!G$65</f>
        <v>$ 000s</v>
      </c>
      <c r="H8" s="43"/>
    </row>
    <row r="9" spans="1:441" s="527" customFormat="1" x14ac:dyDescent="0.25">
      <c r="A9" s="15"/>
      <c r="B9" s="15"/>
      <c r="C9" s="21"/>
      <c r="D9" s="60"/>
      <c r="E9" s="526" t="str">
        <f xml:space="preserve"> InpC!E$64</f>
        <v>Useful life of solar asset</v>
      </c>
      <c r="F9" s="526">
        <f xml:space="preserve"> InpC!F$64</f>
        <v>25</v>
      </c>
      <c r="G9" s="526" t="str">
        <f xml:space="preserve"> InpC!G$64</f>
        <v>years</v>
      </c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</row>
    <row r="10" spans="1:441" x14ac:dyDescent="0.25">
      <c r="E10" s="534" t="str">
        <f xml:space="preserve"> InpC!E$88</f>
        <v>Number of periods in a year</v>
      </c>
      <c r="F10" s="534">
        <f xml:space="preserve"> InpC!F$88</f>
        <v>4</v>
      </c>
      <c r="G10" s="534" t="str">
        <f xml:space="preserve"> InpC!G$88</f>
        <v>periods</v>
      </c>
    </row>
    <row r="11" spans="1:441" x14ac:dyDescent="0.25">
      <c r="E11" s="252" t="str">
        <f xml:space="preserve"> Time!E$112</f>
        <v>Useful life of solar asset flag</v>
      </c>
      <c r="F11" s="252">
        <f xml:space="preserve"> Time!F$112</f>
        <v>0</v>
      </c>
      <c r="G11" s="252" t="str">
        <f xml:space="preserve"> Time!G$112</f>
        <v>flag</v>
      </c>
      <c r="H11" s="252">
        <f xml:space="preserve"> Time!H$112</f>
        <v>100</v>
      </c>
      <c r="I11" s="252">
        <f xml:space="preserve"> Time!I$112</f>
        <v>0</v>
      </c>
      <c r="J11" s="252">
        <f xml:space="preserve"> Time!J$112</f>
        <v>0</v>
      </c>
      <c r="K11" s="252">
        <f xml:space="preserve"> Time!K$112</f>
        <v>0</v>
      </c>
      <c r="L11" s="252">
        <f xml:space="preserve"> Time!L$112</f>
        <v>0</v>
      </c>
      <c r="M11" s="252">
        <f xml:space="preserve"> Time!M$112</f>
        <v>1</v>
      </c>
      <c r="N11" s="252">
        <f xml:space="preserve"> Time!N$112</f>
        <v>1</v>
      </c>
      <c r="O11" s="252">
        <f xml:space="preserve"> Time!O$112</f>
        <v>1</v>
      </c>
      <c r="P11" s="252">
        <f xml:space="preserve"> Time!P$112</f>
        <v>1</v>
      </c>
      <c r="Q11" s="252">
        <f xml:space="preserve"> Time!Q$112</f>
        <v>1</v>
      </c>
      <c r="R11" s="252">
        <f xml:space="preserve"> Time!R$112</f>
        <v>1</v>
      </c>
      <c r="S11" s="252">
        <f xml:space="preserve"> Time!S$112</f>
        <v>1</v>
      </c>
      <c r="T11" s="252">
        <f xml:space="preserve"> Time!T$112</f>
        <v>1</v>
      </c>
      <c r="U11" s="252">
        <f xml:space="preserve"> Time!U$112</f>
        <v>1</v>
      </c>
      <c r="V11" s="252">
        <f xml:space="preserve"> Time!V$112</f>
        <v>1</v>
      </c>
      <c r="W11" s="252">
        <f xml:space="preserve"> Time!W$112</f>
        <v>1</v>
      </c>
      <c r="X11" s="252">
        <f xml:space="preserve"> Time!X$112</f>
        <v>1</v>
      </c>
      <c r="Y11" s="252">
        <f xml:space="preserve"> Time!Y$112</f>
        <v>1</v>
      </c>
      <c r="Z11" s="252">
        <f xml:space="preserve"> Time!Z$112</f>
        <v>1</v>
      </c>
      <c r="AA11" s="252">
        <f xml:space="preserve"> Time!AA$112</f>
        <v>1</v>
      </c>
      <c r="AB11" s="252">
        <f xml:space="preserve"> Time!AB$112</f>
        <v>1</v>
      </c>
      <c r="AC11" s="252">
        <f xml:space="preserve"> Time!AC$112</f>
        <v>1</v>
      </c>
      <c r="AD11" s="252">
        <f xml:space="preserve"> Time!AD$112</f>
        <v>1</v>
      </c>
      <c r="AE11" s="252">
        <f xml:space="preserve"> Time!AE$112</f>
        <v>1</v>
      </c>
      <c r="AF11" s="252">
        <f xml:space="preserve"> Time!AF$112</f>
        <v>1</v>
      </c>
      <c r="AG11" s="252">
        <f xml:space="preserve"> Time!AG$112</f>
        <v>1</v>
      </c>
      <c r="AH11" s="252">
        <f xml:space="preserve"> Time!AH$112</f>
        <v>1</v>
      </c>
      <c r="AI11" s="252">
        <f xml:space="preserve"> Time!AI$112</f>
        <v>1</v>
      </c>
      <c r="AJ11" s="252">
        <f xml:space="preserve"> Time!AJ$112</f>
        <v>1</v>
      </c>
      <c r="AK11" s="252">
        <f xml:space="preserve"> Time!AK$112</f>
        <v>1</v>
      </c>
      <c r="AL11" s="252">
        <f xml:space="preserve"> Time!AL$112</f>
        <v>1</v>
      </c>
      <c r="AM11" s="252">
        <f xml:space="preserve"> Time!AM$112</f>
        <v>1</v>
      </c>
      <c r="AN11" s="252">
        <f xml:space="preserve"> Time!AN$112</f>
        <v>1</v>
      </c>
      <c r="AO11" s="252">
        <f xml:space="preserve"> Time!AO$112</f>
        <v>1</v>
      </c>
      <c r="AP11" s="252">
        <f xml:space="preserve"> Time!AP$112</f>
        <v>1</v>
      </c>
      <c r="AQ11" s="252">
        <f xml:space="preserve"> Time!AQ$112</f>
        <v>1</v>
      </c>
      <c r="AR11" s="252">
        <f xml:space="preserve"> Time!AR$112</f>
        <v>1</v>
      </c>
      <c r="AS11" s="252">
        <f xml:space="preserve"> Time!AS$112</f>
        <v>1</v>
      </c>
      <c r="AT11" s="252">
        <f xml:space="preserve"> Time!AT$112</f>
        <v>1</v>
      </c>
      <c r="AU11" s="252">
        <f xml:space="preserve"> Time!AU$112</f>
        <v>1</v>
      </c>
      <c r="AV11" s="252">
        <f xml:space="preserve"> Time!AV$112</f>
        <v>1</v>
      </c>
      <c r="AW11" s="252">
        <f xml:space="preserve"> Time!AW$112</f>
        <v>1</v>
      </c>
      <c r="AX11" s="252">
        <f xml:space="preserve"> Time!AX$112</f>
        <v>1</v>
      </c>
      <c r="AY11" s="252">
        <f xml:space="preserve"> Time!AY$112</f>
        <v>1</v>
      </c>
      <c r="AZ11" s="252">
        <f xml:space="preserve"> Time!AZ$112</f>
        <v>1</v>
      </c>
      <c r="BA11" s="252">
        <f xml:space="preserve"> Time!BA$112</f>
        <v>1</v>
      </c>
      <c r="BB11" s="252">
        <f xml:space="preserve"> Time!BB$112</f>
        <v>1</v>
      </c>
      <c r="BC11" s="252">
        <f xml:space="preserve"> Time!BC$112</f>
        <v>1</v>
      </c>
      <c r="BD11" s="252">
        <f xml:space="preserve"> Time!BD$112</f>
        <v>1</v>
      </c>
      <c r="BE11" s="252">
        <f xml:space="preserve"> Time!BE$112</f>
        <v>1</v>
      </c>
      <c r="BF11" s="252">
        <f xml:space="preserve"> Time!BF$112</f>
        <v>1</v>
      </c>
      <c r="BG11" s="252">
        <f xml:space="preserve"> Time!BG$112</f>
        <v>1</v>
      </c>
      <c r="BH11" s="252">
        <f xml:space="preserve"> Time!BH$112</f>
        <v>1</v>
      </c>
      <c r="BI11" s="252">
        <f xml:space="preserve"> Time!BI$112</f>
        <v>1</v>
      </c>
      <c r="BJ11" s="252">
        <f xml:space="preserve"> Time!BJ$112</f>
        <v>1</v>
      </c>
      <c r="BK11" s="252">
        <f xml:space="preserve"> Time!BK$112</f>
        <v>1</v>
      </c>
      <c r="BL11" s="252">
        <f xml:space="preserve"> Time!BL$112</f>
        <v>1</v>
      </c>
      <c r="BM11" s="252">
        <f xml:space="preserve"> Time!BM$112</f>
        <v>1</v>
      </c>
      <c r="BN11" s="252">
        <f xml:space="preserve"> Time!BN$112</f>
        <v>1</v>
      </c>
      <c r="BO11" s="252">
        <f xml:space="preserve"> Time!BO$112</f>
        <v>1</v>
      </c>
      <c r="BP11" s="252">
        <f xml:space="preserve"> Time!BP$112</f>
        <v>1</v>
      </c>
      <c r="BQ11" s="252">
        <f xml:space="preserve"> Time!BQ$112</f>
        <v>1</v>
      </c>
      <c r="BR11" s="252">
        <f xml:space="preserve"> Time!BR$112</f>
        <v>1</v>
      </c>
      <c r="BS11" s="252">
        <f xml:space="preserve"> Time!BS$112</f>
        <v>1</v>
      </c>
      <c r="BT11" s="252">
        <f xml:space="preserve"> Time!BT$112</f>
        <v>1</v>
      </c>
      <c r="BU11" s="252">
        <f xml:space="preserve"> Time!BU$112</f>
        <v>1</v>
      </c>
      <c r="BV11" s="252">
        <f xml:space="preserve"> Time!BV$112</f>
        <v>1</v>
      </c>
      <c r="BW11" s="252">
        <f xml:space="preserve"> Time!BW$112</f>
        <v>1</v>
      </c>
      <c r="BX11" s="252">
        <f xml:space="preserve"> Time!BX$112</f>
        <v>1</v>
      </c>
      <c r="BY11" s="252">
        <f xml:space="preserve"> Time!BY$112</f>
        <v>1</v>
      </c>
      <c r="BZ11" s="252">
        <f xml:space="preserve"> Time!BZ$112</f>
        <v>1</v>
      </c>
      <c r="CA11" s="252">
        <f xml:space="preserve"> Time!CA$112</f>
        <v>1</v>
      </c>
      <c r="CB11" s="252">
        <f xml:space="preserve"> Time!CB$112</f>
        <v>1</v>
      </c>
      <c r="CC11" s="252">
        <f xml:space="preserve"> Time!CC$112</f>
        <v>1</v>
      </c>
      <c r="CD11" s="252">
        <f xml:space="preserve"> Time!CD$112</f>
        <v>1</v>
      </c>
      <c r="CE11" s="252">
        <f xml:space="preserve"> Time!CE$112</f>
        <v>1</v>
      </c>
      <c r="CF11" s="252">
        <f xml:space="preserve"> Time!CF$112</f>
        <v>1</v>
      </c>
      <c r="CG11" s="252">
        <f xml:space="preserve"> Time!CG$112</f>
        <v>1</v>
      </c>
      <c r="CH11" s="252">
        <f xml:space="preserve"> Time!CH$112</f>
        <v>1</v>
      </c>
      <c r="CI11" s="252">
        <f xml:space="preserve"> Time!CI$112</f>
        <v>1</v>
      </c>
      <c r="CJ11" s="252">
        <f xml:space="preserve"> Time!CJ$112</f>
        <v>1</v>
      </c>
      <c r="CK11" s="252">
        <f xml:space="preserve"> Time!CK$112</f>
        <v>1</v>
      </c>
      <c r="CL11" s="252">
        <f xml:space="preserve"> Time!CL$112</f>
        <v>1</v>
      </c>
      <c r="CM11" s="252">
        <f xml:space="preserve"> Time!CM$112</f>
        <v>1</v>
      </c>
      <c r="CN11" s="252">
        <f xml:space="preserve"> Time!CN$112</f>
        <v>1</v>
      </c>
      <c r="CO11" s="252">
        <f xml:space="preserve"> Time!CO$112</f>
        <v>1</v>
      </c>
      <c r="CP11" s="252">
        <f xml:space="preserve"> Time!CP$112</f>
        <v>1</v>
      </c>
      <c r="CQ11" s="252">
        <f xml:space="preserve"> Time!CQ$112</f>
        <v>1</v>
      </c>
      <c r="CR11" s="252">
        <f xml:space="preserve"> Time!CR$112</f>
        <v>1</v>
      </c>
      <c r="CS11" s="252">
        <f xml:space="preserve"> Time!CS$112</f>
        <v>1</v>
      </c>
      <c r="CT11" s="252">
        <f xml:space="preserve"> Time!CT$112</f>
        <v>1</v>
      </c>
      <c r="CU11" s="252">
        <f xml:space="preserve"> Time!CU$112</f>
        <v>1</v>
      </c>
      <c r="CV11" s="252">
        <f xml:space="preserve"> Time!CV$112</f>
        <v>1</v>
      </c>
      <c r="CW11" s="252">
        <f xml:space="preserve"> Time!CW$112</f>
        <v>1</v>
      </c>
      <c r="CX11" s="252">
        <f xml:space="preserve"> Time!CX$112</f>
        <v>1</v>
      </c>
      <c r="CY11" s="252">
        <f xml:space="preserve"> Time!CY$112</f>
        <v>1</v>
      </c>
      <c r="CZ11" s="252">
        <f xml:space="preserve"> Time!CZ$112</f>
        <v>1</v>
      </c>
      <c r="DA11" s="252">
        <f xml:space="preserve"> Time!DA$112</f>
        <v>1</v>
      </c>
      <c r="DB11" s="252">
        <f xml:space="preserve"> Time!DB$112</f>
        <v>1</v>
      </c>
      <c r="DC11" s="252">
        <f xml:space="preserve"> Time!DC$112</f>
        <v>1</v>
      </c>
      <c r="DD11" s="252">
        <f xml:space="preserve"> Time!DD$112</f>
        <v>1</v>
      </c>
      <c r="DE11" s="252">
        <f xml:space="preserve"> Time!DE$112</f>
        <v>1</v>
      </c>
      <c r="DF11" s="252">
        <f xml:space="preserve"> Time!DF$112</f>
        <v>1</v>
      </c>
      <c r="DG11" s="252">
        <f xml:space="preserve"> Time!DG$112</f>
        <v>1</v>
      </c>
      <c r="DH11" s="252">
        <f xml:space="preserve"> Time!DH$112</f>
        <v>1</v>
      </c>
      <c r="DI11" s="252">
        <f xml:space="preserve"> Time!DI$112</f>
        <v>0</v>
      </c>
      <c r="DJ11" s="252">
        <f xml:space="preserve"> Time!DJ$112</f>
        <v>0</v>
      </c>
      <c r="DK11" s="252">
        <f xml:space="preserve"> Time!DK$112</f>
        <v>0</v>
      </c>
      <c r="DL11" s="252">
        <f xml:space="preserve"> Time!DL$112</f>
        <v>0</v>
      </c>
      <c r="DM11" s="252">
        <f xml:space="preserve"> Time!DM$112</f>
        <v>0</v>
      </c>
      <c r="DN11" s="252">
        <f xml:space="preserve"> Time!DN$112</f>
        <v>0</v>
      </c>
      <c r="DO11" s="252">
        <f xml:space="preserve"> Time!DO$112</f>
        <v>0</v>
      </c>
      <c r="DP11" s="252">
        <f xml:space="preserve"> Time!DP$112</f>
        <v>0</v>
      </c>
      <c r="DQ11" s="252">
        <f xml:space="preserve"> Time!DQ$112</f>
        <v>0</v>
      </c>
      <c r="DR11" s="252">
        <f xml:space="preserve"> Time!DR$112</f>
        <v>0</v>
      </c>
      <c r="DS11" s="252">
        <f xml:space="preserve"> Time!DS$112</f>
        <v>0</v>
      </c>
      <c r="DT11" s="252">
        <f xml:space="preserve"> Time!DT$112</f>
        <v>0</v>
      </c>
      <c r="DU11" s="252">
        <f xml:space="preserve"> Time!DU$112</f>
        <v>0</v>
      </c>
      <c r="DV11" s="252">
        <f xml:space="preserve"> Time!DV$112</f>
        <v>0</v>
      </c>
      <c r="DW11" s="252">
        <f xml:space="preserve"> Time!DW$112</f>
        <v>0</v>
      </c>
      <c r="DX11" s="252">
        <f xml:space="preserve"> Time!DX$112</f>
        <v>0</v>
      </c>
      <c r="DY11" s="252">
        <f xml:space="preserve"> Time!DY$112</f>
        <v>0</v>
      </c>
      <c r="DZ11" s="252">
        <f xml:space="preserve"> Time!DZ$112</f>
        <v>0</v>
      </c>
      <c r="EA11" s="252">
        <f xml:space="preserve"> Time!EA$112</f>
        <v>0</v>
      </c>
      <c r="EB11" s="252">
        <f xml:space="preserve"> Time!EB$112</f>
        <v>0</v>
      </c>
      <c r="EC11" s="252">
        <f xml:space="preserve"> Time!EC$112</f>
        <v>0</v>
      </c>
      <c r="ED11" s="252">
        <f xml:space="preserve"> Time!ED$112</f>
        <v>0</v>
      </c>
      <c r="EE11" s="252">
        <f xml:space="preserve"> Time!EE$112</f>
        <v>0</v>
      </c>
      <c r="EF11" s="252">
        <f xml:space="preserve"> Time!EF$112</f>
        <v>0</v>
      </c>
      <c r="EG11" s="252">
        <f xml:space="preserve"> Time!EG$112</f>
        <v>0</v>
      </c>
      <c r="EH11" s="252">
        <f xml:space="preserve"> Time!EH$112</f>
        <v>0</v>
      </c>
      <c r="EI11" s="252">
        <f xml:space="preserve"> Time!EI$112</f>
        <v>0</v>
      </c>
      <c r="EJ11" s="252">
        <f xml:space="preserve"> Time!EJ$112</f>
        <v>0</v>
      </c>
      <c r="EK11" s="252">
        <f xml:space="preserve"> Time!EK$112</f>
        <v>0</v>
      </c>
      <c r="EL11" s="252">
        <f xml:space="preserve"> Time!EL$112</f>
        <v>0</v>
      </c>
      <c r="EM11" s="252">
        <f xml:space="preserve"> Time!EM$112</f>
        <v>0</v>
      </c>
      <c r="EN11" s="252">
        <f xml:space="preserve"> Time!EN$112</f>
        <v>0</v>
      </c>
      <c r="EO11" s="252">
        <f xml:space="preserve"> Time!EO$112</f>
        <v>0</v>
      </c>
      <c r="EP11" s="252">
        <f xml:space="preserve"> Time!EP$112</f>
        <v>0</v>
      </c>
      <c r="EQ11" s="252">
        <f xml:space="preserve"> Time!EQ$112</f>
        <v>0</v>
      </c>
      <c r="ER11" s="252">
        <f xml:space="preserve"> Time!ER$112</f>
        <v>0</v>
      </c>
      <c r="ES11" s="252">
        <f xml:space="preserve"> Time!ES$112</f>
        <v>0</v>
      </c>
      <c r="ET11" s="252">
        <f xml:space="preserve"> Time!ET$112</f>
        <v>0</v>
      </c>
      <c r="EU11" s="252">
        <f xml:space="preserve"> Time!EU$112</f>
        <v>0</v>
      </c>
      <c r="EV11" s="252">
        <f xml:space="preserve"> Time!EV$112</f>
        <v>0</v>
      </c>
      <c r="EW11" s="252">
        <f xml:space="preserve"> Time!EW$112</f>
        <v>0</v>
      </c>
      <c r="EX11" s="252">
        <f xml:space="preserve"> Time!EX$112</f>
        <v>0</v>
      </c>
      <c r="EY11" s="252">
        <f xml:space="preserve"> Time!EY$112</f>
        <v>0</v>
      </c>
      <c r="EZ11" s="252">
        <f xml:space="preserve"> Time!EZ$112</f>
        <v>0</v>
      </c>
      <c r="FA11" s="252">
        <f xml:space="preserve"> Time!FA$112</f>
        <v>0</v>
      </c>
      <c r="FB11" s="252">
        <f xml:space="preserve"> Time!FB$112</f>
        <v>0</v>
      </c>
      <c r="FC11" s="252">
        <f xml:space="preserve"> Time!FC$112</f>
        <v>0</v>
      </c>
      <c r="FD11" s="252">
        <f xml:space="preserve"> Time!FD$112</f>
        <v>0</v>
      </c>
      <c r="FE11" s="252">
        <f xml:space="preserve"> Time!FE$112</f>
        <v>0</v>
      </c>
      <c r="FF11" s="252">
        <f xml:space="preserve"> Time!FF$112</f>
        <v>0</v>
      </c>
      <c r="FG11" s="252">
        <f xml:space="preserve"> Time!FG$112</f>
        <v>0</v>
      </c>
      <c r="FH11" s="252">
        <f xml:space="preserve"> Time!FH$112</f>
        <v>0</v>
      </c>
      <c r="FI11" s="252">
        <f xml:space="preserve"> Time!FI$112</f>
        <v>0</v>
      </c>
      <c r="FJ11" s="252">
        <f xml:space="preserve"> Time!FJ$112</f>
        <v>0</v>
      </c>
      <c r="FK11" s="252">
        <f xml:space="preserve"> Time!FK$112</f>
        <v>0</v>
      </c>
      <c r="FL11" s="252">
        <f xml:space="preserve"> Time!FL$112</f>
        <v>0</v>
      </c>
      <c r="FM11" s="252">
        <f xml:space="preserve"> Time!FM$112</f>
        <v>0</v>
      </c>
      <c r="FN11" s="252">
        <f xml:space="preserve"> Time!FN$112</f>
        <v>0</v>
      </c>
      <c r="FO11" s="252">
        <f xml:space="preserve"> Time!FO$112</f>
        <v>0</v>
      </c>
      <c r="FP11" s="252">
        <f xml:space="preserve"> Time!FP$112</f>
        <v>0</v>
      </c>
      <c r="FQ11" s="252">
        <f xml:space="preserve"> Time!FQ$112</f>
        <v>0</v>
      </c>
      <c r="FR11" s="252">
        <f xml:space="preserve"> Time!FR$112</f>
        <v>0</v>
      </c>
      <c r="FS11" s="252">
        <f xml:space="preserve"> Time!FS$112</f>
        <v>0</v>
      </c>
      <c r="FT11" s="252">
        <f xml:space="preserve"> Time!FT$112</f>
        <v>0</v>
      </c>
      <c r="FU11" s="252">
        <f xml:space="preserve"> Time!FU$112</f>
        <v>0</v>
      </c>
      <c r="FV11" s="252">
        <f xml:space="preserve"> Time!FV$112</f>
        <v>0</v>
      </c>
      <c r="FW11" s="252">
        <f xml:space="preserve"> Time!FW$112</f>
        <v>0</v>
      </c>
      <c r="FX11" s="252">
        <f xml:space="preserve"> Time!FX$112</f>
        <v>0</v>
      </c>
      <c r="FY11" s="252">
        <f xml:space="preserve"> Time!FY$112</f>
        <v>0</v>
      </c>
      <c r="FZ11" s="252">
        <f xml:space="preserve"> Time!FZ$112</f>
        <v>0</v>
      </c>
      <c r="GA11" s="252">
        <f xml:space="preserve"> Time!GA$112</f>
        <v>0</v>
      </c>
      <c r="GB11" s="252">
        <f xml:space="preserve"> Time!GB$112</f>
        <v>0</v>
      </c>
      <c r="GC11" s="252">
        <f xml:space="preserve"> Time!GC$112</f>
        <v>0</v>
      </c>
      <c r="GD11" s="252">
        <f xml:space="preserve"> Time!GD$112</f>
        <v>0</v>
      </c>
      <c r="GE11" s="252">
        <f xml:space="preserve"> Time!GE$112</f>
        <v>0</v>
      </c>
      <c r="GF11" s="252">
        <f xml:space="preserve"> Time!GF$112</f>
        <v>0</v>
      </c>
      <c r="GG11" s="252">
        <f xml:space="preserve"> Time!GG$112</f>
        <v>0</v>
      </c>
      <c r="GH11" s="252">
        <f xml:space="preserve"> Time!GH$112</f>
        <v>0</v>
      </c>
      <c r="GI11" s="252">
        <f xml:space="preserve"> Time!GI$112</f>
        <v>0</v>
      </c>
      <c r="GJ11" s="252">
        <f xml:space="preserve"> Time!GJ$112</f>
        <v>0</v>
      </c>
    </row>
    <row r="12" spans="1:441" x14ac:dyDescent="0.25">
      <c r="E12" s="12" t="s">
        <v>180</v>
      </c>
      <c r="G12" s="12" t="str">
        <f xml:space="preserve"> SMU</f>
        <v>$ 000s</v>
      </c>
      <c r="H12" s="12">
        <f xml:space="preserve"> SUM(J12:GJ12)</f>
        <v>100000</v>
      </c>
      <c r="J12" s="12">
        <f xml:space="preserve"> $F8 / $F9 / $F10 * J11</f>
        <v>0</v>
      </c>
      <c r="K12" s="12">
        <f t="shared" ref="K12:AO12" si="0" xml:space="preserve"> $F8 / $F9 / $F10* K11</f>
        <v>0</v>
      </c>
      <c r="L12" s="12">
        <f t="shared" si="0"/>
        <v>0</v>
      </c>
      <c r="M12" s="12">
        <f t="shared" si="0"/>
        <v>1000</v>
      </c>
      <c r="N12" s="12">
        <f t="shared" si="0"/>
        <v>1000</v>
      </c>
      <c r="O12" s="12">
        <f t="shared" si="0"/>
        <v>1000</v>
      </c>
      <c r="P12" s="12">
        <f t="shared" si="0"/>
        <v>1000</v>
      </c>
      <c r="Q12" s="12">
        <f t="shared" si="0"/>
        <v>1000</v>
      </c>
      <c r="R12" s="12">
        <f t="shared" si="0"/>
        <v>1000</v>
      </c>
      <c r="S12" s="12">
        <f t="shared" si="0"/>
        <v>1000</v>
      </c>
      <c r="T12" s="12">
        <f t="shared" si="0"/>
        <v>1000</v>
      </c>
      <c r="U12" s="12">
        <f t="shared" si="0"/>
        <v>1000</v>
      </c>
      <c r="V12" s="12">
        <f t="shared" si="0"/>
        <v>1000</v>
      </c>
      <c r="W12" s="12">
        <f t="shared" si="0"/>
        <v>1000</v>
      </c>
      <c r="X12" s="12">
        <f t="shared" si="0"/>
        <v>1000</v>
      </c>
      <c r="Y12" s="12">
        <f t="shared" si="0"/>
        <v>1000</v>
      </c>
      <c r="Z12" s="12">
        <f t="shared" si="0"/>
        <v>1000</v>
      </c>
      <c r="AA12" s="12">
        <f t="shared" si="0"/>
        <v>1000</v>
      </c>
      <c r="AB12" s="12">
        <f t="shared" si="0"/>
        <v>1000</v>
      </c>
      <c r="AC12" s="12">
        <f t="shared" si="0"/>
        <v>1000</v>
      </c>
      <c r="AD12" s="12">
        <f t="shared" si="0"/>
        <v>1000</v>
      </c>
      <c r="AE12" s="12">
        <f t="shared" si="0"/>
        <v>1000</v>
      </c>
      <c r="AF12" s="12">
        <f t="shared" si="0"/>
        <v>1000</v>
      </c>
      <c r="AG12" s="12">
        <f t="shared" si="0"/>
        <v>1000</v>
      </c>
      <c r="AH12" s="12">
        <f t="shared" si="0"/>
        <v>1000</v>
      </c>
      <c r="AI12" s="12">
        <f t="shared" si="0"/>
        <v>1000</v>
      </c>
      <c r="AJ12" s="12">
        <f t="shared" si="0"/>
        <v>1000</v>
      </c>
      <c r="AK12" s="12">
        <f t="shared" si="0"/>
        <v>1000</v>
      </c>
      <c r="AL12" s="12">
        <f t="shared" si="0"/>
        <v>1000</v>
      </c>
      <c r="AM12" s="12">
        <f t="shared" si="0"/>
        <v>1000</v>
      </c>
      <c r="AN12" s="12">
        <f t="shared" si="0"/>
        <v>1000</v>
      </c>
      <c r="AO12" s="12">
        <f t="shared" si="0"/>
        <v>1000</v>
      </c>
      <c r="AP12" s="12">
        <f t="shared" ref="AP12:BU12" si="1" xml:space="preserve"> $F8 / $F9 / $F10* AP11</f>
        <v>1000</v>
      </c>
      <c r="AQ12" s="12">
        <f t="shared" si="1"/>
        <v>1000</v>
      </c>
      <c r="AR12" s="12">
        <f t="shared" si="1"/>
        <v>1000</v>
      </c>
      <c r="AS12" s="12">
        <f t="shared" si="1"/>
        <v>1000</v>
      </c>
      <c r="AT12" s="12">
        <f t="shared" si="1"/>
        <v>1000</v>
      </c>
      <c r="AU12" s="12">
        <f t="shared" si="1"/>
        <v>1000</v>
      </c>
      <c r="AV12" s="12">
        <f t="shared" si="1"/>
        <v>1000</v>
      </c>
      <c r="AW12" s="12">
        <f t="shared" si="1"/>
        <v>1000</v>
      </c>
      <c r="AX12" s="12">
        <f t="shared" si="1"/>
        <v>1000</v>
      </c>
      <c r="AY12" s="12">
        <f t="shared" si="1"/>
        <v>1000</v>
      </c>
      <c r="AZ12" s="12">
        <f t="shared" si="1"/>
        <v>1000</v>
      </c>
      <c r="BA12" s="12">
        <f t="shared" si="1"/>
        <v>1000</v>
      </c>
      <c r="BB12" s="12">
        <f t="shared" si="1"/>
        <v>1000</v>
      </c>
      <c r="BC12" s="12">
        <f t="shared" si="1"/>
        <v>1000</v>
      </c>
      <c r="BD12" s="12">
        <f t="shared" si="1"/>
        <v>1000</v>
      </c>
      <c r="BE12" s="12">
        <f t="shared" si="1"/>
        <v>1000</v>
      </c>
      <c r="BF12" s="12">
        <f t="shared" si="1"/>
        <v>1000</v>
      </c>
      <c r="BG12" s="12">
        <f t="shared" si="1"/>
        <v>1000</v>
      </c>
      <c r="BH12" s="12">
        <f t="shared" si="1"/>
        <v>1000</v>
      </c>
      <c r="BI12" s="12">
        <f t="shared" si="1"/>
        <v>1000</v>
      </c>
      <c r="BJ12" s="12">
        <f t="shared" si="1"/>
        <v>1000</v>
      </c>
      <c r="BK12" s="12">
        <f t="shared" si="1"/>
        <v>1000</v>
      </c>
      <c r="BL12" s="12">
        <f t="shared" si="1"/>
        <v>1000</v>
      </c>
      <c r="BM12" s="12">
        <f t="shared" si="1"/>
        <v>1000</v>
      </c>
      <c r="BN12" s="12">
        <f t="shared" si="1"/>
        <v>1000</v>
      </c>
      <c r="BO12" s="12">
        <f t="shared" si="1"/>
        <v>1000</v>
      </c>
      <c r="BP12" s="12">
        <f t="shared" si="1"/>
        <v>1000</v>
      </c>
      <c r="BQ12" s="12">
        <f t="shared" si="1"/>
        <v>1000</v>
      </c>
      <c r="BR12" s="12">
        <f t="shared" si="1"/>
        <v>1000</v>
      </c>
      <c r="BS12" s="12">
        <f t="shared" si="1"/>
        <v>1000</v>
      </c>
      <c r="BT12" s="12">
        <f t="shared" si="1"/>
        <v>1000</v>
      </c>
      <c r="BU12" s="12">
        <f t="shared" si="1"/>
        <v>1000</v>
      </c>
      <c r="BV12" s="12">
        <f t="shared" ref="BV12:DA12" si="2" xml:space="preserve"> $F8 / $F9 / $F10* BV11</f>
        <v>1000</v>
      </c>
      <c r="BW12" s="12">
        <f t="shared" si="2"/>
        <v>1000</v>
      </c>
      <c r="BX12" s="12">
        <f t="shared" si="2"/>
        <v>1000</v>
      </c>
      <c r="BY12" s="12">
        <f t="shared" si="2"/>
        <v>1000</v>
      </c>
      <c r="BZ12" s="12">
        <f t="shared" si="2"/>
        <v>1000</v>
      </c>
      <c r="CA12" s="12">
        <f t="shared" si="2"/>
        <v>1000</v>
      </c>
      <c r="CB12" s="12">
        <f t="shared" si="2"/>
        <v>1000</v>
      </c>
      <c r="CC12" s="12">
        <f t="shared" si="2"/>
        <v>1000</v>
      </c>
      <c r="CD12" s="12">
        <f t="shared" si="2"/>
        <v>1000</v>
      </c>
      <c r="CE12" s="12">
        <f t="shared" si="2"/>
        <v>1000</v>
      </c>
      <c r="CF12" s="12">
        <f t="shared" si="2"/>
        <v>1000</v>
      </c>
      <c r="CG12" s="12">
        <f t="shared" si="2"/>
        <v>1000</v>
      </c>
      <c r="CH12" s="12">
        <f t="shared" si="2"/>
        <v>1000</v>
      </c>
      <c r="CI12" s="12">
        <f t="shared" si="2"/>
        <v>1000</v>
      </c>
      <c r="CJ12" s="12">
        <f t="shared" si="2"/>
        <v>1000</v>
      </c>
      <c r="CK12" s="12">
        <f t="shared" si="2"/>
        <v>1000</v>
      </c>
      <c r="CL12" s="12">
        <f t="shared" si="2"/>
        <v>1000</v>
      </c>
      <c r="CM12" s="12">
        <f t="shared" si="2"/>
        <v>1000</v>
      </c>
      <c r="CN12" s="12">
        <f t="shared" si="2"/>
        <v>1000</v>
      </c>
      <c r="CO12" s="12">
        <f t="shared" si="2"/>
        <v>1000</v>
      </c>
      <c r="CP12" s="12">
        <f t="shared" si="2"/>
        <v>1000</v>
      </c>
      <c r="CQ12" s="12">
        <f t="shared" si="2"/>
        <v>1000</v>
      </c>
      <c r="CR12" s="12">
        <f t="shared" si="2"/>
        <v>1000</v>
      </c>
      <c r="CS12" s="12">
        <f t="shared" si="2"/>
        <v>1000</v>
      </c>
      <c r="CT12" s="12">
        <f t="shared" si="2"/>
        <v>1000</v>
      </c>
      <c r="CU12" s="12">
        <f t="shared" si="2"/>
        <v>1000</v>
      </c>
      <c r="CV12" s="12">
        <f t="shared" si="2"/>
        <v>1000</v>
      </c>
      <c r="CW12" s="12">
        <f t="shared" si="2"/>
        <v>1000</v>
      </c>
      <c r="CX12" s="12">
        <f t="shared" si="2"/>
        <v>1000</v>
      </c>
      <c r="CY12" s="12">
        <f t="shared" si="2"/>
        <v>1000</v>
      </c>
      <c r="CZ12" s="12">
        <f t="shared" si="2"/>
        <v>1000</v>
      </c>
      <c r="DA12" s="12">
        <f t="shared" si="2"/>
        <v>1000</v>
      </c>
      <c r="DB12" s="12">
        <f t="shared" ref="DB12:EG12" si="3" xml:space="preserve"> $F8 / $F9 / $F10* DB11</f>
        <v>1000</v>
      </c>
      <c r="DC12" s="12">
        <f t="shared" si="3"/>
        <v>1000</v>
      </c>
      <c r="DD12" s="12">
        <f t="shared" si="3"/>
        <v>1000</v>
      </c>
      <c r="DE12" s="12">
        <f t="shared" si="3"/>
        <v>1000</v>
      </c>
      <c r="DF12" s="12">
        <f t="shared" si="3"/>
        <v>1000</v>
      </c>
      <c r="DG12" s="12">
        <f t="shared" si="3"/>
        <v>1000</v>
      </c>
      <c r="DH12" s="12">
        <f t="shared" si="3"/>
        <v>1000</v>
      </c>
      <c r="DI12" s="12">
        <f t="shared" si="3"/>
        <v>0</v>
      </c>
      <c r="DJ12" s="12">
        <f t="shared" si="3"/>
        <v>0</v>
      </c>
      <c r="DK12" s="12">
        <f t="shared" si="3"/>
        <v>0</v>
      </c>
      <c r="DL12" s="12">
        <f t="shared" si="3"/>
        <v>0</v>
      </c>
      <c r="DM12" s="12">
        <f t="shared" si="3"/>
        <v>0</v>
      </c>
      <c r="DN12" s="12">
        <f t="shared" si="3"/>
        <v>0</v>
      </c>
      <c r="DO12" s="12">
        <f t="shared" si="3"/>
        <v>0</v>
      </c>
      <c r="DP12" s="12">
        <f t="shared" si="3"/>
        <v>0</v>
      </c>
      <c r="DQ12" s="12">
        <f t="shared" si="3"/>
        <v>0</v>
      </c>
      <c r="DR12" s="12">
        <f t="shared" si="3"/>
        <v>0</v>
      </c>
      <c r="DS12" s="12">
        <f t="shared" si="3"/>
        <v>0</v>
      </c>
      <c r="DT12" s="12">
        <f t="shared" si="3"/>
        <v>0</v>
      </c>
      <c r="DU12" s="12">
        <f t="shared" si="3"/>
        <v>0</v>
      </c>
      <c r="DV12" s="12">
        <f t="shared" si="3"/>
        <v>0</v>
      </c>
      <c r="DW12" s="12">
        <f t="shared" si="3"/>
        <v>0</v>
      </c>
      <c r="DX12" s="12">
        <f t="shared" si="3"/>
        <v>0</v>
      </c>
      <c r="DY12" s="12">
        <f t="shared" si="3"/>
        <v>0</v>
      </c>
      <c r="DZ12" s="12">
        <f t="shared" si="3"/>
        <v>0</v>
      </c>
      <c r="EA12" s="12">
        <f t="shared" si="3"/>
        <v>0</v>
      </c>
      <c r="EB12" s="12">
        <f t="shared" si="3"/>
        <v>0</v>
      </c>
      <c r="EC12" s="12">
        <f t="shared" si="3"/>
        <v>0</v>
      </c>
      <c r="ED12" s="12">
        <f t="shared" si="3"/>
        <v>0</v>
      </c>
      <c r="EE12" s="12">
        <f t="shared" si="3"/>
        <v>0</v>
      </c>
      <c r="EF12" s="12">
        <f t="shared" si="3"/>
        <v>0</v>
      </c>
      <c r="EG12" s="12">
        <f t="shared" si="3"/>
        <v>0</v>
      </c>
      <c r="EH12" s="12">
        <f t="shared" ref="EH12:FM12" si="4" xml:space="preserve"> $F8 / $F9 / $F10* EH11</f>
        <v>0</v>
      </c>
      <c r="EI12" s="12">
        <f t="shared" si="4"/>
        <v>0</v>
      </c>
      <c r="EJ12" s="12">
        <f t="shared" si="4"/>
        <v>0</v>
      </c>
      <c r="EK12" s="12">
        <f t="shared" si="4"/>
        <v>0</v>
      </c>
      <c r="EL12" s="12">
        <f t="shared" si="4"/>
        <v>0</v>
      </c>
      <c r="EM12" s="12">
        <f t="shared" si="4"/>
        <v>0</v>
      </c>
      <c r="EN12" s="12">
        <f t="shared" si="4"/>
        <v>0</v>
      </c>
      <c r="EO12" s="12">
        <f t="shared" si="4"/>
        <v>0</v>
      </c>
      <c r="EP12" s="12">
        <f t="shared" si="4"/>
        <v>0</v>
      </c>
      <c r="EQ12" s="12">
        <f t="shared" si="4"/>
        <v>0</v>
      </c>
      <c r="ER12" s="12">
        <f t="shared" si="4"/>
        <v>0</v>
      </c>
      <c r="ES12" s="12">
        <f t="shared" si="4"/>
        <v>0</v>
      </c>
      <c r="ET12" s="12">
        <f t="shared" si="4"/>
        <v>0</v>
      </c>
      <c r="EU12" s="12">
        <f t="shared" si="4"/>
        <v>0</v>
      </c>
      <c r="EV12" s="12">
        <f t="shared" si="4"/>
        <v>0</v>
      </c>
      <c r="EW12" s="12">
        <f t="shared" si="4"/>
        <v>0</v>
      </c>
      <c r="EX12" s="12">
        <f t="shared" si="4"/>
        <v>0</v>
      </c>
      <c r="EY12" s="12">
        <f t="shared" si="4"/>
        <v>0</v>
      </c>
      <c r="EZ12" s="12">
        <f t="shared" si="4"/>
        <v>0</v>
      </c>
      <c r="FA12" s="12">
        <f t="shared" si="4"/>
        <v>0</v>
      </c>
      <c r="FB12" s="12">
        <f t="shared" si="4"/>
        <v>0</v>
      </c>
      <c r="FC12" s="12">
        <f t="shared" si="4"/>
        <v>0</v>
      </c>
      <c r="FD12" s="12">
        <f t="shared" si="4"/>
        <v>0</v>
      </c>
      <c r="FE12" s="12">
        <f t="shared" si="4"/>
        <v>0</v>
      </c>
      <c r="FF12" s="12">
        <f t="shared" si="4"/>
        <v>0</v>
      </c>
      <c r="FG12" s="12">
        <f t="shared" si="4"/>
        <v>0</v>
      </c>
      <c r="FH12" s="12">
        <f t="shared" si="4"/>
        <v>0</v>
      </c>
      <c r="FI12" s="12">
        <f t="shared" si="4"/>
        <v>0</v>
      </c>
      <c r="FJ12" s="12">
        <f t="shared" si="4"/>
        <v>0</v>
      </c>
      <c r="FK12" s="12">
        <f t="shared" si="4"/>
        <v>0</v>
      </c>
      <c r="FL12" s="12">
        <f t="shared" si="4"/>
        <v>0</v>
      </c>
      <c r="FM12" s="12">
        <f t="shared" si="4"/>
        <v>0</v>
      </c>
      <c r="FN12" s="12">
        <f t="shared" ref="FN12:GJ12" si="5" xml:space="preserve"> $F8 / $F9 / $F10* FN11</f>
        <v>0</v>
      </c>
      <c r="FO12" s="12">
        <f t="shared" si="5"/>
        <v>0</v>
      </c>
      <c r="FP12" s="12">
        <f t="shared" si="5"/>
        <v>0</v>
      </c>
      <c r="FQ12" s="12">
        <f t="shared" si="5"/>
        <v>0</v>
      </c>
      <c r="FR12" s="12">
        <f t="shared" si="5"/>
        <v>0</v>
      </c>
      <c r="FS12" s="12">
        <f t="shared" si="5"/>
        <v>0</v>
      </c>
      <c r="FT12" s="12">
        <f t="shared" si="5"/>
        <v>0</v>
      </c>
      <c r="FU12" s="12">
        <f t="shared" si="5"/>
        <v>0</v>
      </c>
      <c r="FV12" s="12">
        <f t="shared" si="5"/>
        <v>0</v>
      </c>
      <c r="FW12" s="12">
        <f t="shared" si="5"/>
        <v>0</v>
      </c>
      <c r="FX12" s="12">
        <f t="shared" si="5"/>
        <v>0</v>
      </c>
      <c r="FY12" s="12">
        <f t="shared" si="5"/>
        <v>0</v>
      </c>
      <c r="FZ12" s="12">
        <f t="shared" si="5"/>
        <v>0</v>
      </c>
      <c r="GA12" s="12">
        <f t="shared" si="5"/>
        <v>0</v>
      </c>
      <c r="GB12" s="12">
        <f t="shared" si="5"/>
        <v>0</v>
      </c>
      <c r="GC12" s="12">
        <f t="shared" si="5"/>
        <v>0</v>
      </c>
      <c r="GD12" s="12">
        <f t="shared" si="5"/>
        <v>0</v>
      </c>
      <c r="GE12" s="12">
        <f t="shared" si="5"/>
        <v>0</v>
      </c>
      <c r="GF12" s="12">
        <f t="shared" si="5"/>
        <v>0</v>
      </c>
      <c r="GG12" s="12">
        <f t="shared" si="5"/>
        <v>0</v>
      </c>
      <c r="GH12" s="12">
        <f t="shared" si="5"/>
        <v>0</v>
      </c>
      <c r="GI12" s="12">
        <f t="shared" si="5"/>
        <v>0</v>
      </c>
      <c r="GJ12" s="12">
        <f t="shared" si="5"/>
        <v>0</v>
      </c>
    </row>
    <row r="13" spans="1:441" s="250" customFormat="1" x14ac:dyDescent="0.25">
      <c r="A13" s="189"/>
      <c r="B13" s="189"/>
      <c r="C13" s="190"/>
      <c r="D13" s="191"/>
      <c r="E13" s="249" t="str">
        <f xml:space="preserve"> LEFT(E12, LEN(E12) - 4)</f>
        <v>Solar asset depreciation</v>
      </c>
      <c r="F13" s="249"/>
      <c r="G13" s="249" t="str">
        <f xml:space="preserve"> SMU</f>
        <v>$ 000s</v>
      </c>
      <c r="H13" s="249">
        <f xml:space="preserve"> SUM(J13:GJ13)</f>
        <v>-100000</v>
      </c>
      <c r="I13" s="192"/>
      <c r="J13" s="249">
        <f t="shared" ref="J13:BU13" si="6" xml:space="preserve"> -1 * J12</f>
        <v>0</v>
      </c>
      <c r="K13" s="249">
        <f t="shared" si="6"/>
        <v>0</v>
      </c>
      <c r="L13" s="249">
        <f t="shared" si="6"/>
        <v>0</v>
      </c>
      <c r="M13" s="249">
        <f t="shared" si="6"/>
        <v>-1000</v>
      </c>
      <c r="N13" s="249">
        <f t="shared" si="6"/>
        <v>-1000</v>
      </c>
      <c r="O13" s="249">
        <f t="shared" si="6"/>
        <v>-1000</v>
      </c>
      <c r="P13" s="249">
        <f t="shared" si="6"/>
        <v>-1000</v>
      </c>
      <c r="Q13" s="249">
        <f t="shared" si="6"/>
        <v>-1000</v>
      </c>
      <c r="R13" s="249">
        <f t="shared" si="6"/>
        <v>-1000</v>
      </c>
      <c r="S13" s="249">
        <f t="shared" si="6"/>
        <v>-1000</v>
      </c>
      <c r="T13" s="249">
        <f t="shared" si="6"/>
        <v>-1000</v>
      </c>
      <c r="U13" s="249">
        <f t="shared" si="6"/>
        <v>-1000</v>
      </c>
      <c r="V13" s="249">
        <f t="shared" si="6"/>
        <v>-1000</v>
      </c>
      <c r="W13" s="249">
        <f t="shared" si="6"/>
        <v>-1000</v>
      </c>
      <c r="X13" s="249">
        <f t="shared" si="6"/>
        <v>-1000</v>
      </c>
      <c r="Y13" s="249">
        <f t="shared" si="6"/>
        <v>-1000</v>
      </c>
      <c r="Z13" s="249">
        <f t="shared" si="6"/>
        <v>-1000</v>
      </c>
      <c r="AA13" s="249">
        <f t="shared" si="6"/>
        <v>-1000</v>
      </c>
      <c r="AB13" s="249">
        <f t="shared" si="6"/>
        <v>-1000</v>
      </c>
      <c r="AC13" s="249">
        <f t="shared" si="6"/>
        <v>-1000</v>
      </c>
      <c r="AD13" s="249">
        <f t="shared" si="6"/>
        <v>-1000</v>
      </c>
      <c r="AE13" s="249">
        <f t="shared" si="6"/>
        <v>-1000</v>
      </c>
      <c r="AF13" s="249">
        <f t="shared" si="6"/>
        <v>-1000</v>
      </c>
      <c r="AG13" s="249">
        <f t="shared" si="6"/>
        <v>-1000</v>
      </c>
      <c r="AH13" s="249">
        <f t="shared" si="6"/>
        <v>-1000</v>
      </c>
      <c r="AI13" s="249">
        <f t="shared" si="6"/>
        <v>-1000</v>
      </c>
      <c r="AJ13" s="249">
        <f t="shared" si="6"/>
        <v>-1000</v>
      </c>
      <c r="AK13" s="249">
        <f t="shared" si="6"/>
        <v>-1000</v>
      </c>
      <c r="AL13" s="249">
        <f t="shared" si="6"/>
        <v>-1000</v>
      </c>
      <c r="AM13" s="249">
        <f t="shared" si="6"/>
        <v>-1000</v>
      </c>
      <c r="AN13" s="249">
        <f t="shared" si="6"/>
        <v>-1000</v>
      </c>
      <c r="AO13" s="249">
        <f t="shared" si="6"/>
        <v>-1000</v>
      </c>
      <c r="AP13" s="249">
        <f t="shared" si="6"/>
        <v>-1000</v>
      </c>
      <c r="AQ13" s="249">
        <f t="shared" si="6"/>
        <v>-1000</v>
      </c>
      <c r="AR13" s="249">
        <f t="shared" si="6"/>
        <v>-1000</v>
      </c>
      <c r="AS13" s="249">
        <f t="shared" si="6"/>
        <v>-1000</v>
      </c>
      <c r="AT13" s="249">
        <f t="shared" si="6"/>
        <v>-1000</v>
      </c>
      <c r="AU13" s="249">
        <f t="shared" si="6"/>
        <v>-1000</v>
      </c>
      <c r="AV13" s="249">
        <f t="shared" si="6"/>
        <v>-1000</v>
      </c>
      <c r="AW13" s="249">
        <f t="shared" si="6"/>
        <v>-1000</v>
      </c>
      <c r="AX13" s="249">
        <f t="shared" si="6"/>
        <v>-1000</v>
      </c>
      <c r="AY13" s="249">
        <f t="shared" si="6"/>
        <v>-1000</v>
      </c>
      <c r="AZ13" s="249">
        <f t="shared" si="6"/>
        <v>-1000</v>
      </c>
      <c r="BA13" s="249">
        <f t="shared" si="6"/>
        <v>-1000</v>
      </c>
      <c r="BB13" s="249">
        <f t="shared" si="6"/>
        <v>-1000</v>
      </c>
      <c r="BC13" s="249">
        <f t="shared" si="6"/>
        <v>-1000</v>
      </c>
      <c r="BD13" s="249">
        <f t="shared" si="6"/>
        <v>-1000</v>
      </c>
      <c r="BE13" s="249">
        <f t="shared" si="6"/>
        <v>-1000</v>
      </c>
      <c r="BF13" s="249">
        <f t="shared" si="6"/>
        <v>-1000</v>
      </c>
      <c r="BG13" s="249">
        <f t="shared" si="6"/>
        <v>-1000</v>
      </c>
      <c r="BH13" s="249">
        <f t="shared" si="6"/>
        <v>-1000</v>
      </c>
      <c r="BI13" s="249">
        <f t="shared" si="6"/>
        <v>-1000</v>
      </c>
      <c r="BJ13" s="249">
        <f t="shared" si="6"/>
        <v>-1000</v>
      </c>
      <c r="BK13" s="249">
        <f t="shared" si="6"/>
        <v>-1000</v>
      </c>
      <c r="BL13" s="249">
        <f t="shared" si="6"/>
        <v>-1000</v>
      </c>
      <c r="BM13" s="249">
        <f t="shared" si="6"/>
        <v>-1000</v>
      </c>
      <c r="BN13" s="249">
        <f t="shared" si="6"/>
        <v>-1000</v>
      </c>
      <c r="BO13" s="249">
        <f t="shared" si="6"/>
        <v>-1000</v>
      </c>
      <c r="BP13" s="249">
        <f t="shared" si="6"/>
        <v>-1000</v>
      </c>
      <c r="BQ13" s="249">
        <f t="shared" si="6"/>
        <v>-1000</v>
      </c>
      <c r="BR13" s="249">
        <f t="shared" si="6"/>
        <v>-1000</v>
      </c>
      <c r="BS13" s="249">
        <f t="shared" si="6"/>
        <v>-1000</v>
      </c>
      <c r="BT13" s="249">
        <f t="shared" si="6"/>
        <v>-1000</v>
      </c>
      <c r="BU13" s="249">
        <f t="shared" si="6"/>
        <v>-1000</v>
      </c>
      <c r="BV13" s="249">
        <f t="shared" ref="BV13:EG13" si="7" xml:space="preserve"> -1 * BV12</f>
        <v>-1000</v>
      </c>
      <c r="BW13" s="249">
        <f t="shared" si="7"/>
        <v>-1000</v>
      </c>
      <c r="BX13" s="249">
        <f t="shared" si="7"/>
        <v>-1000</v>
      </c>
      <c r="BY13" s="249">
        <f t="shared" si="7"/>
        <v>-1000</v>
      </c>
      <c r="BZ13" s="249">
        <f t="shared" si="7"/>
        <v>-1000</v>
      </c>
      <c r="CA13" s="249">
        <f t="shared" si="7"/>
        <v>-1000</v>
      </c>
      <c r="CB13" s="249">
        <f t="shared" si="7"/>
        <v>-1000</v>
      </c>
      <c r="CC13" s="249">
        <f t="shared" si="7"/>
        <v>-1000</v>
      </c>
      <c r="CD13" s="249">
        <f t="shared" si="7"/>
        <v>-1000</v>
      </c>
      <c r="CE13" s="249">
        <f t="shared" si="7"/>
        <v>-1000</v>
      </c>
      <c r="CF13" s="249">
        <f t="shared" si="7"/>
        <v>-1000</v>
      </c>
      <c r="CG13" s="249">
        <f t="shared" si="7"/>
        <v>-1000</v>
      </c>
      <c r="CH13" s="249">
        <f t="shared" si="7"/>
        <v>-1000</v>
      </c>
      <c r="CI13" s="249">
        <f t="shared" si="7"/>
        <v>-1000</v>
      </c>
      <c r="CJ13" s="249">
        <f t="shared" si="7"/>
        <v>-1000</v>
      </c>
      <c r="CK13" s="249">
        <f t="shared" si="7"/>
        <v>-1000</v>
      </c>
      <c r="CL13" s="249">
        <f t="shared" si="7"/>
        <v>-1000</v>
      </c>
      <c r="CM13" s="249">
        <f t="shared" si="7"/>
        <v>-1000</v>
      </c>
      <c r="CN13" s="249">
        <f t="shared" si="7"/>
        <v>-1000</v>
      </c>
      <c r="CO13" s="249">
        <f t="shared" si="7"/>
        <v>-1000</v>
      </c>
      <c r="CP13" s="249">
        <f t="shared" si="7"/>
        <v>-1000</v>
      </c>
      <c r="CQ13" s="249">
        <f t="shared" si="7"/>
        <v>-1000</v>
      </c>
      <c r="CR13" s="249">
        <f t="shared" si="7"/>
        <v>-1000</v>
      </c>
      <c r="CS13" s="249">
        <f t="shared" si="7"/>
        <v>-1000</v>
      </c>
      <c r="CT13" s="249">
        <f t="shared" si="7"/>
        <v>-1000</v>
      </c>
      <c r="CU13" s="249">
        <f t="shared" si="7"/>
        <v>-1000</v>
      </c>
      <c r="CV13" s="249">
        <f t="shared" si="7"/>
        <v>-1000</v>
      </c>
      <c r="CW13" s="249">
        <f t="shared" si="7"/>
        <v>-1000</v>
      </c>
      <c r="CX13" s="249">
        <f t="shared" si="7"/>
        <v>-1000</v>
      </c>
      <c r="CY13" s="249">
        <f t="shared" si="7"/>
        <v>-1000</v>
      </c>
      <c r="CZ13" s="249">
        <f t="shared" si="7"/>
        <v>-1000</v>
      </c>
      <c r="DA13" s="249">
        <f t="shared" si="7"/>
        <v>-1000</v>
      </c>
      <c r="DB13" s="249">
        <f t="shared" si="7"/>
        <v>-1000</v>
      </c>
      <c r="DC13" s="249">
        <f t="shared" si="7"/>
        <v>-1000</v>
      </c>
      <c r="DD13" s="249">
        <f t="shared" si="7"/>
        <v>-1000</v>
      </c>
      <c r="DE13" s="249">
        <f t="shared" si="7"/>
        <v>-1000</v>
      </c>
      <c r="DF13" s="249">
        <f t="shared" si="7"/>
        <v>-1000</v>
      </c>
      <c r="DG13" s="249">
        <f t="shared" si="7"/>
        <v>-1000</v>
      </c>
      <c r="DH13" s="249">
        <f t="shared" si="7"/>
        <v>-1000</v>
      </c>
      <c r="DI13" s="249">
        <f t="shared" si="7"/>
        <v>0</v>
      </c>
      <c r="DJ13" s="249">
        <f t="shared" si="7"/>
        <v>0</v>
      </c>
      <c r="DK13" s="249">
        <f t="shared" si="7"/>
        <v>0</v>
      </c>
      <c r="DL13" s="249">
        <f t="shared" si="7"/>
        <v>0</v>
      </c>
      <c r="DM13" s="249">
        <f t="shared" si="7"/>
        <v>0</v>
      </c>
      <c r="DN13" s="249">
        <f t="shared" si="7"/>
        <v>0</v>
      </c>
      <c r="DO13" s="249">
        <f t="shared" si="7"/>
        <v>0</v>
      </c>
      <c r="DP13" s="249">
        <f t="shared" si="7"/>
        <v>0</v>
      </c>
      <c r="DQ13" s="249">
        <f t="shared" si="7"/>
        <v>0</v>
      </c>
      <c r="DR13" s="249">
        <f t="shared" si="7"/>
        <v>0</v>
      </c>
      <c r="DS13" s="249">
        <f t="shared" si="7"/>
        <v>0</v>
      </c>
      <c r="DT13" s="249">
        <f t="shared" si="7"/>
        <v>0</v>
      </c>
      <c r="DU13" s="249">
        <f t="shared" si="7"/>
        <v>0</v>
      </c>
      <c r="DV13" s="249">
        <f t="shared" si="7"/>
        <v>0</v>
      </c>
      <c r="DW13" s="249">
        <f t="shared" si="7"/>
        <v>0</v>
      </c>
      <c r="DX13" s="249">
        <f t="shared" si="7"/>
        <v>0</v>
      </c>
      <c r="DY13" s="249">
        <f t="shared" si="7"/>
        <v>0</v>
      </c>
      <c r="DZ13" s="249">
        <f t="shared" si="7"/>
        <v>0</v>
      </c>
      <c r="EA13" s="249">
        <f t="shared" si="7"/>
        <v>0</v>
      </c>
      <c r="EB13" s="249">
        <f t="shared" si="7"/>
        <v>0</v>
      </c>
      <c r="EC13" s="249">
        <f t="shared" si="7"/>
        <v>0</v>
      </c>
      <c r="ED13" s="249">
        <f t="shared" si="7"/>
        <v>0</v>
      </c>
      <c r="EE13" s="249">
        <f t="shared" si="7"/>
        <v>0</v>
      </c>
      <c r="EF13" s="249">
        <f t="shared" si="7"/>
        <v>0</v>
      </c>
      <c r="EG13" s="249">
        <f t="shared" si="7"/>
        <v>0</v>
      </c>
      <c r="EH13" s="249">
        <f t="shared" ref="EH13:GJ13" si="8" xml:space="preserve"> -1 * EH12</f>
        <v>0</v>
      </c>
      <c r="EI13" s="249">
        <f t="shared" si="8"/>
        <v>0</v>
      </c>
      <c r="EJ13" s="249">
        <f t="shared" si="8"/>
        <v>0</v>
      </c>
      <c r="EK13" s="249">
        <f t="shared" si="8"/>
        <v>0</v>
      </c>
      <c r="EL13" s="249">
        <f t="shared" si="8"/>
        <v>0</v>
      </c>
      <c r="EM13" s="249">
        <f t="shared" si="8"/>
        <v>0</v>
      </c>
      <c r="EN13" s="249">
        <f t="shared" si="8"/>
        <v>0</v>
      </c>
      <c r="EO13" s="249">
        <f t="shared" si="8"/>
        <v>0</v>
      </c>
      <c r="EP13" s="249">
        <f t="shared" si="8"/>
        <v>0</v>
      </c>
      <c r="EQ13" s="249">
        <f t="shared" si="8"/>
        <v>0</v>
      </c>
      <c r="ER13" s="249">
        <f t="shared" si="8"/>
        <v>0</v>
      </c>
      <c r="ES13" s="249">
        <f t="shared" si="8"/>
        <v>0</v>
      </c>
      <c r="ET13" s="249">
        <f t="shared" si="8"/>
        <v>0</v>
      </c>
      <c r="EU13" s="249">
        <f t="shared" si="8"/>
        <v>0</v>
      </c>
      <c r="EV13" s="249">
        <f t="shared" si="8"/>
        <v>0</v>
      </c>
      <c r="EW13" s="249">
        <f t="shared" si="8"/>
        <v>0</v>
      </c>
      <c r="EX13" s="249">
        <f t="shared" si="8"/>
        <v>0</v>
      </c>
      <c r="EY13" s="249">
        <f t="shared" si="8"/>
        <v>0</v>
      </c>
      <c r="EZ13" s="249">
        <f t="shared" si="8"/>
        <v>0</v>
      </c>
      <c r="FA13" s="249">
        <f t="shared" si="8"/>
        <v>0</v>
      </c>
      <c r="FB13" s="249">
        <f t="shared" si="8"/>
        <v>0</v>
      </c>
      <c r="FC13" s="249">
        <f t="shared" si="8"/>
        <v>0</v>
      </c>
      <c r="FD13" s="249">
        <f t="shared" si="8"/>
        <v>0</v>
      </c>
      <c r="FE13" s="249">
        <f t="shared" si="8"/>
        <v>0</v>
      </c>
      <c r="FF13" s="249">
        <f t="shared" si="8"/>
        <v>0</v>
      </c>
      <c r="FG13" s="249">
        <f t="shared" si="8"/>
        <v>0</v>
      </c>
      <c r="FH13" s="249">
        <f t="shared" si="8"/>
        <v>0</v>
      </c>
      <c r="FI13" s="249">
        <f t="shared" si="8"/>
        <v>0</v>
      </c>
      <c r="FJ13" s="249">
        <f t="shared" si="8"/>
        <v>0</v>
      </c>
      <c r="FK13" s="249">
        <f t="shared" si="8"/>
        <v>0</v>
      </c>
      <c r="FL13" s="249">
        <f t="shared" si="8"/>
        <v>0</v>
      </c>
      <c r="FM13" s="249">
        <f t="shared" si="8"/>
        <v>0</v>
      </c>
      <c r="FN13" s="249">
        <f t="shared" si="8"/>
        <v>0</v>
      </c>
      <c r="FO13" s="249">
        <f t="shared" si="8"/>
        <v>0</v>
      </c>
      <c r="FP13" s="249">
        <f t="shared" si="8"/>
        <v>0</v>
      </c>
      <c r="FQ13" s="249">
        <f t="shared" si="8"/>
        <v>0</v>
      </c>
      <c r="FR13" s="249">
        <f t="shared" si="8"/>
        <v>0</v>
      </c>
      <c r="FS13" s="249">
        <f t="shared" si="8"/>
        <v>0</v>
      </c>
      <c r="FT13" s="249">
        <f t="shared" si="8"/>
        <v>0</v>
      </c>
      <c r="FU13" s="249">
        <f t="shared" si="8"/>
        <v>0</v>
      </c>
      <c r="FV13" s="249">
        <f t="shared" si="8"/>
        <v>0</v>
      </c>
      <c r="FW13" s="249">
        <f t="shared" si="8"/>
        <v>0</v>
      </c>
      <c r="FX13" s="249">
        <f t="shared" si="8"/>
        <v>0</v>
      </c>
      <c r="FY13" s="249">
        <f t="shared" si="8"/>
        <v>0</v>
      </c>
      <c r="FZ13" s="249">
        <f t="shared" si="8"/>
        <v>0</v>
      </c>
      <c r="GA13" s="249">
        <f t="shared" si="8"/>
        <v>0</v>
      </c>
      <c r="GB13" s="249">
        <f t="shared" si="8"/>
        <v>0</v>
      </c>
      <c r="GC13" s="249">
        <f t="shared" si="8"/>
        <v>0</v>
      </c>
      <c r="GD13" s="249">
        <f t="shared" si="8"/>
        <v>0</v>
      </c>
      <c r="GE13" s="249">
        <f t="shared" si="8"/>
        <v>0</v>
      </c>
      <c r="GF13" s="249">
        <f t="shared" si="8"/>
        <v>0</v>
      </c>
      <c r="GG13" s="249">
        <f t="shared" si="8"/>
        <v>0</v>
      </c>
      <c r="GH13" s="249">
        <f t="shared" si="8"/>
        <v>0</v>
      </c>
      <c r="GI13" s="249">
        <f t="shared" si="8"/>
        <v>0</v>
      </c>
      <c r="GJ13" s="249">
        <f t="shared" si="8"/>
        <v>0</v>
      </c>
      <c r="GK13" s="548"/>
      <c r="GL13" s="548"/>
      <c r="GM13" s="548"/>
      <c r="GN13" s="548"/>
      <c r="GO13" s="548"/>
      <c r="GP13" s="548"/>
      <c r="GQ13" s="548"/>
      <c r="GR13" s="548"/>
      <c r="GS13" s="548"/>
      <c r="GT13" s="548"/>
      <c r="GU13" s="548"/>
      <c r="GV13" s="548"/>
      <c r="GW13" s="548"/>
      <c r="GX13" s="548"/>
      <c r="GY13" s="548"/>
      <c r="GZ13" s="548"/>
      <c r="HA13" s="548"/>
      <c r="HB13" s="548"/>
      <c r="HC13" s="548"/>
      <c r="HD13" s="548"/>
      <c r="HE13" s="548"/>
      <c r="HF13" s="548"/>
      <c r="HG13" s="548"/>
      <c r="HH13" s="548"/>
      <c r="HI13" s="548"/>
      <c r="HJ13" s="548"/>
      <c r="HK13" s="548"/>
      <c r="HL13" s="548"/>
      <c r="HM13" s="548"/>
      <c r="HN13" s="548"/>
      <c r="HO13" s="548"/>
      <c r="HP13" s="548"/>
      <c r="HQ13" s="548"/>
      <c r="HR13" s="548"/>
      <c r="HS13" s="548"/>
      <c r="HT13" s="548"/>
      <c r="HU13" s="548"/>
      <c r="HV13" s="548"/>
      <c r="HW13" s="548"/>
      <c r="HX13" s="548"/>
      <c r="HY13" s="548"/>
      <c r="HZ13" s="548"/>
      <c r="IA13" s="548"/>
      <c r="IB13" s="548"/>
      <c r="IC13" s="548"/>
      <c r="ID13" s="548"/>
      <c r="IE13" s="548"/>
      <c r="IF13" s="548"/>
      <c r="IG13" s="548"/>
      <c r="IH13" s="548"/>
      <c r="II13" s="548"/>
      <c r="IJ13" s="548"/>
      <c r="IK13" s="548"/>
      <c r="IL13" s="548"/>
      <c r="IM13" s="548"/>
      <c r="IN13" s="548"/>
      <c r="IO13" s="548"/>
      <c r="IP13" s="548"/>
      <c r="IQ13" s="548"/>
      <c r="IR13" s="548"/>
      <c r="IS13" s="548"/>
      <c r="IT13" s="548"/>
      <c r="IU13" s="548"/>
    </row>
    <row r="15" spans="1:441" x14ac:dyDescent="0.25">
      <c r="A15" s="15" t="s">
        <v>182</v>
      </c>
    </row>
    <row r="17" spans="1:192" s="293" customFormat="1" x14ac:dyDescent="0.25">
      <c r="A17" s="288"/>
      <c r="B17" s="288"/>
      <c r="C17" s="289"/>
      <c r="D17" s="290"/>
      <c r="E17" s="549" t="str">
        <f xml:space="preserve"> InpC!E$65</f>
        <v>Solar asset book value</v>
      </c>
      <c r="F17" s="549">
        <f xml:space="preserve"> InpC!F$65</f>
        <v>100000</v>
      </c>
      <c r="G17" s="549" t="str">
        <f xml:space="preserve"> InpC!G$65</f>
        <v>$ 000s</v>
      </c>
      <c r="H17" s="292"/>
      <c r="I17" s="292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  <c r="AK17" s="291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291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291"/>
      <c r="BV17" s="291"/>
      <c r="BW17" s="291"/>
      <c r="BX17" s="291"/>
      <c r="BY17" s="291"/>
      <c r="BZ17" s="291"/>
      <c r="CA17" s="291"/>
      <c r="CB17" s="291"/>
      <c r="CC17" s="291"/>
      <c r="CD17" s="291"/>
      <c r="CE17" s="291"/>
      <c r="CF17" s="291"/>
      <c r="CG17" s="291"/>
      <c r="CH17" s="291"/>
      <c r="CI17" s="291"/>
      <c r="CJ17" s="291"/>
      <c r="CK17" s="291"/>
      <c r="CL17" s="291"/>
      <c r="CM17" s="291"/>
      <c r="CN17" s="291"/>
      <c r="CO17" s="291"/>
      <c r="CP17" s="291"/>
      <c r="CQ17" s="291"/>
      <c r="CR17" s="291"/>
      <c r="CS17" s="291"/>
      <c r="CT17" s="291"/>
      <c r="CU17" s="291"/>
      <c r="CV17" s="291"/>
      <c r="CW17" s="291"/>
      <c r="CX17" s="291"/>
      <c r="CY17" s="291"/>
      <c r="CZ17" s="291"/>
      <c r="DA17" s="291"/>
      <c r="DB17" s="291"/>
      <c r="DC17" s="291"/>
      <c r="DD17" s="291"/>
      <c r="DE17" s="291"/>
      <c r="DF17" s="291"/>
      <c r="DG17" s="291"/>
      <c r="DH17" s="291"/>
      <c r="DI17" s="291"/>
      <c r="DJ17" s="291"/>
      <c r="DK17" s="291"/>
      <c r="DL17" s="291"/>
      <c r="DM17" s="291"/>
      <c r="DN17" s="291"/>
      <c r="DO17" s="291"/>
      <c r="DP17" s="291"/>
      <c r="DQ17" s="291"/>
      <c r="DR17" s="291"/>
      <c r="DS17" s="291"/>
      <c r="DT17" s="291"/>
      <c r="DU17" s="291"/>
      <c r="DV17" s="291"/>
      <c r="DW17" s="291"/>
      <c r="DX17" s="291"/>
      <c r="DY17" s="291"/>
      <c r="DZ17" s="291"/>
      <c r="EA17" s="291"/>
      <c r="EB17" s="291"/>
      <c r="EC17" s="291"/>
      <c r="ED17" s="291"/>
      <c r="EE17" s="291"/>
      <c r="EF17" s="291"/>
      <c r="EG17" s="291"/>
      <c r="EH17" s="291"/>
      <c r="EI17" s="291"/>
      <c r="EJ17" s="291"/>
      <c r="EK17" s="291"/>
      <c r="EL17" s="291"/>
      <c r="EM17" s="291"/>
      <c r="EN17" s="291"/>
      <c r="EO17" s="291"/>
      <c r="EP17" s="291"/>
      <c r="EQ17" s="291"/>
      <c r="ER17" s="291"/>
      <c r="ES17" s="291"/>
      <c r="ET17" s="291"/>
      <c r="EU17" s="291"/>
      <c r="EV17" s="291"/>
      <c r="EW17" s="291"/>
      <c r="EX17" s="291"/>
      <c r="EY17" s="291"/>
      <c r="EZ17" s="291"/>
      <c r="FA17" s="291"/>
      <c r="FB17" s="291"/>
      <c r="FC17" s="291"/>
      <c r="FD17" s="291"/>
      <c r="FE17" s="291"/>
      <c r="FF17" s="291"/>
      <c r="FG17" s="291"/>
      <c r="FH17" s="291"/>
      <c r="FI17" s="291"/>
      <c r="FJ17" s="291"/>
      <c r="FK17" s="291"/>
      <c r="FL17" s="291"/>
      <c r="FM17" s="291"/>
      <c r="FN17" s="291"/>
      <c r="FO17" s="291"/>
      <c r="FP17" s="291"/>
      <c r="FQ17" s="291"/>
      <c r="FR17" s="291"/>
      <c r="FS17" s="291"/>
      <c r="FT17" s="291"/>
      <c r="FU17" s="291"/>
      <c r="FV17" s="291"/>
      <c r="FW17" s="291"/>
      <c r="FX17" s="291"/>
      <c r="FY17" s="291"/>
      <c r="FZ17" s="291"/>
      <c r="GA17" s="291"/>
      <c r="GB17" s="291"/>
      <c r="GC17" s="291"/>
      <c r="GD17" s="291"/>
      <c r="GE17" s="291"/>
      <c r="GF17" s="291"/>
      <c r="GG17" s="291"/>
      <c r="GH17" s="291"/>
      <c r="GI17" s="291"/>
      <c r="GJ17" s="291"/>
    </row>
    <row r="18" spans="1:192" s="275" customFormat="1" x14ac:dyDescent="0.25">
      <c r="A18" s="15"/>
      <c r="B18" s="15"/>
      <c r="C18" s="21"/>
      <c r="D18" s="60"/>
      <c r="E18" s="301" t="str">
        <f xml:space="preserve"> Time!E$76</f>
        <v>Financial close date flag</v>
      </c>
      <c r="F18" s="301">
        <f xml:space="preserve"> Time!F$76</f>
        <v>0</v>
      </c>
      <c r="G18" s="301" t="str">
        <f xml:space="preserve"> Time!G$76</f>
        <v>flag</v>
      </c>
      <c r="H18" s="301">
        <f xml:space="preserve"> Time!H$76</f>
        <v>1</v>
      </c>
      <c r="I18" s="301">
        <f xml:space="preserve"> Time!I$76</f>
        <v>0</v>
      </c>
      <c r="J18" s="301">
        <f xml:space="preserve"> Time!J$76</f>
        <v>0</v>
      </c>
      <c r="K18" s="301">
        <f xml:space="preserve"> Time!K$76</f>
        <v>0</v>
      </c>
      <c r="L18" s="301">
        <f xml:space="preserve"> Time!L$76</f>
        <v>1</v>
      </c>
      <c r="M18" s="301">
        <f xml:space="preserve"> Time!M$76</f>
        <v>0</v>
      </c>
      <c r="N18" s="301">
        <f xml:space="preserve"> Time!N$76</f>
        <v>0</v>
      </c>
      <c r="O18" s="301">
        <f xml:space="preserve"> Time!O$76</f>
        <v>0</v>
      </c>
      <c r="P18" s="301">
        <f xml:space="preserve"> Time!P$76</f>
        <v>0</v>
      </c>
      <c r="Q18" s="301">
        <f xml:space="preserve"> Time!Q$76</f>
        <v>0</v>
      </c>
      <c r="R18" s="301">
        <f xml:space="preserve"> Time!R$76</f>
        <v>0</v>
      </c>
      <c r="S18" s="301">
        <f xml:space="preserve"> Time!S$76</f>
        <v>0</v>
      </c>
      <c r="T18" s="301">
        <f xml:space="preserve"> Time!T$76</f>
        <v>0</v>
      </c>
      <c r="U18" s="301">
        <f xml:space="preserve"> Time!U$76</f>
        <v>0</v>
      </c>
      <c r="V18" s="301">
        <f xml:space="preserve"> Time!V$76</f>
        <v>0</v>
      </c>
      <c r="W18" s="301">
        <f xml:space="preserve"> Time!W$76</f>
        <v>0</v>
      </c>
      <c r="X18" s="301">
        <f xml:space="preserve"> Time!X$76</f>
        <v>0</v>
      </c>
      <c r="Y18" s="301">
        <f xml:space="preserve"> Time!Y$76</f>
        <v>0</v>
      </c>
      <c r="Z18" s="301">
        <f xml:space="preserve"> Time!Z$76</f>
        <v>0</v>
      </c>
      <c r="AA18" s="301">
        <f xml:space="preserve"> Time!AA$76</f>
        <v>0</v>
      </c>
      <c r="AB18" s="301">
        <f xml:space="preserve"> Time!AB$76</f>
        <v>0</v>
      </c>
      <c r="AC18" s="301">
        <f xml:space="preserve"> Time!AC$76</f>
        <v>0</v>
      </c>
      <c r="AD18" s="301">
        <f xml:space="preserve"> Time!AD$76</f>
        <v>0</v>
      </c>
      <c r="AE18" s="301">
        <f xml:space="preserve"> Time!AE$76</f>
        <v>0</v>
      </c>
      <c r="AF18" s="301">
        <f xml:space="preserve"> Time!AF$76</f>
        <v>0</v>
      </c>
      <c r="AG18" s="301">
        <f xml:space="preserve"> Time!AG$76</f>
        <v>0</v>
      </c>
      <c r="AH18" s="301">
        <f xml:space="preserve"> Time!AH$76</f>
        <v>0</v>
      </c>
      <c r="AI18" s="301">
        <f xml:space="preserve"> Time!AI$76</f>
        <v>0</v>
      </c>
      <c r="AJ18" s="301">
        <f xml:space="preserve"> Time!AJ$76</f>
        <v>0</v>
      </c>
      <c r="AK18" s="301">
        <f xml:space="preserve"> Time!AK$76</f>
        <v>0</v>
      </c>
      <c r="AL18" s="301">
        <f xml:space="preserve"> Time!AL$76</f>
        <v>0</v>
      </c>
      <c r="AM18" s="301">
        <f xml:space="preserve"> Time!AM$76</f>
        <v>0</v>
      </c>
      <c r="AN18" s="301">
        <f xml:space="preserve"> Time!AN$76</f>
        <v>0</v>
      </c>
      <c r="AO18" s="301">
        <f xml:space="preserve"> Time!AO$76</f>
        <v>0</v>
      </c>
      <c r="AP18" s="301">
        <f xml:space="preserve"> Time!AP$76</f>
        <v>0</v>
      </c>
      <c r="AQ18" s="301">
        <f xml:space="preserve"> Time!AQ$76</f>
        <v>0</v>
      </c>
      <c r="AR18" s="301">
        <f xml:space="preserve"> Time!AR$76</f>
        <v>0</v>
      </c>
      <c r="AS18" s="301">
        <f xml:space="preserve"> Time!AS$76</f>
        <v>0</v>
      </c>
      <c r="AT18" s="301">
        <f xml:space="preserve"> Time!AT$76</f>
        <v>0</v>
      </c>
      <c r="AU18" s="301">
        <f xml:space="preserve"> Time!AU$76</f>
        <v>0</v>
      </c>
      <c r="AV18" s="301">
        <f xml:space="preserve"> Time!AV$76</f>
        <v>0</v>
      </c>
      <c r="AW18" s="301">
        <f xml:space="preserve"> Time!AW$76</f>
        <v>0</v>
      </c>
      <c r="AX18" s="301">
        <f xml:space="preserve"> Time!AX$76</f>
        <v>0</v>
      </c>
      <c r="AY18" s="301">
        <f xml:space="preserve"> Time!AY$76</f>
        <v>0</v>
      </c>
      <c r="AZ18" s="301">
        <f xml:space="preserve"> Time!AZ$76</f>
        <v>0</v>
      </c>
      <c r="BA18" s="301">
        <f xml:space="preserve"> Time!BA$76</f>
        <v>0</v>
      </c>
      <c r="BB18" s="301">
        <f xml:space="preserve"> Time!BB$76</f>
        <v>0</v>
      </c>
      <c r="BC18" s="301">
        <f xml:space="preserve"> Time!BC$76</f>
        <v>0</v>
      </c>
      <c r="BD18" s="301">
        <f xml:space="preserve"> Time!BD$76</f>
        <v>0</v>
      </c>
      <c r="BE18" s="301">
        <f xml:space="preserve"> Time!BE$76</f>
        <v>0</v>
      </c>
      <c r="BF18" s="301">
        <f xml:space="preserve"> Time!BF$76</f>
        <v>0</v>
      </c>
      <c r="BG18" s="301">
        <f xml:space="preserve"> Time!BG$76</f>
        <v>0</v>
      </c>
      <c r="BH18" s="301">
        <f xml:space="preserve"> Time!BH$76</f>
        <v>0</v>
      </c>
      <c r="BI18" s="301">
        <f xml:space="preserve"> Time!BI$76</f>
        <v>0</v>
      </c>
      <c r="BJ18" s="301">
        <f xml:space="preserve"> Time!BJ$76</f>
        <v>0</v>
      </c>
      <c r="BK18" s="301">
        <f xml:space="preserve"> Time!BK$76</f>
        <v>0</v>
      </c>
      <c r="BL18" s="301">
        <f xml:space="preserve"> Time!BL$76</f>
        <v>0</v>
      </c>
      <c r="BM18" s="301">
        <f xml:space="preserve"> Time!BM$76</f>
        <v>0</v>
      </c>
      <c r="BN18" s="301">
        <f xml:space="preserve"> Time!BN$76</f>
        <v>0</v>
      </c>
      <c r="BO18" s="301">
        <f xml:space="preserve"> Time!BO$76</f>
        <v>0</v>
      </c>
      <c r="BP18" s="301">
        <f xml:space="preserve"> Time!BP$76</f>
        <v>0</v>
      </c>
      <c r="BQ18" s="301">
        <f xml:space="preserve"> Time!BQ$76</f>
        <v>0</v>
      </c>
      <c r="BR18" s="301">
        <f xml:space="preserve"> Time!BR$76</f>
        <v>0</v>
      </c>
      <c r="BS18" s="301">
        <f xml:space="preserve"> Time!BS$76</f>
        <v>0</v>
      </c>
      <c r="BT18" s="301">
        <f xml:space="preserve"> Time!BT$76</f>
        <v>0</v>
      </c>
      <c r="BU18" s="301">
        <f xml:space="preserve"> Time!BU$76</f>
        <v>0</v>
      </c>
      <c r="BV18" s="301">
        <f xml:space="preserve"> Time!BV$76</f>
        <v>0</v>
      </c>
      <c r="BW18" s="301">
        <f xml:space="preserve"> Time!BW$76</f>
        <v>0</v>
      </c>
      <c r="BX18" s="301">
        <f xml:space="preserve"> Time!BX$76</f>
        <v>0</v>
      </c>
      <c r="BY18" s="301">
        <f xml:space="preserve"> Time!BY$76</f>
        <v>0</v>
      </c>
      <c r="BZ18" s="301">
        <f xml:space="preserve"> Time!BZ$76</f>
        <v>0</v>
      </c>
      <c r="CA18" s="301">
        <f xml:space="preserve"> Time!CA$76</f>
        <v>0</v>
      </c>
      <c r="CB18" s="301">
        <f xml:space="preserve"> Time!CB$76</f>
        <v>0</v>
      </c>
      <c r="CC18" s="301">
        <f xml:space="preserve"> Time!CC$76</f>
        <v>0</v>
      </c>
      <c r="CD18" s="301">
        <f xml:space="preserve"> Time!CD$76</f>
        <v>0</v>
      </c>
      <c r="CE18" s="301">
        <f xml:space="preserve"> Time!CE$76</f>
        <v>0</v>
      </c>
      <c r="CF18" s="301">
        <f xml:space="preserve"> Time!CF$76</f>
        <v>0</v>
      </c>
      <c r="CG18" s="301">
        <f xml:space="preserve"> Time!CG$76</f>
        <v>0</v>
      </c>
      <c r="CH18" s="301">
        <f xml:space="preserve"> Time!CH$76</f>
        <v>0</v>
      </c>
      <c r="CI18" s="301">
        <f xml:space="preserve"> Time!CI$76</f>
        <v>0</v>
      </c>
      <c r="CJ18" s="301">
        <f xml:space="preserve"> Time!CJ$76</f>
        <v>0</v>
      </c>
      <c r="CK18" s="301">
        <f xml:space="preserve"> Time!CK$76</f>
        <v>0</v>
      </c>
      <c r="CL18" s="301">
        <f xml:space="preserve"> Time!CL$76</f>
        <v>0</v>
      </c>
      <c r="CM18" s="301">
        <f xml:space="preserve"> Time!CM$76</f>
        <v>0</v>
      </c>
      <c r="CN18" s="301">
        <f xml:space="preserve"> Time!CN$76</f>
        <v>0</v>
      </c>
      <c r="CO18" s="301">
        <f xml:space="preserve"> Time!CO$76</f>
        <v>0</v>
      </c>
      <c r="CP18" s="301">
        <f xml:space="preserve"> Time!CP$76</f>
        <v>0</v>
      </c>
      <c r="CQ18" s="301">
        <f xml:space="preserve"> Time!CQ$76</f>
        <v>0</v>
      </c>
      <c r="CR18" s="301">
        <f xml:space="preserve"> Time!CR$76</f>
        <v>0</v>
      </c>
      <c r="CS18" s="301">
        <f xml:space="preserve"> Time!CS$76</f>
        <v>0</v>
      </c>
      <c r="CT18" s="301">
        <f xml:space="preserve"> Time!CT$76</f>
        <v>0</v>
      </c>
      <c r="CU18" s="301">
        <f xml:space="preserve"> Time!CU$76</f>
        <v>0</v>
      </c>
      <c r="CV18" s="301">
        <f xml:space="preserve"> Time!CV$76</f>
        <v>0</v>
      </c>
      <c r="CW18" s="301">
        <f xml:space="preserve"> Time!CW$76</f>
        <v>0</v>
      </c>
      <c r="CX18" s="301">
        <f xml:space="preserve"> Time!CX$76</f>
        <v>0</v>
      </c>
      <c r="CY18" s="301">
        <f xml:space="preserve"> Time!CY$76</f>
        <v>0</v>
      </c>
      <c r="CZ18" s="301">
        <f xml:space="preserve"> Time!CZ$76</f>
        <v>0</v>
      </c>
      <c r="DA18" s="301">
        <f xml:space="preserve"> Time!DA$76</f>
        <v>0</v>
      </c>
      <c r="DB18" s="301">
        <f xml:space="preserve"> Time!DB$76</f>
        <v>0</v>
      </c>
      <c r="DC18" s="301">
        <f xml:space="preserve"> Time!DC$76</f>
        <v>0</v>
      </c>
      <c r="DD18" s="301">
        <f xml:space="preserve"> Time!DD$76</f>
        <v>0</v>
      </c>
      <c r="DE18" s="301">
        <f xml:space="preserve"> Time!DE$76</f>
        <v>0</v>
      </c>
      <c r="DF18" s="301">
        <f xml:space="preserve"> Time!DF$76</f>
        <v>0</v>
      </c>
      <c r="DG18" s="301">
        <f xml:space="preserve"> Time!DG$76</f>
        <v>0</v>
      </c>
      <c r="DH18" s="301">
        <f xml:space="preserve"> Time!DH$76</f>
        <v>0</v>
      </c>
      <c r="DI18" s="301">
        <f xml:space="preserve"> Time!DI$76</f>
        <v>0</v>
      </c>
      <c r="DJ18" s="301">
        <f xml:space="preserve"> Time!DJ$76</f>
        <v>0</v>
      </c>
      <c r="DK18" s="301">
        <f xml:space="preserve"> Time!DK$76</f>
        <v>0</v>
      </c>
      <c r="DL18" s="301">
        <f xml:space="preserve"> Time!DL$76</f>
        <v>0</v>
      </c>
      <c r="DM18" s="301">
        <f xml:space="preserve"> Time!DM$76</f>
        <v>0</v>
      </c>
      <c r="DN18" s="301">
        <f xml:space="preserve"> Time!DN$76</f>
        <v>0</v>
      </c>
      <c r="DO18" s="301">
        <f xml:space="preserve"> Time!DO$76</f>
        <v>0</v>
      </c>
      <c r="DP18" s="301">
        <f xml:space="preserve"> Time!DP$76</f>
        <v>0</v>
      </c>
      <c r="DQ18" s="301">
        <f xml:space="preserve"> Time!DQ$76</f>
        <v>0</v>
      </c>
      <c r="DR18" s="301">
        <f xml:space="preserve"> Time!DR$76</f>
        <v>0</v>
      </c>
      <c r="DS18" s="301">
        <f xml:space="preserve"> Time!DS$76</f>
        <v>0</v>
      </c>
      <c r="DT18" s="301">
        <f xml:space="preserve"> Time!DT$76</f>
        <v>0</v>
      </c>
      <c r="DU18" s="301">
        <f xml:space="preserve"> Time!DU$76</f>
        <v>0</v>
      </c>
      <c r="DV18" s="301">
        <f xml:space="preserve"> Time!DV$76</f>
        <v>0</v>
      </c>
      <c r="DW18" s="301">
        <f xml:space="preserve"> Time!DW$76</f>
        <v>0</v>
      </c>
      <c r="DX18" s="301">
        <f xml:space="preserve"> Time!DX$76</f>
        <v>0</v>
      </c>
      <c r="DY18" s="301">
        <f xml:space="preserve"> Time!DY$76</f>
        <v>0</v>
      </c>
      <c r="DZ18" s="301">
        <f xml:space="preserve"> Time!DZ$76</f>
        <v>0</v>
      </c>
      <c r="EA18" s="301">
        <f xml:space="preserve"> Time!EA$76</f>
        <v>0</v>
      </c>
      <c r="EB18" s="301">
        <f xml:space="preserve"> Time!EB$76</f>
        <v>0</v>
      </c>
      <c r="EC18" s="301">
        <f xml:space="preserve"> Time!EC$76</f>
        <v>0</v>
      </c>
      <c r="ED18" s="301">
        <f xml:space="preserve"> Time!ED$76</f>
        <v>0</v>
      </c>
      <c r="EE18" s="301">
        <f xml:space="preserve"> Time!EE$76</f>
        <v>0</v>
      </c>
      <c r="EF18" s="301">
        <f xml:space="preserve"> Time!EF$76</f>
        <v>0</v>
      </c>
      <c r="EG18" s="301">
        <f xml:space="preserve"> Time!EG$76</f>
        <v>0</v>
      </c>
      <c r="EH18" s="301">
        <f xml:space="preserve"> Time!EH$76</f>
        <v>0</v>
      </c>
      <c r="EI18" s="301">
        <f xml:space="preserve"> Time!EI$76</f>
        <v>0</v>
      </c>
      <c r="EJ18" s="301">
        <f xml:space="preserve"> Time!EJ$76</f>
        <v>0</v>
      </c>
      <c r="EK18" s="301">
        <f xml:space="preserve"> Time!EK$76</f>
        <v>0</v>
      </c>
      <c r="EL18" s="301">
        <f xml:space="preserve"> Time!EL$76</f>
        <v>0</v>
      </c>
      <c r="EM18" s="301">
        <f xml:space="preserve"> Time!EM$76</f>
        <v>0</v>
      </c>
      <c r="EN18" s="301">
        <f xml:space="preserve"> Time!EN$76</f>
        <v>0</v>
      </c>
      <c r="EO18" s="301">
        <f xml:space="preserve"> Time!EO$76</f>
        <v>0</v>
      </c>
      <c r="EP18" s="301">
        <f xml:space="preserve"> Time!EP$76</f>
        <v>0</v>
      </c>
      <c r="EQ18" s="301">
        <f xml:space="preserve"> Time!EQ$76</f>
        <v>0</v>
      </c>
      <c r="ER18" s="301">
        <f xml:space="preserve"> Time!ER$76</f>
        <v>0</v>
      </c>
      <c r="ES18" s="301">
        <f xml:space="preserve"> Time!ES$76</f>
        <v>0</v>
      </c>
      <c r="ET18" s="301">
        <f xml:space="preserve"> Time!ET$76</f>
        <v>0</v>
      </c>
      <c r="EU18" s="301">
        <f xml:space="preserve"> Time!EU$76</f>
        <v>0</v>
      </c>
      <c r="EV18" s="301">
        <f xml:space="preserve"> Time!EV$76</f>
        <v>0</v>
      </c>
      <c r="EW18" s="301">
        <f xml:space="preserve"> Time!EW$76</f>
        <v>0</v>
      </c>
      <c r="EX18" s="301">
        <f xml:space="preserve"> Time!EX$76</f>
        <v>0</v>
      </c>
      <c r="EY18" s="301">
        <f xml:space="preserve"> Time!EY$76</f>
        <v>0</v>
      </c>
      <c r="EZ18" s="301">
        <f xml:space="preserve"> Time!EZ$76</f>
        <v>0</v>
      </c>
      <c r="FA18" s="301">
        <f xml:space="preserve"> Time!FA$76</f>
        <v>0</v>
      </c>
      <c r="FB18" s="301">
        <f xml:space="preserve"> Time!FB$76</f>
        <v>0</v>
      </c>
      <c r="FC18" s="301">
        <f xml:space="preserve"> Time!FC$76</f>
        <v>0</v>
      </c>
      <c r="FD18" s="301">
        <f xml:space="preserve"> Time!FD$76</f>
        <v>0</v>
      </c>
      <c r="FE18" s="301">
        <f xml:space="preserve"> Time!FE$76</f>
        <v>0</v>
      </c>
      <c r="FF18" s="301">
        <f xml:space="preserve"> Time!FF$76</f>
        <v>0</v>
      </c>
      <c r="FG18" s="301">
        <f xml:space="preserve"> Time!FG$76</f>
        <v>0</v>
      </c>
      <c r="FH18" s="301">
        <f xml:space="preserve"> Time!FH$76</f>
        <v>0</v>
      </c>
      <c r="FI18" s="301">
        <f xml:space="preserve"> Time!FI$76</f>
        <v>0</v>
      </c>
      <c r="FJ18" s="301">
        <f xml:space="preserve"> Time!FJ$76</f>
        <v>0</v>
      </c>
      <c r="FK18" s="301">
        <f xml:space="preserve"> Time!FK$76</f>
        <v>0</v>
      </c>
      <c r="FL18" s="301">
        <f xml:space="preserve"> Time!FL$76</f>
        <v>0</v>
      </c>
      <c r="FM18" s="301">
        <f xml:space="preserve"> Time!FM$76</f>
        <v>0</v>
      </c>
      <c r="FN18" s="301">
        <f xml:space="preserve"> Time!FN$76</f>
        <v>0</v>
      </c>
      <c r="FO18" s="301">
        <f xml:space="preserve"> Time!FO$76</f>
        <v>0</v>
      </c>
      <c r="FP18" s="301">
        <f xml:space="preserve"> Time!FP$76</f>
        <v>0</v>
      </c>
      <c r="FQ18" s="301">
        <f xml:space="preserve"> Time!FQ$76</f>
        <v>0</v>
      </c>
      <c r="FR18" s="301">
        <f xml:space="preserve"> Time!FR$76</f>
        <v>0</v>
      </c>
      <c r="FS18" s="301">
        <f xml:space="preserve"> Time!FS$76</f>
        <v>0</v>
      </c>
      <c r="FT18" s="301">
        <f xml:space="preserve"> Time!FT$76</f>
        <v>0</v>
      </c>
      <c r="FU18" s="301">
        <f xml:space="preserve"> Time!FU$76</f>
        <v>0</v>
      </c>
      <c r="FV18" s="301">
        <f xml:space="preserve"> Time!FV$76</f>
        <v>0</v>
      </c>
      <c r="FW18" s="301">
        <f xml:space="preserve"> Time!FW$76</f>
        <v>0</v>
      </c>
      <c r="FX18" s="301">
        <f xml:space="preserve"> Time!FX$76</f>
        <v>0</v>
      </c>
      <c r="FY18" s="301">
        <f xml:space="preserve"> Time!FY$76</f>
        <v>0</v>
      </c>
      <c r="FZ18" s="301">
        <f xml:space="preserve"> Time!FZ$76</f>
        <v>0</v>
      </c>
      <c r="GA18" s="301">
        <f xml:space="preserve"> Time!GA$76</f>
        <v>0</v>
      </c>
      <c r="GB18" s="301">
        <f xml:space="preserve"> Time!GB$76</f>
        <v>0</v>
      </c>
      <c r="GC18" s="301">
        <f xml:space="preserve"> Time!GC$76</f>
        <v>0</v>
      </c>
      <c r="GD18" s="301">
        <f xml:space="preserve"> Time!GD$76</f>
        <v>0</v>
      </c>
      <c r="GE18" s="301">
        <f xml:space="preserve"> Time!GE$76</f>
        <v>0</v>
      </c>
      <c r="GF18" s="301">
        <f xml:space="preserve"> Time!GF$76</f>
        <v>0</v>
      </c>
      <c r="GG18" s="301">
        <f xml:space="preserve"> Time!GG$76</f>
        <v>0</v>
      </c>
      <c r="GH18" s="301">
        <f xml:space="preserve"> Time!GH$76</f>
        <v>0</v>
      </c>
      <c r="GI18" s="301">
        <f xml:space="preserve"> Time!GI$76</f>
        <v>0</v>
      </c>
      <c r="GJ18" s="301">
        <f xml:space="preserve"> Time!GJ$76</f>
        <v>0</v>
      </c>
    </row>
    <row r="19" spans="1:192" s="275" customFormat="1" x14ac:dyDescent="0.25">
      <c r="A19" s="15"/>
      <c r="B19" s="15"/>
      <c r="C19" s="21"/>
      <c r="D19" s="60"/>
      <c r="E19" s="286"/>
      <c r="F19" s="286"/>
      <c r="G19" s="286"/>
      <c r="H19" s="286"/>
      <c r="I19" s="43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286"/>
      <c r="BV19" s="286"/>
      <c r="BW19" s="286"/>
      <c r="BX19" s="286"/>
      <c r="BY19" s="286"/>
      <c r="BZ19" s="286"/>
      <c r="CA19" s="286"/>
      <c r="CB19" s="286"/>
      <c r="CC19" s="286"/>
      <c r="CD19" s="286"/>
      <c r="CE19" s="286"/>
      <c r="CF19" s="286"/>
      <c r="CG19" s="286"/>
      <c r="CH19" s="286"/>
      <c r="CI19" s="286"/>
      <c r="CJ19" s="286"/>
      <c r="CK19" s="286"/>
      <c r="CL19" s="286"/>
      <c r="CM19" s="286"/>
      <c r="CN19" s="286"/>
      <c r="CO19" s="286"/>
      <c r="CP19" s="286"/>
      <c r="CQ19" s="286"/>
      <c r="CR19" s="286"/>
      <c r="CS19" s="286"/>
      <c r="CT19" s="286"/>
      <c r="CU19" s="286"/>
      <c r="CV19" s="286"/>
      <c r="CW19" s="286"/>
      <c r="CX19" s="286"/>
      <c r="CY19" s="286"/>
      <c r="CZ19" s="286"/>
      <c r="DA19" s="286"/>
      <c r="DB19" s="286"/>
      <c r="DC19" s="286"/>
      <c r="DD19" s="286"/>
      <c r="DE19" s="286"/>
      <c r="DF19" s="286"/>
      <c r="DG19" s="286"/>
      <c r="DH19" s="286"/>
      <c r="DI19" s="286"/>
      <c r="DJ19" s="286"/>
      <c r="DK19" s="286"/>
      <c r="DL19" s="286"/>
      <c r="DM19" s="286"/>
      <c r="DN19" s="286"/>
      <c r="DO19" s="286"/>
      <c r="DP19" s="286"/>
      <c r="DQ19" s="286"/>
      <c r="DR19" s="286"/>
      <c r="DS19" s="286"/>
      <c r="DT19" s="286"/>
      <c r="DU19" s="286"/>
      <c r="DV19" s="286"/>
      <c r="DW19" s="286"/>
      <c r="DX19" s="286"/>
      <c r="DY19" s="286"/>
      <c r="DZ19" s="286"/>
      <c r="EA19" s="286"/>
      <c r="EB19" s="286"/>
      <c r="EC19" s="286"/>
      <c r="ED19" s="286"/>
      <c r="EE19" s="286"/>
      <c r="EF19" s="286"/>
      <c r="EG19" s="286"/>
      <c r="EH19" s="286"/>
      <c r="EI19" s="286"/>
      <c r="EJ19" s="286"/>
      <c r="EK19" s="286"/>
      <c r="EL19" s="286"/>
      <c r="EM19" s="286"/>
      <c r="EN19" s="286"/>
      <c r="EO19" s="286"/>
      <c r="EP19" s="286"/>
      <c r="EQ19" s="286"/>
      <c r="ER19" s="286"/>
      <c r="ES19" s="286"/>
      <c r="ET19" s="286"/>
      <c r="EU19" s="286"/>
      <c r="EV19" s="286"/>
      <c r="EW19" s="286"/>
      <c r="EX19" s="286"/>
      <c r="EY19" s="286"/>
      <c r="EZ19" s="286"/>
      <c r="FA19" s="286"/>
      <c r="FB19" s="286"/>
      <c r="FC19" s="286"/>
      <c r="FD19" s="286"/>
      <c r="FE19" s="286"/>
      <c r="FF19" s="286"/>
      <c r="FG19" s="286"/>
      <c r="FH19" s="286"/>
      <c r="FI19" s="286"/>
      <c r="FJ19" s="286"/>
      <c r="FK19" s="286"/>
      <c r="FL19" s="286"/>
      <c r="FM19" s="286"/>
      <c r="FN19" s="286"/>
      <c r="FO19" s="286"/>
      <c r="FP19" s="286"/>
      <c r="FQ19" s="286"/>
      <c r="FR19" s="286"/>
      <c r="FS19" s="286"/>
      <c r="FT19" s="286"/>
      <c r="FU19" s="286"/>
      <c r="FV19" s="286"/>
      <c r="FW19" s="286"/>
      <c r="FX19" s="286"/>
      <c r="FY19" s="286"/>
      <c r="FZ19" s="286"/>
      <c r="GA19" s="286"/>
      <c r="GB19" s="286"/>
      <c r="GC19" s="286"/>
      <c r="GD19" s="286"/>
      <c r="GE19" s="286"/>
      <c r="GF19" s="286"/>
      <c r="GG19" s="286"/>
      <c r="GH19" s="286"/>
      <c r="GI19" s="286"/>
      <c r="GJ19" s="286"/>
    </row>
    <row r="20" spans="1:192" s="275" customFormat="1" x14ac:dyDescent="0.25">
      <c r="A20" s="15"/>
      <c r="B20" s="15"/>
      <c r="C20" s="21"/>
      <c r="D20" s="60"/>
      <c r="E20" s="286" t="s">
        <v>183</v>
      </c>
      <c r="F20" s="286"/>
      <c r="G20" s="286" t="str">
        <f xml:space="preserve"> SMU</f>
        <v>$ 000s</v>
      </c>
      <c r="H20" s="286"/>
      <c r="I20" s="43"/>
      <c r="J20" s="286">
        <f t="shared" ref="J20:BU20" si="9">I23</f>
        <v>0</v>
      </c>
      <c r="K20" s="286">
        <f t="shared" si="9"/>
        <v>0</v>
      </c>
      <c r="L20" s="286">
        <f t="shared" si="9"/>
        <v>0</v>
      </c>
      <c r="M20" s="286">
        <f t="shared" si="9"/>
        <v>100000</v>
      </c>
      <c r="N20" s="286">
        <f t="shared" si="9"/>
        <v>99000</v>
      </c>
      <c r="O20" s="286">
        <f t="shared" si="9"/>
        <v>98000</v>
      </c>
      <c r="P20" s="286">
        <f t="shared" si="9"/>
        <v>97000</v>
      </c>
      <c r="Q20" s="286">
        <f t="shared" si="9"/>
        <v>96000</v>
      </c>
      <c r="R20" s="286">
        <f t="shared" si="9"/>
        <v>95000</v>
      </c>
      <c r="S20" s="286">
        <f t="shared" si="9"/>
        <v>94000</v>
      </c>
      <c r="T20" s="286">
        <f t="shared" si="9"/>
        <v>93000</v>
      </c>
      <c r="U20" s="286">
        <f t="shared" si="9"/>
        <v>92000</v>
      </c>
      <c r="V20" s="286">
        <f t="shared" si="9"/>
        <v>91000</v>
      </c>
      <c r="W20" s="286">
        <f t="shared" si="9"/>
        <v>90000</v>
      </c>
      <c r="X20" s="286">
        <f t="shared" si="9"/>
        <v>89000</v>
      </c>
      <c r="Y20" s="286">
        <f t="shared" si="9"/>
        <v>88000</v>
      </c>
      <c r="Z20" s="286">
        <f t="shared" si="9"/>
        <v>87000</v>
      </c>
      <c r="AA20" s="286">
        <f t="shared" si="9"/>
        <v>86000</v>
      </c>
      <c r="AB20" s="286">
        <f t="shared" si="9"/>
        <v>85000</v>
      </c>
      <c r="AC20" s="286">
        <f t="shared" si="9"/>
        <v>84000</v>
      </c>
      <c r="AD20" s="286">
        <f t="shared" si="9"/>
        <v>83000</v>
      </c>
      <c r="AE20" s="286">
        <f t="shared" si="9"/>
        <v>82000</v>
      </c>
      <c r="AF20" s="286">
        <f t="shared" si="9"/>
        <v>81000</v>
      </c>
      <c r="AG20" s="286">
        <f t="shared" si="9"/>
        <v>80000</v>
      </c>
      <c r="AH20" s="286">
        <f t="shared" si="9"/>
        <v>79000</v>
      </c>
      <c r="AI20" s="286">
        <f t="shared" si="9"/>
        <v>78000</v>
      </c>
      <c r="AJ20" s="286">
        <f t="shared" si="9"/>
        <v>77000</v>
      </c>
      <c r="AK20" s="286">
        <f t="shared" si="9"/>
        <v>76000</v>
      </c>
      <c r="AL20" s="286">
        <f t="shared" si="9"/>
        <v>75000</v>
      </c>
      <c r="AM20" s="286">
        <f t="shared" si="9"/>
        <v>74000</v>
      </c>
      <c r="AN20" s="286">
        <f t="shared" si="9"/>
        <v>73000</v>
      </c>
      <c r="AO20" s="286">
        <f t="shared" si="9"/>
        <v>72000</v>
      </c>
      <c r="AP20" s="286">
        <f t="shared" si="9"/>
        <v>71000</v>
      </c>
      <c r="AQ20" s="286">
        <f t="shared" si="9"/>
        <v>70000</v>
      </c>
      <c r="AR20" s="286">
        <f t="shared" si="9"/>
        <v>69000</v>
      </c>
      <c r="AS20" s="286">
        <f t="shared" si="9"/>
        <v>68000</v>
      </c>
      <c r="AT20" s="286">
        <f t="shared" si="9"/>
        <v>67000</v>
      </c>
      <c r="AU20" s="286">
        <f t="shared" si="9"/>
        <v>66000</v>
      </c>
      <c r="AV20" s="286">
        <f t="shared" si="9"/>
        <v>65000</v>
      </c>
      <c r="AW20" s="286">
        <f t="shared" si="9"/>
        <v>64000</v>
      </c>
      <c r="AX20" s="286">
        <f t="shared" si="9"/>
        <v>63000</v>
      </c>
      <c r="AY20" s="286">
        <f t="shared" si="9"/>
        <v>62000</v>
      </c>
      <c r="AZ20" s="286">
        <f t="shared" si="9"/>
        <v>61000</v>
      </c>
      <c r="BA20" s="286">
        <f t="shared" si="9"/>
        <v>60000</v>
      </c>
      <c r="BB20" s="286">
        <f t="shared" si="9"/>
        <v>59000</v>
      </c>
      <c r="BC20" s="286">
        <f t="shared" si="9"/>
        <v>58000</v>
      </c>
      <c r="BD20" s="286">
        <f t="shared" si="9"/>
        <v>57000</v>
      </c>
      <c r="BE20" s="286">
        <f t="shared" si="9"/>
        <v>56000</v>
      </c>
      <c r="BF20" s="286">
        <f t="shared" si="9"/>
        <v>55000</v>
      </c>
      <c r="BG20" s="286">
        <f t="shared" si="9"/>
        <v>54000</v>
      </c>
      <c r="BH20" s="286">
        <f t="shared" si="9"/>
        <v>53000</v>
      </c>
      <c r="BI20" s="286">
        <f t="shared" si="9"/>
        <v>52000</v>
      </c>
      <c r="BJ20" s="286">
        <f t="shared" si="9"/>
        <v>51000</v>
      </c>
      <c r="BK20" s="286">
        <f t="shared" si="9"/>
        <v>50000</v>
      </c>
      <c r="BL20" s="286">
        <f t="shared" si="9"/>
        <v>49000</v>
      </c>
      <c r="BM20" s="286">
        <f t="shared" si="9"/>
        <v>48000</v>
      </c>
      <c r="BN20" s="286">
        <f t="shared" si="9"/>
        <v>47000</v>
      </c>
      <c r="BO20" s="286">
        <f t="shared" si="9"/>
        <v>46000</v>
      </c>
      <c r="BP20" s="286">
        <f t="shared" si="9"/>
        <v>45000</v>
      </c>
      <c r="BQ20" s="286">
        <f t="shared" si="9"/>
        <v>44000</v>
      </c>
      <c r="BR20" s="286">
        <f t="shared" si="9"/>
        <v>43000</v>
      </c>
      <c r="BS20" s="286">
        <f t="shared" si="9"/>
        <v>42000</v>
      </c>
      <c r="BT20" s="286">
        <f t="shared" si="9"/>
        <v>41000</v>
      </c>
      <c r="BU20" s="286">
        <f t="shared" si="9"/>
        <v>40000</v>
      </c>
      <c r="BV20" s="286">
        <f t="shared" ref="BV20:EG20" si="10">BU23</f>
        <v>39000</v>
      </c>
      <c r="BW20" s="286">
        <f t="shared" si="10"/>
        <v>38000</v>
      </c>
      <c r="BX20" s="286">
        <f t="shared" si="10"/>
        <v>37000</v>
      </c>
      <c r="BY20" s="286">
        <f t="shared" si="10"/>
        <v>36000</v>
      </c>
      <c r="BZ20" s="286">
        <f t="shared" si="10"/>
        <v>35000</v>
      </c>
      <c r="CA20" s="286">
        <f t="shared" si="10"/>
        <v>34000</v>
      </c>
      <c r="CB20" s="286">
        <f t="shared" si="10"/>
        <v>33000</v>
      </c>
      <c r="CC20" s="286">
        <f t="shared" si="10"/>
        <v>32000</v>
      </c>
      <c r="CD20" s="286">
        <f t="shared" si="10"/>
        <v>31000</v>
      </c>
      <c r="CE20" s="286">
        <f t="shared" si="10"/>
        <v>30000</v>
      </c>
      <c r="CF20" s="286">
        <f t="shared" si="10"/>
        <v>29000</v>
      </c>
      <c r="CG20" s="286">
        <f t="shared" si="10"/>
        <v>28000</v>
      </c>
      <c r="CH20" s="286">
        <f t="shared" si="10"/>
        <v>27000</v>
      </c>
      <c r="CI20" s="286">
        <f t="shared" si="10"/>
        <v>26000</v>
      </c>
      <c r="CJ20" s="286">
        <f t="shared" si="10"/>
        <v>25000</v>
      </c>
      <c r="CK20" s="286">
        <f t="shared" si="10"/>
        <v>24000</v>
      </c>
      <c r="CL20" s="286">
        <f t="shared" si="10"/>
        <v>23000</v>
      </c>
      <c r="CM20" s="286">
        <f t="shared" si="10"/>
        <v>22000</v>
      </c>
      <c r="CN20" s="286">
        <f t="shared" si="10"/>
        <v>21000</v>
      </c>
      <c r="CO20" s="286">
        <f t="shared" si="10"/>
        <v>20000</v>
      </c>
      <c r="CP20" s="286">
        <f t="shared" si="10"/>
        <v>19000</v>
      </c>
      <c r="CQ20" s="286">
        <f t="shared" si="10"/>
        <v>18000</v>
      </c>
      <c r="CR20" s="286">
        <f t="shared" si="10"/>
        <v>17000</v>
      </c>
      <c r="CS20" s="286">
        <f t="shared" si="10"/>
        <v>16000</v>
      </c>
      <c r="CT20" s="286">
        <f t="shared" si="10"/>
        <v>15000</v>
      </c>
      <c r="CU20" s="286">
        <f t="shared" si="10"/>
        <v>14000</v>
      </c>
      <c r="CV20" s="286">
        <f t="shared" si="10"/>
        <v>13000</v>
      </c>
      <c r="CW20" s="286">
        <f t="shared" si="10"/>
        <v>12000</v>
      </c>
      <c r="CX20" s="286">
        <f t="shared" si="10"/>
        <v>11000</v>
      </c>
      <c r="CY20" s="286">
        <f t="shared" si="10"/>
        <v>10000</v>
      </c>
      <c r="CZ20" s="286">
        <f t="shared" si="10"/>
        <v>9000</v>
      </c>
      <c r="DA20" s="286">
        <f t="shared" si="10"/>
        <v>8000</v>
      </c>
      <c r="DB20" s="286">
        <f t="shared" si="10"/>
        <v>7000</v>
      </c>
      <c r="DC20" s="286">
        <f t="shared" si="10"/>
        <v>6000</v>
      </c>
      <c r="DD20" s="286">
        <f t="shared" si="10"/>
        <v>5000</v>
      </c>
      <c r="DE20" s="286">
        <f t="shared" si="10"/>
        <v>4000</v>
      </c>
      <c r="DF20" s="286">
        <f t="shared" si="10"/>
        <v>3000</v>
      </c>
      <c r="DG20" s="286">
        <f t="shared" si="10"/>
        <v>2000</v>
      </c>
      <c r="DH20" s="286">
        <f t="shared" si="10"/>
        <v>1000</v>
      </c>
      <c r="DI20" s="286">
        <f t="shared" si="10"/>
        <v>0</v>
      </c>
      <c r="DJ20" s="286">
        <f t="shared" si="10"/>
        <v>0</v>
      </c>
      <c r="DK20" s="286">
        <f t="shared" si="10"/>
        <v>0</v>
      </c>
      <c r="DL20" s="286">
        <f t="shared" si="10"/>
        <v>0</v>
      </c>
      <c r="DM20" s="286">
        <f t="shared" si="10"/>
        <v>0</v>
      </c>
      <c r="DN20" s="286">
        <f t="shared" si="10"/>
        <v>0</v>
      </c>
      <c r="DO20" s="286">
        <f t="shared" si="10"/>
        <v>0</v>
      </c>
      <c r="DP20" s="286">
        <f t="shared" si="10"/>
        <v>0</v>
      </c>
      <c r="DQ20" s="286">
        <f t="shared" si="10"/>
        <v>0</v>
      </c>
      <c r="DR20" s="286">
        <f t="shared" si="10"/>
        <v>0</v>
      </c>
      <c r="DS20" s="286">
        <f t="shared" si="10"/>
        <v>0</v>
      </c>
      <c r="DT20" s="286">
        <f t="shared" si="10"/>
        <v>0</v>
      </c>
      <c r="DU20" s="286">
        <f t="shared" si="10"/>
        <v>0</v>
      </c>
      <c r="DV20" s="286">
        <f t="shared" si="10"/>
        <v>0</v>
      </c>
      <c r="DW20" s="286">
        <f t="shared" si="10"/>
        <v>0</v>
      </c>
      <c r="DX20" s="286">
        <f t="shared" si="10"/>
        <v>0</v>
      </c>
      <c r="DY20" s="286">
        <f t="shared" si="10"/>
        <v>0</v>
      </c>
      <c r="DZ20" s="286">
        <f t="shared" si="10"/>
        <v>0</v>
      </c>
      <c r="EA20" s="286">
        <f t="shared" si="10"/>
        <v>0</v>
      </c>
      <c r="EB20" s="286">
        <f t="shared" si="10"/>
        <v>0</v>
      </c>
      <c r="EC20" s="286">
        <f t="shared" si="10"/>
        <v>0</v>
      </c>
      <c r="ED20" s="286">
        <f t="shared" si="10"/>
        <v>0</v>
      </c>
      <c r="EE20" s="286">
        <f t="shared" si="10"/>
        <v>0</v>
      </c>
      <c r="EF20" s="286">
        <f t="shared" si="10"/>
        <v>0</v>
      </c>
      <c r="EG20" s="286">
        <f t="shared" si="10"/>
        <v>0</v>
      </c>
      <c r="EH20" s="286">
        <f t="shared" ref="EH20:GJ20" si="11">EG23</f>
        <v>0</v>
      </c>
      <c r="EI20" s="286">
        <f t="shared" si="11"/>
        <v>0</v>
      </c>
      <c r="EJ20" s="286">
        <f t="shared" si="11"/>
        <v>0</v>
      </c>
      <c r="EK20" s="286">
        <f t="shared" si="11"/>
        <v>0</v>
      </c>
      <c r="EL20" s="286">
        <f t="shared" si="11"/>
        <v>0</v>
      </c>
      <c r="EM20" s="286">
        <f t="shared" si="11"/>
        <v>0</v>
      </c>
      <c r="EN20" s="286">
        <f t="shared" si="11"/>
        <v>0</v>
      </c>
      <c r="EO20" s="286">
        <f t="shared" si="11"/>
        <v>0</v>
      </c>
      <c r="EP20" s="286">
        <f t="shared" si="11"/>
        <v>0</v>
      </c>
      <c r="EQ20" s="286">
        <f t="shared" si="11"/>
        <v>0</v>
      </c>
      <c r="ER20" s="286">
        <f t="shared" si="11"/>
        <v>0</v>
      </c>
      <c r="ES20" s="286">
        <f t="shared" si="11"/>
        <v>0</v>
      </c>
      <c r="ET20" s="286">
        <f t="shared" si="11"/>
        <v>0</v>
      </c>
      <c r="EU20" s="286">
        <f t="shared" si="11"/>
        <v>0</v>
      </c>
      <c r="EV20" s="286">
        <f t="shared" si="11"/>
        <v>0</v>
      </c>
      <c r="EW20" s="286">
        <f t="shared" si="11"/>
        <v>0</v>
      </c>
      <c r="EX20" s="286">
        <f t="shared" si="11"/>
        <v>0</v>
      </c>
      <c r="EY20" s="286">
        <f t="shared" si="11"/>
        <v>0</v>
      </c>
      <c r="EZ20" s="286">
        <f t="shared" si="11"/>
        <v>0</v>
      </c>
      <c r="FA20" s="286">
        <f t="shared" si="11"/>
        <v>0</v>
      </c>
      <c r="FB20" s="286">
        <f t="shared" si="11"/>
        <v>0</v>
      </c>
      <c r="FC20" s="286">
        <f t="shared" si="11"/>
        <v>0</v>
      </c>
      <c r="FD20" s="286">
        <f t="shared" si="11"/>
        <v>0</v>
      </c>
      <c r="FE20" s="286">
        <f t="shared" si="11"/>
        <v>0</v>
      </c>
      <c r="FF20" s="286">
        <f t="shared" si="11"/>
        <v>0</v>
      </c>
      <c r="FG20" s="286">
        <f t="shared" si="11"/>
        <v>0</v>
      </c>
      <c r="FH20" s="286">
        <f t="shared" si="11"/>
        <v>0</v>
      </c>
      <c r="FI20" s="286">
        <f t="shared" si="11"/>
        <v>0</v>
      </c>
      <c r="FJ20" s="286">
        <f t="shared" si="11"/>
        <v>0</v>
      </c>
      <c r="FK20" s="286">
        <f t="shared" si="11"/>
        <v>0</v>
      </c>
      <c r="FL20" s="286">
        <f t="shared" si="11"/>
        <v>0</v>
      </c>
      <c r="FM20" s="286">
        <f t="shared" si="11"/>
        <v>0</v>
      </c>
      <c r="FN20" s="286">
        <f t="shared" si="11"/>
        <v>0</v>
      </c>
      <c r="FO20" s="286">
        <f t="shared" si="11"/>
        <v>0</v>
      </c>
      <c r="FP20" s="286">
        <f t="shared" si="11"/>
        <v>0</v>
      </c>
      <c r="FQ20" s="286">
        <f t="shared" si="11"/>
        <v>0</v>
      </c>
      <c r="FR20" s="286">
        <f t="shared" si="11"/>
        <v>0</v>
      </c>
      <c r="FS20" s="286">
        <f t="shared" si="11"/>
        <v>0</v>
      </c>
      <c r="FT20" s="286">
        <f t="shared" si="11"/>
        <v>0</v>
      </c>
      <c r="FU20" s="286">
        <f t="shared" si="11"/>
        <v>0</v>
      </c>
      <c r="FV20" s="286">
        <f t="shared" si="11"/>
        <v>0</v>
      </c>
      <c r="FW20" s="286">
        <f t="shared" si="11"/>
        <v>0</v>
      </c>
      <c r="FX20" s="286">
        <f t="shared" si="11"/>
        <v>0</v>
      </c>
      <c r="FY20" s="286">
        <f t="shared" si="11"/>
        <v>0</v>
      </c>
      <c r="FZ20" s="286">
        <f t="shared" si="11"/>
        <v>0</v>
      </c>
      <c r="GA20" s="286">
        <f t="shared" si="11"/>
        <v>0</v>
      </c>
      <c r="GB20" s="286">
        <f t="shared" si="11"/>
        <v>0</v>
      </c>
      <c r="GC20" s="286">
        <f t="shared" si="11"/>
        <v>0</v>
      </c>
      <c r="GD20" s="286">
        <f t="shared" si="11"/>
        <v>0</v>
      </c>
      <c r="GE20" s="286">
        <f t="shared" si="11"/>
        <v>0</v>
      </c>
      <c r="GF20" s="286">
        <f t="shared" si="11"/>
        <v>0</v>
      </c>
      <c r="GG20" s="286">
        <f t="shared" si="11"/>
        <v>0</v>
      </c>
      <c r="GH20" s="286">
        <f t="shared" si="11"/>
        <v>0</v>
      </c>
      <c r="GI20" s="286">
        <f t="shared" si="11"/>
        <v>0</v>
      </c>
      <c r="GJ20" s="286">
        <f t="shared" si="11"/>
        <v>0</v>
      </c>
    </row>
    <row r="21" spans="1:192" s="275" customFormat="1" x14ac:dyDescent="0.25">
      <c r="A21" s="15"/>
      <c r="B21" s="15"/>
      <c r="C21" s="21"/>
      <c r="D21" s="60"/>
      <c r="E21" s="287" t="s">
        <v>95</v>
      </c>
      <c r="F21" s="287"/>
      <c r="G21" s="287"/>
      <c r="H21" s="287"/>
      <c r="I21" s="287"/>
      <c r="J21" s="287"/>
      <c r="K21" s="287"/>
      <c r="L21" s="287"/>
      <c r="M21" s="287"/>
      <c r="N21" s="287"/>
      <c r="O21" s="287"/>
      <c r="P21" s="287"/>
      <c r="Q21" s="287"/>
      <c r="R21" s="287"/>
      <c r="S21" s="287"/>
      <c r="T21" s="287"/>
      <c r="U21" s="287"/>
      <c r="V21" s="287"/>
      <c r="W21" s="287"/>
      <c r="X21" s="287"/>
      <c r="Y21" s="287"/>
      <c r="Z21" s="287"/>
      <c r="AA21" s="287"/>
      <c r="AB21" s="287"/>
      <c r="AC21" s="287"/>
      <c r="AD21" s="287"/>
      <c r="AE21" s="287"/>
      <c r="AF21" s="287"/>
      <c r="AG21" s="287"/>
      <c r="AH21" s="287"/>
      <c r="AI21" s="287"/>
      <c r="AJ21" s="287"/>
      <c r="AK21" s="287"/>
      <c r="AL21" s="287"/>
      <c r="AM21" s="287"/>
      <c r="AN21" s="287"/>
      <c r="AO21" s="287"/>
      <c r="AP21" s="287"/>
      <c r="AQ21" s="287"/>
      <c r="AR21" s="287"/>
      <c r="AS21" s="287"/>
      <c r="AT21" s="287"/>
      <c r="AU21" s="287"/>
      <c r="AV21" s="287"/>
      <c r="AW21" s="287"/>
      <c r="AX21" s="287"/>
      <c r="AY21" s="287"/>
      <c r="AZ21" s="287"/>
      <c r="BA21" s="287"/>
      <c r="BB21" s="287"/>
      <c r="BC21" s="287"/>
      <c r="BD21" s="287"/>
      <c r="BE21" s="287"/>
      <c r="BF21" s="287"/>
      <c r="BG21" s="287"/>
      <c r="BH21" s="287"/>
      <c r="BI21" s="287"/>
      <c r="BJ21" s="287"/>
      <c r="BK21" s="287"/>
      <c r="BL21" s="287"/>
      <c r="BM21" s="287"/>
      <c r="BN21" s="287"/>
      <c r="BO21" s="287"/>
      <c r="BP21" s="287"/>
      <c r="BQ21" s="287"/>
      <c r="BR21" s="287"/>
      <c r="BS21" s="287"/>
      <c r="BT21" s="287"/>
      <c r="BU21" s="287"/>
      <c r="BV21" s="287"/>
      <c r="BW21" s="287"/>
      <c r="BX21" s="287"/>
      <c r="BY21" s="287"/>
      <c r="BZ21" s="287"/>
      <c r="CA21" s="287"/>
      <c r="CB21" s="287"/>
      <c r="CC21" s="287"/>
      <c r="CD21" s="287"/>
      <c r="CE21" s="287"/>
      <c r="CF21" s="287"/>
      <c r="CG21" s="287"/>
      <c r="CH21" s="287"/>
      <c r="CI21" s="287"/>
      <c r="CJ21" s="287"/>
      <c r="CK21" s="287"/>
      <c r="CL21" s="287"/>
      <c r="CM21" s="287"/>
      <c r="CN21" s="287"/>
      <c r="CO21" s="287"/>
      <c r="CP21" s="287"/>
      <c r="CQ21" s="287"/>
      <c r="CR21" s="287"/>
      <c r="CS21" s="287"/>
      <c r="CT21" s="287"/>
      <c r="CU21" s="287"/>
      <c r="CV21" s="287"/>
      <c r="CW21" s="287"/>
      <c r="CX21" s="287"/>
      <c r="CY21" s="287"/>
      <c r="CZ21" s="287"/>
      <c r="DA21" s="287"/>
      <c r="DB21" s="287"/>
      <c r="DC21" s="287"/>
      <c r="DD21" s="287"/>
      <c r="DE21" s="287"/>
      <c r="DF21" s="287"/>
      <c r="DG21" s="287"/>
      <c r="DH21" s="287"/>
      <c r="DI21" s="287"/>
      <c r="DJ21" s="287"/>
      <c r="DK21" s="287"/>
      <c r="DL21" s="287"/>
      <c r="DM21" s="287"/>
      <c r="DN21" s="287"/>
      <c r="DO21" s="287"/>
      <c r="DP21" s="287"/>
      <c r="DQ21" s="287"/>
      <c r="DR21" s="287"/>
      <c r="DS21" s="287"/>
      <c r="DT21" s="287"/>
      <c r="DU21" s="287"/>
      <c r="DV21" s="287"/>
      <c r="DW21" s="287"/>
      <c r="DX21" s="287"/>
      <c r="DY21" s="287"/>
      <c r="DZ21" s="287"/>
      <c r="EA21" s="287"/>
      <c r="EB21" s="287"/>
      <c r="EC21" s="287"/>
      <c r="ED21" s="287"/>
      <c r="EE21" s="287"/>
      <c r="EF21" s="287"/>
      <c r="EG21" s="287"/>
      <c r="EH21" s="287"/>
      <c r="EI21" s="287"/>
      <c r="EJ21" s="287"/>
      <c r="EK21" s="287"/>
      <c r="EL21" s="287"/>
      <c r="EM21" s="287"/>
      <c r="EN21" s="287"/>
      <c r="EO21" s="287"/>
      <c r="EP21" s="287"/>
      <c r="EQ21" s="287"/>
      <c r="ER21" s="287"/>
      <c r="ES21" s="287"/>
      <c r="ET21" s="287"/>
      <c r="EU21" s="287"/>
      <c r="EV21" s="287"/>
      <c r="EW21" s="287"/>
      <c r="EX21" s="287"/>
      <c r="EY21" s="287"/>
      <c r="EZ21" s="287"/>
      <c r="FA21" s="287"/>
      <c r="FB21" s="287"/>
      <c r="FC21" s="287"/>
      <c r="FD21" s="287"/>
      <c r="FE21" s="287"/>
      <c r="FF21" s="287"/>
      <c r="FG21" s="287"/>
      <c r="FH21" s="287"/>
      <c r="FI21" s="287"/>
      <c r="FJ21" s="287"/>
      <c r="FK21" s="287"/>
      <c r="FL21" s="287"/>
      <c r="FM21" s="287"/>
      <c r="FN21" s="287"/>
      <c r="FO21" s="287"/>
      <c r="FP21" s="287"/>
      <c r="FQ21" s="287"/>
      <c r="FR21" s="287"/>
      <c r="FS21" s="287"/>
      <c r="FT21" s="287"/>
      <c r="FU21" s="287"/>
      <c r="FV21" s="287"/>
      <c r="FW21" s="287"/>
      <c r="FX21" s="287"/>
      <c r="FY21" s="287"/>
      <c r="FZ21" s="287"/>
      <c r="GA21" s="287"/>
      <c r="GB21" s="287"/>
      <c r="GC21" s="287"/>
      <c r="GD21" s="287"/>
      <c r="GE21" s="287"/>
      <c r="GF21" s="287"/>
      <c r="GG21" s="287"/>
      <c r="GH21" s="287"/>
      <c r="GI21" s="287"/>
      <c r="GJ21" s="287"/>
    </row>
    <row r="22" spans="1:192" s="527" customFormat="1" x14ac:dyDescent="0.25">
      <c r="A22" s="15"/>
      <c r="B22" s="15"/>
      <c r="C22" s="21"/>
      <c r="D22" s="60"/>
      <c r="E22" s="172" t="str">
        <f t="shared" ref="E22:AJ22" si="12" xml:space="preserve"> E$12</f>
        <v>Solar asset depreciation POS</v>
      </c>
      <c r="F22" s="172">
        <f t="shared" si="12"/>
        <v>0</v>
      </c>
      <c r="G22" s="172" t="str">
        <f t="shared" si="12"/>
        <v>$ 000s</v>
      </c>
      <c r="H22" s="172">
        <f t="shared" si="12"/>
        <v>100000</v>
      </c>
      <c r="I22" s="172">
        <f t="shared" si="12"/>
        <v>0</v>
      </c>
      <c r="J22" s="172">
        <f t="shared" si="12"/>
        <v>0</v>
      </c>
      <c r="K22" s="172">
        <f t="shared" si="12"/>
        <v>0</v>
      </c>
      <c r="L22" s="172">
        <f t="shared" si="12"/>
        <v>0</v>
      </c>
      <c r="M22" s="172">
        <f t="shared" si="12"/>
        <v>1000</v>
      </c>
      <c r="N22" s="172">
        <f t="shared" si="12"/>
        <v>1000</v>
      </c>
      <c r="O22" s="172">
        <f t="shared" si="12"/>
        <v>1000</v>
      </c>
      <c r="P22" s="172">
        <f t="shared" si="12"/>
        <v>1000</v>
      </c>
      <c r="Q22" s="172">
        <f t="shared" si="12"/>
        <v>1000</v>
      </c>
      <c r="R22" s="172">
        <f t="shared" si="12"/>
        <v>1000</v>
      </c>
      <c r="S22" s="172">
        <f t="shared" si="12"/>
        <v>1000</v>
      </c>
      <c r="T22" s="172">
        <f t="shared" si="12"/>
        <v>1000</v>
      </c>
      <c r="U22" s="172">
        <f t="shared" si="12"/>
        <v>1000</v>
      </c>
      <c r="V22" s="172">
        <f t="shared" si="12"/>
        <v>1000</v>
      </c>
      <c r="W22" s="172">
        <f t="shared" si="12"/>
        <v>1000</v>
      </c>
      <c r="X22" s="172">
        <f t="shared" si="12"/>
        <v>1000</v>
      </c>
      <c r="Y22" s="172">
        <f t="shared" si="12"/>
        <v>1000</v>
      </c>
      <c r="Z22" s="172">
        <f t="shared" si="12"/>
        <v>1000</v>
      </c>
      <c r="AA22" s="172">
        <f t="shared" si="12"/>
        <v>1000</v>
      </c>
      <c r="AB22" s="172">
        <f t="shared" si="12"/>
        <v>1000</v>
      </c>
      <c r="AC22" s="172">
        <f t="shared" si="12"/>
        <v>1000</v>
      </c>
      <c r="AD22" s="172">
        <f t="shared" si="12"/>
        <v>1000</v>
      </c>
      <c r="AE22" s="172">
        <f t="shared" si="12"/>
        <v>1000</v>
      </c>
      <c r="AF22" s="172">
        <f t="shared" si="12"/>
        <v>1000</v>
      </c>
      <c r="AG22" s="172">
        <f t="shared" si="12"/>
        <v>1000</v>
      </c>
      <c r="AH22" s="172">
        <f t="shared" si="12"/>
        <v>1000</v>
      </c>
      <c r="AI22" s="172">
        <f t="shared" si="12"/>
        <v>1000</v>
      </c>
      <c r="AJ22" s="172">
        <f t="shared" si="12"/>
        <v>1000</v>
      </c>
      <c r="AK22" s="172">
        <f t="shared" ref="AK22:BP22" si="13" xml:space="preserve"> AK$12</f>
        <v>1000</v>
      </c>
      <c r="AL22" s="172">
        <f t="shared" si="13"/>
        <v>1000</v>
      </c>
      <c r="AM22" s="172">
        <f t="shared" si="13"/>
        <v>1000</v>
      </c>
      <c r="AN22" s="172">
        <f t="shared" si="13"/>
        <v>1000</v>
      </c>
      <c r="AO22" s="172">
        <f t="shared" si="13"/>
        <v>1000</v>
      </c>
      <c r="AP22" s="172">
        <f t="shared" si="13"/>
        <v>1000</v>
      </c>
      <c r="AQ22" s="172">
        <f t="shared" si="13"/>
        <v>1000</v>
      </c>
      <c r="AR22" s="172">
        <f t="shared" si="13"/>
        <v>1000</v>
      </c>
      <c r="AS22" s="172">
        <f t="shared" si="13"/>
        <v>1000</v>
      </c>
      <c r="AT22" s="172">
        <f t="shared" si="13"/>
        <v>1000</v>
      </c>
      <c r="AU22" s="172">
        <f t="shared" si="13"/>
        <v>1000</v>
      </c>
      <c r="AV22" s="172">
        <f t="shared" si="13"/>
        <v>1000</v>
      </c>
      <c r="AW22" s="172">
        <f t="shared" si="13"/>
        <v>1000</v>
      </c>
      <c r="AX22" s="172">
        <f t="shared" si="13"/>
        <v>1000</v>
      </c>
      <c r="AY22" s="172">
        <f t="shared" si="13"/>
        <v>1000</v>
      </c>
      <c r="AZ22" s="172">
        <f t="shared" si="13"/>
        <v>1000</v>
      </c>
      <c r="BA22" s="172">
        <f t="shared" si="13"/>
        <v>1000</v>
      </c>
      <c r="BB22" s="172">
        <f t="shared" si="13"/>
        <v>1000</v>
      </c>
      <c r="BC22" s="172">
        <f t="shared" si="13"/>
        <v>1000</v>
      </c>
      <c r="BD22" s="172">
        <f t="shared" si="13"/>
        <v>1000</v>
      </c>
      <c r="BE22" s="172">
        <f t="shared" si="13"/>
        <v>1000</v>
      </c>
      <c r="BF22" s="172">
        <f t="shared" si="13"/>
        <v>1000</v>
      </c>
      <c r="BG22" s="172">
        <f t="shared" si="13"/>
        <v>1000</v>
      </c>
      <c r="BH22" s="172">
        <f t="shared" si="13"/>
        <v>1000</v>
      </c>
      <c r="BI22" s="172">
        <f t="shared" si="13"/>
        <v>1000</v>
      </c>
      <c r="BJ22" s="172">
        <f t="shared" si="13"/>
        <v>1000</v>
      </c>
      <c r="BK22" s="172">
        <f t="shared" si="13"/>
        <v>1000</v>
      </c>
      <c r="BL22" s="172">
        <f t="shared" si="13"/>
        <v>1000</v>
      </c>
      <c r="BM22" s="172">
        <f t="shared" si="13"/>
        <v>1000</v>
      </c>
      <c r="BN22" s="172">
        <f t="shared" si="13"/>
        <v>1000</v>
      </c>
      <c r="BO22" s="172">
        <f t="shared" si="13"/>
        <v>1000</v>
      </c>
      <c r="BP22" s="172">
        <f t="shared" si="13"/>
        <v>1000</v>
      </c>
      <c r="BQ22" s="172">
        <f t="shared" ref="BQ22:CV22" si="14" xml:space="preserve"> BQ$12</f>
        <v>1000</v>
      </c>
      <c r="BR22" s="172">
        <f t="shared" si="14"/>
        <v>1000</v>
      </c>
      <c r="BS22" s="172">
        <f t="shared" si="14"/>
        <v>1000</v>
      </c>
      <c r="BT22" s="172">
        <f t="shared" si="14"/>
        <v>1000</v>
      </c>
      <c r="BU22" s="172">
        <f t="shared" si="14"/>
        <v>1000</v>
      </c>
      <c r="BV22" s="172">
        <f t="shared" si="14"/>
        <v>1000</v>
      </c>
      <c r="BW22" s="172">
        <f t="shared" si="14"/>
        <v>1000</v>
      </c>
      <c r="BX22" s="172">
        <f t="shared" si="14"/>
        <v>1000</v>
      </c>
      <c r="BY22" s="172">
        <f t="shared" si="14"/>
        <v>1000</v>
      </c>
      <c r="BZ22" s="172">
        <f t="shared" si="14"/>
        <v>1000</v>
      </c>
      <c r="CA22" s="172">
        <f t="shared" si="14"/>
        <v>1000</v>
      </c>
      <c r="CB22" s="172">
        <f t="shared" si="14"/>
        <v>1000</v>
      </c>
      <c r="CC22" s="172">
        <f t="shared" si="14"/>
        <v>1000</v>
      </c>
      <c r="CD22" s="172">
        <f t="shared" si="14"/>
        <v>1000</v>
      </c>
      <c r="CE22" s="172">
        <f t="shared" si="14"/>
        <v>1000</v>
      </c>
      <c r="CF22" s="172">
        <f t="shared" si="14"/>
        <v>1000</v>
      </c>
      <c r="CG22" s="172">
        <f t="shared" si="14"/>
        <v>1000</v>
      </c>
      <c r="CH22" s="172">
        <f t="shared" si="14"/>
        <v>1000</v>
      </c>
      <c r="CI22" s="172">
        <f t="shared" si="14"/>
        <v>1000</v>
      </c>
      <c r="CJ22" s="172">
        <f t="shared" si="14"/>
        <v>1000</v>
      </c>
      <c r="CK22" s="172">
        <f t="shared" si="14"/>
        <v>1000</v>
      </c>
      <c r="CL22" s="172">
        <f t="shared" si="14"/>
        <v>1000</v>
      </c>
      <c r="CM22" s="172">
        <f t="shared" si="14"/>
        <v>1000</v>
      </c>
      <c r="CN22" s="172">
        <f t="shared" si="14"/>
        <v>1000</v>
      </c>
      <c r="CO22" s="172">
        <f t="shared" si="14"/>
        <v>1000</v>
      </c>
      <c r="CP22" s="172">
        <f t="shared" si="14"/>
        <v>1000</v>
      </c>
      <c r="CQ22" s="172">
        <f t="shared" si="14"/>
        <v>1000</v>
      </c>
      <c r="CR22" s="172">
        <f t="shared" si="14"/>
        <v>1000</v>
      </c>
      <c r="CS22" s="172">
        <f t="shared" si="14"/>
        <v>1000</v>
      </c>
      <c r="CT22" s="172">
        <f t="shared" si="14"/>
        <v>1000</v>
      </c>
      <c r="CU22" s="172">
        <f t="shared" si="14"/>
        <v>1000</v>
      </c>
      <c r="CV22" s="172">
        <f t="shared" si="14"/>
        <v>1000</v>
      </c>
      <c r="CW22" s="172">
        <f t="shared" ref="CW22:EB22" si="15" xml:space="preserve"> CW$12</f>
        <v>1000</v>
      </c>
      <c r="CX22" s="172">
        <f t="shared" si="15"/>
        <v>1000</v>
      </c>
      <c r="CY22" s="172">
        <f t="shared" si="15"/>
        <v>1000</v>
      </c>
      <c r="CZ22" s="172">
        <f t="shared" si="15"/>
        <v>1000</v>
      </c>
      <c r="DA22" s="172">
        <f t="shared" si="15"/>
        <v>1000</v>
      </c>
      <c r="DB22" s="172">
        <f t="shared" si="15"/>
        <v>1000</v>
      </c>
      <c r="DC22" s="172">
        <f t="shared" si="15"/>
        <v>1000</v>
      </c>
      <c r="DD22" s="172">
        <f t="shared" si="15"/>
        <v>1000</v>
      </c>
      <c r="DE22" s="172">
        <f t="shared" si="15"/>
        <v>1000</v>
      </c>
      <c r="DF22" s="172">
        <f t="shared" si="15"/>
        <v>1000</v>
      </c>
      <c r="DG22" s="172">
        <f t="shared" si="15"/>
        <v>1000</v>
      </c>
      <c r="DH22" s="172">
        <f t="shared" si="15"/>
        <v>1000</v>
      </c>
      <c r="DI22" s="172">
        <f t="shared" si="15"/>
        <v>0</v>
      </c>
      <c r="DJ22" s="172">
        <f t="shared" si="15"/>
        <v>0</v>
      </c>
      <c r="DK22" s="172">
        <f t="shared" si="15"/>
        <v>0</v>
      </c>
      <c r="DL22" s="172">
        <f t="shared" si="15"/>
        <v>0</v>
      </c>
      <c r="DM22" s="172">
        <f t="shared" si="15"/>
        <v>0</v>
      </c>
      <c r="DN22" s="172">
        <f t="shared" si="15"/>
        <v>0</v>
      </c>
      <c r="DO22" s="172">
        <f t="shared" si="15"/>
        <v>0</v>
      </c>
      <c r="DP22" s="172">
        <f t="shared" si="15"/>
        <v>0</v>
      </c>
      <c r="DQ22" s="172">
        <f t="shared" si="15"/>
        <v>0</v>
      </c>
      <c r="DR22" s="172">
        <f t="shared" si="15"/>
        <v>0</v>
      </c>
      <c r="DS22" s="172">
        <f t="shared" si="15"/>
        <v>0</v>
      </c>
      <c r="DT22" s="172">
        <f t="shared" si="15"/>
        <v>0</v>
      </c>
      <c r="DU22" s="172">
        <f t="shared" si="15"/>
        <v>0</v>
      </c>
      <c r="DV22" s="172">
        <f t="shared" si="15"/>
        <v>0</v>
      </c>
      <c r="DW22" s="172">
        <f t="shared" si="15"/>
        <v>0</v>
      </c>
      <c r="DX22" s="172">
        <f t="shared" si="15"/>
        <v>0</v>
      </c>
      <c r="DY22" s="172">
        <f t="shared" si="15"/>
        <v>0</v>
      </c>
      <c r="DZ22" s="172">
        <f t="shared" si="15"/>
        <v>0</v>
      </c>
      <c r="EA22" s="172">
        <f t="shared" si="15"/>
        <v>0</v>
      </c>
      <c r="EB22" s="172">
        <f t="shared" si="15"/>
        <v>0</v>
      </c>
      <c r="EC22" s="172">
        <f t="shared" ref="EC22:FH22" si="16" xml:space="preserve"> EC$12</f>
        <v>0</v>
      </c>
      <c r="ED22" s="172">
        <f t="shared" si="16"/>
        <v>0</v>
      </c>
      <c r="EE22" s="172">
        <f t="shared" si="16"/>
        <v>0</v>
      </c>
      <c r="EF22" s="172">
        <f t="shared" si="16"/>
        <v>0</v>
      </c>
      <c r="EG22" s="172">
        <f t="shared" si="16"/>
        <v>0</v>
      </c>
      <c r="EH22" s="172">
        <f t="shared" si="16"/>
        <v>0</v>
      </c>
      <c r="EI22" s="172">
        <f t="shared" si="16"/>
        <v>0</v>
      </c>
      <c r="EJ22" s="172">
        <f t="shared" si="16"/>
        <v>0</v>
      </c>
      <c r="EK22" s="172">
        <f t="shared" si="16"/>
        <v>0</v>
      </c>
      <c r="EL22" s="172">
        <f t="shared" si="16"/>
        <v>0</v>
      </c>
      <c r="EM22" s="172">
        <f t="shared" si="16"/>
        <v>0</v>
      </c>
      <c r="EN22" s="172">
        <f t="shared" si="16"/>
        <v>0</v>
      </c>
      <c r="EO22" s="172">
        <f t="shared" si="16"/>
        <v>0</v>
      </c>
      <c r="EP22" s="172">
        <f t="shared" si="16"/>
        <v>0</v>
      </c>
      <c r="EQ22" s="172">
        <f t="shared" si="16"/>
        <v>0</v>
      </c>
      <c r="ER22" s="172">
        <f t="shared" si="16"/>
        <v>0</v>
      </c>
      <c r="ES22" s="172">
        <f t="shared" si="16"/>
        <v>0</v>
      </c>
      <c r="ET22" s="172">
        <f t="shared" si="16"/>
        <v>0</v>
      </c>
      <c r="EU22" s="172">
        <f t="shared" si="16"/>
        <v>0</v>
      </c>
      <c r="EV22" s="172">
        <f t="shared" si="16"/>
        <v>0</v>
      </c>
      <c r="EW22" s="172">
        <f t="shared" si="16"/>
        <v>0</v>
      </c>
      <c r="EX22" s="172">
        <f t="shared" si="16"/>
        <v>0</v>
      </c>
      <c r="EY22" s="172">
        <f t="shared" si="16"/>
        <v>0</v>
      </c>
      <c r="EZ22" s="172">
        <f t="shared" si="16"/>
        <v>0</v>
      </c>
      <c r="FA22" s="172">
        <f t="shared" si="16"/>
        <v>0</v>
      </c>
      <c r="FB22" s="172">
        <f t="shared" si="16"/>
        <v>0</v>
      </c>
      <c r="FC22" s="172">
        <f t="shared" si="16"/>
        <v>0</v>
      </c>
      <c r="FD22" s="172">
        <f t="shared" si="16"/>
        <v>0</v>
      </c>
      <c r="FE22" s="172">
        <f t="shared" si="16"/>
        <v>0</v>
      </c>
      <c r="FF22" s="172">
        <f t="shared" si="16"/>
        <v>0</v>
      </c>
      <c r="FG22" s="172">
        <f t="shared" si="16"/>
        <v>0</v>
      </c>
      <c r="FH22" s="172">
        <f t="shared" si="16"/>
        <v>0</v>
      </c>
      <c r="FI22" s="172">
        <f t="shared" ref="FI22:GJ22" si="17" xml:space="preserve"> FI$12</f>
        <v>0</v>
      </c>
      <c r="FJ22" s="172">
        <f t="shared" si="17"/>
        <v>0</v>
      </c>
      <c r="FK22" s="172">
        <f t="shared" si="17"/>
        <v>0</v>
      </c>
      <c r="FL22" s="172">
        <f t="shared" si="17"/>
        <v>0</v>
      </c>
      <c r="FM22" s="172">
        <f t="shared" si="17"/>
        <v>0</v>
      </c>
      <c r="FN22" s="172">
        <f t="shared" si="17"/>
        <v>0</v>
      </c>
      <c r="FO22" s="172">
        <f t="shared" si="17"/>
        <v>0</v>
      </c>
      <c r="FP22" s="172">
        <f t="shared" si="17"/>
        <v>0</v>
      </c>
      <c r="FQ22" s="172">
        <f t="shared" si="17"/>
        <v>0</v>
      </c>
      <c r="FR22" s="172">
        <f t="shared" si="17"/>
        <v>0</v>
      </c>
      <c r="FS22" s="172">
        <f t="shared" si="17"/>
        <v>0</v>
      </c>
      <c r="FT22" s="172">
        <f t="shared" si="17"/>
        <v>0</v>
      </c>
      <c r="FU22" s="172">
        <f t="shared" si="17"/>
        <v>0</v>
      </c>
      <c r="FV22" s="172">
        <f t="shared" si="17"/>
        <v>0</v>
      </c>
      <c r="FW22" s="172">
        <f t="shared" si="17"/>
        <v>0</v>
      </c>
      <c r="FX22" s="172">
        <f t="shared" si="17"/>
        <v>0</v>
      </c>
      <c r="FY22" s="172">
        <f t="shared" si="17"/>
        <v>0</v>
      </c>
      <c r="FZ22" s="172">
        <f t="shared" si="17"/>
        <v>0</v>
      </c>
      <c r="GA22" s="172">
        <f t="shared" si="17"/>
        <v>0</v>
      </c>
      <c r="GB22" s="172">
        <f t="shared" si="17"/>
        <v>0</v>
      </c>
      <c r="GC22" s="172">
        <f t="shared" si="17"/>
        <v>0</v>
      </c>
      <c r="GD22" s="172">
        <f t="shared" si="17"/>
        <v>0</v>
      </c>
      <c r="GE22" s="172">
        <f t="shared" si="17"/>
        <v>0</v>
      </c>
      <c r="GF22" s="172">
        <f t="shared" si="17"/>
        <v>0</v>
      </c>
      <c r="GG22" s="172">
        <f t="shared" si="17"/>
        <v>0</v>
      </c>
      <c r="GH22" s="172">
        <f t="shared" si="17"/>
        <v>0</v>
      </c>
      <c r="GI22" s="172">
        <f t="shared" si="17"/>
        <v>0</v>
      </c>
      <c r="GJ22" s="172">
        <f t="shared" si="17"/>
        <v>0</v>
      </c>
    </row>
    <row r="23" spans="1:192" s="533" customFormat="1" x14ac:dyDescent="0.25">
      <c r="A23" s="528"/>
      <c r="B23" s="528"/>
      <c r="C23" s="529"/>
      <c r="D23" s="530"/>
      <c r="E23" s="531" t="s">
        <v>184</v>
      </c>
      <c r="F23" s="531"/>
      <c r="G23" s="531" t="str">
        <f xml:space="preserve"> SMU</f>
        <v>$ 000s</v>
      </c>
      <c r="H23" s="531"/>
      <c r="I23" s="532"/>
      <c r="J23" s="531">
        <f t="shared" ref="J23:BU23" si="18" xml:space="preserve"> IF( J18 = 1, $F17, J20 + J21 - J22)</f>
        <v>0</v>
      </c>
      <c r="K23" s="531">
        <f t="shared" si="18"/>
        <v>0</v>
      </c>
      <c r="L23" s="531">
        <f t="shared" si="18"/>
        <v>100000</v>
      </c>
      <c r="M23" s="531">
        <f t="shared" si="18"/>
        <v>99000</v>
      </c>
      <c r="N23" s="531">
        <f t="shared" si="18"/>
        <v>98000</v>
      </c>
      <c r="O23" s="531">
        <f t="shared" si="18"/>
        <v>97000</v>
      </c>
      <c r="P23" s="531">
        <f t="shared" si="18"/>
        <v>96000</v>
      </c>
      <c r="Q23" s="531">
        <f t="shared" si="18"/>
        <v>95000</v>
      </c>
      <c r="R23" s="531">
        <f t="shared" si="18"/>
        <v>94000</v>
      </c>
      <c r="S23" s="531">
        <f t="shared" si="18"/>
        <v>93000</v>
      </c>
      <c r="T23" s="531">
        <f t="shared" si="18"/>
        <v>92000</v>
      </c>
      <c r="U23" s="531">
        <f t="shared" si="18"/>
        <v>91000</v>
      </c>
      <c r="V23" s="531">
        <f t="shared" si="18"/>
        <v>90000</v>
      </c>
      <c r="W23" s="531">
        <f t="shared" si="18"/>
        <v>89000</v>
      </c>
      <c r="X23" s="531">
        <f t="shared" si="18"/>
        <v>88000</v>
      </c>
      <c r="Y23" s="531">
        <f t="shared" si="18"/>
        <v>87000</v>
      </c>
      <c r="Z23" s="531">
        <f t="shared" si="18"/>
        <v>86000</v>
      </c>
      <c r="AA23" s="531">
        <f t="shared" si="18"/>
        <v>85000</v>
      </c>
      <c r="AB23" s="531">
        <f t="shared" si="18"/>
        <v>84000</v>
      </c>
      <c r="AC23" s="531">
        <f t="shared" si="18"/>
        <v>83000</v>
      </c>
      <c r="AD23" s="531">
        <f t="shared" si="18"/>
        <v>82000</v>
      </c>
      <c r="AE23" s="531">
        <f t="shared" si="18"/>
        <v>81000</v>
      </c>
      <c r="AF23" s="531">
        <f t="shared" si="18"/>
        <v>80000</v>
      </c>
      <c r="AG23" s="531">
        <f t="shared" si="18"/>
        <v>79000</v>
      </c>
      <c r="AH23" s="531">
        <f t="shared" si="18"/>
        <v>78000</v>
      </c>
      <c r="AI23" s="531">
        <f t="shared" si="18"/>
        <v>77000</v>
      </c>
      <c r="AJ23" s="531">
        <f t="shared" si="18"/>
        <v>76000</v>
      </c>
      <c r="AK23" s="531">
        <f t="shared" si="18"/>
        <v>75000</v>
      </c>
      <c r="AL23" s="531">
        <f t="shared" si="18"/>
        <v>74000</v>
      </c>
      <c r="AM23" s="531">
        <f t="shared" si="18"/>
        <v>73000</v>
      </c>
      <c r="AN23" s="531">
        <f t="shared" si="18"/>
        <v>72000</v>
      </c>
      <c r="AO23" s="531">
        <f t="shared" si="18"/>
        <v>71000</v>
      </c>
      <c r="AP23" s="531">
        <f t="shared" si="18"/>
        <v>70000</v>
      </c>
      <c r="AQ23" s="531">
        <f t="shared" si="18"/>
        <v>69000</v>
      </c>
      <c r="AR23" s="531">
        <f t="shared" si="18"/>
        <v>68000</v>
      </c>
      <c r="AS23" s="531">
        <f t="shared" si="18"/>
        <v>67000</v>
      </c>
      <c r="AT23" s="531">
        <f t="shared" si="18"/>
        <v>66000</v>
      </c>
      <c r="AU23" s="531">
        <f t="shared" si="18"/>
        <v>65000</v>
      </c>
      <c r="AV23" s="531">
        <f t="shared" si="18"/>
        <v>64000</v>
      </c>
      <c r="AW23" s="531">
        <f t="shared" si="18"/>
        <v>63000</v>
      </c>
      <c r="AX23" s="531">
        <f t="shared" si="18"/>
        <v>62000</v>
      </c>
      <c r="AY23" s="531">
        <f t="shared" si="18"/>
        <v>61000</v>
      </c>
      <c r="AZ23" s="531">
        <f t="shared" si="18"/>
        <v>60000</v>
      </c>
      <c r="BA23" s="531">
        <f t="shared" si="18"/>
        <v>59000</v>
      </c>
      <c r="BB23" s="531">
        <f t="shared" si="18"/>
        <v>58000</v>
      </c>
      <c r="BC23" s="531">
        <f t="shared" si="18"/>
        <v>57000</v>
      </c>
      <c r="BD23" s="531">
        <f t="shared" si="18"/>
        <v>56000</v>
      </c>
      <c r="BE23" s="531">
        <f t="shared" si="18"/>
        <v>55000</v>
      </c>
      <c r="BF23" s="531">
        <f t="shared" si="18"/>
        <v>54000</v>
      </c>
      <c r="BG23" s="531">
        <f t="shared" si="18"/>
        <v>53000</v>
      </c>
      <c r="BH23" s="531">
        <f t="shared" si="18"/>
        <v>52000</v>
      </c>
      <c r="BI23" s="531">
        <f t="shared" si="18"/>
        <v>51000</v>
      </c>
      <c r="BJ23" s="531">
        <f t="shared" si="18"/>
        <v>50000</v>
      </c>
      <c r="BK23" s="531">
        <f t="shared" si="18"/>
        <v>49000</v>
      </c>
      <c r="BL23" s="531">
        <f t="shared" si="18"/>
        <v>48000</v>
      </c>
      <c r="BM23" s="531">
        <f t="shared" si="18"/>
        <v>47000</v>
      </c>
      <c r="BN23" s="531">
        <f t="shared" si="18"/>
        <v>46000</v>
      </c>
      <c r="BO23" s="531">
        <f t="shared" si="18"/>
        <v>45000</v>
      </c>
      <c r="BP23" s="531">
        <f t="shared" si="18"/>
        <v>44000</v>
      </c>
      <c r="BQ23" s="531">
        <f t="shared" si="18"/>
        <v>43000</v>
      </c>
      <c r="BR23" s="531">
        <f t="shared" si="18"/>
        <v>42000</v>
      </c>
      <c r="BS23" s="531">
        <f t="shared" si="18"/>
        <v>41000</v>
      </c>
      <c r="BT23" s="531">
        <f t="shared" si="18"/>
        <v>40000</v>
      </c>
      <c r="BU23" s="531">
        <f t="shared" si="18"/>
        <v>39000</v>
      </c>
      <c r="BV23" s="531">
        <f t="shared" ref="BV23:EG23" si="19" xml:space="preserve"> IF( BV18 = 1, $F17, BV20 + BV21 - BV22)</f>
        <v>38000</v>
      </c>
      <c r="BW23" s="531">
        <f t="shared" si="19"/>
        <v>37000</v>
      </c>
      <c r="BX23" s="531">
        <f t="shared" si="19"/>
        <v>36000</v>
      </c>
      <c r="BY23" s="531">
        <f t="shared" si="19"/>
        <v>35000</v>
      </c>
      <c r="BZ23" s="531">
        <f t="shared" si="19"/>
        <v>34000</v>
      </c>
      <c r="CA23" s="531">
        <f t="shared" si="19"/>
        <v>33000</v>
      </c>
      <c r="CB23" s="531">
        <f t="shared" si="19"/>
        <v>32000</v>
      </c>
      <c r="CC23" s="531">
        <f t="shared" si="19"/>
        <v>31000</v>
      </c>
      <c r="CD23" s="531">
        <f t="shared" si="19"/>
        <v>30000</v>
      </c>
      <c r="CE23" s="531">
        <f t="shared" si="19"/>
        <v>29000</v>
      </c>
      <c r="CF23" s="531">
        <f t="shared" si="19"/>
        <v>28000</v>
      </c>
      <c r="CG23" s="531">
        <f t="shared" si="19"/>
        <v>27000</v>
      </c>
      <c r="CH23" s="531">
        <f t="shared" si="19"/>
        <v>26000</v>
      </c>
      <c r="CI23" s="531">
        <f t="shared" si="19"/>
        <v>25000</v>
      </c>
      <c r="CJ23" s="531">
        <f t="shared" si="19"/>
        <v>24000</v>
      </c>
      <c r="CK23" s="531">
        <f t="shared" si="19"/>
        <v>23000</v>
      </c>
      <c r="CL23" s="531">
        <f t="shared" si="19"/>
        <v>22000</v>
      </c>
      <c r="CM23" s="531">
        <f t="shared" si="19"/>
        <v>21000</v>
      </c>
      <c r="CN23" s="531">
        <f t="shared" si="19"/>
        <v>20000</v>
      </c>
      <c r="CO23" s="531">
        <f t="shared" si="19"/>
        <v>19000</v>
      </c>
      <c r="CP23" s="531">
        <f t="shared" si="19"/>
        <v>18000</v>
      </c>
      <c r="CQ23" s="531">
        <f t="shared" si="19"/>
        <v>17000</v>
      </c>
      <c r="CR23" s="531">
        <f t="shared" si="19"/>
        <v>16000</v>
      </c>
      <c r="CS23" s="531">
        <f t="shared" si="19"/>
        <v>15000</v>
      </c>
      <c r="CT23" s="531">
        <f t="shared" si="19"/>
        <v>14000</v>
      </c>
      <c r="CU23" s="531">
        <f t="shared" si="19"/>
        <v>13000</v>
      </c>
      <c r="CV23" s="531">
        <f t="shared" si="19"/>
        <v>12000</v>
      </c>
      <c r="CW23" s="531">
        <f t="shared" si="19"/>
        <v>11000</v>
      </c>
      <c r="CX23" s="531">
        <f t="shared" si="19"/>
        <v>10000</v>
      </c>
      <c r="CY23" s="531">
        <f t="shared" si="19"/>
        <v>9000</v>
      </c>
      <c r="CZ23" s="531">
        <f t="shared" si="19"/>
        <v>8000</v>
      </c>
      <c r="DA23" s="531">
        <f t="shared" si="19"/>
        <v>7000</v>
      </c>
      <c r="DB23" s="531">
        <f t="shared" si="19"/>
        <v>6000</v>
      </c>
      <c r="DC23" s="531">
        <f t="shared" si="19"/>
        <v>5000</v>
      </c>
      <c r="DD23" s="531">
        <f t="shared" si="19"/>
        <v>4000</v>
      </c>
      <c r="DE23" s="531">
        <f t="shared" si="19"/>
        <v>3000</v>
      </c>
      <c r="DF23" s="531">
        <f t="shared" si="19"/>
        <v>2000</v>
      </c>
      <c r="DG23" s="531">
        <f t="shared" si="19"/>
        <v>1000</v>
      </c>
      <c r="DH23" s="531">
        <f t="shared" si="19"/>
        <v>0</v>
      </c>
      <c r="DI23" s="531">
        <f t="shared" si="19"/>
        <v>0</v>
      </c>
      <c r="DJ23" s="531">
        <f t="shared" si="19"/>
        <v>0</v>
      </c>
      <c r="DK23" s="531">
        <f t="shared" si="19"/>
        <v>0</v>
      </c>
      <c r="DL23" s="531">
        <f t="shared" si="19"/>
        <v>0</v>
      </c>
      <c r="DM23" s="531">
        <f t="shared" si="19"/>
        <v>0</v>
      </c>
      <c r="DN23" s="531">
        <f t="shared" si="19"/>
        <v>0</v>
      </c>
      <c r="DO23" s="531">
        <f t="shared" si="19"/>
        <v>0</v>
      </c>
      <c r="DP23" s="531">
        <f t="shared" si="19"/>
        <v>0</v>
      </c>
      <c r="DQ23" s="531">
        <f t="shared" si="19"/>
        <v>0</v>
      </c>
      <c r="DR23" s="531">
        <f t="shared" si="19"/>
        <v>0</v>
      </c>
      <c r="DS23" s="531">
        <f t="shared" si="19"/>
        <v>0</v>
      </c>
      <c r="DT23" s="531">
        <f t="shared" si="19"/>
        <v>0</v>
      </c>
      <c r="DU23" s="531">
        <f t="shared" si="19"/>
        <v>0</v>
      </c>
      <c r="DV23" s="531">
        <f t="shared" si="19"/>
        <v>0</v>
      </c>
      <c r="DW23" s="531">
        <f t="shared" si="19"/>
        <v>0</v>
      </c>
      <c r="DX23" s="531">
        <f t="shared" si="19"/>
        <v>0</v>
      </c>
      <c r="DY23" s="531">
        <f t="shared" si="19"/>
        <v>0</v>
      </c>
      <c r="DZ23" s="531">
        <f t="shared" si="19"/>
        <v>0</v>
      </c>
      <c r="EA23" s="531">
        <f t="shared" si="19"/>
        <v>0</v>
      </c>
      <c r="EB23" s="531">
        <f t="shared" si="19"/>
        <v>0</v>
      </c>
      <c r="EC23" s="531">
        <f t="shared" si="19"/>
        <v>0</v>
      </c>
      <c r="ED23" s="531">
        <f t="shared" si="19"/>
        <v>0</v>
      </c>
      <c r="EE23" s="531">
        <f t="shared" si="19"/>
        <v>0</v>
      </c>
      <c r="EF23" s="531">
        <f t="shared" si="19"/>
        <v>0</v>
      </c>
      <c r="EG23" s="531">
        <f t="shared" si="19"/>
        <v>0</v>
      </c>
      <c r="EH23" s="531">
        <f t="shared" ref="EH23:GJ23" si="20" xml:space="preserve"> IF( EH18 = 1, $F17, EH20 + EH21 - EH22)</f>
        <v>0</v>
      </c>
      <c r="EI23" s="531">
        <f t="shared" si="20"/>
        <v>0</v>
      </c>
      <c r="EJ23" s="531">
        <f t="shared" si="20"/>
        <v>0</v>
      </c>
      <c r="EK23" s="531">
        <f t="shared" si="20"/>
        <v>0</v>
      </c>
      <c r="EL23" s="531">
        <f t="shared" si="20"/>
        <v>0</v>
      </c>
      <c r="EM23" s="531">
        <f t="shared" si="20"/>
        <v>0</v>
      </c>
      <c r="EN23" s="531">
        <f t="shared" si="20"/>
        <v>0</v>
      </c>
      <c r="EO23" s="531">
        <f t="shared" si="20"/>
        <v>0</v>
      </c>
      <c r="EP23" s="531">
        <f t="shared" si="20"/>
        <v>0</v>
      </c>
      <c r="EQ23" s="531">
        <f t="shared" si="20"/>
        <v>0</v>
      </c>
      <c r="ER23" s="531">
        <f t="shared" si="20"/>
        <v>0</v>
      </c>
      <c r="ES23" s="531">
        <f t="shared" si="20"/>
        <v>0</v>
      </c>
      <c r="ET23" s="531">
        <f t="shared" si="20"/>
        <v>0</v>
      </c>
      <c r="EU23" s="531">
        <f t="shared" si="20"/>
        <v>0</v>
      </c>
      <c r="EV23" s="531">
        <f t="shared" si="20"/>
        <v>0</v>
      </c>
      <c r="EW23" s="531">
        <f t="shared" si="20"/>
        <v>0</v>
      </c>
      <c r="EX23" s="531">
        <f t="shared" si="20"/>
        <v>0</v>
      </c>
      <c r="EY23" s="531">
        <f t="shared" si="20"/>
        <v>0</v>
      </c>
      <c r="EZ23" s="531">
        <f t="shared" si="20"/>
        <v>0</v>
      </c>
      <c r="FA23" s="531">
        <f t="shared" si="20"/>
        <v>0</v>
      </c>
      <c r="FB23" s="531">
        <f t="shared" si="20"/>
        <v>0</v>
      </c>
      <c r="FC23" s="531">
        <f t="shared" si="20"/>
        <v>0</v>
      </c>
      <c r="FD23" s="531">
        <f t="shared" si="20"/>
        <v>0</v>
      </c>
      <c r="FE23" s="531">
        <f t="shared" si="20"/>
        <v>0</v>
      </c>
      <c r="FF23" s="531">
        <f t="shared" si="20"/>
        <v>0</v>
      </c>
      <c r="FG23" s="531">
        <f t="shared" si="20"/>
        <v>0</v>
      </c>
      <c r="FH23" s="531">
        <f t="shared" si="20"/>
        <v>0</v>
      </c>
      <c r="FI23" s="531">
        <f t="shared" si="20"/>
        <v>0</v>
      </c>
      <c r="FJ23" s="531">
        <f t="shared" si="20"/>
        <v>0</v>
      </c>
      <c r="FK23" s="531">
        <f t="shared" si="20"/>
        <v>0</v>
      </c>
      <c r="FL23" s="531">
        <f t="shared" si="20"/>
        <v>0</v>
      </c>
      <c r="FM23" s="531">
        <f t="shared" si="20"/>
        <v>0</v>
      </c>
      <c r="FN23" s="531">
        <f t="shared" si="20"/>
        <v>0</v>
      </c>
      <c r="FO23" s="531">
        <f t="shared" si="20"/>
        <v>0</v>
      </c>
      <c r="FP23" s="531">
        <f t="shared" si="20"/>
        <v>0</v>
      </c>
      <c r="FQ23" s="531">
        <f t="shared" si="20"/>
        <v>0</v>
      </c>
      <c r="FR23" s="531">
        <f t="shared" si="20"/>
        <v>0</v>
      </c>
      <c r="FS23" s="531">
        <f t="shared" si="20"/>
        <v>0</v>
      </c>
      <c r="FT23" s="531">
        <f t="shared" si="20"/>
        <v>0</v>
      </c>
      <c r="FU23" s="531">
        <f t="shared" si="20"/>
        <v>0</v>
      </c>
      <c r="FV23" s="531">
        <f t="shared" si="20"/>
        <v>0</v>
      </c>
      <c r="FW23" s="531">
        <f t="shared" si="20"/>
        <v>0</v>
      </c>
      <c r="FX23" s="531">
        <f t="shared" si="20"/>
        <v>0</v>
      </c>
      <c r="FY23" s="531">
        <f t="shared" si="20"/>
        <v>0</v>
      </c>
      <c r="FZ23" s="531">
        <f t="shared" si="20"/>
        <v>0</v>
      </c>
      <c r="GA23" s="531">
        <f t="shared" si="20"/>
        <v>0</v>
      </c>
      <c r="GB23" s="531">
        <f t="shared" si="20"/>
        <v>0</v>
      </c>
      <c r="GC23" s="531">
        <f t="shared" si="20"/>
        <v>0</v>
      </c>
      <c r="GD23" s="531">
        <f t="shared" si="20"/>
        <v>0</v>
      </c>
      <c r="GE23" s="531">
        <f t="shared" si="20"/>
        <v>0</v>
      </c>
      <c r="GF23" s="531">
        <f t="shared" si="20"/>
        <v>0</v>
      </c>
      <c r="GG23" s="531">
        <f t="shared" si="20"/>
        <v>0</v>
      </c>
      <c r="GH23" s="531">
        <f t="shared" si="20"/>
        <v>0</v>
      </c>
      <c r="GI23" s="531">
        <f t="shared" si="20"/>
        <v>0</v>
      </c>
      <c r="GJ23" s="531">
        <f t="shared" si="20"/>
        <v>0</v>
      </c>
    </row>
    <row r="30" spans="1:192" x14ac:dyDescent="0.25">
      <c r="A30" s="15" t="s">
        <v>63</v>
      </c>
    </row>
  </sheetData>
  <conditionalFormatting sqref="J3:GJ3">
    <cfRule type="cellIs" dxfId="123" priority="8" stopIfTrue="1" operator="equal">
      <formula>"Construction"</formula>
    </cfRule>
    <cfRule type="cellIs" dxfId="122" priority="9" stopIfTrue="1" operator="equal">
      <formula>"Operations"</formula>
    </cfRule>
  </conditionalFormatting>
  <conditionalFormatting sqref="J3:GJ3">
    <cfRule type="cellIs" dxfId="121" priority="7" operator="equal">
      <formula>"Fin Close"</formula>
    </cfRule>
  </conditionalFormatting>
  <conditionalFormatting sqref="J3:GJ3">
    <cfRule type="cellIs" dxfId="120" priority="5" operator="equal">
      <formula>"PPA ext."</formula>
    </cfRule>
    <cfRule type="cellIs" dxfId="119" priority="6" operator="equal">
      <formula>"Delay"</formula>
    </cfRule>
  </conditionalFormatting>
  <conditionalFormatting sqref="F2:F4">
    <cfRule type="cellIs" dxfId="118" priority="1" stopIfTrue="1" operator="notEqual">
      <formula>0</formula>
    </cfRule>
    <cfRule type="cellIs" dxfId="117" priority="2" stopIfTrue="1" operator="equal">
      <formula>""</formula>
    </cfRule>
  </conditionalFormatting>
  <conditionalFormatting sqref="F2:F4">
    <cfRule type="cellIs" dxfId="116" priority="3" stopIfTrue="1" operator="notEqual">
      <formula>0</formula>
    </cfRule>
    <cfRule type="cellIs" dxfId="115" priority="4" stopIfTrue="1" operator="equal">
      <formula>""</formula>
    </cfRule>
  </conditionalFormatting>
  <dataValidations count="1">
    <dataValidation allowBlank="1" showInputMessage="1" showErrorMessage="1" sqref="E8:H8 E17:H17" xr:uid="{00000000-0002-0000-03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outlinePr summaryBelow="0" summaryRight="0"/>
  </sheetPr>
  <dimension ref="A1:PY136"/>
  <sheetViews>
    <sheetView defaultGridColor="0" colorId="8" zoomScaleNormal="100" zoomScalePageLayoutView="120" workbookViewId="0">
      <pane xSplit="9" ySplit="5" topLeftCell="FZ6" activePane="bottomRight" state="frozen"/>
      <selection activeCell="F96" sqref="F96"/>
      <selection pane="topRight" activeCell="F96" sqref="F96"/>
      <selection pane="bottomLeft" activeCell="F96" sqref="F96"/>
      <selection pane="bottomRight" activeCell="E42" sqref="E42"/>
    </sheetView>
  </sheetViews>
  <sheetFormatPr defaultColWidth="0" defaultRowHeight="13" outlineLevelCol="1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3" width="11.6328125" style="12" customWidth="1"/>
    <col min="14" max="31" width="11.6328125" style="12" customWidth="1" outlineLevel="1"/>
    <col min="32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Debt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8" spans="1:441" x14ac:dyDescent="0.25">
      <c r="A8" s="15" t="s">
        <v>210</v>
      </c>
    </row>
    <row r="9" spans="1:441" x14ac:dyDescent="0.25">
      <c r="B9" s="15" t="s">
        <v>308</v>
      </c>
    </row>
    <row r="10" spans="1:441" x14ac:dyDescent="0.25">
      <c r="E10" s="248" t="str">
        <f xml:space="preserve"> 'FS Qtr'!E$33</f>
        <v>Cash flow available for senior debt service</v>
      </c>
      <c r="F10" s="248">
        <f xml:space="preserve"> 'FS Qtr'!F$33</f>
        <v>0</v>
      </c>
      <c r="G10" s="248" t="str">
        <f xml:space="preserve"> 'FS Qtr'!G$33</f>
        <v>$ 000s</v>
      </c>
      <c r="H10" s="248">
        <f ca="1" xml:space="preserve"> 'FS Qtr'!H$33</f>
        <v>340885.98082533589</v>
      </c>
      <c r="I10" s="248">
        <f xml:space="preserve"> 'FS Qtr'!I$33</f>
        <v>0</v>
      </c>
      <c r="J10" s="248">
        <f xml:space="preserve"> 'FS Qtr'!J$33</f>
        <v>0</v>
      </c>
      <c r="K10" s="248">
        <f ca="1" xml:space="preserve"> 'FS Qtr'!K$33</f>
        <v>0</v>
      </c>
      <c r="L10" s="248">
        <f ca="1" xml:space="preserve"> 'FS Qtr'!L$33</f>
        <v>0</v>
      </c>
      <c r="M10" s="248">
        <f ca="1" xml:space="preserve"> 'FS Qtr'!M$33</f>
        <v>4826.6250000000018</v>
      </c>
      <c r="N10" s="248">
        <f ca="1" xml:space="preserve"> 'FS Qtr'!N$33</f>
        <v>5299.5000000000009</v>
      </c>
      <c r="O10" s="248">
        <f ca="1" xml:space="preserve"> 'FS Qtr'!O$33</f>
        <v>2068.1874999999986</v>
      </c>
      <c r="P10" s="248">
        <f ca="1" xml:space="preserve"> 'FS Qtr'!P$33</f>
        <v>2068.1875</v>
      </c>
      <c r="Q10" s="248">
        <f ca="1" xml:space="preserve"> 'FS Qtr'!Q$33</f>
        <v>4800.7462686567187</v>
      </c>
      <c r="R10" s="248">
        <f ca="1" xml:space="preserve"> 'FS Qtr'!R$33</f>
        <v>5271.2686567164192</v>
      </c>
      <c r="S10" s="248">
        <f ca="1" xml:space="preserve"> 'FS Qtr'!S$33</f>
        <v>2056.0323383084569</v>
      </c>
      <c r="T10" s="248">
        <f ca="1" xml:space="preserve"> 'FS Qtr'!T$33</f>
        <v>2056.0323383084583</v>
      </c>
      <c r="U10" s="248">
        <f ca="1" xml:space="preserve"> 'FS Qtr'!U$33</f>
        <v>4774.9962872206161</v>
      </c>
      <c r="V10" s="248">
        <f ca="1" xml:space="preserve"> 'FS Qtr'!V$33</f>
        <v>5243.177767877035</v>
      </c>
      <c r="W10" s="248">
        <f ca="1" xml:space="preserve"> 'FS Qtr'!W$33</f>
        <v>2043.937650058167</v>
      </c>
      <c r="X10" s="248">
        <f ca="1" xml:space="preserve"> 'FS Qtr'!X$33</f>
        <v>2043.9376500581684</v>
      </c>
      <c r="Y10" s="248">
        <f ca="1" xml:space="preserve"> 'FS Qtr'!Y$33</f>
        <v>4749.3744151448909</v>
      </c>
      <c r="Z10" s="248">
        <f ca="1" xml:space="preserve"> 'FS Qtr'!Z$33</f>
        <v>5215.2266347035174</v>
      </c>
      <c r="AA10" s="248">
        <f ca="1" xml:space="preserve"> 'FS Qtr'!AA$33</f>
        <v>2031.9031343862353</v>
      </c>
      <c r="AB10" s="248">
        <f ca="1" xml:space="preserve"> 'FS Qtr'!AB$33</f>
        <v>2031.9031343862371</v>
      </c>
      <c r="AC10" s="248">
        <f ca="1" xml:space="preserve"> 'FS Qtr'!AC$33</f>
        <v>4723.8800150695452</v>
      </c>
      <c r="AD10" s="248">
        <f ca="1" xml:space="preserve"> 'FS Qtr'!AD$33</f>
        <v>5187.4145618940493</v>
      </c>
      <c r="AE10" s="248">
        <f ca="1" xml:space="preserve"> 'FS Qtr'!AE$33</f>
        <v>2019.9284919266029</v>
      </c>
      <c r="AF10" s="248">
        <f ca="1" xml:space="preserve"> 'FS Qtr'!AF$33</f>
        <v>2019.9284919266047</v>
      </c>
      <c r="AG10" s="248">
        <f ca="1" xml:space="preserve"> 'FS Qtr'!AG$33</f>
        <v>4698.5124528055185</v>
      </c>
      <c r="AH10" s="248">
        <f ca="1" xml:space="preserve"> 'FS Qtr'!AH$33</f>
        <v>5159.7408576060197</v>
      </c>
      <c r="AI10" s="248">
        <f ca="1" xml:space="preserve"> 'FS Qtr'!AI$33</f>
        <v>2008.0134248025911</v>
      </c>
      <c r="AJ10" s="248">
        <f ca="1" xml:space="preserve"> 'FS Qtr'!AJ$33</f>
        <v>2008.013424802592</v>
      </c>
      <c r="AK10" s="248">
        <f ca="1" xml:space="preserve"> 'FS Qtr'!AK$33</f>
        <v>4673.2710973189251</v>
      </c>
      <c r="AL10" s="248">
        <f ca="1" xml:space="preserve"> 'FS Qtr'!AL$33</f>
        <v>5071.8744785453619</v>
      </c>
      <c r="AM10" s="248">
        <f ca="1" xml:space="preserve"> 'FS Qtr'!AM$33</f>
        <v>1939.3362037613372</v>
      </c>
      <c r="AN10" s="248">
        <f ca="1" xml:space="preserve"> 'FS Qtr'!AN$33</f>
        <v>1920.9733060685658</v>
      </c>
      <c r="AO10" s="248">
        <f ca="1" xml:space="preserve"> 'FS Qtr'!AO$33</f>
        <v>4025.6789217145688</v>
      </c>
      <c r="AP10" s="248">
        <f ca="1" xml:space="preserve"> 'FS Qtr'!AP$33</f>
        <v>4371.7651845259597</v>
      </c>
      <c r="AQ10" s="248">
        <f ca="1" xml:space="preserve"> 'FS Qtr'!AQ$33</f>
        <v>1858.4774299087039</v>
      </c>
      <c r="AR10" s="248">
        <f ca="1" xml:space="preserve"> 'FS Qtr'!AR$33</f>
        <v>1842.0476271321058</v>
      </c>
      <c r="AS10" s="248">
        <f ca="1" xml:space="preserve"> 'FS Qtr'!AS$33</f>
        <v>3938.8622957995926</v>
      </c>
      <c r="AT10" s="248">
        <f ca="1" xml:space="preserve"> 'FS Qtr'!AT$33</f>
        <v>4285.5053814130843</v>
      </c>
      <c r="AU10" s="248">
        <f ca="1" xml:space="preserve"> 'FS Qtr'!AU$33</f>
        <v>1786.7327898141123</v>
      </c>
      <c r="AV10" s="248">
        <f ca="1" xml:space="preserve"> 'FS Qtr'!AV$33</f>
        <v>1772.5379623390384</v>
      </c>
      <c r="AW10" s="248">
        <f ca="1" xml:space="preserve"> 'FS Qtr'!AW$33</f>
        <v>3860.2387596707354</v>
      </c>
      <c r="AX10" s="248">
        <f ca="1" xml:space="preserve"> 'FS Qtr'!AX$33</f>
        <v>4207.128061190615</v>
      </c>
      <c r="AY10" s="248">
        <f ca="1" xml:space="preserve"> 'FS Qtr'!AY$33</f>
        <v>1722.4201444213152</v>
      </c>
      <c r="AZ10" s="248">
        <f ca="1" xml:space="preserve"> 'FS Qtr'!AZ$33</f>
        <v>1710.0464364874697</v>
      </c>
      <c r="BA10" s="248">
        <f ca="1" xml:space="preserve"> 'FS Qtr'!BA$33</f>
        <v>3788.2903893265297</v>
      </c>
      <c r="BB10" s="248">
        <f ca="1" xml:space="preserve"> 'FS Qtr'!BB$33</f>
        <v>4140.8256603207283</v>
      </c>
      <c r="BC10" s="248">
        <f ca="1" xml:space="preserve"> 'FS Qtr'!BC$33</f>
        <v>1675.4393387875091</v>
      </c>
      <c r="BD10" s="248">
        <f ca="1" xml:space="preserve"> 'FS Qtr'!BD$33</f>
        <v>1669.6402277225097</v>
      </c>
      <c r="BE10" s="248">
        <f ca="1" xml:space="preserve"> 'FS Qtr'!BE$33</f>
        <v>3743.8223981248057</v>
      </c>
      <c r="BF10" s="248">
        <f ca="1" xml:space="preserve"> 'FS Qtr'!BF$33</f>
        <v>4096.6931043342374</v>
      </c>
      <c r="BG10" s="248">
        <f ca="1" xml:space="preserve"> 'FS Qtr'!BG$33</f>
        <v>1644.6743311899797</v>
      </c>
      <c r="BH10" s="248">
        <f ca="1" xml:space="preserve"> 'FS Qtr'!BH$33</f>
        <v>1639.950918983094</v>
      </c>
      <c r="BI10" s="248">
        <f ca="1" xml:space="preserve"> 'FS Qtr'!BI$33</f>
        <v>3704.8082802861009</v>
      </c>
      <c r="BJ10" s="248">
        <f ca="1" xml:space="preserve"> 'FS Qtr'!BJ$33</f>
        <v>4056.8681907650021</v>
      </c>
      <c r="BK10" s="248">
        <f ca="1" xml:space="preserve"> 'FS Qtr'!BK$33</f>
        <v>1617.9460569207358</v>
      </c>
      <c r="BL10" s="248">
        <f ca="1" xml:space="preserve"> 'FS Qtr'!BL$33</f>
        <v>1614.0988081569014</v>
      </c>
      <c r="BM10" s="248">
        <f ca="1" xml:space="preserve"> 'FS Qtr'!BM$33</f>
        <v>3669.4932779502114</v>
      </c>
      <c r="BN10" s="248">
        <f ca="1" xml:space="preserve"> 'FS Qtr'!BN$33</f>
        <v>4020.5711757374834</v>
      </c>
      <c r="BO10" s="248">
        <f ca="1" xml:space="preserve"> 'FS Qtr'!BO$33</f>
        <v>1594.5140355515878</v>
      </c>
      <c r="BP10" s="248">
        <f ca="1" xml:space="preserve"> 'FS Qtr'!BP$33</f>
        <v>1591.3804273881403</v>
      </c>
      <c r="BQ10" s="248">
        <f ca="1" xml:space="preserve"> 'FS Qtr'!BQ$33</f>
        <v>3637.2088291044602</v>
      </c>
      <c r="BR10" s="248">
        <f ca="1" xml:space="preserve"> 'FS Qtr'!BR$33</f>
        <v>3987.16685698733</v>
      </c>
      <c r="BS10" s="248">
        <f ca="1" xml:space="preserve"> 'FS Qtr'!BS$33</f>
        <v>1573.7750998105785</v>
      </c>
      <c r="BT10" s="248">
        <f ca="1" xml:space="preserve"> 'FS Qtr'!BT$33</f>
        <v>1571.2227563763995</v>
      </c>
      <c r="BU10" s="248">
        <f ca="1" xml:space="preserve"> 'FS Qtr'!BU$33</f>
        <v>3607.4102982448703</v>
      </c>
      <c r="BV10" s="248">
        <f ca="1" xml:space="preserve"> 'FS Qtr'!BV$33</f>
        <v>3956.1377627735155</v>
      </c>
      <c r="BW10" s="248">
        <f ca="1" xml:space="preserve"> 'FS Qtr'!BW$33</f>
        <v>1555.2379250553518</v>
      </c>
      <c r="BX10" s="248">
        <f ca="1" xml:space="preserve"> 'FS Qtr'!BX$33</f>
        <v>1553.1590253760667</v>
      </c>
      <c r="BY10" s="248">
        <f ca="1" xml:space="preserve"> 'FS Qtr'!BY$33</f>
        <v>3579.6539892189949</v>
      </c>
      <c r="BZ10" s="248">
        <f ca="1" xml:space="preserve"> 'FS Qtr'!BZ$33</f>
        <v>3927.0623140773378</v>
      </c>
      <c r="CA10" s="248">
        <f ca="1" xml:space="preserve"> 'FS Qtr'!CA$33</f>
        <v>1538.5022833690045</v>
      </c>
      <c r="CB10" s="248">
        <f ca="1" xml:space="preserve"> 'FS Qtr'!CB$33</f>
        <v>1536.809006587104</v>
      </c>
      <c r="CC10" s="248">
        <f ca="1" xml:space="preserve"> 'FS Qtr'!CC$33</f>
        <v>3553.5784220405676</v>
      </c>
      <c r="CD10" s="248">
        <f ca="1" xml:space="preserve"> 'FS Qtr'!CD$33</f>
        <v>3899.5970375746506</v>
      </c>
      <c r="CE10" s="248">
        <f ca="1" xml:space="preserve"> 'FS Qtr'!CE$33</f>
        <v>1523.2421458904794</v>
      </c>
      <c r="CF10" s="248">
        <f ca="1" xml:space="preserve"> 'FS Qtr'!CF$33</f>
        <v>1521.8629613686417</v>
      </c>
      <c r="CG10" s="248">
        <f ca="1" xml:space="preserve"> 'FS Qtr'!CG$33</f>
        <v>3528.8890827358509</v>
      </c>
      <c r="CH10" s="248">
        <f ca="1" xml:space="preserve"> 'FS Qtr'!CH$33</f>
        <v>3873.4620779882243</v>
      </c>
      <c r="CI10" s="248">
        <f ca="1" xml:space="preserve"> 'FS Qtr'!CI$33</f>
        <v>1509.1919195560372</v>
      </c>
      <c r="CJ10" s="248">
        <f ca="1" xml:space="preserve"> 'FS Qtr'!CJ$33</f>
        <v>1508.068565143097</v>
      </c>
      <c r="CK10" s="248">
        <f ca="1" xml:space="preserve"> 'FS Qtr'!CK$33</f>
        <v>3505.3460019960339</v>
      </c>
      <c r="CL10" s="248">
        <f ca="1" xml:space="preserve"> 'FS Qtr'!CL$33</f>
        <v>3848.4293978058486</v>
      </c>
      <c r="CM10" s="248">
        <f ca="1" xml:space="preserve"> 'FS Qtr'!CM$33</f>
        <v>1496.1352368381677</v>
      </c>
      <c r="CN10" s="248">
        <f ca="1" xml:space="preserve"> 'FS Qtr'!CN$33</f>
        <v>1495.2202576478633</v>
      </c>
      <c r="CO10" s="248">
        <f ca="1" xml:space="preserve"> 'FS Qtr'!CO$33</f>
        <v>3482.7536379098387</v>
      </c>
      <c r="CP10" s="248">
        <f ca="1" xml:space="preserve"> 'FS Qtr'!CP$33</f>
        <v>3824.3131658746629</v>
      </c>
      <c r="CQ10" s="248">
        <f ca="1" xml:space="preserve"> 'FS Qtr'!CQ$33</f>
        <v>1483.8958249168613</v>
      </c>
      <c r="CR10" s="248">
        <f ca="1" xml:space="preserve"> 'FS Qtr'!CR$33</f>
        <v>1483.1505686477385</v>
      </c>
      <c r="CS10" s="248">
        <f ca="1" xml:space="preserve"> 'FS Qtr'!CS$33</f>
        <v>3460.9526353838796</v>
      </c>
      <c r="CT10" s="248">
        <f ca="1" xml:space="preserve"> 'FS Qtr'!CT$33</f>
        <v>3800.9619288488307</v>
      </c>
      <c r="CU10" s="248">
        <f ca="1" xml:space="preserve"> 'FS Qtr'!CU$33</f>
        <v>1472.3300685615443</v>
      </c>
      <c r="CV10" s="248">
        <f ca="1" xml:space="preserve"> 'FS Qtr'!CV$33</f>
        <v>1471.723052672492</v>
      </c>
      <c r="CW10" s="248">
        <f ca="1" xml:space="preserve"> 'FS Qtr'!CW$33</f>
        <v>3439.813114136904</v>
      </c>
      <c r="CX10" s="248">
        <f ca="1" xml:space="preserve"> 'FS Qtr'!CX$33</f>
        <v>3778.2522347824433</v>
      </c>
      <c r="CY10" s="248">
        <f ca="1" xml:space="preserve"> 'FS Qtr'!CY$33</f>
        <v>1461.3209525509376</v>
      </c>
      <c r="CZ10" s="248">
        <f ca="1" xml:space="preserve"> 'FS Qtr'!CZ$33</f>
        <v>1460.8265343154558</v>
      </c>
      <c r="DA10" s="248">
        <f ca="1" xml:space="preserve"> 'FS Qtr'!DA$33</f>
        <v>3419.2292017270838</v>
      </c>
      <c r="DB10" s="248">
        <f ca="1" xml:space="preserve"> 'FS Qtr'!DB$33</f>
        <v>3756.0834395037982</v>
      </c>
      <c r="DC10" s="248">
        <f ca="1" xml:space="preserve"> 'FS Qtr'!DC$33</f>
        <v>1450.7731277351911</v>
      </c>
      <c r="DD10" s="248">
        <f ca="1" xml:space="preserve"> 'FS Qtr'!DD$33</f>
        <v>1450.3704209922771</v>
      </c>
      <c r="DE10" s="248">
        <f ca="1" xml:space="preserve"> 'FS Qtr'!DE$33</f>
        <v>3399.1145806664449</v>
      </c>
      <c r="DF10" s="248">
        <f ca="1" xml:space="preserve"> 'FS Qtr'!DF$33</f>
        <v>3734.3734763724942</v>
      </c>
      <c r="DG10" s="248">
        <f ca="1" xml:space="preserve"> 'FS Qtr'!DG$33</f>
        <v>1440.6088923116638</v>
      </c>
      <c r="DH10" s="248">
        <f ca="1" xml:space="preserve"> 'FS Qtr'!DH$33</f>
        <v>1440.2808851526436</v>
      </c>
      <c r="DI10" s="248">
        <f ca="1" xml:space="preserve"> 'FS Qtr'!DI$33</f>
        <v>3379.39886151569</v>
      </c>
      <c r="DJ10" s="248">
        <f ca="1" xml:space="preserve"> 'FS Qtr'!DJ$33</f>
        <v>3713.0554107178864</v>
      </c>
      <c r="DK10" s="248">
        <f ca="1" xml:space="preserve"> 'FS Qtr'!DK$33</f>
        <v>1430.7649185479572</v>
      </c>
      <c r="DL10" s="248">
        <f ca="1" xml:space="preserve"> 'FS Qtr'!DL$33</f>
        <v>1430.4977546668902</v>
      </c>
      <c r="DM10" s="248">
        <f ca="1" xml:space="preserve"> 'FS Qtr'!DM$33</f>
        <v>3360.0246287451669</v>
      </c>
      <c r="DN10" s="248">
        <f ca="1" xml:space="preserve"> 'FS Qtr'!DN$33</f>
        <v>3692.074633405402</v>
      </c>
      <c r="DO10" s="248">
        <f ca="1" xml:space="preserve"> 'FS Qtr'!DO$33</f>
        <v>1421.18958667639</v>
      </c>
      <c r="DP10" s="248">
        <f ca="1" xml:space="preserve"> 'FS Qtr'!DP$33</f>
        <v>1420.9719800254875</v>
      </c>
      <c r="DQ10" s="248">
        <f ca="1" xml:space="preserve"> 'FS Qtr'!DQ$33</f>
        <v>3340.9450345681144</v>
      </c>
      <c r="DR10" s="248">
        <f ca="1" xml:space="preserve"> 'FS Qtr'!DR$33</f>
        <v>3671.3865749765187</v>
      </c>
      <c r="DS10" s="248">
        <f ca="1" xml:space="preserve"> 'FS Qtr'!DS$33</f>
        <v>1411.8408133334219</v>
      </c>
      <c r="DT10" s="248">
        <f ca="1" xml:space="preserve"> 'FS Qtr'!DT$33</f>
        <v>1411.66357135622</v>
      </c>
      <c r="DU10" s="248">
        <f ca="1" xml:space="preserve"> 'FS Qtr'!DU$33</f>
        <v>3322.1218391007496</v>
      </c>
      <c r="DV10" s="248">
        <f ca="1" xml:space="preserve"> 'FS Qtr'!DV$33</f>
        <v>3650.9548437992553</v>
      </c>
      <c r="DW10" s="248">
        <f ca="1" xml:space="preserve"> 'FS Qtr'!DW$33</f>
        <v>1402.6842828090219</v>
      </c>
      <c r="DX10" s="248">
        <f ca="1" xml:space="preserve"> 'FS Qtr'!DX$33</f>
        <v>1402.5399181108287</v>
      </c>
      <c r="DY10" s="248">
        <f ca="1" xml:space="preserve"> 'FS Qtr'!DY$33</f>
        <v>3303.5238140583629</v>
      </c>
      <c r="DZ10" s="248">
        <f ca="1" xml:space="preserve"> 'FS Qtr'!DZ$33</f>
        <v>3630.7497095778749</v>
      </c>
      <c r="EA10" s="248">
        <f ca="1" xml:space="preserve"> 'FS Qtr'!EA$33</f>
        <v>1393.692006387269</v>
      </c>
      <c r="EB10" s="248">
        <f ca="1" xml:space="preserve"> 'FS Qtr'!EB$33</f>
        <v>1436.0229480122753</v>
      </c>
      <c r="EC10" s="248">
        <f ca="1" xml:space="preserve"> 'FS Qtr'!EC$33</f>
        <v>0</v>
      </c>
      <c r="ED10" s="248">
        <f ca="1" xml:space="preserve"> 'FS Qtr'!ED$33</f>
        <v>0</v>
      </c>
      <c r="EE10" s="248">
        <f ca="1" xml:space="preserve"> 'FS Qtr'!EE$33</f>
        <v>0</v>
      </c>
      <c r="EF10" s="248">
        <f ca="1" xml:space="preserve"> 'FS Qtr'!EF$33</f>
        <v>0</v>
      </c>
      <c r="EG10" s="248">
        <f ca="1" xml:space="preserve"> 'FS Qtr'!EG$33</f>
        <v>0</v>
      </c>
      <c r="EH10" s="248">
        <f ca="1" xml:space="preserve"> 'FS Qtr'!EH$33</f>
        <v>0</v>
      </c>
      <c r="EI10" s="248">
        <f ca="1" xml:space="preserve"> 'FS Qtr'!EI$33</f>
        <v>0</v>
      </c>
      <c r="EJ10" s="248">
        <f ca="1" xml:space="preserve"> 'FS Qtr'!EJ$33</f>
        <v>0</v>
      </c>
      <c r="EK10" s="248">
        <f ca="1" xml:space="preserve"> 'FS Qtr'!EK$33</f>
        <v>0</v>
      </c>
      <c r="EL10" s="248">
        <f ca="1" xml:space="preserve"> 'FS Qtr'!EL$33</f>
        <v>0</v>
      </c>
      <c r="EM10" s="248">
        <f ca="1" xml:space="preserve"> 'FS Qtr'!EM$33</f>
        <v>0</v>
      </c>
      <c r="EN10" s="248">
        <f ca="1" xml:space="preserve"> 'FS Qtr'!EN$33</f>
        <v>0</v>
      </c>
      <c r="EO10" s="248">
        <f ca="1" xml:space="preserve"> 'FS Qtr'!EO$33</f>
        <v>0</v>
      </c>
      <c r="EP10" s="248">
        <f ca="1" xml:space="preserve"> 'FS Qtr'!EP$33</f>
        <v>0</v>
      </c>
      <c r="EQ10" s="248">
        <f ca="1" xml:space="preserve"> 'FS Qtr'!EQ$33</f>
        <v>0</v>
      </c>
      <c r="ER10" s="248">
        <f ca="1" xml:space="preserve"> 'FS Qtr'!ER$33</f>
        <v>0</v>
      </c>
      <c r="ES10" s="248">
        <f ca="1" xml:space="preserve"> 'FS Qtr'!ES$33</f>
        <v>0</v>
      </c>
      <c r="ET10" s="248">
        <f ca="1" xml:space="preserve"> 'FS Qtr'!ET$33</f>
        <v>0</v>
      </c>
      <c r="EU10" s="248">
        <f ca="1" xml:space="preserve"> 'FS Qtr'!EU$33</f>
        <v>0</v>
      </c>
      <c r="EV10" s="248">
        <f ca="1" xml:space="preserve"> 'FS Qtr'!EV$33</f>
        <v>0</v>
      </c>
      <c r="EW10" s="248">
        <f ca="1" xml:space="preserve"> 'FS Qtr'!EW$33</f>
        <v>0</v>
      </c>
      <c r="EX10" s="248">
        <f ca="1" xml:space="preserve"> 'FS Qtr'!EX$33</f>
        <v>0</v>
      </c>
      <c r="EY10" s="248">
        <f ca="1" xml:space="preserve"> 'FS Qtr'!EY$33</f>
        <v>0</v>
      </c>
      <c r="EZ10" s="248">
        <f ca="1" xml:space="preserve"> 'FS Qtr'!EZ$33</f>
        <v>0</v>
      </c>
      <c r="FA10" s="248">
        <f ca="1" xml:space="preserve"> 'FS Qtr'!FA$33</f>
        <v>0</v>
      </c>
      <c r="FB10" s="248">
        <f ca="1" xml:space="preserve"> 'FS Qtr'!FB$33</f>
        <v>0</v>
      </c>
      <c r="FC10" s="248">
        <f ca="1" xml:space="preserve"> 'FS Qtr'!FC$33</f>
        <v>0</v>
      </c>
      <c r="FD10" s="248">
        <f ca="1" xml:space="preserve"> 'FS Qtr'!FD$33</f>
        <v>0</v>
      </c>
      <c r="FE10" s="248">
        <f ca="1" xml:space="preserve"> 'FS Qtr'!FE$33</f>
        <v>0</v>
      </c>
      <c r="FF10" s="248">
        <f ca="1" xml:space="preserve"> 'FS Qtr'!FF$33</f>
        <v>0</v>
      </c>
      <c r="FG10" s="248">
        <f ca="1" xml:space="preserve"> 'FS Qtr'!FG$33</f>
        <v>0</v>
      </c>
      <c r="FH10" s="248">
        <f ca="1" xml:space="preserve"> 'FS Qtr'!FH$33</f>
        <v>0</v>
      </c>
      <c r="FI10" s="248">
        <f ca="1" xml:space="preserve"> 'FS Qtr'!FI$33</f>
        <v>0</v>
      </c>
      <c r="FJ10" s="248">
        <f ca="1" xml:space="preserve"> 'FS Qtr'!FJ$33</f>
        <v>0</v>
      </c>
      <c r="FK10" s="248">
        <f ca="1" xml:space="preserve"> 'FS Qtr'!FK$33</f>
        <v>0</v>
      </c>
      <c r="FL10" s="248">
        <f ca="1" xml:space="preserve"> 'FS Qtr'!FL$33</f>
        <v>0</v>
      </c>
      <c r="FM10" s="248">
        <f ca="1" xml:space="preserve"> 'FS Qtr'!FM$33</f>
        <v>0</v>
      </c>
      <c r="FN10" s="248">
        <f ca="1" xml:space="preserve"> 'FS Qtr'!FN$33</f>
        <v>0</v>
      </c>
      <c r="FO10" s="248">
        <f ca="1" xml:space="preserve"> 'FS Qtr'!FO$33</f>
        <v>0</v>
      </c>
      <c r="FP10" s="248">
        <f ca="1" xml:space="preserve"> 'FS Qtr'!FP$33</f>
        <v>0</v>
      </c>
      <c r="FQ10" s="248">
        <f ca="1" xml:space="preserve"> 'FS Qtr'!FQ$33</f>
        <v>0</v>
      </c>
      <c r="FR10" s="248">
        <f ca="1" xml:space="preserve"> 'FS Qtr'!FR$33</f>
        <v>0</v>
      </c>
      <c r="FS10" s="248">
        <f ca="1" xml:space="preserve"> 'FS Qtr'!FS$33</f>
        <v>0</v>
      </c>
      <c r="FT10" s="248">
        <f ca="1" xml:space="preserve"> 'FS Qtr'!FT$33</f>
        <v>0</v>
      </c>
      <c r="FU10" s="248">
        <f ca="1" xml:space="preserve"> 'FS Qtr'!FU$33</f>
        <v>0</v>
      </c>
      <c r="FV10" s="248">
        <f ca="1" xml:space="preserve"> 'FS Qtr'!FV$33</f>
        <v>0</v>
      </c>
      <c r="FW10" s="248">
        <f ca="1" xml:space="preserve"> 'FS Qtr'!FW$33</f>
        <v>0</v>
      </c>
      <c r="FX10" s="248">
        <f ca="1" xml:space="preserve"> 'FS Qtr'!FX$33</f>
        <v>0</v>
      </c>
      <c r="FY10" s="248">
        <f ca="1" xml:space="preserve"> 'FS Qtr'!FY$33</f>
        <v>0</v>
      </c>
      <c r="FZ10" s="248">
        <f ca="1" xml:space="preserve"> 'FS Qtr'!FZ$33</f>
        <v>0</v>
      </c>
      <c r="GA10" s="248">
        <f ca="1" xml:space="preserve"> 'FS Qtr'!GA$33</f>
        <v>0</v>
      </c>
      <c r="GB10" s="248">
        <f ca="1" xml:space="preserve"> 'FS Qtr'!GB$33</f>
        <v>0</v>
      </c>
      <c r="GC10" s="248">
        <f ca="1" xml:space="preserve"> 'FS Qtr'!GC$33</f>
        <v>0</v>
      </c>
      <c r="GD10" s="248">
        <f ca="1" xml:space="preserve"> 'FS Qtr'!GD$33</f>
        <v>0</v>
      </c>
      <c r="GE10" s="248">
        <f ca="1" xml:space="preserve"> 'FS Qtr'!GE$33</f>
        <v>0</v>
      </c>
      <c r="GF10" s="248">
        <f ca="1" xml:space="preserve"> 'FS Qtr'!GF$33</f>
        <v>0</v>
      </c>
      <c r="GG10" s="248">
        <f ca="1" xml:space="preserve"> 'FS Qtr'!GG$33</f>
        <v>0</v>
      </c>
      <c r="GH10" s="248">
        <f ca="1" xml:space="preserve"> 'FS Qtr'!GH$33</f>
        <v>0</v>
      </c>
      <c r="GI10" s="248">
        <f ca="1" xml:space="preserve"> 'FS Qtr'!GI$33</f>
        <v>0</v>
      </c>
      <c r="GJ10" s="248">
        <f ca="1" xml:space="preserve"> 'FS Qtr'!GJ$33</f>
        <v>0</v>
      </c>
    </row>
    <row r="11" spans="1:441" x14ac:dyDescent="0.25">
      <c r="E11" s="252" t="str">
        <f xml:space="preserve"> Time!E$123</f>
        <v>Senior debt repayment period flag</v>
      </c>
      <c r="F11" s="252">
        <f xml:space="preserve"> Time!F$123</f>
        <v>0</v>
      </c>
      <c r="G11" s="252" t="str">
        <f xml:space="preserve"> Time!G$123</f>
        <v>flag</v>
      </c>
      <c r="H11" s="252">
        <f xml:space="preserve"> Time!H$123</f>
        <v>40</v>
      </c>
      <c r="I11" s="252">
        <f xml:space="preserve"> Time!I$123</f>
        <v>0</v>
      </c>
      <c r="J11" s="252">
        <f xml:space="preserve"> Time!J$123</f>
        <v>0</v>
      </c>
      <c r="K11" s="252">
        <f xml:space="preserve"> Time!K$123</f>
        <v>0</v>
      </c>
      <c r="L11" s="252">
        <f xml:space="preserve"> Time!L$123</f>
        <v>0</v>
      </c>
      <c r="M11" s="252">
        <f xml:space="preserve"> Time!M$123</f>
        <v>1</v>
      </c>
      <c r="N11" s="252">
        <f xml:space="preserve"> Time!N$123</f>
        <v>1</v>
      </c>
      <c r="O11" s="252">
        <f xml:space="preserve"> Time!O$123</f>
        <v>1</v>
      </c>
      <c r="P11" s="252">
        <f xml:space="preserve"> Time!P$123</f>
        <v>1</v>
      </c>
      <c r="Q11" s="252">
        <f xml:space="preserve"> Time!Q$123</f>
        <v>1</v>
      </c>
      <c r="R11" s="252">
        <f xml:space="preserve"> Time!R$123</f>
        <v>1</v>
      </c>
      <c r="S11" s="252">
        <f xml:space="preserve"> Time!S$123</f>
        <v>1</v>
      </c>
      <c r="T11" s="252">
        <f xml:space="preserve"> Time!T$123</f>
        <v>1</v>
      </c>
      <c r="U11" s="252">
        <f xml:space="preserve"> Time!U$123</f>
        <v>1</v>
      </c>
      <c r="V11" s="252">
        <f xml:space="preserve"> Time!V$123</f>
        <v>1</v>
      </c>
      <c r="W11" s="252">
        <f xml:space="preserve"> Time!W$123</f>
        <v>1</v>
      </c>
      <c r="X11" s="252">
        <f xml:space="preserve"> Time!X$123</f>
        <v>1</v>
      </c>
      <c r="Y11" s="252">
        <f xml:space="preserve"> Time!Y$123</f>
        <v>1</v>
      </c>
      <c r="Z11" s="252">
        <f xml:space="preserve"> Time!Z$123</f>
        <v>1</v>
      </c>
      <c r="AA11" s="252">
        <f xml:space="preserve"> Time!AA$123</f>
        <v>1</v>
      </c>
      <c r="AB11" s="252">
        <f xml:space="preserve"> Time!AB$123</f>
        <v>1</v>
      </c>
      <c r="AC11" s="252">
        <f xml:space="preserve"> Time!AC$123</f>
        <v>1</v>
      </c>
      <c r="AD11" s="252">
        <f xml:space="preserve"> Time!AD$123</f>
        <v>1</v>
      </c>
      <c r="AE11" s="252">
        <f xml:space="preserve"> Time!AE$123</f>
        <v>1</v>
      </c>
      <c r="AF11" s="252">
        <f xml:space="preserve"> Time!AF$123</f>
        <v>1</v>
      </c>
      <c r="AG11" s="252">
        <f xml:space="preserve"> Time!AG$123</f>
        <v>1</v>
      </c>
      <c r="AH11" s="252">
        <f xml:space="preserve"> Time!AH$123</f>
        <v>1</v>
      </c>
      <c r="AI11" s="252">
        <f xml:space="preserve"> Time!AI$123</f>
        <v>1</v>
      </c>
      <c r="AJ11" s="252">
        <f xml:space="preserve"> Time!AJ$123</f>
        <v>1</v>
      </c>
      <c r="AK11" s="252">
        <f xml:space="preserve"> Time!AK$123</f>
        <v>1</v>
      </c>
      <c r="AL11" s="252">
        <f xml:space="preserve"> Time!AL$123</f>
        <v>1</v>
      </c>
      <c r="AM11" s="252">
        <f xml:space="preserve"> Time!AM$123</f>
        <v>1</v>
      </c>
      <c r="AN11" s="252">
        <f xml:space="preserve"> Time!AN$123</f>
        <v>1</v>
      </c>
      <c r="AO11" s="252">
        <f xml:space="preserve"> Time!AO$123</f>
        <v>1</v>
      </c>
      <c r="AP11" s="252">
        <f xml:space="preserve"> Time!AP$123</f>
        <v>1</v>
      </c>
      <c r="AQ11" s="252">
        <f xml:space="preserve"> Time!AQ$123</f>
        <v>1</v>
      </c>
      <c r="AR11" s="252">
        <f xml:space="preserve"> Time!AR$123</f>
        <v>1</v>
      </c>
      <c r="AS11" s="252">
        <f xml:space="preserve"> Time!AS$123</f>
        <v>1</v>
      </c>
      <c r="AT11" s="252">
        <f xml:space="preserve"> Time!AT$123</f>
        <v>1</v>
      </c>
      <c r="AU11" s="252">
        <f xml:space="preserve"> Time!AU$123</f>
        <v>1</v>
      </c>
      <c r="AV11" s="252">
        <f xml:space="preserve"> Time!AV$123</f>
        <v>1</v>
      </c>
      <c r="AW11" s="252">
        <f xml:space="preserve"> Time!AW$123</f>
        <v>1</v>
      </c>
      <c r="AX11" s="252">
        <f xml:space="preserve"> Time!AX$123</f>
        <v>1</v>
      </c>
      <c r="AY11" s="252">
        <f xml:space="preserve"> Time!AY$123</f>
        <v>1</v>
      </c>
      <c r="AZ11" s="252">
        <f xml:space="preserve"> Time!AZ$123</f>
        <v>1</v>
      </c>
      <c r="BA11" s="252">
        <f xml:space="preserve"> Time!BA$123</f>
        <v>0</v>
      </c>
      <c r="BB11" s="252">
        <f xml:space="preserve"> Time!BB$123</f>
        <v>0</v>
      </c>
      <c r="BC11" s="252">
        <f xml:space="preserve"> Time!BC$123</f>
        <v>0</v>
      </c>
      <c r="BD11" s="252">
        <f xml:space="preserve"> Time!BD$123</f>
        <v>0</v>
      </c>
      <c r="BE11" s="252">
        <f xml:space="preserve"> Time!BE$123</f>
        <v>0</v>
      </c>
      <c r="BF11" s="252">
        <f xml:space="preserve"> Time!BF$123</f>
        <v>0</v>
      </c>
      <c r="BG11" s="252">
        <f xml:space="preserve"> Time!BG$123</f>
        <v>0</v>
      </c>
      <c r="BH11" s="252">
        <f xml:space="preserve"> Time!BH$123</f>
        <v>0</v>
      </c>
      <c r="BI11" s="252">
        <f xml:space="preserve"> Time!BI$123</f>
        <v>0</v>
      </c>
      <c r="BJ11" s="252">
        <f xml:space="preserve"> Time!BJ$123</f>
        <v>0</v>
      </c>
      <c r="BK11" s="252">
        <f xml:space="preserve"> Time!BK$123</f>
        <v>0</v>
      </c>
      <c r="BL11" s="252">
        <f xml:space="preserve"> Time!BL$123</f>
        <v>0</v>
      </c>
      <c r="BM11" s="252">
        <f xml:space="preserve"> Time!BM$123</f>
        <v>0</v>
      </c>
      <c r="BN11" s="252">
        <f xml:space="preserve"> Time!BN$123</f>
        <v>0</v>
      </c>
      <c r="BO11" s="252">
        <f xml:space="preserve"> Time!BO$123</f>
        <v>0</v>
      </c>
      <c r="BP11" s="252">
        <f xml:space="preserve"> Time!BP$123</f>
        <v>0</v>
      </c>
      <c r="BQ11" s="252">
        <f xml:space="preserve"> Time!BQ$123</f>
        <v>0</v>
      </c>
      <c r="BR11" s="252">
        <f xml:space="preserve"> Time!BR$123</f>
        <v>0</v>
      </c>
      <c r="BS11" s="252">
        <f xml:space="preserve"> Time!BS$123</f>
        <v>0</v>
      </c>
      <c r="BT11" s="252">
        <f xml:space="preserve"> Time!BT$123</f>
        <v>0</v>
      </c>
      <c r="BU11" s="252">
        <f xml:space="preserve"> Time!BU$123</f>
        <v>0</v>
      </c>
      <c r="BV11" s="252">
        <f xml:space="preserve"> Time!BV$123</f>
        <v>0</v>
      </c>
      <c r="BW11" s="252">
        <f xml:space="preserve"> Time!BW$123</f>
        <v>0</v>
      </c>
      <c r="BX11" s="252">
        <f xml:space="preserve"> Time!BX$123</f>
        <v>0</v>
      </c>
      <c r="BY11" s="252">
        <f xml:space="preserve"> Time!BY$123</f>
        <v>0</v>
      </c>
      <c r="BZ11" s="252">
        <f xml:space="preserve"> Time!BZ$123</f>
        <v>0</v>
      </c>
      <c r="CA11" s="252">
        <f xml:space="preserve"> Time!CA$123</f>
        <v>0</v>
      </c>
      <c r="CB11" s="252">
        <f xml:space="preserve"> Time!CB$123</f>
        <v>0</v>
      </c>
      <c r="CC11" s="252">
        <f xml:space="preserve"> Time!CC$123</f>
        <v>0</v>
      </c>
      <c r="CD11" s="252">
        <f xml:space="preserve"> Time!CD$123</f>
        <v>0</v>
      </c>
      <c r="CE11" s="252">
        <f xml:space="preserve"> Time!CE$123</f>
        <v>0</v>
      </c>
      <c r="CF11" s="252">
        <f xml:space="preserve"> Time!CF$123</f>
        <v>0</v>
      </c>
      <c r="CG11" s="252">
        <f xml:space="preserve"> Time!CG$123</f>
        <v>0</v>
      </c>
      <c r="CH11" s="252">
        <f xml:space="preserve"> Time!CH$123</f>
        <v>0</v>
      </c>
      <c r="CI11" s="252">
        <f xml:space="preserve"> Time!CI$123</f>
        <v>0</v>
      </c>
      <c r="CJ11" s="252">
        <f xml:space="preserve"> Time!CJ$123</f>
        <v>0</v>
      </c>
      <c r="CK11" s="252">
        <f xml:space="preserve"> Time!CK$123</f>
        <v>0</v>
      </c>
      <c r="CL11" s="252">
        <f xml:space="preserve"> Time!CL$123</f>
        <v>0</v>
      </c>
      <c r="CM11" s="252">
        <f xml:space="preserve"> Time!CM$123</f>
        <v>0</v>
      </c>
      <c r="CN11" s="252">
        <f xml:space="preserve"> Time!CN$123</f>
        <v>0</v>
      </c>
      <c r="CO11" s="252">
        <f xml:space="preserve"> Time!CO$123</f>
        <v>0</v>
      </c>
      <c r="CP11" s="252">
        <f xml:space="preserve"> Time!CP$123</f>
        <v>0</v>
      </c>
      <c r="CQ11" s="252">
        <f xml:space="preserve"> Time!CQ$123</f>
        <v>0</v>
      </c>
      <c r="CR11" s="252">
        <f xml:space="preserve"> Time!CR$123</f>
        <v>0</v>
      </c>
      <c r="CS11" s="252">
        <f xml:space="preserve"> Time!CS$123</f>
        <v>0</v>
      </c>
      <c r="CT11" s="252">
        <f xml:space="preserve"> Time!CT$123</f>
        <v>0</v>
      </c>
      <c r="CU11" s="252">
        <f xml:space="preserve"> Time!CU$123</f>
        <v>0</v>
      </c>
      <c r="CV11" s="252">
        <f xml:space="preserve"> Time!CV$123</f>
        <v>0</v>
      </c>
      <c r="CW11" s="252">
        <f xml:space="preserve"> Time!CW$123</f>
        <v>0</v>
      </c>
      <c r="CX11" s="252">
        <f xml:space="preserve"> Time!CX$123</f>
        <v>0</v>
      </c>
      <c r="CY11" s="252">
        <f xml:space="preserve"> Time!CY$123</f>
        <v>0</v>
      </c>
      <c r="CZ11" s="252">
        <f xml:space="preserve"> Time!CZ$123</f>
        <v>0</v>
      </c>
      <c r="DA11" s="252">
        <f xml:space="preserve"> Time!DA$123</f>
        <v>0</v>
      </c>
      <c r="DB11" s="252">
        <f xml:space="preserve"> Time!DB$123</f>
        <v>0</v>
      </c>
      <c r="DC11" s="252">
        <f xml:space="preserve"> Time!DC$123</f>
        <v>0</v>
      </c>
      <c r="DD11" s="252">
        <f xml:space="preserve"> Time!DD$123</f>
        <v>0</v>
      </c>
      <c r="DE11" s="252">
        <f xml:space="preserve"> Time!DE$123</f>
        <v>0</v>
      </c>
      <c r="DF11" s="252">
        <f xml:space="preserve"> Time!DF$123</f>
        <v>0</v>
      </c>
      <c r="DG11" s="252">
        <f xml:space="preserve"> Time!DG$123</f>
        <v>0</v>
      </c>
      <c r="DH11" s="252">
        <f xml:space="preserve"> Time!DH$123</f>
        <v>0</v>
      </c>
      <c r="DI11" s="252">
        <f xml:space="preserve"> Time!DI$123</f>
        <v>0</v>
      </c>
      <c r="DJ11" s="252">
        <f xml:space="preserve"> Time!DJ$123</f>
        <v>0</v>
      </c>
      <c r="DK11" s="252">
        <f xml:space="preserve"> Time!DK$123</f>
        <v>0</v>
      </c>
      <c r="DL11" s="252">
        <f xml:space="preserve"> Time!DL$123</f>
        <v>0</v>
      </c>
      <c r="DM11" s="252">
        <f xml:space="preserve"> Time!DM$123</f>
        <v>0</v>
      </c>
      <c r="DN11" s="252">
        <f xml:space="preserve"> Time!DN$123</f>
        <v>0</v>
      </c>
      <c r="DO11" s="252">
        <f xml:space="preserve"> Time!DO$123</f>
        <v>0</v>
      </c>
      <c r="DP11" s="252">
        <f xml:space="preserve"> Time!DP$123</f>
        <v>0</v>
      </c>
      <c r="DQ11" s="252">
        <f xml:space="preserve"> Time!DQ$123</f>
        <v>0</v>
      </c>
      <c r="DR11" s="252">
        <f xml:space="preserve"> Time!DR$123</f>
        <v>0</v>
      </c>
      <c r="DS11" s="252">
        <f xml:space="preserve"> Time!DS$123</f>
        <v>0</v>
      </c>
      <c r="DT11" s="252">
        <f xml:space="preserve"> Time!DT$123</f>
        <v>0</v>
      </c>
      <c r="DU11" s="252">
        <f xml:space="preserve"> Time!DU$123</f>
        <v>0</v>
      </c>
      <c r="DV11" s="252">
        <f xml:space="preserve"> Time!DV$123</f>
        <v>0</v>
      </c>
      <c r="DW11" s="252">
        <f xml:space="preserve"> Time!DW$123</f>
        <v>0</v>
      </c>
      <c r="DX11" s="252">
        <f xml:space="preserve"> Time!DX$123</f>
        <v>0</v>
      </c>
      <c r="DY11" s="252">
        <f xml:space="preserve"> Time!DY$123</f>
        <v>0</v>
      </c>
      <c r="DZ11" s="252">
        <f xml:space="preserve"> Time!DZ$123</f>
        <v>0</v>
      </c>
      <c r="EA11" s="252">
        <f xml:space="preserve"> Time!EA$123</f>
        <v>0</v>
      </c>
      <c r="EB11" s="252">
        <f xml:space="preserve"> Time!EB$123</f>
        <v>0</v>
      </c>
      <c r="EC11" s="252">
        <f xml:space="preserve"> Time!EC$123</f>
        <v>0</v>
      </c>
      <c r="ED11" s="252">
        <f xml:space="preserve"> Time!ED$123</f>
        <v>0</v>
      </c>
      <c r="EE11" s="252">
        <f xml:space="preserve"> Time!EE$123</f>
        <v>0</v>
      </c>
      <c r="EF11" s="252">
        <f xml:space="preserve"> Time!EF$123</f>
        <v>0</v>
      </c>
      <c r="EG11" s="252">
        <f xml:space="preserve"> Time!EG$123</f>
        <v>0</v>
      </c>
      <c r="EH11" s="252">
        <f xml:space="preserve"> Time!EH$123</f>
        <v>0</v>
      </c>
      <c r="EI11" s="252">
        <f xml:space="preserve"> Time!EI$123</f>
        <v>0</v>
      </c>
      <c r="EJ11" s="252">
        <f xml:space="preserve"> Time!EJ$123</f>
        <v>0</v>
      </c>
      <c r="EK11" s="252">
        <f xml:space="preserve"> Time!EK$123</f>
        <v>0</v>
      </c>
      <c r="EL11" s="252">
        <f xml:space="preserve"> Time!EL$123</f>
        <v>0</v>
      </c>
      <c r="EM11" s="252">
        <f xml:space="preserve"> Time!EM$123</f>
        <v>0</v>
      </c>
      <c r="EN11" s="252">
        <f xml:space="preserve"> Time!EN$123</f>
        <v>0</v>
      </c>
      <c r="EO11" s="252">
        <f xml:space="preserve"> Time!EO$123</f>
        <v>0</v>
      </c>
      <c r="EP11" s="252">
        <f xml:space="preserve"> Time!EP$123</f>
        <v>0</v>
      </c>
      <c r="EQ11" s="252">
        <f xml:space="preserve"> Time!EQ$123</f>
        <v>0</v>
      </c>
      <c r="ER11" s="252">
        <f xml:space="preserve"> Time!ER$123</f>
        <v>0</v>
      </c>
      <c r="ES11" s="252">
        <f xml:space="preserve"> Time!ES$123</f>
        <v>0</v>
      </c>
      <c r="ET11" s="252">
        <f xml:space="preserve"> Time!ET$123</f>
        <v>0</v>
      </c>
      <c r="EU11" s="252">
        <f xml:space="preserve"> Time!EU$123</f>
        <v>0</v>
      </c>
      <c r="EV11" s="252">
        <f xml:space="preserve"> Time!EV$123</f>
        <v>0</v>
      </c>
      <c r="EW11" s="252">
        <f xml:space="preserve"> Time!EW$123</f>
        <v>0</v>
      </c>
      <c r="EX11" s="252">
        <f xml:space="preserve"> Time!EX$123</f>
        <v>0</v>
      </c>
      <c r="EY11" s="252">
        <f xml:space="preserve"> Time!EY$123</f>
        <v>0</v>
      </c>
      <c r="EZ11" s="252">
        <f xml:space="preserve"> Time!EZ$123</f>
        <v>0</v>
      </c>
      <c r="FA11" s="252">
        <f xml:space="preserve"> Time!FA$123</f>
        <v>0</v>
      </c>
      <c r="FB11" s="252">
        <f xml:space="preserve"> Time!FB$123</f>
        <v>0</v>
      </c>
      <c r="FC11" s="252">
        <f xml:space="preserve"> Time!FC$123</f>
        <v>0</v>
      </c>
      <c r="FD11" s="252">
        <f xml:space="preserve"> Time!FD$123</f>
        <v>0</v>
      </c>
      <c r="FE11" s="252">
        <f xml:space="preserve"> Time!FE$123</f>
        <v>0</v>
      </c>
      <c r="FF11" s="252">
        <f xml:space="preserve"> Time!FF$123</f>
        <v>0</v>
      </c>
      <c r="FG11" s="252">
        <f xml:space="preserve"> Time!FG$123</f>
        <v>0</v>
      </c>
      <c r="FH11" s="252">
        <f xml:space="preserve"> Time!FH$123</f>
        <v>0</v>
      </c>
      <c r="FI11" s="252">
        <f xml:space="preserve"> Time!FI$123</f>
        <v>0</v>
      </c>
      <c r="FJ11" s="252">
        <f xml:space="preserve"> Time!FJ$123</f>
        <v>0</v>
      </c>
      <c r="FK11" s="252">
        <f xml:space="preserve"> Time!FK$123</f>
        <v>0</v>
      </c>
      <c r="FL11" s="252">
        <f xml:space="preserve"> Time!FL$123</f>
        <v>0</v>
      </c>
      <c r="FM11" s="252">
        <f xml:space="preserve"> Time!FM$123</f>
        <v>0</v>
      </c>
      <c r="FN11" s="252">
        <f xml:space="preserve"> Time!FN$123</f>
        <v>0</v>
      </c>
      <c r="FO11" s="252">
        <f xml:space="preserve"> Time!FO$123</f>
        <v>0</v>
      </c>
      <c r="FP11" s="252">
        <f xml:space="preserve"> Time!FP$123</f>
        <v>0</v>
      </c>
      <c r="FQ11" s="252">
        <f xml:space="preserve"> Time!FQ$123</f>
        <v>0</v>
      </c>
      <c r="FR11" s="252">
        <f xml:space="preserve"> Time!FR$123</f>
        <v>0</v>
      </c>
      <c r="FS11" s="252">
        <f xml:space="preserve"> Time!FS$123</f>
        <v>0</v>
      </c>
      <c r="FT11" s="252">
        <f xml:space="preserve"> Time!FT$123</f>
        <v>0</v>
      </c>
      <c r="FU11" s="252">
        <f xml:space="preserve"> Time!FU$123</f>
        <v>0</v>
      </c>
      <c r="FV11" s="252">
        <f xml:space="preserve"> Time!FV$123</f>
        <v>0</v>
      </c>
      <c r="FW11" s="252">
        <f xml:space="preserve"> Time!FW$123</f>
        <v>0</v>
      </c>
      <c r="FX11" s="252">
        <f xml:space="preserve"> Time!FX$123</f>
        <v>0</v>
      </c>
      <c r="FY11" s="252">
        <f xml:space="preserve"> Time!FY$123</f>
        <v>0</v>
      </c>
      <c r="FZ11" s="252">
        <f xml:space="preserve"> Time!FZ$123</f>
        <v>0</v>
      </c>
      <c r="GA11" s="252">
        <f xml:space="preserve"> Time!GA$123</f>
        <v>0</v>
      </c>
      <c r="GB11" s="252">
        <f xml:space="preserve"> Time!GB$123</f>
        <v>0</v>
      </c>
      <c r="GC11" s="252">
        <f xml:space="preserve"> Time!GC$123</f>
        <v>0</v>
      </c>
      <c r="GD11" s="252">
        <f xml:space="preserve"> Time!GD$123</f>
        <v>0</v>
      </c>
      <c r="GE11" s="252">
        <f xml:space="preserve"> Time!GE$123</f>
        <v>0</v>
      </c>
      <c r="GF11" s="252">
        <f xml:space="preserve"> Time!GF$123</f>
        <v>0</v>
      </c>
      <c r="GG11" s="252">
        <f xml:space="preserve"> Time!GG$123</f>
        <v>0</v>
      </c>
      <c r="GH11" s="252">
        <f xml:space="preserve"> Time!GH$123</f>
        <v>0</v>
      </c>
      <c r="GI11" s="252">
        <f xml:space="preserve"> Time!GI$123</f>
        <v>0</v>
      </c>
      <c r="GJ11" s="252">
        <f xml:space="preserve"> Time!GJ$123</f>
        <v>0</v>
      </c>
    </row>
    <row r="12" spans="1:441" x14ac:dyDescent="0.25">
      <c r="E12" s="12" t="s">
        <v>309</v>
      </c>
      <c r="G12" s="12" t="str">
        <f xml:space="preserve"> SMU</f>
        <v>$ 000s</v>
      </c>
      <c r="H12" s="12">
        <f ca="1" xml:space="preserve"> SUM(J12:GJ12)</f>
        <v>133393.36407676994</v>
      </c>
      <c r="J12" s="12">
        <f t="shared" ref="J12:AO12" si="0" xml:space="preserve"> J10 * J11</f>
        <v>0</v>
      </c>
      <c r="K12" s="12">
        <f t="shared" ca="1" si="0"/>
        <v>0</v>
      </c>
      <c r="L12" s="12">
        <f t="shared" ca="1" si="0"/>
        <v>0</v>
      </c>
      <c r="M12" s="12">
        <f t="shared" ca="1" si="0"/>
        <v>4826.6250000000018</v>
      </c>
      <c r="N12" s="12">
        <f t="shared" ca="1" si="0"/>
        <v>5299.5000000000009</v>
      </c>
      <c r="O12" s="12">
        <f t="shared" ca="1" si="0"/>
        <v>2068.1874999999986</v>
      </c>
      <c r="P12" s="12">
        <f t="shared" ca="1" si="0"/>
        <v>2068.1875</v>
      </c>
      <c r="Q12" s="12">
        <f t="shared" ca="1" si="0"/>
        <v>4800.7462686567187</v>
      </c>
      <c r="R12" s="12">
        <f t="shared" ca="1" si="0"/>
        <v>5271.2686567164192</v>
      </c>
      <c r="S12" s="12">
        <f t="shared" ca="1" si="0"/>
        <v>2056.0323383084569</v>
      </c>
      <c r="T12" s="12">
        <f t="shared" ca="1" si="0"/>
        <v>2056.0323383084583</v>
      </c>
      <c r="U12" s="12">
        <f t="shared" ca="1" si="0"/>
        <v>4774.9962872206161</v>
      </c>
      <c r="V12" s="12">
        <f t="shared" ca="1" si="0"/>
        <v>5243.177767877035</v>
      </c>
      <c r="W12" s="12">
        <f t="shared" ca="1" si="0"/>
        <v>2043.937650058167</v>
      </c>
      <c r="X12" s="12">
        <f t="shared" ca="1" si="0"/>
        <v>2043.9376500581684</v>
      </c>
      <c r="Y12" s="12">
        <f t="shared" ca="1" si="0"/>
        <v>4749.3744151448909</v>
      </c>
      <c r="Z12" s="12">
        <f t="shared" ca="1" si="0"/>
        <v>5215.2266347035174</v>
      </c>
      <c r="AA12" s="12">
        <f t="shared" ca="1" si="0"/>
        <v>2031.9031343862353</v>
      </c>
      <c r="AB12" s="12">
        <f t="shared" ca="1" si="0"/>
        <v>2031.9031343862371</v>
      </c>
      <c r="AC12" s="12">
        <f t="shared" ca="1" si="0"/>
        <v>4723.8800150695452</v>
      </c>
      <c r="AD12" s="12">
        <f t="shared" ca="1" si="0"/>
        <v>5187.4145618940493</v>
      </c>
      <c r="AE12" s="12">
        <f t="shared" ca="1" si="0"/>
        <v>2019.9284919266029</v>
      </c>
      <c r="AF12" s="12">
        <f t="shared" ca="1" si="0"/>
        <v>2019.9284919266047</v>
      </c>
      <c r="AG12" s="12">
        <f t="shared" ca="1" si="0"/>
        <v>4698.5124528055185</v>
      </c>
      <c r="AH12" s="12">
        <f t="shared" ca="1" si="0"/>
        <v>5159.7408576060197</v>
      </c>
      <c r="AI12" s="12">
        <f t="shared" ca="1" si="0"/>
        <v>2008.0134248025911</v>
      </c>
      <c r="AJ12" s="12">
        <f t="shared" ca="1" si="0"/>
        <v>2008.013424802592</v>
      </c>
      <c r="AK12" s="12">
        <f t="shared" ca="1" si="0"/>
        <v>4673.2710973189251</v>
      </c>
      <c r="AL12" s="12">
        <f t="shared" ca="1" si="0"/>
        <v>5071.8744785453619</v>
      </c>
      <c r="AM12" s="12">
        <f t="shared" ca="1" si="0"/>
        <v>1939.3362037613372</v>
      </c>
      <c r="AN12" s="12">
        <f t="shared" ca="1" si="0"/>
        <v>1920.9733060685658</v>
      </c>
      <c r="AO12" s="12">
        <f t="shared" ca="1" si="0"/>
        <v>4025.6789217145688</v>
      </c>
      <c r="AP12" s="12">
        <f t="shared" ref="AP12:BU12" ca="1" si="1" xml:space="preserve"> AP10 * AP11</f>
        <v>4371.7651845259597</v>
      </c>
      <c r="AQ12" s="12">
        <f t="shared" ca="1" si="1"/>
        <v>1858.4774299087039</v>
      </c>
      <c r="AR12" s="12">
        <f t="shared" ca="1" si="1"/>
        <v>1842.0476271321058</v>
      </c>
      <c r="AS12" s="12">
        <f t="shared" ca="1" si="1"/>
        <v>3938.8622957995926</v>
      </c>
      <c r="AT12" s="12">
        <f t="shared" ca="1" si="1"/>
        <v>4285.5053814130843</v>
      </c>
      <c r="AU12" s="12">
        <f t="shared" ca="1" si="1"/>
        <v>1786.7327898141123</v>
      </c>
      <c r="AV12" s="12">
        <f t="shared" ca="1" si="1"/>
        <v>1772.5379623390384</v>
      </c>
      <c r="AW12" s="12">
        <f t="shared" ca="1" si="1"/>
        <v>3860.2387596707354</v>
      </c>
      <c r="AX12" s="12">
        <f t="shared" ca="1" si="1"/>
        <v>4207.128061190615</v>
      </c>
      <c r="AY12" s="12">
        <f t="shared" ca="1" si="1"/>
        <v>1722.4201444213152</v>
      </c>
      <c r="AZ12" s="12">
        <f t="shared" ca="1" si="1"/>
        <v>1710.0464364874697</v>
      </c>
      <c r="BA12" s="12">
        <f t="shared" ca="1" si="1"/>
        <v>0</v>
      </c>
      <c r="BB12" s="12">
        <f t="shared" ca="1" si="1"/>
        <v>0</v>
      </c>
      <c r="BC12" s="12">
        <f t="shared" ca="1" si="1"/>
        <v>0</v>
      </c>
      <c r="BD12" s="12">
        <f t="shared" ca="1" si="1"/>
        <v>0</v>
      </c>
      <c r="BE12" s="12">
        <f t="shared" ca="1" si="1"/>
        <v>0</v>
      </c>
      <c r="BF12" s="12">
        <f t="shared" ca="1" si="1"/>
        <v>0</v>
      </c>
      <c r="BG12" s="12">
        <f t="shared" ca="1" si="1"/>
        <v>0</v>
      </c>
      <c r="BH12" s="12">
        <f t="shared" ca="1" si="1"/>
        <v>0</v>
      </c>
      <c r="BI12" s="12">
        <f t="shared" ca="1" si="1"/>
        <v>0</v>
      </c>
      <c r="BJ12" s="12">
        <f t="shared" ca="1" si="1"/>
        <v>0</v>
      </c>
      <c r="BK12" s="12">
        <f t="shared" ca="1" si="1"/>
        <v>0</v>
      </c>
      <c r="BL12" s="12">
        <f t="shared" ca="1" si="1"/>
        <v>0</v>
      </c>
      <c r="BM12" s="12">
        <f t="shared" ca="1" si="1"/>
        <v>0</v>
      </c>
      <c r="BN12" s="12">
        <f t="shared" ca="1" si="1"/>
        <v>0</v>
      </c>
      <c r="BO12" s="12">
        <f t="shared" ca="1" si="1"/>
        <v>0</v>
      </c>
      <c r="BP12" s="12">
        <f t="shared" ca="1" si="1"/>
        <v>0</v>
      </c>
      <c r="BQ12" s="12">
        <f t="shared" ca="1" si="1"/>
        <v>0</v>
      </c>
      <c r="BR12" s="12">
        <f t="shared" ca="1" si="1"/>
        <v>0</v>
      </c>
      <c r="BS12" s="12">
        <f t="shared" ca="1" si="1"/>
        <v>0</v>
      </c>
      <c r="BT12" s="12">
        <f t="shared" ca="1" si="1"/>
        <v>0</v>
      </c>
      <c r="BU12" s="12">
        <f t="shared" ca="1" si="1"/>
        <v>0</v>
      </c>
      <c r="BV12" s="12">
        <f t="shared" ref="BV12:DA12" ca="1" si="2" xml:space="preserve"> BV10 * BV11</f>
        <v>0</v>
      </c>
      <c r="BW12" s="12">
        <f t="shared" ca="1" si="2"/>
        <v>0</v>
      </c>
      <c r="BX12" s="12">
        <f t="shared" ca="1" si="2"/>
        <v>0</v>
      </c>
      <c r="BY12" s="12">
        <f t="shared" ca="1" si="2"/>
        <v>0</v>
      </c>
      <c r="BZ12" s="12">
        <f t="shared" ca="1" si="2"/>
        <v>0</v>
      </c>
      <c r="CA12" s="12">
        <f t="shared" ca="1" si="2"/>
        <v>0</v>
      </c>
      <c r="CB12" s="12">
        <f t="shared" ca="1" si="2"/>
        <v>0</v>
      </c>
      <c r="CC12" s="12">
        <f t="shared" ca="1" si="2"/>
        <v>0</v>
      </c>
      <c r="CD12" s="12">
        <f t="shared" ca="1" si="2"/>
        <v>0</v>
      </c>
      <c r="CE12" s="12">
        <f t="shared" ca="1" si="2"/>
        <v>0</v>
      </c>
      <c r="CF12" s="12">
        <f t="shared" ca="1" si="2"/>
        <v>0</v>
      </c>
      <c r="CG12" s="12">
        <f t="shared" ca="1" si="2"/>
        <v>0</v>
      </c>
      <c r="CH12" s="12">
        <f t="shared" ca="1" si="2"/>
        <v>0</v>
      </c>
      <c r="CI12" s="12">
        <f t="shared" ca="1" si="2"/>
        <v>0</v>
      </c>
      <c r="CJ12" s="12">
        <f t="shared" ca="1" si="2"/>
        <v>0</v>
      </c>
      <c r="CK12" s="12">
        <f t="shared" ca="1" si="2"/>
        <v>0</v>
      </c>
      <c r="CL12" s="12">
        <f t="shared" ca="1" si="2"/>
        <v>0</v>
      </c>
      <c r="CM12" s="12">
        <f t="shared" ca="1" si="2"/>
        <v>0</v>
      </c>
      <c r="CN12" s="12">
        <f t="shared" ca="1" si="2"/>
        <v>0</v>
      </c>
      <c r="CO12" s="12">
        <f t="shared" ca="1" si="2"/>
        <v>0</v>
      </c>
      <c r="CP12" s="12">
        <f t="shared" ca="1" si="2"/>
        <v>0</v>
      </c>
      <c r="CQ12" s="12">
        <f t="shared" ca="1" si="2"/>
        <v>0</v>
      </c>
      <c r="CR12" s="12">
        <f t="shared" ca="1" si="2"/>
        <v>0</v>
      </c>
      <c r="CS12" s="12">
        <f t="shared" ca="1" si="2"/>
        <v>0</v>
      </c>
      <c r="CT12" s="12">
        <f t="shared" ca="1" si="2"/>
        <v>0</v>
      </c>
      <c r="CU12" s="12">
        <f t="shared" ca="1" si="2"/>
        <v>0</v>
      </c>
      <c r="CV12" s="12">
        <f t="shared" ca="1" si="2"/>
        <v>0</v>
      </c>
      <c r="CW12" s="12">
        <f t="shared" ca="1" si="2"/>
        <v>0</v>
      </c>
      <c r="CX12" s="12">
        <f t="shared" ca="1" si="2"/>
        <v>0</v>
      </c>
      <c r="CY12" s="12">
        <f t="shared" ca="1" si="2"/>
        <v>0</v>
      </c>
      <c r="CZ12" s="12">
        <f t="shared" ca="1" si="2"/>
        <v>0</v>
      </c>
      <c r="DA12" s="12">
        <f t="shared" ca="1" si="2"/>
        <v>0</v>
      </c>
      <c r="DB12" s="12">
        <f t="shared" ref="DB12:EG12" ca="1" si="3" xml:space="preserve"> DB10 * DB11</f>
        <v>0</v>
      </c>
      <c r="DC12" s="12">
        <f t="shared" ca="1" si="3"/>
        <v>0</v>
      </c>
      <c r="DD12" s="12">
        <f t="shared" ca="1" si="3"/>
        <v>0</v>
      </c>
      <c r="DE12" s="12">
        <f t="shared" ca="1" si="3"/>
        <v>0</v>
      </c>
      <c r="DF12" s="12">
        <f t="shared" ca="1" si="3"/>
        <v>0</v>
      </c>
      <c r="DG12" s="12">
        <f t="shared" ca="1" si="3"/>
        <v>0</v>
      </c>
      <c r="DH12" s="12">
        <f t="shared" ca="1" si="3"/>
        <v>0</v>
      </c>
      <c r="DI12" s="12">
        <f t="shared" ca="1" si="3"/>
        <v>0</v>
      </c>
      <c r="DJ12" s="12">
        <f t="shared" ca="1" si="3"/>
        <v>0</v>
      </c>
      <c r="DK12" s="12">
        <f t="shared" ca="1" si="3"/>
        <v>0</v>
      </c>
      <c r="DL12" s="12">
        <f t="shared" ca="1" si="3"/>
        <v>0</v>
      </c>
      <c r="DM12" s="12">
        <f t="shared" ca="1" si="3"/>
        <v>0</v>
      </c>
      <c r="DN12" s="12">
        <f t="shared" ca="1" si="3"/>
        <v>0</v>
      </c>
      <c r="DO12" s="12">
        <f t="shared" ca="1" si="3"/>
        <v>0</v>
      </c>
      <c r="DP12" s="12">
        <f t="shared" ca="1" si="3"/>
        <v>0</v>
      </c>
      <c r="DQ12" s="12">
        <f t="shared" ca="1" si="3"/>
        <v>0</v>
      </c>
      <c r="DR12" s="12">
        <f t="shared" ca="1" si="3"/>
        <v>0</v>
      </c>
      <c r="DS12" s="12">
        <f t="shared" ca="1" si="3"/>
        <v>0</v>
      </c>
      <c r="DT12" s="12">
        <f t="shared" ca="1" si="3"/>
        <v>0</v>
      </c>
      <c r="DU12" s="12">
        <f t="shared" ca="1" si="3"/>
        <v>0</v>
      </c>
      <c r="DV12" s="12">
        <f t="shared" ca="1" si="3"/>
        <v>0</v>
      </c>
      <c r="DW12" s="12">
        <f t="shared" ca="1" si="3"/>
        <v>0</v>
      </c>
      <c r="DX12" s="12">
        <f t="shared" ca="1" si="3"/>
        <v>0</v>
      </c>
      <c r="DY12" s="12">
        <f t="shared" ca="1" si="3"/>
        <v>0</v>
      </c>
      <c r="DZ12" s="12">
        <f t="shared" ca="1" si="3"/>
        <v>0</v>
      </c>
      <c r="EA12" s="12">
        <f t="shared" ca="1" si="3"/>
        <v>0</v>
      </c>
      <c r="EB12" s="12">
        <f t="shared" ca="1" si="3"/>
        <v>0</v>
      </c>
      <c r="EC12" s="12">
        <f t="shared" ca="1" si="3"/>
        <v>0</v>
      </c>
      <c r="ED12" s="12">
        <f t="shared" ca="1" si="3"/>
        <v>0</v>
      </c>
      <c r="EE12" s="12">
        <f t="shared" ca="1" si="3"/>
        <v>0</v>
      </c>
      <c r="EF12" s="12">
        <f t="shared" ca="1" si="3"/>
        <v>0</v>
      </c>
      <c r="EG12" s="12">
        <f t="shared" ca="1" si="3"/>
        <v>0</v>
      </c>
      <c r="EH12" s="12">
        <f t="shared" ref="EH12:FM12" ca="1" si="4" xml:space="preserve"> EH10 * EH11</f>
        <v>0</v>
      </c>
      <c r="EI12" s="12">
        <f t="shared" ca="1" si="4"/>
        <v>0</v>
      </c>
      <c r="EJ12" s="12">
        <f t="shared" ca="1" si="4"/>
        <v>0</v>
      </c>
      <c r="EK12" s="12">
        <f t="shared" ca="1" si="4"/>
        <v>0</v>
      </c>
      <c r="EL12" s="12">
        <f t="shared" ca="1" si="4"/>
        <v>0</v>
      </c>
      <c r="EM12" s="12">
        <f t="shared" ca="1" si="4"/>
        <v>0</v>
      </c>
      <c r="EN12" s="12">
        <f t="shared" ca="1" si="4"/>
        <v>0</v>
      </c>
      <c r="EO12" s="12">
        <f t="shared" ca="1" si="4"/>
        <v>0</v>
      </c>
      <c r="EP12" s="12">
        <f t="shared" ca="1" si="4"/>
        <v>0</v>
      </c>
      <c r="EQ12" s="12">
        <f t="shared" ca="1" si="4"/>
        <v>0</v>
      </c>
      <c r="ER12" s="12">
        <f t="shared" ca="1" si="4"/>
        <v>0</v>
      </c>
      <c r="ES12" s="12">
        <f t="shared" ca="1" si="4"/>
        <v>0</v>
      </c>
      <c r="ET12" s="12">
        <f t="shared" ca="1" si="4"/>
        <v>0</v>
      </c>
      <c r="EU12" s="12">
        <f t="shared" ca="1" si="4"/>
        <v>0</v>
      </c>
      <c r="EV12" s="12">
        <f t="shared" ca="1" si="4"/>
        <v>0</v>
      </c>
      <c r="EW12" s="12">
        <f t="shared" ca="1" si="4"/>
        <v>0</v>
      </c>
      <c r="EX12" s="12">
        <f t="shared" ca="1" si="4"/>
        <v>0</v>
      </c>
      <c r="EY12" s="12">
        <f t="shared" ca="1" si="4"/>
        <v>0</v>
      </c>
      <c r="EZ12" s="12">
        <f t="shared" ca="1" si="4"/>
        <v>0</v>
      </c>
      <c r="FA12" s="12">
        <f t="shared" ca="1" si="4"/>
        <v>0</v>
      </c>
      <c r="FB12" s="12">
        <f t="shared" ca="1" si="4"/>
        <v>0</v>
      </c>
      <c r="FC12" s="12">
        <f t="shared" ca="1" si="4"/>
        <v>0</v>
      </c>
      <c r="FD12" s="12">
        <f t="shared" ca="1" si="4"/>
        <v>0</v>
      </c>
      <c r="FE12" s="12">
        <f t="shared" ca="1" si="4"/>
        <v>0</v>
      </c>
      <c r="FF12" s="12">
        <f t="shared" ca="1" si="4"/>
        <v>0</v>
      </c>
      <c r="FG12" s="12">
        <f t="shared" ca="1" si="4"/>
        <v>0</v>
      </c>
      <c r="FH12" s="12">
        <f t="shared" ca="1" si="4"/>
        <v>0</v>
      </c>
      <c r="FI12" s="12">
        <f t="shared" ca="1" si="4"/>
        <v>0</v>
      </c>
      <c r="FJ12" s="12">
        <f t="shared" ca="1" si="4"/>
        <v>0</v>
      </c>
      <c r="FK12" s="12">
        <f t="shared" ca="1" si="4"/>
        <v>0</v>
      </c>
      <c r="FL12" s="12">
        <f t="shared" ca="1" si="4"/>
        <v>0</v>
      </c>
      <c r="FM12" s="12">
        <f t="shared" ca="1" si="4"/>
        <v>0</v>
      </c>
      <c r="FN12" s="12">
        <f t="shared" ref="FN12:GJ12" ca="1" si="5" xml:space="preserve"> FN10 * FN11</f>
        <v>0</v>
      </c>
      <c r="FO12" s="12">
        <f t="shared" ca="1" si="5"/>
        <v>0</v>
      </c>
      <c r="FP12" s="12">
        <f t="shared" ca="1" si="5"/>
        <v>0</v>
      </c>
      <c r="FQ12" s="12">
        <f t="shared" ca="1" si="5"/>
        <v>0</v>
      </c>
      <c r="FR12" s="12">
        <f t="shared" ca="1" si="5"/>
        <v>0</v>
      </c>
      <c r="FS12" s="12">
        <f t="shared" ca="1" si="5"/>
        <v>0</v>
      </c>
      <c r="FT12" s="12">
        <f t="shared" ca="1" si="5"/>
        <v>0</v>
      </c>
      <c r="FU12" s="12">
        <f t="shared" ca="1" si="5"/>
        <v>0</v>
      </c>
      <c r="FV12" s="12">
        <f t="shared" ca="1" si="5"/>
        <v>0</v>
      </c>
      <c r="FW12" s="12">
        <f t="shared" ca="1" si="5"/>
        <v>0</v>
      </c>
      <c r="FX12" s="12">
        <f t="shared" ca="1" si="5"/>
        <v>0</v>
      </c>
      <c r="FY12" s="12">
        <f t="shared" ca="1" si="5"/>
        <v>0</v>
      </c>
      <c r="FZ12" s="12">
        <f t="shared" ca="1" si="5"/>
        <v>0</v>
      </c>
      <c r="GA12" s="12">
        <f t="shared" ca="1" si="5"/>
        <v>0</v>
      </c>
      <c r="GB12" s="12">
        <f t="shared" ca="1" si="5"/>
        <v>0</v>
      </c>
      <c r="GC12" s="12">
        <f t="shared" ca="1" si="5"/>
        <v>0</v>
      </c>
      <c r="GD12" s="12">
        <f t="shared" ca="1" si="5"/>
        <v>0</v>
      </c>
      <c r="GE12" s="12">
        <f t="shared" ca="1" si="5"/>
        <v>0</v>
      </c>
      <c r="GF12" s="12">
        <f t="shared" ca="1" si="5"/>
        <v>0</v>
      </c>
      <c r="GG12" s="12">
        <f t="shared" ca="1" si="5"/>
        <v>0</v>
      </c>
      <c r="GH12" s="12">
        <f t="shared" ca="1" si="5"/>
        <v>0</v>
      </c>
      <c r="GI12" s="12">
        <f t="shared" ca="1" si="5"/>
        <v>0</v>
      </c>
      <c r="GJ12" s="12">
        <f t="shared" ca="1" si="5"/>
        <v>0</v>
      </c>
    </row>
    <row r="14" spans="1:441" x14ac:dyDescent="0.25">
      <c r="E14" s="12" t="s">
        <v>310</v>
      </c>
      <c r="F14" s="625">
        <v>1.45</v>
      </c>
      <c r="G14" s="12" t="s">
        <v>231</v>
      </c>
    </row>
    <row r="15" spans="1:441" x14ac:dyDescent="0.25">
      <c r="E15" s="126" t="str">
        <f t="shared" ref="E15:AJ15" si="6" xml:space="preserve"> E$12</f>
        <v>CFADS over term of senior debt</v>
      </c>
      <c r="F15" s="126">
        <f t="shared" si="6"/>
        <v>0</v>
      </c>
      <c r="G15" s="126" t="str">
        <f t="shared" si="6"/>
        <v>$ 000s</v>
      </c>
      <c r="H15" s="126">
        <f t="shared" ca="1" si="6"/>
        <v>133393.36407676994</v>
      </c>
      <c r="I15" s="126">
        <f t="shared" si="6"/>
        <v>0</v>
      </c>
      <c r="J15" s="126">
        <f t="shared" si="6"/>
        <v>0</v>
      </c>
      <c r="K15" s="126">
        <f t="shared" ca="1" si="6"/>
        <v>0</v>
      </c>
      <c r="L15" s="126">
        <f t="shared" ca="1" si="6"/>
        <v>0</v>
      </c>
      <c r="M15" s="126">
        <f t="shared" ca="1" si="6"/>
        <v>4826.6250000000018</v>
      </c>
      <c r="N15" s="126">
        <f t="shared" ca="1" si="6"/>
        <v>5299.5000000000009</v>
      </c>
      <c r="O15" s="126">
        <f t="shared" ca="1" si="6"/>
        <v>2068.1874999999986</v>
      </c>
      <c r="P15" s="126">
        <f t="shared" ca="1" si="6"/>
        <v>2068.1875</v>
      </c>
      <c r="Q15" s="126">
        <f t="shared" ca="1" si="6"/>
        <v>4800.7462686567187</v>
      </c>
      <c r="R15" s="126">
        <f t="shared" ca="1" si="6"/>
        <v>5271.2686567164192</v>
      </c>
      <c r="S15" s="126">
        <f t="shared" ca="1" si="6"/>
        <v>2056.0323383084569</v>
      </c>
      <c r="T15" s="126">
        <f t="shared" ca="1" si="6"/>
        <v>2056.0323383084583</v>
      </c>
      <c r="U15" s="126">
        <f t="shared" ca="1" si="6"/>
        <v>4774.9962872206161</v>
      </c>
      <c r="V15" s="126">
        <f t="shared" ca="1" si="6"/>
        <v>5243.177767877035</v>
      </c>
      <c r="W15" s="126">
        <f t="shared" ca="1" si="6"/>
        <v>2043.937650058167</v>
      </c>
      <c r="X15" s="126">
        <f t="shared" ca="1" si="6"/>
        <v>2043.9376500581684</v>
      </c>
      <c r="Y15" s="126">
        <f t="shared" ca="1" si="6"/>
        <v>4749.3744151448909</v>
      </c>
      <c r="Z15" s="126">
        <f t="shared" ca="1" si="6"/>
        <v>5215.2266347035174</v>
      </c>
      <c r="AA15" s="126">
        <f t="shared" ca="1" si="6"/>
        <v>2031.9031343862353</v>
      </c>
      <c r="AB15" s="126">
        <f t="shared" ca="1" si="6"/>
        <v>2031.9031343862371</v>
      </c>
      <c r="AC15" s="126">
        <f t="shared" ca="1" si="6"/>
        <v>4723.8800150695452</v>
      </c>
      <c r="AD15" s="126">
        <f t="shared" ca="1" si="6"/>
        <v>5187.4145618940493</v>
      </c>
      <c r="AE15" s="126">
        <f t="shared" ca="1" si="6"/>
        <v>2019.9284919266029</v>
      </c>
      <c r="AF15" s="126">
        <f t="shared" ca="1" si="6"/>
        <v>2019.9284919266047</v>
      </c>
      <c r="AG15" s="126">
        <f t="shared" ca="1" si="6"/>
        <v>4698.5124528055185</v>
      </c>
      <c r="AH15" s="126">
        <f t="shared" ca="1" si="6"/>
        <v>5159.7408576060197</v>
      </c>
      <c r="AI15" s="126">
        <f t="shared" ca="1" si="6"/>
        <v>2008.0134248025911</v>
      </c>
      <c r="AJ15" s="126">
        <f t="shared" ca="1" si="6"/>
        <v>2008.013424802592</v>
      </c>
      <c r="AK15" s="126">
        <f t="shared" ref="AK15:BP15" ca="1" si="7" xml:space="preserve"> AK$12</f>
        <v>4673.2710973189251</v>
      </c>
      <c r="AL15" s="126">
        <f t="shared" ca="1" si="7"/>
        <v>5071.8744785453619</v>
      </c>
      <c r="AM15" s="126">
        <f t="shared" ca="1" si="7"/>
        <v>1939.3362037613372</v>
      </c>
      <c r="AN15" s="126">
        <f t="shared" ca="1" si="7"/>
        <v>1920.9733060685658</v>
      </c>
      <c r="AO15" s="126">
        <f t="shared" ca="1" si="7"/>
        <v>4025.6789217145688</v>
      </c>
      <c r="AP15" s="126">
        <f t="shared" ca="1" si="7"/>
        <v>4371.7651845259597</v>
      </c>
      <c r="AQ15" s="126">
        <f t="shared" ca="1" si="7"/>
        <v>1858.4774299087039</v>
      </c>
      <c r="AR15" s="126">
        <f t="shared" ca="1" si="7"/>
        <v>1842.0476271321058</v>
      </c>
      <c r="AS15" s="126">
        <f t="shared" ca="1" si="7"/>
        <v>3938.8622957995926</v>
      </c>
      <c r="AT15" s="126">
        <f t="shared" ca="1" si="7"/>
        <v>4285.5053814130843</v>
      </c>
      <c r="AU15" s="126">
        <f t="shared" ca="1" si="7"/>
        <v>1786.7327898141123</v>
      </c>
      <c r="AV15" s="126">
        <f t="shared" ca="1" si="7"/>
        <v>1772.5379623390384</v>
      </c>
      <c r="AW15" s="126">
        <f t="shared" ca="1" si="7"/>
        <v>3860.2387596707354</v>
      </c>
      <c r="AX15" s="126">
        <f t="shared" ca="1" si="7"/>
        <v>4207.128061190615</v>
      </c>
      <c r="AY15" s="126">
        <f t="shared" ca="1" si="7"/>
        <v>1722.4201444213152</v>
      </c>
      <c r="AZ15" s="126">
        <f t="shared" ca="1" si="7"/>
        <v>1710.0464364874697</v>
      </c>
      <c r="BA15" s="126">
        <f t="shared" ca="1" si="7"/>
        <v>0</v>
      </c>
      <c r="BB15" s="126">
        <f t="shared" ca="1" si="7"/>
        <v>0</v>
      </c>
      <c r="BC15" s="126">
        <f t="shared" ca="1" si="7"/>
        <v>0</v>
      </c>
      <c r="BD15" s="126">
        <f t="shared" ca="1" si="7"/>
        <v>0</v>
      </c>
      <c r="BE15" s="126">
        <f t="shared" ca="1" si="7"/>
        <v>0</v>
      </c>
      <c r="BF15" s="126">
        <f t="shared" ca="1" si="7"/>
        <v>0</v>
      </c>
      <c r="BG15" s="126">
        <f t="shared" ca="1" si="7"/>
        <v>0</v>
      </c>
      <c r="BH15" s="126">
        <f t="shared" ca="1" si="7"/>
        <v>0</v>
      </c>
      <c r="BI15" s="126">
        <f t="shared" ca="1" si="7"/>
        <v>0</v>
      </c>
      <c r="BJ15" s="126">
        <f t="shared" ca="1" si="7"/>
        <v>0</v>
      </c>
      <c r="BK15" s="126">
        <f t="shared" ca="1" si="7"/>
        <v>0</v>
      </c>
      <c r="BL15" s="126">
        <f t="shared" ca="1" si="7"/>
        <v>0</v>
      </c>
      <c r="BM15" s="126">
        <f t="shared" ca="1" si="7"/>
        <v>0</v>
      </c>
      <c r="BN15" s="126">
        <f t="shared" ca="1" si="7"/>
        <v>0</v>
      </c>
      <c r="BO15" s="126">
        <f t="shared" ca="1" si="7"/>
        <v>0</v>
      </c>
      <c r="BP15" s="126">
        <f t="shared" ca="1" si="7"/>
        <v>0</v>
      </c>
      <c r="BQ15" s="126">
        <f t="shared" ref="BQ15:CV15" ca="1" si="8" xml:space="preserve"> BQ$12</f>
        <v>0</v>
      </c>
      <c r="BR15" s="126">
        <f t="shared" ca="1" si="8"/>
        <v>0</v>
      </c>
      <c r="BS15" s="126">
        <f t="shared" ca="1" si="8"/>
        <v>0</v>
      </c>
      <c r="BT15" s="126">
        <f t="shared" ca="1" si="8"/>
        <v>0</v>
      </c>
      <c r="BU15" s="126">
        <f t="shared" ca="1" si="8"/>
        <v>0</v>
      </c>
      <c r="BV15" s="126">
        <f t="shared" ca="1" si="8"/>
        <v>0</v>
      </c>
      <c r="BW15" s="126">
        <f t="shared" ca="1" si="8"/>
        <v>0</v>
      </c>
      <c r="BX15" s="126">
        <f t="shared" ca="1" si="8"/>
        <v>0</v>
      </c>
      <c r="BY15" s="126">
        <f t="shared" ca="1" si="8"/>
        <v>0</v>
      </c>
      <c r="BZ15" s="126">
        <f t="shared" ca="1" si="8"/>
        <v>0</v>
      </c>
      <c r="CA15" s="126">
        <f t="shared" ca="1" si="8"/>
        <v>0</v>
      </c>
      <c r="CB15" s="126">
        <f t="shared" ca="1" si="8"/>
        <v>0</v>
      </c>
      <c r="CC15" s="126">
        <f t="shared" ca="1" si="8"/>
        <v>0</v>
      </c>
      <c r="CD15" s="126">
        <f t="shared" ca="1" si="8"/>
        <v>0</v>
      </c>
      <c r="CE15" s="126">
        <f t="shared" ca="1" si="8"/>
        <v>0</v>
      </c>
      <c r="CF15" s="126">
        <f t="shared" ca="1" si="8"/>
        <v>0</v>
      </c>
      <c r="CG15" s="126">
        <f t="shared" ca="1" si="8"/>
        <v>0</v>
      </c>
      <c r="CH15" s="126">
        <f t="shared" ca="1" si="8"/>
        <v>0</v>
      </c>
      <c r="CI15" s="126">
        <f t="shared" ca="1" si="8"/>
        <v>0</v>
      </c>
      <c r="CJ15" s="126">
        <f t="shared" ca="1" si="8"/>
        <v>0</v>
      </c>
      <c r="CK15" s="126">
        <f t="shared" ca="1" si="8"/>
        <v>0</v>
      </c>
      <c r="CL15" s="126">
        <f t="shared" ca="1" si="8"/>
        <v>0</v>
      </c>
      <c r="CM15" s="126">
        <f t="shared" ca="1" si="8"/>
        <v>0</v>
      </c>
      <c r="CN15" s="126">
        <f t="shared" ca="1" si="8"/>
        <v>0</v>
      </c>
      <c r="CO15" s="126">
        <f t="shared" ca="1" si="8"/>
        <v>0</v>
      </c>
      <c r="CP15" s="126">
        <f t="shared" ca="1" si="8"/>
        <v>0</v>
      </c>
      <c r="CQ15" s="126">
        <f t="shared" ca="1" si="8"/>
        <v>0</v>
      </c>
      <c r="CR15" s="126">
        <f t="shared" ca="1" si="8"/>
        <v>0</v>
      </c>
      <c r="CS15" s="126">
        <f t="shared" ca="1" si="8"/>
        <v>0</v>
      </c>
      <c r="CT15" s="126">
        <f t="shared" ca="1" si="8"/>
        <v>0</v>
      </c>
      <c r="CU15" s="126">
        <f t="shared" ca="1" si="8"/>
        <v>0</v>
      </c>
      <c r="CV15" s="126">
        <f t="shared" ca="1" si="8"/>
        <v>0</v>
      </c>
      <c r="CW15" s="126">
        <f t="shared" ref="CW15:EB15" ca="1" si="9" xml:space="preserve"> CW$12</f>
        <v>0</v>
      </c>
      <c r="CX15" s="126">
        <f t="shared" ca="1" si="9"/>
        <v>0</v>
      </c>
      <c r="CY15" s="126">
        <f t="shared" ca="1" si="9"/>
        <v>0</v>
      </c>
      <c r="CZ15" s="126">
        <f t="shared" ca="1" si="9"/>
        <v>0</v>
      </c>
      <c r="DA15" s="126">
        <f t="shared" ca="1" si="9"/>
        <v>0</v>
      </c>
      <c r="DB15" s="126">
        <f t="shared" ca="1" si="9"/>
        <v>0</v>
      </c>
      <c r="DC15" s="126">
        <f t="shared" ca="1" si="9"/>
        <v>0</v>
      </c>
      <c r="DD15" s="126">
        <f t="shared" ca="1" si="9"/>
        <v>0</v>
      </c>
      <c r="DE15" s="126">
        <f t="shared" ca="1" si="9"/>
        <v>0</v>
      </c>
      <c r="DF15" s="126">
        <f t="shared" ca="1" si="9"/>
        <v>0</v>
      </c>
      <c r="DG15" s="126">
        <f t="shared" ca="1" si="9"/>
        <v>0</v>
      </c>
      <c r="DH15" s="126">
        <f t="shared" ca="1" si="9"/>
        <v>0</v>
      </c>
      <c r="DI15" s="126">
        <f t="shared" ca="1" si="9"/>
        <v>0</v>
      </c>
      <c r="DJ15" s="126">
        <f t="shared" ca="1" si="9"/>
        <v>0</v>
      </c>
      <c r="DK15" s="126">
        <f t="shared" ca="1" si="9"/>
        <v>0</v>
      </c>
      <c r="DL15" s="126">
        <f t="shared" ca="1" si="9"/>
        <v>0</v>
      </c>
      <c r="DM15" s="126">
        <f t="shared" ca="1" si="9"/>
        <v>0</v>
      </c>
      <c r="DN15" s="126">
        <f t="shared" ca="1" si="9"/>
        <v>0</v>
      </c>
      <c r="DO15" s="126">
        <f t="shared" ca="1" si="9"/>
        <v>0</v>
      </c>
      <c r="DP15" s="126">
        <f t="shared" ca="1" si="9"/>
        <v>0</v>
      </c>
      <c r="DQ15" s="126">
        <f t="shared" ca="1" si="9"/>
        <v>0</v>
      </c>
      <c r="DR15" s="126">
        <f t="shared" ca="1" si="9"/>
        <v>0</v>
      </c>
      <c r="DS15" s="126">
        <f t="shared" ca="1" si="9"/>
        <v>0</v>
      </c>
      <c r="DT15" s="126">
        <f t="shared" ca="1" si="9"/>
        <v>0</v>
      </c>
      <c r="DU15" s="126">
        <f t="shared" ca="1" si="9"/>
        <v>0</v>
      </c>
      <c r="DV15" s="126">
        <f t="shared" ca="1" si="9"/>
        <v>0</v>
      </c>
      <c r="DW15" s="126">
        <f t="shared" ca="1" si="9"/>
        <v>0</v>
      </c>
      <c r="DX15" s="126">
        <f t="shared" ca="1" si="9"/>
        <v>0</v>
      </c>
      <c r="DY15" s="126">
        <f t="shared" ca="1" si="9"/>
        <v>0</v>
      </c>
      <c r="DZ15" s="126">
        <f t="shared" ca="1" si="9"/>
        <v>0</v>
      </c>
      <c r="EA15" s="126">
        <f t="shared" ca="1" si="9"/>
        <v>0</v>
      </c>
      <c r="EB15" s="126">
        <f t="shared" ca="1" si="9"/>
        <v>0</v>
      </c>
      <c r="EC15" s="126">
        <f t="shared" ref="EC15:FH15" ca="1" si="10" xml:space="preserve"> EC$12</f>
        <v>0</v>
      </c>
      <c r="ED15" s="126">
        <f t="shared" ca="1" si="10"/>
        <v>0</v>
      </c>
      <c r="EE15" s="126">
        <f t="shared" ca="1" si="10"/>
        <v>0</v>
      </c>
      <c r="EF15" s="126">
        <f t="shared" ca="1" si="10"/>
        <v>0</v>
      </c>
      <c r="EG15" s="126">
        <f t="shared" ca="1" si="10"/>
        <v>0</v>
      </c>
      <c r="EH15" s="126">
        <f t="shared" ca="1" si="10"/>
        <v>0</v>
      </c>
      <c r="EI15" s="126">
        <f t="shared" ca="1" si="10"/>
        <v>0</v>
      </c>
      <c r="EJ15" s="126">
        <f t="shared" ca="1" si="10"/>
        <v>0</v>
      </c>
      <c r="EK15" s="126">
        <f t="shared" ca="1" si="10"/>
        <v>0</v>
      </c>
      <c r="EL15" s="126">
        <f t="shared" ca="1" si="10"/>
        <v>0</v>
      </c>
      <c r="EM15" s="126">
        <f t="shared" ca="1" si="10"/>
        <v>0</v>
      </c>
      <c r="EN15" s="126">
        <f t="shared" ca="1" si="10"/>
        <v>0</v>
      </c>
      <c r="EO15" s="126">
        <f t="shared" ca="1" si="10"/>
        <v>0</v>
      </c>
      <c r="EP15" s="126">
        <f t="shared" ca="1" si="10"/>
        <v>0</v>
      </c>
      <c r="EQ15" s="126">
        <f t="shared" ca="1" si="10"/>
        <v>0</v>
      </c>
      <c r="ER15" s="126">
        <f t="shared" ca="1" si="10"/>
        <v>0</v>
      </c>
      <c r="ES15" s="126">
        <f t="shared" ca="1" si="10"/>
        <v>0</v>
      </c>
      <c r="ET15" s="126">
        <f t="shared" ca="1" si="10"/>
        <v>0</v>
      </c>
      <c r="EU15" s="126">
        <f t="shared" ca="1" si="10"/>
        <v>0</v>
      </c>
      <c r="EV15" s="126">
        <f t="shared" ca="1" si="10"/>
        <v>0</v>
      </c>
      <c r="EW15" s="126">
        <f t="shared" ca="1" si="10"/>
        <v>0</v>
      </c>
      <c r="EX15" s="126">
        <f t="shared" ca="1" si="10"/>
        <v>0</v>
      </c>
      <c r="EY15" s="126">
        <f t="shared" ca="1" si="10"/>
        <v>0</v>
      </c>
      <c r="EZ15" s="126">
        <f t="shared" ca="1" si="10"/>
        <v>0</v>
      </c>
      <c r="FA15" s="126">
        <f t="shared" ca="1" si="10"/>
        <v>0</v>
      </c>
      <c r="FB15" s="126">
        <f t="shared" ca="1" si="10"/>
        <v>0</v>
      </c>
      <c r="FC15" s="126">
        <f t="shared" ca="1" si="10"/>
        <v>0</v>
      </c>
      <c r="FD15" s="126">
        <f t="shared" ca="1" si="10"/>
        <v>0</v>
      </c>
      <c r="FE15" s="126">
        <f t="shared" ca="1" si="10"/>
        <v>0</v>
      </c>
      <c r="FF15" s="126">
        <f t="shared" ca="1" si="10"/>
        <v>0</v>
      </c>
      <c r="FG15" s="126">
        <f t="shared" ca="1" si="10"/>
        <v>0</v>
      </c>
      <c r="FH15" s="126">
        <f t="shared" ca="1" si="10"/>
        <v>0</v>
      </c>
      <c r="FI15" s="126">
        <f t="shared" ref="FI15:GJ15" ca="1" si="11" xml:space="preserve"> FI$12</f>
        <v>0</v>
      </c>
      <c r="FJ15" s="126">
        <f t="shared" ca="1" si="11"/>
        <v>0</v>
      </c>
      <c r="FK15" s="126">
        <f t="shared" ca="1" si="11"/>
        <v>0</v>
      </c>
      <c r="FL15" s="126">
        <f t="shared" ca="1" si="11"/>
        <v>0</v>
      </c>
      <c r="FM15" s="126">
        <f t="shared" ca="1" si="11"/>
        <v>0</v>
      </c>
      <c r="FN15" s="126">
        <f t="shared" ca="1" si="11"/>
        <v>0</v>
      </c>
      <c r="FO15" s="126">
        <f t="shared" ca="1" si="11"/>
        <v>0</v>
      </c>
      <c r="FP15" s="126">
        <f t="shared" ca="1" si="11"/>
        <v>0</v>
      </c>
      <c r="FQ15" s="126">
        <f t="shared" ca="1" si="11"/>
        <v>0</v>
      </c>
      <c r="FR15" s="126">
        <f t="shared" ca="1" si="11"/>
        <v>0</v>
      </c>
      <c r="FS15" s="126">
        <f t="shared" ca="1" si="11"/>
        <v>0</v>
      </c>
      <c r="FT15" s="126">
        <f t="shared" ca="1" si="11"/>
        <v>0</v>
      </c>
      <c r="FU15" s="126">
        <f t="shared" ca="1" si="11"/>
        <v>0</v>
      </c>
      <c r="FV15" s="126">
        <f t="shared" ca="1" si="11"/>
        <v>0</v>
      </c>
      <c r="FW15" s="126">
        <f t="shared" ca="1" si="11"/>
        <v>0</v>
      </c>
      <c r="FX15" s="126">
        <f t="shared" ca="1" si="11"/>
        <v>0</v>
      </c>
      <c r="FY15" s="126">
        <f t="shared" ca="1" si="11"/>
        <v>0</v>
      </c>
      <c r="FZ15" s="126">
        <f t="shared" ca="1" si="11"/>
        <v>0</v>
      </c>
      <c r="GA15" s="126">
        <f t="shared" ca="1" si="11"/>
        <v>0</v>
      </c>
      <c r="GB15" s="126">
        <f t="shared" ca="1" si="11"/>
        <v>0</v>
      </c>
      <c r="GC15" s="126">
        <f t="shared" ca="1" si="11"/>
        <v>0</v>
      </c>
      <c r="GD15" s="126">
        <f t="shared" ca="1" si="11"/>
        <v>0</v>
      </c>
      <c r="GE15" s="126">
        <f t="shared" ca="1" si="11"/>
        <v>0</v>
      </c>
      <c r="GF15" s="126">
        <f t="shared" ca="1" si="11"/>
        <v>0</v>
      </c>
      <c r="GG15" s="126">
        <f t="shared" ca="1" si="11"/>
        <v>0</v>
      </c>
      <c r="GH15" s="126">
        <f t="shared" ca="1" si="11"/>
        <v>0</v>
      </c>
      <c r="GI15" s="126">
        <f t="shared" ca="1" si="11"/>
        <v>0</v>
      </c>
      <c r="GJ15" s="126">
        <f t="shared" ca="1" si="11"/>
        <v>0</v>
      </c>
    </row>
    <row r="16" spans="1:441" x14ac:dyDescent="0.25">
      <c r="E16" s="12" t="s">
        <v>311</v>
      </c>
      <c r="G16" s="12" t="str">
        <f xml:space="preserve"> SMU</f>
        <v>$ 000s</v>
      </c>
      <c r="H16" s="12">
        <f ca="1" xml:space="preserve"> SUM(J16:GJ16)</f>
        <v>91995.423501220648</v>
      </c>
      <c r="J16" s="12">
        <f t="shared" ref="J16:AO16" si="12" xml:space="preserve"> J15 / $F14</f>
        <v>0</v>
      </c>
      <c r="K16" s="12">
        <f t="shared" ca="1" si="12"/>
        <v>0</v>
      </c>
      <c r="L16" s="12">
        <f t="shared" ca="1" si="12"/>
        <v>0</v>
      </c>
      <c r="M16" s="12">
        <f t="shared" ca="1" si="12"/>
        <v>3328.7068965517255</v>
      </c>
      <c r="N16" s="12">
        <f t="shared" ca="1" si="12"/>
        <v>3654.8275862068972</v>
      </c>
      <c r="O16" s="12">
        <f t="shared" ca="1" si="12"/>
        <v>1426.3362068965507</v>
      </c>
      <c r="P16" s="12">
        <f t="shared" ca="1" si="12"/>
        <v>1426.3362068965519</v>
      </c>
      <c r="Q16" s="12">
        <f t="shared" ca="1" si="12"/>
        <v>3310.8594956253232</v>
      </c>
      <c r="R16" s="12">
        <f t="shared" ca="1" si="12"/>
        <v>3635.357694287186</v>
      </c>
      <c r="S16" s="12">
        <f t="shared" ca="1" si="12"/>
        <v>1417.9533367644531</v>
      </c>
      <c r="T16" s="12">
        <f t="shared" ca="1" si="12"/>
        <v>1417.953336764454</v>
      </c>
      <c r="U16" s="12">
        <f t="shared" ca="1" si="12"/>
        <v>3293.1008877383561</v>
      </c>
      <c r="V16" s="12">
        <f t="shared" ca="1" si="12"/>
        <v>3615.9846675014037</v>
      </c>
      <c r="W16" s="12">
        <f t="shared" ca="1" si="12"/>
        <v>1409.6121724539084</v>
      </c>
      <c r="X16" s="12">
        <f t="shared" ca="1" si="12"/>
        <v>1409.6121724539094</v>
      </c>
      <c r="Y16" s="12">
        <f t="shared" ca="1" si="12"/>
        <v>3275.4306311344076</v>
      </c>
      <c r="Z16" s="12">
        <f t="shared" ca="1" si="12"/>
        <v>3596.7080239334605</v>
      </c>
      <c r="AA16" s="12">
        <f t="shared" ca="1" si="12"/>
        <v>1401.3125064732658</v>
      </c>
      <c r="AB16" s="12">
        <f t="shared" ca="1" si="12"/>
        <v>1401.3125064732669</v>
      </c>
      <c r="AC16" s="12">
        <f t="shared" ca="1" si="12"/>
        <v>3257.848286254859</v>
      </c>
      <c r="AD16" s="12">
        <f t="shared" ca="1" si="12"/>
        <v>3577.5272840648618</v>
      </c>
      <c r="AE16" s="12">
        <f t="shared" ca="1" si="12"/>
        <v>1393.0541323631744</v>
      </c>
      <c r="AF16" s="12">
        <f t="shared" ca="1" si="12"/>
        <v>1393.0541323631758</v>
      </c>
      <c r="AG16" s="12">
        <f t="shared" ca="1" si="12"/>
        <v>3240.3534157279437</v>
      </c>
      <c r="AH16" s="12">
        <f t="shared" ca="1" si="12"/>
        <v>3558.4419707627721</v>
      </c>
      <c r="AI16" s="12">
        <f t="shared" ca="1" si="12"/>
        <v>1384.8368446914421</v>
      </c>
      <c r="AJ16" s="12">
        <f t="shared" ca="1" si="12"/>
        <v>1384.8368446914428</v>
      </c>
      <c r="AK16" s="12">
        <f t="shared" ca="1" si="12"/>
        <v>3222.9455843578794</v>
      </c>
      <c r="AL16" s="12">
        <f t="shared" ca="1" si="12"/>
        <v>3497.8444679623185</v>
      </c>
      <c r="AM16" s="12">
        <f t="shared" ca="1" si="12"/>
        <v>1337.4732439733359</v>
      </c>
      <c r="AN16" s="12">
        <f t="shared" ca="1" si="12"/>
        <v>1324.8091765990109</v>
      </c>
      <c r="AO16" s="12">
        <f t="shared" ca="1" si="12"/>
        <v>2776.3302908376336</v>
      </c>
      <c r="AP16" s="12">
        <f t="shared" ref="AP16:BU16" ca="1" si="13" xml:space="preserve"> AP15 / $F14</f>
        <v>3015.010472086869</v>
      </c>
      <c r="AQ16" s="12">
        <f t="shared" ca="1" si="13"/>
        <v>1281.7085723508303</v>
      </c>
      <c r="AR16" s="12">
        <f t="shared" ca="1" si="13"/>
        <v>1270.3776738842109</v>
      </c>
      <c r="AS16" s="12">
        <f t="shared" ca="1" si="13"/>
        <v>2716.456755723857</v>
      </c>
      <c r="AT16" s="12">
        <f t="shared" ca="1" si="13"/>
        <v>2955.5209526986787</v>
      </c>
      <c r="AU16" s="12">
        <f t="shared" ca="1" si="13"/>
        <v>1232.2295102166293</v>
      </c>
      <c r="AV16" s="12">
        <f t="shared" ca="1" si="13"/>
        <v>1222.439974026923</v>
      </c>
      <c r="AW16" s="12">
        <f t="shared" ca="1" si="13"/>
        <v>2662.2336273591277</v>
      </c>
      <c r="AX16" s="12">
        <f t="shared" ca="1" si="13"/>
        <v>2901.4676284073207</v>
      </c>
      <c r="AY16" s="12">
        <f t="shared" ca="1" si="13"/>
        <v>1187.8759616698726</v>
      </c>
      <c r="AZ16" s="12">
        <f t="shared" ca="1" si="13"/>
        <v>1179.3423699913585</v>
      </c>
      <c r="BA16" s="12">
        <f t="shared" ca="1" si="13"/>
        <v>0</v>
      </c>
      <c r="BB16" s="12">
        <f t="shared" ca="1" si="13"/>
        <v>0</v>
      </c>
      <c r="BC16" s="12">
        <f t="shared" ca="1" si="13"/>
        <v>0</v>
      </c>
      <c r="BD16" s="12">
        <f t="shared" ca="1" si="13"/>
        <v>0</v>
      </c>
      <c r="BE16" s="12">
        <f t="shared" ca="1" si="13"/>
        <v>0</v>
      </c>
      <c r="BF16" s="12">
        <f t="shared" ca="1" si="13"/>
        <v>0</v>
      </c>
      <c r="BG16" s="12">
        <f t="shared" ca="1" si="13"/>
        <v>0</v>
      </c>
      <c r="BH16" s="12">
        <f t="shared" ca="1" si="13"/>
        <v>0</v>
      </c>
      <c r="BI16" s="12">
        <f t="shared" ca="1" si="13"/>
        <v>0</v>
      </c>
      <c r="BJ16" s="12">
        <f t="shared" ca="1" si="13"/>
        <v>0</v>
      </c>
      <c r="BK16" s="12">
        <f t="shared" ca="1" si="13"/>
        <v>0</v>
      </c>
      <c r="BL16" s="12">
        <f t="shared" ca="1" si="13"/>
        <v>0</v>
      </c>
      <c r="BM16" s="12">
        <f t="shared" ca="1" si="13"/>
        <v>0</v>
      </c>
      <c r="BN16" s="12">
        <f t="shared" ca="1" si="13"/>
        <v>0</v>
      </c>
      <c r="BO16" s="12">
        <f t="shared" ca="1" si="13"/>
        <v>0</v>
      </c>
      <c r="BP16" s="12">
        <f t="shared" ca="1" si="13"/>
        <v>0</v>
      </c>
      <c r="BQ16" s="12">
        <f t="shared" ca="1" si="13"/>
        <v>0</v>
      </c>
      <c r="BR16" s="12">
        <f t="shared" ca="1" si="13"/>
        <v>0</v>
      </c>
      <c r="BS16" s="12">
        <f t="shared" ca="1" si="13"/>
        <v>0</v>
      </c>
      <c r="BT16" s="12">
        <f t="shared" ca="1" si="13"/>
        <v>0</v>
      </c>
      <c r="BU16" s="12">
        <f t="shared" ca="1" si="13"/>
        <v>0</v>
      </c>
      <c r="BV16" s="12">
        <f t="shared" ref="BV16:DA16" ca="1" si="14" xml:space="preserve"> BV15 / $F14</f>
        <v>0</v>
      </c>
      <c r="BW16" s="12">
        <f t="shared" ca="1" si="14"/>
        <v>0</v>
      </c>
      <c r="BX16" s="12">
        <f t="shared" ca="1" si="14"/>
        <v>0</v>
      </c>
      <c r="BY16" s="12">
        <f t="shared" ca="1" si="14"/>
        <v>0</v>
      </c>
      <c r="BZ16" s="12">
        <f t="shared" ca="1" si="14"/>
        <v>0</v>
      </c>
      <c r="CA16" s="12">
        <f t="shared" ca="1" si="14"/>
        <v>0</v>
      </c>
      <c r="CB16" s="12">
        <f t="shared" ca="1" si="14"/>
        <v>0</v>
      </c>
      <c r="CC16" s="12">
        <f t="shared" ca="1" si="14"/>
        <v>0</v>
      </c>
      <c r="CD16" s="12">
        <f t="shared" ca="1" si="14"/>
        <v>0</v>
      </c>
      <c r="CE16" s="12">
        <f t="shared" ca="1" si="14"/>
        <v>0</v>
      </c>
      <c r="CF16" s="12">
        <f t="shared" ca="1" si="14"/>
        <v>0</v>
      </c>
      <c r="CG16" s="12">
        <f t="shared" ca="1" si="14"/>
        <v>0</v>
      </c>
      <c r="CH16" s="12">
        <f t="shared" ca="1" si="14"/>
        <v>0</v>
      </c>
      <c r="CI16" s="12">
        <f t="shared" ca="1" si="14"/>
        <v>0</v>
      </c>
      <c r="CJ16" s="12">
        <f t="shared" ca="1" si="14"/>
        <v>0</v>
      </c>
      <c r="CK16" s="12">
        <f t="shared" ca="1" si="14"/>
        <v>0</v>
      </c>
      <c r="CL16" s="12">
        <f t="shared" ca="1" si="14"/>
        <v>0</v>
      </c>
      <c r="CM16" s="12">
        <f t="shared" ca="1" si="14"/>
        <v>0</v>
      </c>
      <c r="CN16" s="12">
        <f t="shared" ca="1" si="14"/>
        <v>0</v>
      </c>
      <c r="CO16" s="12">
        <f t="shared" ca="1" si="14"/>
        <v>0</v>
      </c>
      <c r="CP16" s="12">
        <f t="shared" ca="1" si="14"/>
        <v>0</v>
      </c>
      <c r="CQ16" s="12">
        <f t="shared" ca="1" si="14"/>
        <v>0</v>
      </c>
      <c r="CR16" s="12">
        <f t="shared" ca="1" si="14"/>
        <v>0</v>
      </c>
      <c r="CS16" s="12">
        <f t="shared" ca="1" si="14"/>
        <v>0</v>
      </c>
      <c r="CT16" s="12">
        <f t="shared" ca="1" si="14"/>
        <v>0</v>
      </c>
      <c r="CU16" s="12">
        <f t="shared" ca="1" si="14"/>
        <v>0</v>
      </c>
      <c r="CV16" s="12">
        <f t="shared" ca="1" si="14"/>
        <v>0</v>
      </c>
      <c r="CW16" s="12">
        <f t="shared" ca="1" si="14"/>
        <v>0</v>
      </c>
      <c r="CX16" s="12">
        <f t="shared" ca="1" si="14"/>
        <v>0</v>
      </c>
      <c r="CY16" s="12">
        <f t="shared" ca="1" si="14"/>
        <v>0</v>
      </c>
      <c r="CZ16" s="12">
        <f t="shared" ca="1" si="14"/>
        <v>0</v>
      </c>
      <c r="DA16" s="12">
        <f t="shared" ca="1" si="14"/>
        <v>0</v>
      </c>
      <c r="DB16" s="12">
        <f t="shared" ref="DB16:EG16" ca="1" si="15" xml:space="preserve"> DB15 / $F14</f>
        <v>0</v>
      </c>
      <c r="DC16" s="12">
        <f t="shared" ca="1" si="15"/>
        <v>0</v>
      </c>
      <c r="DD16" s="12">
        <f t="shared" ca="1" si="15"/>
        <v>0</v>
      </c>
      <c r="DE16" s="12">
        <f t="shared" ca="1" si="15"/>
        <v>0</v>
      </c>
      <c r="DF16" s="12">
        <f t="shared" ca="1" si="15"/>
        <v>0</v>
      </c>
      <c r="DG16" s="12">
        <f t="shared" ca="1" si="15"/>
        <v>0</v>
      </c>
      <c r="DH16" s="12">
        <f t="shared" ca="1" si="15"/>
        <v>0</v>
      </c>
      <c r="DI16" s="12">
        <f t="shared" ca="1" si="15"/>
        <v>0</v>
      </c>
      <c r="DJ16" s="12">
        <f t="shared" ca="1" si="15"/>
        <v>0</v>
      </c>
      <c r="DK16" s="12">
        <f t="shared" ca="1" si="15"/>
        <v>0</v>
      </c>
      <c r="DL16" s="12">
        <f t="shared" ca="1" si="15"/>
        <v>0</v>
      </c>
      <c r="DM16" s="12">
        <f t="shared" ca="1" si="15"/>
        <v>0</v>
      </c>
      <c r="DN16" s="12">
        <f t="shared" ca="1" si="15"/>
        <v>0</v>
      </c>
      <c r="DO16" s="12">
        <f t="shared" ca="1" si="15"/>
        <v>0</v>
      </c>
      <c r="DP16" s="12">
        <f t="shared" ca="1" si="15"/>
        <v>0</v>
      </c>
      <c r="DQ16" s="12">
        <f t="shared" ca="1" si="15"/>
        <v>0</v>
      </c>
      <c r="DR16" s="12">
        <f t="shared" ca="1" si="15"/>
        <v>0</v>
      </c>
      <c r="DS16" s="12">
        <f t="shared" ca="1" si="15"/>
        <v>0</v>
      </c>
      <c r="DT16" s="12">
        <f t="shared" ca="1" si="15"/>
        <v>0</v>
      </c>
      <c r="DU16" s="12">
        <f t="shared" ca="1" si="15"/>
        <v>0</v>
      </c>
      <c r="DV16" s="12">
        <f t="shared" ca="1" si="15"/>
        <v>0</v>
      </c>
      <c r="DW16" s="12">
        <f t="shared" ca="1" si="15"/>
        <v>0</v>
      </c>
      <c r="DX16" s="12">
        <f t="shared" ca="1" si="15"/>
        <v>0</v>
      </c>
      <c r="DY16" s="12">
        <f t="shared" ca="1" si="15"/>
        <v>0</v>
      </c>
      <c r="DZ16" s="12">
        <f t="shared" ca="1" si="15"/>
        <v>0</v>
      </c>
      <c r="EA16" s="12">
        <f t="shared" ca="1" si="15"/>
        <v>0</v>
      </c>
      <c r="EB16" s="12">
        <f t="shared" ca="1" si="15"/>
        <v>0</v>
      </c>
      <c r="EC16" s="12">
        <f t="shared" ca="1" si="15"/>
        <v>0</v>
      </c>
      <c r="ED16" s="12">
        <f t="shared" ca="1" si="15"/>
        <v>0</v>
      </c>
      <c r="EE16" s="12">
        <f t="shared" ca="1" si="15"/>
        <v>0</v>
      </c>
      <c r="EF16" s="12">
        <f t="shared" ca="1" si="15"/>
        <v>0</v>
      </c>
      <c r="EG16" s="12">
        <f t="shared" ca="1" si="15"/>
        <v>0</v>
      </c>
      <c r="EH16" s="12">
        <f t="shared" ref="EH16:FM16" ca="1" si="16" xml:space="preserve"> EH15 / $F14</f>
        <v>0</v>
      </c>
      <c r="EI16" s="12">
        <f t="shared" ca="1" si="16"/>
        <v>0</v>
      </c>
      <c r="EJ16" s="12">
        <f t="shared" ca="1" si="16"/>
        <v>0</v>
      </c>
      <c r="EK16" s="12">
        <f t="shared" ca="1" si="16"/>
        <v>0</v>
      </c>
      <c r="EL16" s="12">
        <f t="shared" ca="1" si="16"/>
        <v>0</v>
      </c>
      <c r="EM16" s="12">
        <f t="shared" ca="1" si="16"/>
        <v>0</v>
      </c>
      <c r="EN16" s="12">
        <f t="shared" ca="1" si="16"/>
        <v>0</v>
      </c>
      <c r="EO16" s="12">
        <f t="shared" ca="1" si="16"/>
        <v>0</v>
      </c>
      <c r="EP16" s="12">
        <f t="shared" ca="1" si="16"/>
        <v>0</v>
      </c>
      <c r="EQ16" s="12">
        <f t="shared" ca="1" si="16"/>
        <v>0</v>
      </c>
      <c r="ER16" s="12">
        <f t="shared" ca="1" si="16"/>
        <v>0</v>
      </c>
      <c r="ES16" s="12">
        <f t="shared" ca="1" si="16"/>
        <v>0</v>
      </c>
      <c r="ET16" s="12">
        <f t="shared" ca="1" si="16"/>
        <v>0</v>
      </c>
      <c r="EU16" s="12">
        <f t="shared" ca="1" si="16"/>
        <v>0</v>
      </c>
      <c r="EV16" s="12">
        <f t="shared" ca="1" si="16"/>
        <v>0</v>
      </c>
      <c r="EW16" s="12">
        <f t="shared" ca="1" si="16"/>
        <v>0</v>
      </c>
      <c r="EX16" s="12">
        <f t="shared" ca="1" si="16"/>
        <v>0</v>
      </c>
      <c r="EY16" s="12">
        <f t="shared" ca="1" si="16"/>
        <v>0</v>
      </c>
      <c r="EZ16" s="12">
        <f t="shared" ca="1" si="16"/>
        <v>0</v>
      </c>
      <c r="FA16" s="12">
        <f t="shared" ca="1" si="16"/>
        <v>0</v>
      </c>
      <c r="FB16" s="12">
        <f t="shared" ca="1" si="16"/>
        <v>0</v>
      </c>
      <c r="FC16" s="12">
        <f t="shared" ca="1" si="16"/>
        <v>0</v>
      </c>
      <c r="FD16" s="12">
        <f t="shared" ca="1" si="16"/>
        <v>0</v>
      </c>
      <c r="FE16" s="12">
        <f t="shared" ca="1" si="16"/>
        <v>0</v>
      </c>
      <c r="FF16" s="12">
        <f t="shared" ca="1" si="16"/>
        <v>0</v>
      </c>
      <c r="FG16" s="12">
        <f t="shared" ca="1" si="16"/>
        <v>0</v>
      </c>
      <c r="FH16" s="12">
        <f t="shared" ca="1" si="16"/>
        <v>0</v>
      </c>
      <c r="FI16" s="12">
        <f t="shared" ca="1" si="16"/>
        <v>0</v>
      </c>
      <c r="FJ16" s="12">
        <f t="shared" ca="1" si="16"/>
        <v>0</v>
      </c>
      <c r="FK16" s="12">
        <f t="shared" ca="1" si="16"/>
        <v>0</v>
      </c>
      <c r="FL16" s="12">
        <f t="shared" ca="1" si="16"/>
        <v>0</v>
      </c>
      <c r="FM16" s="12">
        <f t="shared" ca="1" si="16"/>
        <v>0</v>
      </c>
      <c r="FN16" s="12">
        <f t="shared" ref="FN16:GJ16" ca="1" si="17" xml:space="preserve"> FN15 / $F14</f>
        <v>0</v>
      </c>
      <c r="FO16" s="12">
        <f t="shared" ca="1" si="17"/>
        <v>0</v>
      </c>
      <c r="FP16" s="12">
        <f t="shared" ca="1" si="17"/>
        <v>0</v>
      </c>
      <c r="FQ16" s="12">
        <f t="shared" ca="1" si="17"/>
        <v>0</v>
      </c>
      <c r="FR16" s="12">
        <f t="shared" ca="1" si="17"/>
        <v>0</v>
      </c>
      <c r="FS16" s="12">
        <f t="shared" ca="1" si="17"/>
        <v>0</v>
      </c>
      <c r="FT16" s="12">
        <f t="shared" ca="1" si="17"/>
        <v>0</v>
      </c>
      <c r="FU16" s="12">
        <f t="shared" ca="1" si="17"/>
        <v>0</v>
      </c>
      <c r="FV16" s="12">
        <f t="shared" ca="1" si="17"/>
        <v>0</v>
      </c>
      <c r="FW16" s="12">
        <f t="shared" ca="1" si="17"/>
        <v>0</v>
      </c>
      <c r="FX16" s="12">
        <f t="shared" ca="1" si="17"/>
        <v>0</v>
      </c>
      <c r="FY16" s="12">
        <f t="shared" ca="1" si="17"/>
        <v>0</v>
      </c>
      <c r="FZ16" s="12">
        <f t="shared" ca="1" si="17"/>
        <v>0</v>
      </c>
      <c r="GA16" s="12">
        <f t="shared" ca="1" si="17"/>
        <v>0</v>
      </c>
      <c r="GB16" s="12">
        <f t="shared" ca="1" si="17"/>
        <v>0</v>
      </c>
      <c r="GC16" s="12">
        <f t="shared" ca="1" si="17"/>
        <v>0</v>
      </c>
      <c r="GD16" s="12">
        <f t="shared" ca="1" si="17"/>
        <v>0</v>
      </c>
      <c r="GE16" s="12">
        <f t="shared" ca="1" si="17"/>
        <v>0</v>
      </c>
      <c r="GF16" s="12">
        <f t="shared" ca="1" si="17"/>
        <v>0</v>
      </c>
      <c r="GG16" s="12">
        <f t="shared" ca="1" si="17"/>
        <v>0</v>
      </c>
      <c r="GH16" s="12">
        <f t="shared" ca="1" si="17"/>
        <v>0</v>
      </c>
      <c r="GI16" s="12">
        <f t="shared" ca="1" si="17"/>
        <v>0</v>
      </c>
      <c r="GJ16" s="12">
        <f t="shared" ca="1" si="17"/>
        <v>0</v>
      </c>
    </row>
    <row r="18" spans="1:192" s="275" customFormat="1" x14ac:dyDescent="0.25">
      <c r="A18" s="15"/>
      <c r="B18" s="15"/>
      <c r="C18" s="21"/>
      <c r="D18" s="60"/>
      <c r="E18" s="301" t="str">
        <f xml:space="preserve"> Time!E$76</f>
        <v>Financial close date flag</v>
      </c>
      <c r="F18" s="301">
        <f xml:space="preserve"> Time!F$76</f>
        <v>0</v>
      </c>
      <c r="G18" s="301" t="str">
        <f xml:space="preserve"> Time!G$76</f>
        <v>flag</v>
      </c>
      <c r="H18" s="301">
        <f xml:space="preserve"> Time!H$76</f>
        <v>1</v>
      </c>
      <c r="I18" s="301">
        <f xml:space="preserve"> Time!I$76</f>
        <v>0</v>
      </c>
      <c r="J18" s="301">
        <f xml:space="preserve"> Time!J$76</f>
        <v>0</v>
      </c>
      <c r="K18" s="301">
        <f xml:space="preserve"> Time!K$76</f>
        <v>0</v>
      </c>
      <c r="L18" s="301">
        <f xml:space="preserve"> Time!L$76</f>
        <v>1</v>
      </c>
      <c r="M18" s="301">
        <f xml:space="preserve"> Time!M$76</f>
        <v>0</v>
      </c>
      <c r="N18" s="301">
        <f xml:space="preserve"> Time!N$76</f>
        <v>0</v>
      </c>
      <c r="O18" s="301">
        <f xml:space="preserve"> Time!O$76</f>
        <v>0</v>
      </c>
      <c r="P18" s="301">
        <f xml:space="preserve"> Time!P$76</f>
        <v>0</v>
      </c>
      <c r="Q18" s="301">
        <f xml:space="preserve"> Time!Q$76</f>
        <v>0</v>
      </c>
      <c r="R18" s="301">
        <f xml:space="preserve"> Time!R$76</f>
        <v>0</v>
      </c>
      <c r="S18" s="301">
        <f xml:space="preserve"> Time!S$76</f>
        <v>0</v>
      </c>
      <c r="T18" s="301">
        <f xml:space="preserve"> Time!T$76</f>
        <v>0</v>
      </c>
      <c r="U18" s="301">
        <f xml:space="preserve"> Time!U$76</f>
        <v>0</v>
      </c>
      <c r="V18" s="301">
        <f xml:space="preserve"> Time!V$76</f>
        <v>0</v>
      </c>
      <c r="W18" s="301">
        <f xml:space="preserve"> Time!W$76</f>
        <v>0</v>
      </c>
      <c r="X18" s="301">
        <f xml:space="preserve"> Time!X$76</f>
        <v>0</v>
      </c>
      <c r="Y18" s="301">
        <f xml:space="preserve"> Time!Y$76</f>
        <v>0</v>
      </c>
      <c r="Z18" s="301">
        <f xml:space="preserve"> Time!Z$76</f>
        <v>0</v>
      </c>
      <c r="AA18" s="301">
        <f xml:space="preserve"> Time!AA$76</f>
        <v>0</v>
      </c>
      <c r="AB18" s="301">
        <f xml:space="preserve"> Time!AB$76</f>
        <v>0</v>
      </c>
      <c r="AC18" s="301">
        <f xml:space="preserve"> Time!AC$76</f>
        <v>0</v>
      </c>
      <c r="AD18" s="301">
        <f xml:space="preserve"> Time!AD$76</f>
        <v>0</v>
      </c>
      <c r="AE18" s="301">
        <f xml:space="preserve"> Time!AE$76</f>
        <v>0</v>
      </c>
      <c r="AF18" s="301">
        <f xml:space="preserve"> Time!AF$76</f>
        <v>0</v>
      </c>
      <c r="AG18" s="301">
        <f xml:space="preserve"> Time!AG$76</f>
        <v>0</v>
      </c>
      <c r="AH18" s="301">
        <f xml:space="preserve"> Time!AH$76</f>
        <v>0</v>
      </c>
      <c r="AI18" s="301">
        <f xml:space="preserve"> Time!AI$76</f>
        <v>0</v>
      </c>
      <c r="AJ18" s="301">
        <f xml:space="preserve"> Time!AJ$76</f>
        <v>0</v>
      </c>
      <c r="AK18" s="301">
        <f xml:space="preserve"> Time!AK$76</f>
        <v>0</v>
      </c>
      <c r="AL18" s="301">
        <f xml:space="preserve"> Time!AL$76</f>
        <v>0</v>
      </c>
      <c r="AM18" s="301">
        <f xml:space="preserve"> Time!AM$76</f>
        <v>0</v>
      </c>
      <c r="AN18" s="301">
        <f xml:space="preserve"> Time!AN$76</f>
        <v>0</v>
      </c>
      <c r="AO18" s="301">
        <f xml:space="preserve"> Time!AO$76</f>
        <v>0</v>
      </c>
      <c r="AP18" s="301">
        <f xml:space="preserve"> Time!AP$76</f>
        <v>0</v>
      </c>
      <c r="AQ18" s="301">
        <f xml:space="preserve"> Time!AQ$76</f>
        <v>0</v>
      </c>
      <c r="AR18" s="301">
        <f xml:space="preserve"> Time!AR$76</f>
        <v>0</v>
      </c>
      <c r="AS18" s="301">
        <f xml:space="preserve"> Time!AS$76</f>
        <v>0</v>
      </c>
      <c r="AT18" s="301">
        <f xml:space="preserve"> Time!AT$76</f>
        <v>0</v>
      </c>
      <c r="AU18" s="301">
        <f xml:space="preserve"> Time!AU$76</f>
        <v>0</v>
      </c>
      <c r="AV18" s="301">
        <f xml:space="preserve"> Time!AV$76</f>
        <v>0</v>
      </c>
      <c r="AW18" s="301">
        <f xml:space="preserve"> Time!AW$76</f>
        <v>0</v>
      </c>
      <c r="AX18" s="301">
        <f xml:space="preserve"> Time!AX$76</f>
        <v>0</v>
      </c>
      <c r="AY18" s="301">
        <f xml:space="preserve"> Time!AY$76</f>
        <v>0</v>
      </c>
      <c r="AZ18" s="301">
        <f xml:space="preserve"> Time!AZ$76</f>
        <v>0</v>
      </c>
      <c r="BA18" s="301">
        <f xml:space="preserve"> Time!BA$76</f>
        <v>0</v>
      </c>
      <c r="BB18" s="301">
        <f xml:space="preserve"> Time!BB$76</f>
        <v>0</v>
      </c>
      <c r="BC18" s="301">
        <f xml:space="preserve"> Time!BC$76</f>
        <v>0</v>
      </c>
      <c r="BD18" s="301">
        <f xml:space="preserve"> Time!BD$76</f>
        <v>0</v>
      </c>
      <c r="BE18" s="301">
        <f xml:space="preserve"> Time!BE$76</f>
        <v>0</v>
      </c>
      <c r="BF18" s="301">
        <f xml:space="preserve"> Time!BF$76</f>
        <v>0</v>
      </c>
      <c r="BG18" s="301">
        <f xml:space="preserve"> Time!BG$76</f>
        <v>0</v>
      </c>
      <c r="BH18" s="301">
        <f xml:space="preserve"> Time!BH$76</f>
        <v>0</v>
      </c>
      <c r="BI18" s="301">
        <f xml:space="preserve"> Time!BI$76</f>
        <v>0</v>
      </c>
      <c r="BJ18" s="301">
        <f xml:space="preserve"> Time!BJ$76</f>
        <v>0</v>
      </c>
      <c r="BK18" s="301">
        <f xml:space="preserve"> Time!BK$76</f>
        <v>0</v>
      </c>
      <c r="BL18" s="301">
        <f xml:space="preserve"> Time!BL$76</f>
        <v>0</v>
      </c>
      <c r="BM18" s="301">
        <f xml:space="preserve"> Time!BM$76</f>
        <v>0</v>
      </c>
      <c r="BN18" s="301">
        <f xml:space="preserve"> Time!BN$76</f>
        <v>0</v>
      </c>
      <c r="BO18" s="301">
        <f xml:space="preserve"> Time!BO$76</f>
        <v>0</v>
      </c>
      <c r="BP18" s="301">
        <f xml:space="preserve"> Time!BP$76</f>
        <v>0</v>
      </c>
      <c r="BQ18" s="301">
        <f xml:space="preserve"> Time!BQ$76</f>
        <v>0</v>
      </c>
      <c r="BR18" s="301">
        <f xml:space="preserve"> Time!BR$76</f>
        <v>0</v>
      </c>
      <c r="BS18" s="301">
        <f xml:space="preserve"> Time!BS$76</f>
        <v>0</v>
      </c>
      <c r="BT18" s="301">
        <f xml:space="preserve"> Time!BT$76</f>
        <v>0</v>
      </c>
      <c r="BU18" s="301">
        <f xml:space="preserve"> Time!BU$76</f>
        <v>0</v>
      </c>
      <c r="BV18" s="301">
        <f xml:space="preserve"> Time!BV$76</f>
        <v>0</v>
      </c>
      <c r="BW18" s="301">
        <f xml:space="preserve"> Time!BW$76</f>
        <v>0</v>
      </c>
      <c r="BX18" s="301">
        <f xml:space="preserve"> Time!BX$76</f>
        <v>0</v>
      </c>
      <c r="BY18" s="301">
        <f xml:space="preserve"> Time!BY$76</f>
        <v>0</v>
      </c>
      <c r="BZ18" s="301">
        <f xml:space="preserve"> Time!BZ$76</f>
        <v>0</v>
      </c>
      <c r="CA18" s="301">
        <f xml:space="preserve"> Time!CA$76</f>
        <v>0</v>
      </c>
      <c r="CB18" s="301">
        <f xml:space="preserve"> Time!CB$76</f>
        <v>0</v>
      </c>
      <c r="CC18" s="301">
        <f xml:space="preserve"> Time!CC$76</f>
        <v>0</v>
      </c>
      <c r="CD18" s="301">
        <f xml:space="preserve"> Time!CD$76</f>
        <v>0</v>
      </c>
      <c r="CE18" s="301">
        <f xml:space="preserve"> Time!CE$76</f>
        <v>0</v>
      </c>
      <c r="CF18" s="301">
        <f xml:space="preserve"> Time!CF$76</f>
        <v>0</v>
      </c>
      <c r="CG18" s="301">
        <f xml:space="preserve"> Time!CG$76</f>
        <v>0</v>
      </c>
      <c r="CH18" s="301">
        <f xml:space="preserve"> Time!CH$76</f>
        <v>0</v>
      </c>
      <c r="CI18" s="301">
        <f xml:space="preserve"> Time!CI$76</f>
        <v>0</v>
      </c>
      <c r="CJ18" s="301">
        <f xml:space="preserve"> Time!CJ$76</f>
        <v>0</v>
      </c>
      <c r="CK18" s="301">
        <f xml:space="preserve"> Time!CK$76</f>
        <v>0</v>
      </c>
      <c r="CL18" s="301">
        <f xml:space="preserve"> Time!CL$76</f>
        <v>0</v>
      </c>
      <c r="CM18" s="301">
        <f xml:space="preserve"> Time!CM$76</f>
        <v>0</v>
      </c>
      <c r="CN18" s="301">
        <f xml:space="preserve"> Time!CN$76</f>
        <v>0</v>
      </c>
      <c r="CO18" s="301">
        <f xml:space="preserve"> Time!CO$76</f>
        <v>0</v>
      </c>
      <c r="CP18" s="301">
        <f xml:space="preserve"> Time!CP$76</f>
        <v>0</v>
      </c>
      <c r="CQ18" s="301">
        <f xml:space="preserve"> Time!CQ$76</f>
        <v>0</v>
      </c>
      <c r="CR18" s="301">
        <f xml:space="preserve"> Time!CR$76</f>
        <v>0</v>
      </c>
      <c r="CS18" s="301">
        <f xml:space="preserve"> Time!CS$76</f>
        <v>0</v>
      </c>
      <c r="CT18" s="301">
        <f xml:space="preserve"> Time!CT$76</f>
        <v>0</v>
      </c>
      <c r="CU18" s="301">
        <f xml:space="preserve"> Time!CU$76</f>
        <v>0</v>
      </c>
      <c r="CV18" s="301">
        <f xml:space="preserve"> Time!CV$76</f>
        <v>0</v>
      </c>
      <c r="CW18" s="301">
        <f xml:space="preserve"> Time!CW$76</f>
        <v>0</v>
      </c>
      <c r="CX18" s="301">
        <f xml:space="preserve"> Time!CX$76</f>
        <v>0</v>
      </c>
      <c r="CY18" s="301">
        <f xml:space="preserve"> Time!CY$76</f>
        <v>0</v>
      </c>
      <c r="CZ18" s="301">
        <f xml:space="preserve"> Time!CZ$76</f>
        <v>0</v>
      </c>
      <c r="DA18" s="301">
        <f xml:space="preserve"> Time!DA$76</f>
        <v>0</v>
      </c>
      <c r="DB18" s="301">
        <f xml:space="preserve"> Time!DB$76</f>
        <v>0</v>
      </c>
      <c r="DC18" s="301">
        <f xml:space="preserve"> Time!DC$76</f>
        <v>0</v>
      </c>
      <c r="DD18" s="301">
        <f xml:space="preserve"> Time!DD$76</f>
        <v>0</v>
      </c>
      <c r="DE18" s="301">
        <f xml:space="preserve"> Time!DE$76</f>
        <v>0</v>
      </c>
      <c r="DF18" s="301">
        <f xml:space="preserve"> Time!DF$76</f>
        <v>0</v>
      </c>
      <c r="DG18" s="301">
        <f xml:space="preserve"> Time!DG$76</f>
        <v>0</v>
      </c>
      <c r="DH18" s="301">
        <f xml:space="preserve"> Time!DH$76</f>
        <v>0</v>
      </c>
      <c r="DI18" s="301">
        <f xml:space="preserve"> Time!DI$76</f>
        <v>0</v>
      </c>
      <c r="DJ18" s="301">
        <f xml:space="preserve"> Time!DJ$76</f>
        <v>0</v>
      </c>
      <c r="DK18" s="301">
        <f xml:space="preserve"> Time!DK$76</f>
        <v>0</v>
      </c>
      <c r="DL18" s="301">
        <f xml:space="preserve"> Time!DL$76</f>
        <v>0</v>
      </c>
      <c r="DM18" s="301">
        <f xml:space="preserve"> Time!DM$76</f>
        <v>0</v>
      </c>
      <c r="DN18" s="301">
        <f xml:space="preserve"> Time!DN$76</f>
        <v>0</v>
      </c>
      <c r="DO18" s="301">
        <f xml:space="preserve"> Time!DO$76</f>
        <v>0</v>
      </c>
      <c r="DP18" s="301">
        <f xml:space="preserve"> Time!DP$76</f>
        <v>0</v>
      </c>
      <c r="DQ18" s="301">
        <f xml:space="preserve"> Time!DQ$76</f>
        <v>0</v>
      </c>
      <c r="DR18" s="301">
        <f xml:space="preserve"> Time!DR$76</f>
        <v>0</v>
      </c>
      <c r="DS18" s="301">
        <f xml:space="preserve"> Time!DS$76</f>
        <v>0</v>
      </c>
      <c r="DT18" s="301">
        <f xml:space="preserve"> Time!DT$76</f>
        <v>0</v>
      </c>
      <c r="DU18" s="301">
        <f xml:space="preserve"> Time!DU$76</f>
        <v>0</v>
      </c>
      <c r="DV18" s="301">
        <f xml:space="preserve"> Time!DV$76</f>
        <v>0</v>
      </c>
      <c r="DW18" s="301">
        <f xml:space="preserve"> Time!DW$76</f>
        <v>0</v>
      </c>
      <c r="DX18" s="301">
        <f xml:space="preserve"> Time!DX$76</f>
        <v>0</v>
      </c>
      <c r="DY18" s="301">
        <f xml:space="preserve"> Time!DY$76</f>
        <v>0</v>
      </c>
      <c r="DZ18" s="301">
        <f xml:space="preserve"> Time!DZ$76</f>
        <v>0</v>
      </c>
      <c r="EA18" s="301">
        <f xml:space="preserve"> Time!EA$76</f>
        <v>0</v>
      </c>
      <c r="EB18" s="301">
        <f xml:space="preserve"> Time!EB$76</f>
        <v>0</v>
      </c>
      <c r="EC18" s="301">
        <f xml:space="preserve"> Time!EC$76</f>
        <v>0</v>
      </c>
      <c r="ED18" s="301">
        <f xml:space="preserve"> Time!ED$76</f>
        <v>0</v>
      </c>
      <c r="EE18" s="301">
        <f xml:space="preserve"> Time!EE$76</f>
        <v>0</v>
      </c>
      <c r="EF18" s="301">
        <f xml:space="preserve"> Time!EF$76</f>
        <v>0</v>
      </c>
      <c r="EG18" s="301">
        <f xml:space="preserve"> Time!EG$76</f>
        <v>0</v>
      </c>
      <c r="EH18" s="301">
        <f xml:space="preserve"> Time!EH$76</f>
        <v>0</v>
      </c>
      <c r="EI18" s="301">
        <f xml:space="preserve"> Time!EI$76</f>
        <v>0</v>
      </c>
      <c r="EJ18" s="301">
        <f xml:space="preserve"> Time!EJ$76</f>
        <v>0</v>
      </c>
      <c r="EK18" s="301">
        <f xml:space="preserve"> Time!EK$76</f>
        <v>0</v>
      </c>
      <c r="EL18" s="301">
        <f xml:space="preserve"> Time!EL$76</f>
        <v>0</v>
      </c>
      <c r="EM18" s="301">
        <f xml:space="preserve"> Time!EM$76</f>
        <v>0</v>
      </c>
      <c r="EN18" s="301">
        <f xml:space="preserve"> Time!EN$76</f>
        <v>0</v>
      </c>
      <c r="EO18" s="301">
        <f xml:space="preserve"> Time!EO$76</f>
        <v>0</v>
      </c>
      <c r="EP18" s="301">
        <f xml:space="preserve"> Time!EP$76</f>
        <v>0</v>
      </c>
      <c r="EQ18" s="301">
        <f xml:space="preserve"> Time!EQ$76</f>
        <v>0</v>
      </c>
      <c r="ER18" s="301">
        <f xml:space="preserve"> Time!ER$76</f>
        <v>0</v>
      </c>
      <c r="ES18" s="301">
        <f xml:space="preserve"> Time!ES$76</f>
        <v>0</v>
      </c>
      <c r="ET18" s="301">
        <f xml:space="preserve"> Time!ET$76</f>
        <v>0</v>
      </c>
      <c r="EU18" s="301">
        <f xml:space="preserve"> Time!EU$76</f>
        <v>0</v>
      </c>
      <c r="EV18" s="301">
        <f xml:space="preserve"> Time!EV$76</f>
        <v>0</v>
      </c>
      <c r="EW18" s="301">
        <f xml:space="preserve"> Time!EW$76</f>
        <v>0</v>
      </c>
      <c r="EX18" s="301">
        <f xml:space="preserve"> Time!EX$76</f>
        <v>0</v>
      </c>
      <c r="EY18" s="301">
        <f xml:space="preserve"> Time!EY$76</f>
        <v>0</v>
      </c>
      <c r="EZ18" s="301">
        <f xml:space="preserve"> Time!EZ$76</f>
        <v>0</v>
      </c>
      <c r="FA18" s="301">
        <f xml:space="preserve"> Time!FA$76</f>
        <v>0</v>
      </c>
      <c r="FB18" s="301">
        <f xml:space="preserve"> Time!FB$76</f>
        <v>0</v>
      </c>
      <c r="FC18" s="301">
        <f xml:space="preserve"> Time!FC$76</f>
        <v>0</v>
      </c>
      <c r="FD18" s="301">
        <f xml:space="preserve"> Time!FD$76</f>
        <v>0</v>
      </c>
      <c r="FE18" s="301">
        <f xml:space="preserve"> Time!FE$76</f>
        <v>0</v>
      </c>
      <c r="FF18" s="301">
        <f xml:space="preserve"> Time!FF$76</f>
        <v>0</v>
      </c>
      <c r="FG18" s="301">
        <f xml:space="preserve"> Time!FG$76</f>
        <v>0</v>
      </c>
      <c r="FH18" s="301">
        <f xml:space="preserve"> Time!FH$76</f>
        <v>0</v>
      </c>
      <c r="FI18" s="301">
        <f xml:space="preserve"> Time!FI$76</f>
        <v>0</v>
      </c>
      <c r="FJ18" s="301">
        <f xml:space="preserve"> Time!FJ$76</f>
        <v>0</v>
      </c>
      <c r="FK18" s="301">
        <f xml:space="preserve"> Time!FK$76</f>
        <v>0</v>
      </c>
      <c r="FL18" s="301">
        <f xml:space="preserve"> Time!FL$76</f>
        <v>0</v>
      </c>
      <c r="FM18" s="301">
        <f xml:space="preserve"> Time!FM$76</f>
        <v>0</v>
      </c>
      <c r="FN18" s="301">
        <f xml:space="preserve"> Time!FN$76</f>
        <v>0</v>
      </c>
      <c r="FO18" s="301">
        <f xml:space="preserve"> Time!FO$76</f>
        <v>0</v>
      </c>
      <c r="FP18" s="301">
        <f xml:space="preserve"> Time!FP$76</f>
        <v>0</v>
      </c>
      <c r="FQ18" s="301">
        <f xml:space="preserve"> Time!FQ$76</f>
        <v>0</v>
      </c>
      <c r="FR18" s="301">
        <f xml:space="preserve"> Time!FR$76</f>
        <v>0</v>
      </c>
      <c r="FS18" s="301">
        <f xml:space="preserve"> Time!FS$76</f>
        <v>0</v>
      </c>
      <c r="FT18" s="301">
        <f xml:space="preserve"> Time!FT$76</f>
        <v>0</v>
      </c>
      <c r="FU18" s="301">
        <f xml:space="preserve"> Time!FU$76</f>
        <v>0</v>
      </c>
      <c r="FV18" s="301">
        <f xml:space="preserve"> Time!FV$76</f>
        <v>0</v>
      </c>
      <c r="FW18" s="301">
        <f xml:space="preserve"> Time!FW$76</f>
        <v>0</v>
      </c>
      <c r="FX18" s="301">
        <f xml:space="preserve"> Time!FX$76</f>
        <v>0</v>
      </c>
      <c r="FY18" s="301">
        <f xml:space="preserve"> Time!FY$76</f>
        <v>0</v>
      </c>
      <c r="FZ18" s="301">
        <f xml:space="preserve"> Time!FZ$76</f>
        <v>0</v>
      </c>
      <c r="GA18" s="301">
        <f xml:space="preserve"> Time!GA$76</f>
        <v>0</v>
      </c>
      <c r="GB18" s="301">
        <f xml:space="preserve"> Time!GB$76</f>
        <v>0</v>
      </c>
      <c r="GC18" s="301">
        <f xml:space="preserve"> Time!GC$76</f>
        <v>0</v>
      </c>
      <c r="GD18" s="301">
        <f xml:space="preserve"> Time!GD$76</f>
        <v>0</v>
      </c>
      <c r="GE18" s="301">
        <f xml:space="preserve"> Time!GE$76</f>
        <v>0</v>
      </c>
      <c r="GF18" s="301">
        <f xml:space="preserve"> Time!GF$76</f>
        <v>0</v>
      </c>
      <c r="GG18" s="301">
        <f xml:space="preserve"> Time!GG$76</f>
        <v>0</v>
      </c>
      <c r="GH18" s="301">
        <f xml:space="preserve"> Time!GH$76</f>
        <v>0</v>
      </c>
      <c r="GI18" s="301">
        <f xml:space="preserve"> Time!GI$76</f>
        <v>0</v>
      </c>
      <c r="GJ18" s="301">
        <f xml:space="preserve"> Time!GJ$76</f>
        <v>0</v>
      </c>
    </row>
    <row r="19" spans="1:192" x14ac:dyDescent="0.25">
      <c r="E19" s="367" t="str">
        <f t="shared" ref="E19:AJ19" si="18" xml:space="preserve"> E$65</f>
        <v>Senior debt period interest rate</v>
      </c>
      <c r="F19" s="367">
        <f t="shared" si="18"/>
        <v>0</v>
      </c>
      <c r="G19" s="367" t="str">
        <f t="shared" si="18"/>
        <v>%</v>
      </c>
      <c r="H19" s="367">
        <f t="shared" si="18"/>
        <v>0</v>
      </c>
      <c r="I19" s="367">
        <f t="shared" si="18"/>
        <v>0</v>
      </c>
      <c r="J19" s="367">
        <f t="shared" si="18"/>
        <v>1.61E-2</v>
      </c>
      <c r="K19" s="367">
        <f t="shared" si="18"/>
        <v>1.61E-2</v>
      </c>
      <c r="L19" s="367">
        <f t="shared" si="18"/>
        <v>1.575E-2</v>
      </c>
      <c r="M19" s="367">
        <f t="shared" si="18"/>
        <v>1.5924999999999998E-2</v>
      </c>
      <c r="N19" s="367">
        <f t="shared" si="18"/>
        <v>1.61E-2</v>
      </c>
      <c r="O19" s="367">
        <f t="shared" si="18"/>
        <v>1.61E-2</v>
      </c>
      <c r="P19" s="367">
        <f t="shared" si="18"/>
        <v>1.575E-2</v>
      </c>
      <c r="Q19" s="367">
        <f t="shared" si="18"/>
        <v>1.5924999999999998E-2</v>
      </c>
      <c r="R19" s="367">
        <f t="shared" si="18"/>
        <v>1.61E-2</v>
      </c>
      <c r="S19" s="367">
        <f t="shared" si="18"/>
        <v>1.61E-2</v>
      </c>
      <c r="T19" s="367">
        <f t="shared" si="18"/>
        <v>1.575E-2</v>
      </c>
      <c r="U19" s="367">
        <f t="shared" si="18"/>
        <v>1.5924999999999998E-2</v>
      </c>
      <c r="V19" s="367">
        <f t="shared" si="18"/>
        <v>1.61E-2</v>
      </c>
      <c r="W19" s="367">
        <f t="shared" si="18"/>
        <v>1.61E-2</v>
      </c>
      <c r="X19" s="367">
        <f t="shared" si="18"/>
        <v>1.5924999999999998E-2</v>
      </c>
      <c r="Y19" s="367">
        <f t="shared" si="18"/>
        <v>1.5924999999999998E-2</v>
      </c>
      <c r="Z19" s="367">
        <f t="shared" si="18"/>
        <v>1.61E-2</v>
      </c>
      <c r="AA19" s="367">
        <f t="shared" si="18"/>
        <v>1.61E-2</v>
      </c>
      <c r="AB19" s="367">
        <f t="shared" si="18"/>
        <v>1.575E-2</v>
      </c>
      <c r="AC19" s="367">
        <f t="shared" si="18"/>
        <v>1.5924999999999998E-2</v>
      </c>
      <c r="AD19" s="367">
        <f t="shared" si="18"/>
        <v>1.61E-2</v>
      </c>
      <c r="AE19" s="367">
        <f t="shared" si="18"/>
        <v>1.61E-2</v>
      </c>
      <c r="AF19" s="367">
        <f t="shared" si="18"/>
        <v>1.575E-2</v>
      </c>
      <c r="AG19" s="367">
        <f t="shared" si="18"/>
        <v>1.5924999999999998E-2</v>
      </c>
      <c r="AH19" s="367">
        <f t="shared" si="18"/>
        <v>1.61E-2</v>
      </c>
      <c r="AI19" s="367">
        <f t="shared" si="18"/>
        <v>1.61E-2</v>
      </c>
      <c r="AJ19" s="367">
        <f t="shared" si="18"/>
        <v>1.575E-2</v>
      </c>
      <c r="AK19" s="367">
        <f t="shared" ref="AK19:BP19" si="19" xml:space="preserve"> AK$65</f>
        <v>1.5924999999999998E-2</v>
      </c>
      <c r="AL19" s="367">
        <f t="shared" si="19"/>
        <v>1.61E-2</v>
      </c>
      <c r="AM19" s="367">
        <f t="shared" si="19"/>
        <v>1.61E-2</v>
      </c>
      <c r="AN19" s="367">
        <f t="shared" si="19"/>
        <v>1.5924999999999998E-2</v>
      </c>
      <c r="AO19" s="367">
        <f t="shared" si="19"/>
        <v>1.5924999999999998E-2</v>
      </c>
      <c r="AP19" s="367">
        <f t="shared" si="19"/>
        <v>1.61E-2</v>
      </c>
      <c r="AQ19" s="367">
        <f t="shared" si="19"/>
        <v>1.61E-2</v>
      </c>
      <c r="AR19" s="367">
        <f t="shared" si="19"/>
        <v>1.575E-2</v>
      </c>
      <c r="AS19" s="367">
        <f t="shared" si="19"/>
        <v>1.5924999999999998E-2</v>
      </c>
      <c r="AT19" s="367">
        <f t="shared" si="19"/>
        <v>1.61E-2</v>
      </c>
      <c r="AU19" s="367">
        <f t="shared" si="19"/>
        <v>1.61E-2</v>
      </c>
      <c r="AV19" s="367">
        <f t="shared" si="19"/>
        <v>1.575E-2</v>
      </c>
      <c r="AW19" s="367">
        <f t="shared" si="19"/>
        <v>1.5924999999999998E-2</v>
      </c>
      <c r="AX19" s="367">
        <f t="shared" si="19"/>
        <v>1.61E-2</v>
      </c>
      <c r="AY19" s="367">
        <f t="shared" si="19"/>
        <v>1.61E-2</v>
      </c>
      <c r="AZ19" s="367">
        <f t="shared" si="19"/>
        <v>1.575E-2</v>
      </c>
      <c r="BA19" s="367">
        <f t="shared" si="19"/>
        <v>1.5924999999999998E-2</v>
      </c>
      <c r="BB19" s="367">
        <f t="shared" si="19"/>
        <v>1.61E-2</v>
      </c>
      <c r="BC19" s="367">
        <f t="shared" si="19"/>
        <v>1.61E-2</v>
      </c>
      <c r="BD19" s="367">
        <f t="shared" si="19"/>
        <v>1.5924999999999998E-2</v>
      </c>
      <c r="BE19" s="367">
        <f t="shared" si="19"/>
        <v>1.5924999999999998E-2</v>
      </c>
      <c r="BF19" s="367">
        <f t="shared" si="19"/>
        <v>1.61E-2</v>
      </c>
      <c r="BG19" s="367">
        <f t="shared" si="19"/>
        <v>1.61E-2</v>
      </c>
      <c r="BH19" s="367">
        <f t="shared" si="19"/>
        <v>1.575E-2</v>
      </c>
      <c r="BI19" s="367">
        <f t="shared" si="19"/>
        <v>1.5924999999999998E-2</v>
      </c>
      <c r="BJ19" s="367">
        <f t="shared" si="19"/>
        <v>1.61E-2</v>
      </c>
      <c r="BK19" s="367">
        <f t="shared" si="19"/>
        <v>1.61E-2</v>
      </c>
      <c r="BL19" s="367">
        <f t="shared" si="19"/>
        <v>1.575E-2</v>
      </c>
      <c r="BM19" s="367">
        <f t="shared" si="19"/>
        <v>1.5924999999999998E-2</v>
      </c>
      <c r="BN19" s="367">
        <f t="shared" si="19"/>
        <v>1.61E-2</v>
      </c>
      <c r="BO19" s="367">
        <f t="shared" si="19"/>
        <v>1.61E-2</v>
      </c>
      <c r="BP19" s="367">
        <f t="shared" si="19"/>
        <v>1.575E-2</v>
      </c>
      <c r="BQ19" s="367">
        <f t="shared" ref="BQ19:CV19" si="20" xml:space="preserve"> BQ$65</f>
        <v>1.5924999999999998E-2</v>
      </c>
      <c r="BR19" s="367">
        <f t="shared" si="20"/>
        <v>1.61E-2</v>
      </c>
      <c r="BS19" s="367">
        <f t="shared" si="20"/>
        <v>1.61E-2</v>
      </c>
      <c r="BT19" s="367">
        <f t="shared" si="20"/>
        <v>1.5924999999999998E-2</v>
      </c>
      <c r="BU19" s="367">
        <f t="shared" si="20"/>
        <v>1.5924999999999998E-2</v>
      </c>
      <c r="BV19" s="367">
        <f t="shared" si="20"/>
        <v>1.61E-2</v>
      </c>
      <c r="BW19" s="367">
        <f t="shared" si="20"/>
        <v>1.61E-2</v>
      </c>
      <c r="BX19" s="367">
        <f t="shared" si="20"/>
        <v>1.575E-2</v>
      </c>
      <c r="BY19" s="367">
        <f t="shared" si="20"/>
        <v>1.5924999999999998E-2</v>
      </c>
      <c r="BZ19" s="367">
        <f t="shared" si="20"/>
        <v>1.61E-2</v>
      </c>
      <c r="CA19" s="367">
        <f t="shared" si="20"/>
        <v>1.61E-2</v>
      </c>
      <c r="CB19" s="367">
        <f t="shared" si="20"/>
        <v>1.575E-2</v>
      </c>
      <c r="CC19" s="367">
        <f t="shared" si="20"/>
        <v>1.5924999999999998E-2</v>
      </c>
      <c r="CD19" s="367">
        <f t="shared" si="20"/>
        <v>1.61E-2</v>
      </c>
      <c r="CE19" s="367">
        <f t="shared" si="20"/>
        <v>1.61E-2</v>
      </c>
      <c r="CF19" s="367">
        <f t="shared" si="20"/>
        <v>1.575E-2</v>
      </c>
      <c r="CG19" s="367">
        <f t="shared" si="20"/>
        <v>1.5924999999999998E-2</v>
      </c>
      <c r="CH19" s="367">
        <f t="shared" si="20"/>
        <v>1.61E-2</v>
      </c>
      <c r="CI19" s="367">
        <f t="shared" si="20"/>
        <v>1.61E-2</v>
      </c>
      <c r="CJ19" s="367">
        <f t="shared" si="20"/>
        <v>1.5924999999999998E-2</v>
      </c>
      <c r="CK19" s="367">
        <f t="shared" si="20"/>
        <v>1.5924999999999998E-2</v>
      </c>
      <c r="CL19" s="367">
        <f t="shared" si="20"/>
        <v>1.61E-2</v>
      </c>
      <c r="CM19" s="367">
        <f t="shared" si="20"/>
        <v>1.61E-2</v>
      </c>
      <c r="CN19" s="367">
        <f t="shared" si="20"/>
        <v>1.575E-2</v>
      </c>
      <c r="CO19" s="367">
        <f t="shared" si="20"/>
        <v>1.5924999999999998E-2</v>
      </c>
      <c r="CP19" s="367">
        <f t="shared" si="20"/>
        <v>1.61E-2</v>
      </c>
      <c r="CQ19" s="367">
        <f t="shared" si="20"/>
        <v>1.61E-2</v>
      </c>
      <c r="CR19" s="367">
        <f t="shared" si="20"/>
        <v>1.575E-2</v>
      </c>
      <c r="CS19" s="367">
        <f t="shared" si="20"/>
        <v>1.5924999999999998E-2</v>
      </c>
      <c r="CT19" s="367">
        <f t="shared" si="20"/>
        <v>1.61E-2</v>
      </c>
      <c r="CU19" s="367">
        <f t="shared" si="20"/>
        <v>1.61E-2</v>
      </c>
      <c r="CV19" s="367">
        <f t="shared" si="20"/>
        <v>1.575E-2</v>
      </c>
      <c r="CW19" s="367">
        <f t="shared" ref="CW19:EB19" si="21" xml:space="preserve"> CW$65</f>
        <v>1.5924999999999998E-2</v>
      </c>
      <c r="CX19" s="367">
        <f t="shared" si="21"/>
        <v>1.61E-2</v>
      </c>
      <c r="CY19" s="367">
        <f t="shared" si="21"/>
        <v>1.61E-2</v>
      </c>
      <c r="CZ19" s="367">
        <f t="shared" si="21"/>
        <v>1.5924999999999998E-2</v>
      </c>
      <c r="DA19" s="367">
        <f t="shared" si="21"/>
        <v>1.5924999999999998E-2</v>
      </c>
      <c r="DB19" s="367">
        <f t="shared" si="21"/>
        <v>1.61E-2</v>
      </c>
      <c r="DC19" s="367">
        <f t="shared" si="21"/>
        <v>1.61E-2</v>
      </c>
      <c r="DD19" s="367">
        <f t="shared" si="21"/>
        <v>1.575E-2</v>
      </c>
      <c r="DE19" s="367">
        <f t="shared" si="21"/>
        <v>1.5924999999999998E-2</v>
      </c>
      <c r="DF19" s="367">
        <f t="shared" si="21"/>
        <v>1.61E-2</v>
      </c>
      <c r="DG19" s="367">
        <f t="shared" si="21"/>
        <v>1.61E-2</v>
      </c>
      <c r="DH19" s="367">
        <f t="shared" si="21"/>
        <v>1.575E-2</v>
      </c>
      <c r="DI19" s="367">
        <f t="shared" si="21"/>
        <v>1.5924999999999998E-2</v>
      </c>
      <c r="DJ19" s="367">
        <f t="shared" si="21"/>
        <v>1.61E-2</v>
      </c>
      <c r="DK19" s="367">
        <f t="shared" si="21"/>
        <v>1.61E-2</v>
      </c>
      <c r="DL19" s="367">
        <f t="shared" si="21"/>
        <v>1.575E-2</v>
      </c>
      <c r="DM19" s="367">
        <f t="shared" si="21"/>
        <v>1.5924999999999998E-2</v>
      </c>
      <c r="DN19" s="367">
        <f t="shared" si="21"/>
        <v>1.61E-2</v>
      </c>
      <c r="DO19" s="367">
        <f t="shared" si="21"/>
        <v>1.61E-2</v>
      </c>
      <c r="DP19" s="367">
        <f t="shared" si="21"/>
        <v>1.5924999999999998E-2</v>
      </c>
      <c r="DQ19" s="367">
        <f t="shared" si="21"/>
        <v>1.5924999999999998E-2</v>
      </c>
      <c r="DR19" s="367">
        <f t="shared" si="21"/>
        <v>1.61E-2</v>
      </c>
      <c r="DS19" s="367">
        <f t="shared" si="21"/>
        <v>1.61E-2</v>
      </c>
      <c r="DT19" s="367">
        <f t="shared" si="21"/>
        <v>1.575E-2</v>
      </c>
      <c r="DU19" s="367">
        <f t="shared" si="21"/>
        <v>1.5924999999999998E-2</v>
      </c>
      <c r="DV19" s="367">
        <f t="shared" si="21"/>
        <v>1.61E-2</v>
      </c>
      <c r="DW19" s="367">
        <f t="shared" si="21"/>
        <v>1.61E-2</v>
      </c>
      <c r="DX19" s="367">
        <f t="shared" si="21"/>
        <v>1.575E-2</v>
      </c>
      <c r="DY19" s="367">
        <f t="shared" si="21"/>
        <v>1.5924999999999998E-2</v>
      </c>
      <c r="DZ19" s="367">
        <f t="shared" si="21"/>
        <v>1.61E-2</v>
      </c>
      <c r="EA19" s="367">
        <f t="shared" si="21"/>
        <v>1.61E-2</v>
      </c>
      <c r="EB19" s="367">
        <f t="shared" si="21"/>
        <v>1.575E-2</v>
      </c>
      <c r="EC19" s="367">
        <f t="shared" ref="EC19:FH19" si="22" xml:space="preserve"> EC$65</f>
        <v>1.5924999999999998E-2</v>
      </c>
      <c r="ED19" s="367">
        <f t="shared" si="22"/>
        <v>1.61E-2</v>
      </c>
      <c r="EE19" s="367">
        <f t="shared" si="22"/>
        <v>1.61E-2</v>
      </c>
      <c r="EF19" s="367">
        <f t="shared" si="22"/>
        <v>1.5924999999999998E-2</v>
      </c>
      <c r="EG19" s="367">
        <f t="shared" si="22"/>
        <v>1.5924999999999998E-2</v>
      </c>
      <c r="EH19" s="367">
        <f t="shared" si="22"/>
        <v>1.61E-2</v>
      </c>
      <c r="EI19" s="367">
        <f t="shared" si="22"/>
        <v>1.61E-2</v>
      </c>
      <c r="EJ19" s="367">
        <f t="shared" si="22"/>
        <v>1.575E-2</v>
      </c>
      <c r="EK19" s="367">
        <f t="shared" si="22"/>
        <v>1.5924999999999998E-2</v>
      </c>
      <c r="EL19" s="367">
        <f t="shared" si="22"/>
        <v>1.61E-2</v>
      </c>
      <c r="EM19" s="367">
        <f t="shared" si="22"/>
        <v>1.61E-2</v>
      </c>
      <c r="EN19" s="367">
        <f t="shared" si="22"/>
        <v>1.575E-2</v>
      </c>
      <c r="EO19" s="367">
        <f t="shared" si="22"/>
        <v>1.5924999999999998E-2</v>
      </c>
      <c r="EP19" s="367">
        <f t="shared" si="22"/>
        <v>1.61E-2</v>
      </c>
      <c r="EQ19" s="367">
        <f t="shared" si="22"/>
        <v>1.61E-2</v>
      </c>
      <c r="ER19" s="367">
        <f t="shared" si="22"/>
        <v>1.575E-2</v>
      </c>
      <c r="ES19" s="367">
        <f t="shared" si="22"/>
        <v>1.5924999999999998E-2</v>
      </c>
      <c r="ET19" s="367">
        <f t="shared" si="22"/>
        <v>1.61E-2</v>
      </c>
      <c r="EU19" s="367">
        <f t="shared" si="22"/>
        <v>1.61E-2</v>
      </c>
      <c r="EV19" s="367">
        <f t="shared" si="22"/>
        <v>1.5924999999999998E-2</v>
      </c>
      <c r="EW19" s="367">
        <f t="shared" si="22"/>
        <v>1.5924999999999998E-2</v>
      </c>
      <c r="EX19" s="367">
        <f t="shared" si="22"/>
        <v>1.61E-2</v>
      </c>
      <c r="EY19" s="367">
        <f t="shared" si="22"/>
        <v>1.61E-2</v>
      </c>
      <c r="EZ19" s="367">
        <f t="shared" si="22"/>
        <v>1.575E-2</v>
      </c>
      <c r="FA19" s="367">
        <f t="shared" si="22"/>
        <v>1.5924999999999998E-2</v>
      </c>
      <c r="FB19" s="367">
        <f t="shared" si="22"/>
        <v>1.61E-2</v>
      </c>
      <c r="FC19" s="367">
        <f t="shared" si="22"/>
        <v>1.61E-2</v>
      </c>
      <c r="FD19" s="367">
        <f t="shared" si="22"/>
        <v>1.575E-2</v>
      </c>
      <c r="FE19" s="367">
        <f t="shared" si="22"/>
        <v>1.5924999999999998E-2</v>
      </c>
      <c r="FF19" s="367">
        <f t="shared" si="22"/>
        <v>1.61E-2</v>
      </c>
      <c r="FG19" s="367">
        <f t="shared" si="22"/>
        <v>1.61E-2</v>
      </c>
      <c r="FH19" s="367">
        <f t="shared" si="22"/>
        <v>1.575E-2</v>
      </c>
      <c r="FI19" s="367">
        <f t="shared" ref="FI19:GJ19" si="23" xml:space="preserve"> FI$65</f>
        <v>1.5924999999999998E-2</v>
      </c>
      <c r="FJ19" s="367">
        <f t="shared" si="23"/>
        <v>1.61E-2</v>
      </c>
      <c r="FK19" s="367">
        <f t="shared" si="23"/>
        <v>1.61E-2</v>
      </c>
      <c r="FL19" s="367">
        <f t="shared" si="23"/>
        <v>1.5924999999999998E-2</v>
      </c>
      <c r="FM19" s="367">
        <f t="shared" si="23"/>
        <v>1.5924999999999998E-2</v>
      </c>
      <c r="FN19" s="367">
        <f t="shared" si="23"/>
        <v>1.61E-2</v>
      </c>
      <c r="FO19" s="367">
        <f t="shared" si="23"/>
        <v>1.61E-2</v>
      </c>
      <c r="FP19" s="367">
        <f t="shared" si="23"/>
        <v>1.575E-2</v>
      </c>
      <c r="FQ19" s="367">
        <f t="shared" si="23"/>
        <v>1.5924999999999998E-2</v>
      </c>
      <c r="FR19" s="367">
        <f t="shared" si="23"/>
        <v>1.61E-2</v>
      </c>
      <c r="FS19" s="367">
        <f t="shared" si="23"/>
        <v>1.61E-2</v>
      </c>
      <c r="FT19" s="367">
        <f t="shared" si="23"/>
        <v>1.575E-2</v>
      </c>
      <c r="FU19" s="367">
        <f t="shared" si="23"/>
        <v>1.5924999999999998E-2</v>
      </c>
      <c r="FV19" s="367">
        <f t="shared" si="23"/>
        <v>1.61E-2</v>
      </c>
      <c r="FW19" s="367">
        <f t="shared" si="23"/>
        <v>1.61E-2</v>
      </c>
      <c r="FX19" s="367">
        <f t="shared" si="23"/>
        <v>1.575E-2</v>
      </c>
      <c r="FY19" s="367">
        <f t="shared" si="23"/>
        <v>1.5924999999999998E-2</v>
      </c>
      <c r="FZ19" s="367">
        <f t="shared" si="23"/>
        <v>1.61E-2</v>
      </c>
      <c r="GA19" s="367">
        <f t="shared" si="23"/>
        <v>1.61E-2</v>
      </c>
      <c r="GB19" s="367">
        <f t="shared" si="23"/>
        <v>1.5924999999999998E-2</v>
      </c>
      <c r="GC19" s="367">
        <f t="shared" si="23"/>
        <v>1.5924999999999998E-2</v>
      </c>
      <c r="GD19" s="367">
        <f t="shared" si="23"/>
        <v>1.61E-2</v>
      </c>
      <c r="GE19" s="367">
        <f t="shared" si="23"/>
        <v>1.61E-2</v>
      </c>
      <c r="GF19" s="367">
        <f t="shared" si="23"/>
        <v>1.575E-2</v>
      </c>
      <c r="GG19" s="367">
        <f t="shared" si="23"/>
        <v>1.5924999999999998E-2</v>
      </c>
      <c r="GH19" s="367">
        <f t="shared" si="23"/>
        <v>1.61E-2</v>
      </c>
      <c r="GI19" s="367">
        <f t="shared" si="23"/>
        <v>1.61E-2</v>
      </c>
      <c r="GJ19" s="367">
        <f t="shared" si="23"/>
        <v>1.575E-2</v>
      </c>
    </row>
    <row r="20" spans="1:192" x14ac:dyDescent="0.25">
      <c r="E20" s="12" t="s">
        <v>312</v>
      </c>
      <c r="G20" s="12" t="s">
        <v>313</v>
      </c>
      <c r="J20" s="124">
        <f t="shared" ref="J20:AO20" si="24" xml:space="preserve"> IF( J18 = 1, 1, I20 / (1 + J19))</f>
        <v>0</v>
      </c>
      <c r="K20" s="124">
        <f t="shared" si="24"/>
        <v>0</v>
      </c>
      <c r="L20" s="124">
        <f t="shared" si="24"/>
        <v>1</v>
      </c>
      <c r="M20" s="124">
        <f t="shared" si="24"/>
        <v>0.98432463026306083</v>
      </c>
      <c r="N20" s="124">
        <f t="shared" si="24"/>
        <v>0.96872810772862994</v>
      </c>
      <c r="O20" s="124">
        <f t="shared" si="24"/>
        <v>0.9533787104897451</v>
      </c>
      <c r="P20" s="124">
        <f t="shared" si="24"/>
        <v>0.93859582622667503</v>
      </c>
      <c r="Q20" s="124">
        <f t="shared" si="24"/>
        <v>0.92388298961702398</v>
      </c>
      <c r="R20" s="124">
        <f t="shared" si="24"/>
        <v>0.90924415866255681</v>
      </c>
      <c r="S20" s="124">
        <f t="shared" si="24"/>
        <v>0.89483727847904415</v>
      </c>
      <c r="T20" s="124">
        <f t="shared" si="24"/>
        <v>0.8809621250101346</v>
      </c>
      <c r="U20" s="124">
        <f t="shared" si="24"/>
        <v>0.86715271797636106</v>
      </c>
      <c r="V20" s="124">
        <f t="shared" si="24"/>
        <v>0.85341277234166035</v>
      </c>
      <c r="W20" s="124">
        <f t="shared" si="24"/>
        <v>0.83989053473246766</v>
      </c>
      <c r="X20" s="124">
        <f t="shared" si="24"/>
        <v>0.82672494006198061</v>
      </c>
      <c r="Y20" s="124">
        <f t="shared" si="24"/>
        <v>0.81376572095576016</v>
      </c>
      <c r="Z20" s="124">
        <f t="shared" si="24"/>
        <v>0.80087168679830745</v>
      </c>
      <c r="AA20" s="124">
        <f t="shared" si="24"/>
        <v>0.78818195728600282</v>
      </c>
      <c r="AB20" s="124">
        <f t="shared" si="24"/>
        <v>0.77596057817967301</v>
      </c>
      <c r="AC20" s="124">
        <f t="shared" si="24"/>
        <v>0.76379710921541755</v>
      </c>
      <c r="AD20" s="124">
        <f t="shared" si="24"/>
        <v>0.75169482257200826</v>
      </c>
      <c r="AE20" s="124">
        <f t="shared" si="24"/>
        <v>0.7397842954158137</v>
      </c>
      <c r="AF20" s="124">
        <f t="shared" si="24"/>
        <v>0.72831335999587865</v>
      </c>
      <c r="AG20" s="124">
        <f t="shared" si="24"/>
        <v>0.71689677879359071</v>
      </c>
      <c r="AH20" s="124">
        <f t="shared" si="24"/>
        <v>0.70553762306228784</v>
      </c>
      <c r="AI20" s="124">
        <f t="shared" si="24"/>
        <v>0.69435845198532409</v>
      </c>
      <c r="AJ20" s="124">
        <f t="shared" si="24"/>
        <v>0.68359187987725734</v>
      </c>
      <c r="AK20" s="124">
        <f t="shared" si="24"/>
        <v>0.67287632441101197</v>
      </c>
      <c r="AL20" s="124">
        <f t="shared" si="24"/>
        <v>0.66221466825215236</v>
      </c>
      <c r="AM20" s="124">
        <f t="shared" si="24"/>
        <v>0.65172194493864022</v>
      </c>
      <c r="AN20" s="124">
        <f t="shared" si="24"/>
        <v>0.64150596248604985</v>
      </c>
      <c r="AO20" s="124">
        <f t="shared" si="24"/>
        <v>0.63145011933563</v>
      </c>
      <c r="AP20" s="124">
        <f t="shared" ref="AP20:BU20" si="25" xml:space="preserve"> IF( AP18 = 1, 1, AO20 / (1 + AP19))</f>
        <v>0.62144485713574449</v>
      </c>
      <c r="AQ20" s="124">
        <f t="shared" si="25"/>
        <v>0.61159812728643292</v>
      </c>
      <c r="AR20" s="124">
        <f t="shared" si="25"/>
        <v>0.60211481888893226</v>
      </c>
      <c r="AS20" s="124">
        <f t="shared" si="25"/>
        <v>0.59267644647875806</v>
      </c>
      <c r="AT20" s="124">
        <f t="shared" si="25"/>
        <v>0.58328554913764197</v>
      </c>
      <c r="AU20" s="124">
        <f t="shared" si="25"/>
        <v>0.57404344959909648</v>
      </c>
      <c r="AV20" s="124">
        <f t="shared" si="25"/>
        <v>0.56514245591838197</v>
      </c>
      <c r="AW20" s="124">
        <f t="shared" si="25"/>
        <v>0.55628363896781952</v>
      </c>
      <c r="AX20" s="124">
        <f t="shared" si="25"/>
        <v>0.5474693819189248</v>
      </c>
      <c r="AY20" s="124">
        <f t="shared" si="25"/>
        <v>0.53879478586647456</v>
      </c>
      <c r="AZ20" s="124">
        <f t="shared" si="25"/>
        <v>0.53044035034848591</v>
      </c>
      <c r="BA20" s="124">
        <f t="shared" si="25"/>
        <v>0.52212550173338179</v>
      </c>
      <c r="BB20" s="124">
        <f t="shared" si="25"/>
        <v>0.51385247685600022</v>
      </c>
      <c r="BC20" s="124">
        <f t="shared" si="25"/>
        <v>0.50571053720696801</v>
      </c>
      <c r="BD20" s="124">
        <f t="shared" si="25"/>
        <v>0.49778333755638265</v>
      </c>
      <c r="BE20" s="124">
        <f t="shared" si="25"/>
        <v>0.48998039969129875</v>
      </c>
      <c r="BF20" s="124">
        <f t="shared" si="25"/>
        <v>0.4822167106498364</v>
      </c>
      <c r="BG20" s="124">
        <f t="shared" si="25"/>
        <v>0.47457603646278557</v>
      </c>
      <c r="BH20" s="124">
        <f t="shared" si="25"/>
        <v>0.46721736299560485</v>
      </c>
      <c r="BI20" s="124">
        <f t="shared" si="25"/>
        <v>0.45989355808313098</v>
      </c>
      <c r="BJ20" s="124">
        <f t="shared" si="25"/>
        <v>0.45260659195269265</v>
      </c>
      <c r="BK20" s="124">
        <f t="shared" si="25"/>
        <v>0.44543508705116885</v>
      </c>
      <c r="BL20" s="124">
        <f t="shared" si="25"/>
        <v>0.43852826684830803</v>
      </c>
      <c r="BM20" s="124">
        <f t="shared" si="25"/>
        <v>0.43165417412536167</v>
      </c>
      <c r="BN20" s="124">
        <f t="shared" si="25"/>
        <v>0.42481465812947711</v>
      </c>
      <c r="BO20" s="124">
        <f t="shared" si="25"/>
        <v>0.41808351356114271</v>
      </c>
      <c r="BP20" s="124">
        <f t="shared" si="25"/>
        <v>0.41160080094623946</v>
      </c>
      <c r="BQ20" s="124">
        <f t="shared" si="25"/>
        <v>0.40514880620738686</v>
      </c>
      <c r="BR20" s="124">
        <f t="shared" si="25"/>
        <v>0.39872926504023903</v>
      </c>
      <c r="BS20" s="124">
        <f t="shared" si="25"/>
        <v>0.39241144084267199</v>
      </c>
      <c r="BT20" s="124">
        <f t="shared" si="25"/>
        <v>0.38626024641845808</v>
      </c>
      <c r="BU20" s="124">
        <f t="shared" si="25"/>
        <v>0.38020547424116752</v>
      </c>
      <c r="BV20" s="124">
        <f t="shared" ref="BV20:DA20" si="26" xml:space="preserve"> IF( BV18 = 1, 1, BU20 / (1 + BV19))</f>
        <v>0.37418115760374721</v>
      </c>
      <c r="BW20" s="124">
        <f t="shared" si="26"/>
        <v>0.36825229564388073</v>
      </c>
      <c r="BX20" s="124">
        <f t="shared" si="26"/>
        <v>0.36254225512565175</v>
      </c>
      <c r="BY20" s="124">
        <f t="shared" si="26"/>
        <v>0.35685927123129341</v>
      </c>
      <c r="BZ20" s="124">
        <f t="shared" si="26"/>
        <v>0.35120487277954276</v>
      </c>
      <c r="CA20" s="124">
        <f t="shared" si="26"/>
        <v>0.34564006768973798</v>
      </c>
      <c r="CB20" s="124">
        <f t="shared" si="26"/>
        <v>0.34028064749174308</v>
      </c>
      <c r="CC20" s="124">
        <f t="shared" si="26"/>
        <v>0.33494662252798496</v>
      </c>
      <c r="CD20" s="124">
        <f t="shared" si="26"/>
        <v>0.32963942774134924</v>
      </c>
      <c r="CE20" s="124">
        <f t="shared" si="26"/>
        <v>0.32441632491029354</v>
      </c>
      <c r="CF20" s="124">
        <f t="shared" si="26"/>
        <v>0.31938599548146057</v>
      </c>
      <c r="CG20" s="124">
        <f t="shared" si="26"/>
        <v>0.31437950191348829</v>
      </c>
      <c r="CH20" s="124">
        <f t="shared" si="26"/>
        <v>0.30939819103778005</v>
      </c>
      <c r="CI20" s="124">
        <f t="shared" si="26"/>
        <v>0.30449580852059843</v>
      </c>
      <c r="CJ20" s="124">
        <f t="shared" si="26"/>
        <v>0.29972272413868983</v>
      </c>
      <c r="CK20" s="124">
        <f t="shared" si="26"/>
        <v>0.29502445961925322</v>
      </c>
      <c r="CL20" s="124">
        <f t="shared" si="26"/>
        <v>0.29034982739814313</v>
      </c>
      <c r="CM20" s="124">
        <f t="shared" si="26"/>
        <v>0.28574926424381769</v>
      </c>
      <c r="CN20" s="124">
        <f t="shared" si="26"/>
        <v>0.28131849790186336</v>
      </c>
      <c r="CO20" s="124">
        <f t="shared" si="26"/>
        <v>0.2769087264334113</v>
      </c>
      <c r="CP20" s="124">
        <f t="shared" si="26"/>
        <v>0.27252113614153262</v>
      </c>
      <c r="CQ20" s="124">
        <f t="shared" si="26"/>
        <v>0.2682030667665905</v>
      </c>
      <c r="CR20" s="124">
        <f t="shared" si="26"/>
        <v>0.26404436797104652</v>
      </c>
      <c r="CS20" s="124">
        <f t="shared" si="26"/>
        <v>0.25990537487614396</v>
      </c>
      <c r="CT20" s="124">
        <f t="shared" si="26"/>
        <v>0.25578720094099394</v>
      </c>
      <c r="CU20" s="124">
        <f t="shared" si="26"/>
        <v>0.25173427904831608</v>
      </c>
      <c r="CV20" s="124">
        <f t="shared" si="26"/>
        <v>0.24783094171628461</v>
      </c>
      <c r="CW20" s="124">
        <f t="shared" si="26"/>
        <v>0.24394610007262801</v>
      </c>
      <c r="CX20" s="124">
        <f t="shared" si="26"/>
        <v>0.24008079920542075</v>
      </c>
      <c r="CY20" s="124">
        <f t="shared" si="26"/>
        <v>0.23627674363293055</v>
      </c>
      <c r="CZ20" s="124">
        <f t="shared" si="26"/>
        <v>0.23257301831624436</v>
      </c>
      <c r="DA20" s="124">
        <f t="shared" si="26"/>
        <v>0.2289273502633013</v>
      </c>
      <c r="DB20" s="124">
        <f t="shared" ref="DB20:EG20" si="27" xml:space="preserve"> IF( DB18 = 1, 1, DA20 / (1 + DB19))</f>
        <v>0.22530001994223137</v>
      </c>
      <c r="DC20" s="124">
        <f t="shared" si="27"/>
        <v>0.22173016429704887</v>
      </c>
      <c r="DD20" s="124">
        <f t="shared" si="27"/>
        <v>0.21829206428456696</v>
      </c>
      <c r="DE20" s="124">
        <f t="shared" si="27"/>
        <v>0.21487025546626667</v>
      </c>
      <c r="DF20" s="124">
        <f t="shared" si="27"/>
        <v>0.21146565836656497</v>
      </c>
      <c r="DG20" s="124">
        <f t="shared" si="27"/>
        <v>0.20811500675776495</v>
      </c>
      <c r="DH20" s="124">
        <f t="shared" si="27"/>
        <v>0.20488802043589954</v>
      </c>
      <c r="DI20" s="124">
        <f t="shared" si="27"/>
        <v>0.20167632496089727</v>
      </c>
      <c r="DJ20" s="124">
        <f t="shared" si="27"/>
        <v>0.19848078433313382</v>
      </c>
      <c r="DK20" s="124">
        <f t="shared" si="27"/>
        <v>0.19533587671797442</v>
      </c>
      <c r="DL20" s="124">
        <f t="shared" si="27"/>
        <v>0.19230704082498098</v>
      </c>
      <c r="DM20" s="124">
        <f t="shared" si="27"/>
        <v>0.18929255685703275</v>
      </c>
      <c r="DN20" s="124">
        <f t="shared" si="27"/>
        <v>0.18629323576127621</v>
      </c>
      <c r="DO20" s="124">
        <f t="shared" si="27"/>
        <v>0.18334143859981913</v>
      </c>
      <c r="DP20" s="124">
        <f t="shared" si="27"/>
        <v>0.18046749376166463</v>
      </c>
      <c r="DQ20" s="124">
        <f t="shared" si="27"/>
        <v>0.17763859907145177</v>
      </c>
      <c r="DR20" s="124">
        <f t="shared" si="27"/>
        <v>0.17482393373826569</v>
      </c>
      <c r="DS20" s="124">
        <f t="shared" si="27"/>
        <v>0.1720538664878119</v>
      </c>
      <c r="DT20" s="124">
        <f t="shared" si="27"/>
        <v>0.1693860364142869</v>
      </c>
      <c r="DU20" s="124">
        <f t="shared" si="27"/>
        <v>0.16673084766521831</v>
      </c>
      <c r="DV20" s="124">
        <f t="shared" si="27"/>
        <v>0.16408901453126495</v>
      </c>
      <c r="DW20" s="124">
        <f t="shared" si="27"/>
        <v>0.16148904097162184</v>
      </c>
      <c r="DX20" s="124">
        <f t="shared" si="27"/>
        <v>0.15898502679952928</v>
      </c>
      <c r="DY20" s="124">
        <f t="shared" si="27"/>
        <v>0.15649287772180948</v>
      </c>
      <c r="DZ20" s="124">
        <f t="shared" si="27"/>
        <v>0.15401326416869351</v>
      </c>
      <c r="EA20" s="124">
        <f t="shared" si="27"/>
        <v>0.15157293983731276</v>
      </c>
      <c r="EB20" s="124">
        <f t="shared" si="27"/>
        <v>0.14922268258657423</v>
      </c>
      <c r="EC20" s="124">
        <f t="shared" si="27"/>
        <v>0.14688356186389176</v>
      </c>
      <c r="ED20" s="124">
        <f t="shared" si="27"/>
        <v>0.14455620693228202</v>
      </c>
      <c r="EE20" s="124">
        <f t="shared" si="27"/>
        <v>0.14226572870020865</v>
      </c>
      <c r="EF20" s="124">
        <f t="shared" si="27"/>
        <v>0.1400356608019378</v>
      </c>
      <c r="EG20" s="124">
        <f t="shared" si="27"/>
        <v>0.13784055004251081</v>
      </c>
      <c r="EH20" s="124">
        <f t="shared" ref="EH20:FM20" si="28" xml:space="preserve"> IF( EH18 = 1, 1, EG20 / (1 + EH19))</f>
        <v>0.13565648070318945</v>
      </c>
      <c r="EI20" s="124">
        <f t="shared" si="28"/>
        <v>0.13350701771793075</v>
      </c>
      <c r="EJ20" s="124">
        <f t="shared" si="28"/>
        <v>0.13143688675159315</v>
      </c>
      <c r="EK20" s="124">
        <f t="shared" si="28"/>
        <v>0.12937656495468972</v>
      </c>
      <c r="EL20" s="124">
        <f t="shared" si="28"/>
        <v>0.12732660658861306</v>
      </c>
      <c r="EM20" s="124">
        <f t="shared" si="28"/>
        <v>0.12530912960202054</v>
      </c>
      <c r="EN20" s="124">
        <f t="shared" si="28"/>
        <v>0.12336611331727348</v>
      </c>
      <c r="EO20" s="124">
        <f t="shared" si="28"/>
        <v>0.12143230387801608</v>
      </c>
      <c r="EP20" s="124">
        <f t="shared" si="28"/>
        <v>0.11950822151167806</v>
      </c>
      <c r="EQ20" s="124">
        <f t="shared" si="28"/>
        <v>0.11761462603255395</v>
      </c>
      <c r="ER20" s="124">
        <f t="shared" si="28"/>
        <v>0.11579091905739991</v>
      </c>
      <c r="ES20" s="124">
        <f t="shared" si="28"/>
        <v>0.11397585358899516</v>
      </c>
      <c r="ET20" s="124">
        <f t="shared" si="28"/>
        <v>0.11216991791063395</v>
      </c>
      <c r="EU20" s="124">
        <f t="shared" si="28"/>
        <v>0.11039259709736635</v>
      </c>
      <c r="EV20" s="124">
        <f t="shared" si="28"/>
        <v>0.10866215232164417</v>
      </c>
      <c r="EW20" s="124">
        <f t="shared" si="28"/>
        <v>0.10695883290759078</v>
      </c>
      <c r="EX20" s="124">
        <f t="shared" si="28"/>
        <v>0.10526408120026649</v>
      </c>
      <c r="EY20" s="124">
        <f t="shared" si="28"/>
        <v>0.10359618265944937</v>
      </c>
      <c r="EZ20" s="124">
        <f t="shared" si="28"/>
        <v>0.10198984263790241</v>
      </c>
      <c r="FA20" s="124">
        <f t="shared" si="28"/>
        <v>0.10039111414514104</v>
      </c>
      <c r="FB20" s="124">
        <f t="shared" si="28"/>
        <v>9.8800427266155927E-2</v>
      </c>
      <c r="FC20" s="124">
        <f t="shared" si="28"/>
        <v>9.7234944657175401E-2</v>
      </c>
      <c r="FD20" s="124">
        <f t="shared" si="28"/>
        <v>9.5727240617450568E-2</v>
      </c>
      <c r="FE20" s="124">
        <f t="shared" si="28"/>
        <v>9.4226680726875081E-2</v>
      </c>
      <c r="FF20" s="124">
        <f t="shared" si="28"/>
        <v>9.2733668661426114E-2</v>
      </c>
      <c r="FG20" s="124">
        <f t="shared" si="28"/>
        <v>9.1264313218606549E-2</v>
      </c>
      <c r="FH20" s="124">
        <f t="shared" si="28"/>
        <v>8.9849188499735722E-2</v>
      </c>
      <c r="FI20" s="124">
        <f t="shared" si="28"/>
        <v>8.8440769249438417E-2</v>
      </c>
      <c r="FJ20" s="124">
        <f t="shared" si="28"/>
        <v>8.7039434356301959E-2</v>
      </c>
      <c r="FK20" s="124">
        <f t="shared" si="28"/>
        <v>8.5660303470428065E-2</v>
      </c>
      <c r="FL20" s="124">
        <f t="shared" si="28"/>
        <v>8.4317546541750693E-2</v>
      </c>
      <c r="FM20" s="124">
        <f t="shared" si="28"/>
        <v>8.2995837824397165E-2</v>
      </c>
      <c r="FN20" s="124">
        <f t="shared" ref="FN20:GJ20" si="29" xml:space="preserve"> IF( FN18 = 1, 1, FM20 / (1 + FN19))</f>
        <v>8.1680777309710823E-2</v>
      </c>
      <c r="FO20" s="124">
        <f t="shared" si="29"/>
        <v>8.0386553793633325E-2</v>
      </c>
      <c r="FP20" s="124">
        <f t="shared" si="29"/>
        <v>7.9140097261760606E-2</v>
      </c>
      <c r="FQ20" s="124">
        <f t="shared" si="29"/>
        <v>7.7899546976165177E-2</v>
      </c>
      <c r="FR20" s="124">
        <f t="shared" si="29"/>
        <v>7.6665236665845071E-2</v>
      </c>
      <c r="FS20" s="124">
        <f t="shared" si="29"/>
        <v>7.5450483875450322E-2</v>
      </c>
      <c r="FT20" s="124">
        <f t="shared" si="29"/>
        <v>7.4280564977061606E-2</v>
      </c>
      <c r="FU20" s="124">
        <f t="shared" si="29"/>
        <v>7.3116189656777422E-2</v>
      </c>
      <c r="FV20" s="124">
        <f t="shared" si="29"/>
        <v>7.1957671151242422E-2</v>
      </c>
      <c r="FW20" s="124">
        <f t="shared" si="29"/>
        <v>7.0817509252280697E-2</v>
      </c>
      <c r="FX20" s="124">
        <f t="shared" si="29"/>
        <v>6.9719428257229335E-2</v>
      </c>
      <c r="FY20" s="124">
        <f t="shared" si="29"/>
        <v>6.8626550441449261E-2</v>
      </c>
      <c r="FZ20" s="124">
        <f t="shared" si="29"/>
        <v>6.7539169807547747E-2</v>
      </c>
      <c r="GA20" s="124">
        <f t="shared" si="29"/>
        <v>6.6469018607959604E-2</v>
      </c>
      <c r="GB20" s="124">
        <f t="shared" si="29"/>
        <v>6.5427092165228351E-2</v>
      </c>
      <c r="GC20" s="124">
        <f t="shared" si="29"/>
        <v>6.4401498304725593E-2</v>
      </c>
      <c r="GD20" s="124">
        <f t="shared" si="29"/>
        <v>6.3381063187408312E-2</v>
      </c>
      <c r="GE20" s="124">
        <f t="shared" si="29"/>
        <v>6.2376796759579092E-2</v>
      </c>
      <c r="GF20" s="124">
        <f t="shared" si="29"/>
        <v>6.1409595628431304E-2</v>
      </c>
      <c r="GG20" s="124">
        <f t="shared" si="29"/>
        <v>6.0446977511559717E-2</v>
      </c>
      <c r="GH20" s="124">
        <f t="shared" si="29"/>
        <v>5.9489201369510594E-2</v>
      </c>
      <c r="GI20" s="124">
        <f t="shared" si="29"/>
        <v>5.8546601091930515E-2</v>
      </c>
      <c r="GJ20" s="124">
        <f t="shared" si="29"/>
        <v>5.7638790147113483E-2</v>
      </c>
    </row>
    <row r="22" spans="1:192" x14ac:dyDescent="0.25">
      <c r="E22" s="126" t="str">
        <f t="shared" ref="E22:AJ22" si="30" xml:space="preserve"> E$16</f>
        <v>Senior debt service at target cover ratio</v>
      </c>
      <c r="F22" s="126">
        <f t="shared" si="30"/>
        <v>0</v>
      </c>
      <c r="G22" s="126" t="str">
        <f t="shared" si="30"/>
        <v>$ 000s</v>
      </c>
      <c r="H22" s="126">
        <f t="shared" ca="1" si="30"/>
        <v>91995.423501220648</v>
      </c>
      <c r="I22" s="126">
        <f t="shared" si="30"/>
        <v>0</v>
      </c>
      <c r="J22" s="126">
        <f t="shared" si="30"/>
        <v>0</v>
      </c>
      <c r="K22" s="126">
        <f t="shared" ca="1" si="30"/>
        <v>0</v>
      </c>
      <c r="L22" s="126">
        <f t="shared" ca="1" si="30"/>
        <v>0</v>
      </c>
      <c r="M22" s="126">
        <f t="shared" ca="1" si="30"/>
        <v>3328.7068965517255</v>
      </c>
      <c r="N22" s="126">
        <f t="shared" ca="1" si="30"/>
        <v>3654.8275862068972</v>
      </c>
      <c r="O22" s="126">
        <f t="shared" ca="1" si="30"/>
        <v>1426.3362068965507</v>
      </c>
      <c r="P22" s="126">
        <f t="shared" ca="1" si="30"/>
        <v>1426.3362068965519</v>
      </c>
      <c r="Q22" s="126">
        <f t="shared" ca="1" si="30"/>
        <v>3310.8594956253232</v>
      </c>
      <c r="R22" s="126">
        <f t="shared" ca="1" si="30"/>
        <v>3635.357694287186</v>
      </c>
      <c r="S22" s="126">
        <f t="shared" ca="1" si="30"/>
        <v>1417.9533367644531</v>
      </c>
      <c r="T22" s="126">
        <f t="shared" ca="1" si="30"/>
        <v>1417.953336764454</v>
      </c>
      <c r="U22" s="126">
        <f t="shared" ca="1" si="30"/>
        <v>3293.1008877383561</v>
      </c>
      <c r="V22" s="126">
        <f t="shared" ca="1" si="30"/>
        <v>3615.9846675014037</v>
      </c>
      <c r="W22" s="126">
        <f t="shared" ca="1" si="30"/>
        <v>1409.6121724539084</v>
      </c>
      <c r="X22" s="126">
        <f t="shared" ca="1" si="30"/>
        <v>1409.6121724539094</v>
      </c>
      <c r="Y22" s="126">
        <f t="shared" ca="1" si="30"/>
        <v>3275.4306311344076</v>
      </c>
      <c r="Z22" s="126">
        <f t="shared" ca="1" si="30"/>
        <v>3596.7080239334605</v>
      </c>
      <c r="AA22" s="126">
        <f t="shared" ca="1" si="30"/>
        <v>1401.3125064732658</v>
      </c>
      <c r="AB22" s="126">
        <f t="shared" ca="1" si="30"/>
        <v>1401.3125064732669</v>
      </c>
      <c r="AC22" s="126">
        <f t="shared" ca="1" si="30"/>
        <v>3257.848286254859</v>
      </c>
      <c r="AD22" s="126">
        <f t="shared" ca="1" si="30"/>
        <v>3577.5272840648618</v>
      </c>
      <c r="AE22" s="126">
        <f t="shared" ca="1" si="30"/>
        <v>1393.0541323631744</v>
      </c>
      <c r="AF22" s="126">
        <f t="shared" ca="1" si="30"/>
        <v>1393.0541323631758</v>
      </c>
      <c r="AG22" s="126">
        <f t="shared" ca="1" si="30"/>
        <v>3240.3534157279437</v>
      </c>
      <c r="AH22" s="126">
        <f t="shared" ca="1" si="30"/>
        <v>3558.4419707627721</v>
      </c>
      <c r="AI22" s="126">
        <f t="shared" ca="1" si="30"/>
        <v>1384.8368446914421</v>
      </c>
      <c r="AJ22" s="126">
        <f t="shared" ca="1" si="30"/>
        <v>1384.8368446914428</v>
      </c>
      <c r="AK22" s="126">
        <f t="shared" ref="AK22:BP22" ca="1" si="31" xml:space="preserve"> AK$16</f>
        <v>3222.9455843578794</v>
      </c>
      <c r="AL22" s="126">
        <f t="shared" ca="1" si="31"/>
        <v>3497.8444679623185</v>
      </c>
      <c r="AM22" s="126">
        <f t="shared" ca="1" si="31"/>
        <v>1337.4732439733359</v>
      </c>
      <c r="AN22" s="126">
        <f t="shared" ca="1" si="31"/>
        <v>1324.8091765990109</v>
      </c>
      <c r="AO22" s="126">
        <f t="shared" ca="1" si="31"/>
        <v>2776.3302908376336</v>
      </c>
      <c r="AP22" s="126">
        <f t="shared" ca="1" si="31"/>
        <v>3015.010472086869</v>
      </c>
      <c r="AQ22" s="126">
        <f t="shared" ca="1" si="31"/>
        <v>1281.7085723508303</v>
      </c>
      <c r="AR22" s="126">
        <f t="shared" ca="1" si="31"/>
        <v>1270.3776738842109</v>
      </c>
      <c r="AS22" s="126">
        <f t="shared" ca="1" si="31"/>
        <v>2716.456755723857</v>
      </c>
      <c r="AT22" s="126">
        <f t="shared" ca="1" si="31"/>
        <v>2955.5209526986787</v>
      </c>
      <c r="AU22" s="126">
        <f t="shared" ca="1" si="31"/>
        <v>1232.2295102166293</v>
      </c>
      <c r="AV22" s="126">
        <f t="shared" ca="1" si="31"/>
        <v>1222.439974026923</v>
      </c>
      <c r="AW22" s="126">
        <f t="shared" ca="1" si="31"/>
        <v>2662.2336273591277</v>
      </c>
      <c r="AX22" s="126">
        <f t="shared" ca="1" si="31"/>
        <v>2901.4676284073207</v>
      </c>
      <c r="AY22" s="126">
        <f t="shared" ca="1" si="31"/>
        <v>1187.8759616698726</v>
      </c>
      <c r="AZ22" s="126">
        <f t="shared" ca="1" si="31"/>
        <v>1179.3423699913585</v>
      </c>
      <c r="BA22" s="126">
        <f t="shared" ca="1" si="31"/>
        <v>0</v>
      </c>
      <c r="BB22" s="126">
        <f t="shared" ca="1" si="31"/>
        <v>0</v>
      </c>
      <c r="BC22" s="126">
        <f t="shared" ca="1" si="31"/>
        <v>0</v>
      </c>
      <c r="BD22" s="126">
        <f t="shared" ca="1" si="31"/>
        <v>0</v>
      </c>
      <c r="BE22" s="126">
        <f t="shared" ca="1" si="31"/>
        <v>0</v>
      </c>
      <c r="BF22" s="126">
        <f t="shared" ca="1" si="31"/>
        <v>0</v>
      </c>
      <c r="BG22" s="126">
        <f t="shared" ca="1" si="31"/>
        <v>0</v>
      </c>
      <c r="BH22" s="126">
        <f t="shared" ca="1" si="31"/>
        <v>0</v>
      </c>
      <c r="BI22" s="126">
        <f t="shared" ca="1" si="31"/>
        <v>0</v>
      </c>
      <c r="BJ22" s="126">
        <f t="shared" ca="1" si="31"/>
        <v>0</v>
      </c>
      <c r="BK22" s="126">
        <f t="shared" ca="1" si="31"/>
        <v>0</v>
      </c>
      <c r="BL22" s="126">
        <f t="shared" ca="1" si="31"/>
        <v>0</v>
      </c>
      <c r="BM22" s="126">
        <f t="shared" ca="1" si="31"/>
        <v>0</v>
      </c>
      <c r="BN22" s="126">
        <f t="shared" ca="1" si="31"/>
        <v>0</v>
      </c>
      <c r="BO22" s="126">
        <f t="shared" ca="1" si="31"/>
        <v>0</v>
      </c>
      <c r="BP22" s="126">
        <f t="shared" ca="1" si="31"/>
        <v>0</v>
      </c>
      <c r="BQ22" s="126">
        <f t="shared" ref="BQ22:CV22" ca="1" si="32" xml:space="preserve"> BQ$16</f>
        <v>0</v>
      </c>
      <c r="BR22" s="126">
        <f t="shared" ca="1" si="32"/>
        <v>0</v>
      </c>
      <c r="BS22" s="126">
        <f t="shared" ca="1" si="32"/>
        <v>0</v>
      </c>
      <c r="BT22" s="126">
        <f t="shared" ca="1" si="32"/>
        <v>0</v>
      </c>
      <c r="BU22" s="126">
        <f t="shared" ca="1" si="32"/>
        <v>0</v>
      </c>
      <c r="BV22" s="126">
        <f t="shared" ca="1" si="32"/>
        <v>0</v>
      </c>
      <c r="BW22" s="126">
        <f t="shared" ca="1" si="32"/>
        <v>0</v>
      </c>
      <c r="BX22" s="126">
        <f t="shared" ca="1" si="32"/>
        <v>0</v>
      </c>
      <c r="BY22" s="126">
        <f t="shared" ca="1" si="32"/>
        <v>0</v>
      </c>
      <c r="BZ22" s="126">
        <f t="shared" ca="1" si="32"/>
        <v>0</v>
      </c>
      <c r="CA22" s="126">
        <f t="shared" ca="1" si="32"/>
        <v>0</v>
      </c>
      <c r="CB22" s="126">
        <f t="shared" ca="1" si="32"/>
        <v>0</v>
      </c>
      <c r="CC22" s="126">
        <f t="shared" ca="1" si="32"/>
        <v>0</v>
      </c>
      <c r="CD22" s="126">
        <f t="shared" ca="1" si="32"/>
        <v>0</v>
      </c>
      <c r="CE22" s="126">
        <f t="shared" ca="1" si="32"/>
        <v>0</v>
      </c>
      <c r="CF22" s="126">
        <f t="shared" ca="1" si="32"/>
        <v>0</v>
      </c>
      <c r="CG22" s="126">
        <f t="shared" ca="1" si="32"/>
        <v>0</v>
      </c>
      <c r="CH22" s="126">
        <f t="shared" ca="1" si="32"/>
        <v>0</v>
      </c>
      <c r="CI22" s="126">
        <f t="shared" ca="1" si="32"/>
        <v>0</v>
      </c>
      <c r="CJ22" s="126">
        <f t="shared" ca="1" si="32"/>
        <v>0</v>
      </c>
      <c r="CK22" s="126">
        <f t="shared" ca="1" si="32"/>
        <v>0</v>
      </c>
      <c r="CL22" s="126">
        <f t="shared" ca="1" si="32"/>
        <v>0</v>
      </c>
      <c r="CM22" s="126">
        <f t="shared" ca="1" si="32"/>
        <v>0</v>
      </c>
      <c r="CN22" s="126">
        <f t="shared" ca="1" si="32"/>
        <v>0</v>
      </c>
      <c r="CO22" s="126">
        <f t="shared" ca="1" si="32"/>
        <v>0</v>
      </c>
      <c r="CP22" s="126">
        <f t="shared" ca="1" si="32"/>
        <v>0</v>
      </c>
      <c r="CQ22" s="126">
        <f t="shared" ca="1" si="32"/>
        <v>0</v>
      </c>
      <c r="CR22" s="126">
        <f t="shared" ca="1" si="32"/>
        <v>0</v>
      </c>
      <c r="CS22" s="126">
        <f t="shared" ca="1" si="32"/>
        <v>0</v>
      </c>
      <c r="CT22" s="126">
        <f t="shared" ca="1" si="32"/>
        <v>0</v>
      </c>
      <c r="CU22" s="126">
        <f t="shared" ca="1" si="32"/>
        <v>0</v>
      </c>
      <c r="CV22" s="126">
        <f t="shared" ca="1" si="32"/>
        <v>0</v>
      </c>
      <c r="CW22" s="126">
        <f t="shared" ref="CW22:EB22" ca="1" si="33" xml:space="preserve"> CW$16</f>
        <v>0</v>
      </c>
      <c r="CX22" s="126">
        <f t="shared" ca="1" si="33"/>
        <v>0</v>
      </c>
      <c r="CY22" s="126">
        <f t="shared" ca="1" si="33"/>
        <v>0</v>
      </c>
      <c r="CZ22" s="126">
        <f t="shared" ca="1" si="33"/>
        <v>0</v>
      </c>
      <c r="DA22" s="126">
        <f t="shared" ca="1" si="33"/>
        <v>0</v>
      </c>
      <c r="DB22" s="126">
        <f t="shared" ca="1" si="33"/>
        <v>0</v>
      </c>
      <c r="DC22" s="126">
        <f t="shared" ca="1" si="33"/>
        <v>0</v>
      </c>
      <c r="DD22" s="126">
        <f t="shared" ca="1" si="33"/>
        <v>0</v>
      </c>
      <c r="DE22" s="126">
        <f t="shared" ca="1" si="33"/>
        <v>0</v>
      </c>
      <c r="DF22" s="126">
        <f t="shared" ca="1" si="33"/>
        <v>0</v>
      </c>
      <c r="DG22" s="126">
        <f t="shared" ca="1" si="33"/>
        <v>0</v>
      </c>
      <c r="DH22" s="126">
        <f t="shared" ca="1" si="33"/>
        <v>0</v>
      </c>
      <c r="DI22" s="126">
        <f t="shared" ca="1" si="33"/>
        <v>0</v>
      </c>
      <c r="DJ22" s="126">
        <f t="shared" ca="1" si="33"/>
        <v>0</v>
      </c>
      <c r="DK22" s="126">
        <f t="shared" ca="1" si="33"/>
        <v>0</v>
      </c>
      <c r="DL22" s="126">
        <f t="shared" ca="1" si="33"/>
        <v>0</v>
      </c>
      <c r="DM22" s="126">
        <f t="shared" ca="1" si="33"/>
        <v>0</v>
      </c>
      <c r="DN22" s="126">
        <f t="shared" ca="1" si="33"/>
        <v>0</v>
      </c>
      <c r="DO22" s="126">
        <f t="shared" ca="1" si="33"/>
        <v>0</v>
      </c>
      <c r="DP22" s="126">
        <f t="shared" ca="1" si="33"/>
        <v>0</v>
      </c>
      <c r="DQ22" s="126">
        <f t="shared" ca="1" si="33"/>
        <v>0</v>
      </c>
      <c r="DR22" s="126">
        <f t="shared" ca="1" si="33"/>
        <v>0</v>
      </c>
      <c r="DS22" s="126">
        <f t="shared" ca="1" si="33"/>
        <v>0</v>
      </c>
      <c r="DT22" s="126">
        <f t="shared" ca="1" si="33"/>
        <v>0</v>
      </c>
      <c r="DU22" s="126">
        <f t="shared" ca="1" si="33"/>
        <v>0</v>
      </c>
      <c r="DV22" s="126">
        <f t="shared" ca="1" si="33"/>
        <v>0</v>
      </c>
      <c r="DW22" s="126">
        <f t="shared" ca="1" si="33"/>
        <v>0</v>
      </c>
      <c r="DX22" s="126">
        <f t="shared" ca="1" si="33"/>
        <v>0</v>
      </c>
      <c r="DY22" s="126">
        <f t="shared" ca="1" si="33"/>
        <v>0</v>
      </c>
      <c r="DZ22" s="126">
        <f t="shared" ca="1" si="33"/>
        <v>0</v>
      </c>
      <c r="EA22" s="126">
        <f t="shared" ca="1" si="33"/>
        <v>0</v>
      </c>
      <c r="EB22" s="126">
        <f t="shared" ca="1" si="33"/>
        <v>0</v>
      </c>
      <c r="EC22" s="126">
        <f t="shared" ref="EC22:FH22" ca="1" si="34" xml:space="preserve"> EC$16</f>
        <v>0</v>
      </c>
      <c r="ED22" s="126">
        <f t="shared" ca="1" si="34"/>
        <v>0</v>
      </c>
      <c r="EE22" s="126">
        <f t="shared" ca="1" si="34"/>
        <v>0</v>
      </c>
      <c r="EF22" s="126">
        <f t="shared" ca="1" si="34"/>
        <v>0</v>
      </c>
      <c r="EG22" s="126">
        <f t="shared" ca="1" si="34"/>
        <v>0</v>
      </c>
      <c r="EH22" s="126">
        <f t="shared" ca="1" si="34"/>
        <v>0</v>
      </c>
      <c r="EI22" s="126">
        <f t="shared" ca="1" si="34"/>
        <v>0</v>
      </c>
      <c r="EJ22" s="126">
        <f t="shared" ca="1" si="34"/>
        <v>0</v>
      </c>
      <c r="EK22" s="126">
        <f t="shared" ca="1" si="34"/>
        <v>0</v>
      </c>
      <c r="EL22" s="126">
        <f t="shared" ca="1" si="34"/>
        <v>0</v>
      </c>
      <c r="EM22" s="126">
        <f t="shared" ca="1" si="34"/>
        <v>0</v>
      </c>
      <c r="EN22" s="126">
        <f t="shared" ca="1" si="34"/>
        <v>0</v>
      </c>
      <c r="EO22" s="126">
        <f t="shared" ca="1" si="34"/>
        <v>0</v>
      </c>
      <c r="EP22" s="126">
        <f t="shared" ca="1" si="34"/>
        <v>0</v>
      </c>
      <c r="EQ22" s="126">
        <f t="shared" ca="1" si="34"/>
        <v>0</v>
      </c>
      <c r="ER22" s="126">
        <f t="shared" ca="1" si="34"/>
        <v>0</v>
      </c>
      <c r="ES22" s="126">
        <f t="shared" ca="1" si="34"/>
        <v>0</v>
      </c>
      <c r="ET22" s="126">
        <f t="shared" ca="1" si="34"/>
        <v>0</v>
      </c>
      <c r="EU22" s="126">
        <f t="shared" ca="1" si="34"/>
        <v>0</v>
      </c>
      <c r="EV22" s="126">
        <f t="shared" ca="1" si="34"/>
        <v>0</v>
      </c>
      <c r="EW22" s="126">
        <f t="shared" ca="1" si="34"/>
        <v>0</v>
      </c>
      <c r="EX22" s="126">
        <f t="shared" ca="1" si="34"/>
        <v>0</v>
      </c>
      <c r="EY22" s="126">
        <f t="shared" ca="1" si="34"/>
        <v>0</v>
      </c>
      <c r="EZ22" s="126">
        <f t="shared" ca="1" si="34"/>
        <v>0</v>
      </c>
      <c r="FA22" s="126">
        <f t="shared" ca="1" si="34"/>
        <v>0</v>
      </c>
      <c r="FB22" s="126">
        <f t="shared" ca="1" si="34"/>
        <v>0</v>
      </c>
      <c r="FC22" s="126">
        <f t="shared" ca="1" si="34"/>
        <v>0</v>
      </c>
      <c r="FD22" s="126">
        <f t="shared" ca="1" si="34"/>
        <v>0</v>
      </c>
      <c r="FE22" s="126">
        <f t="shared" ca="1" si="34"/>
        <v>0</v>
      </c>
      <c r="FF22" s="126">
        <f t="shared" ca="1" si="34"/>
        <v>0</v>
      </c>
      <c r="FG22" s="126">
        <f t="shared" ca="1" si="34"/>
        <v>0</v>
      </c>
      <c r="FH22" s="126">
        <f t="shared" ca="1" si="34"/>
        <v>0</v>
      </c>
      <c r="FI22" s="126">
        <f t="shared" ref="FI22:GJ22" ca="1" si="35" xml:space="preserve"> FI$16</f>
        <v>0</v>
      </c>
      <c r="FJ22" s="126">
        <f t="shared" ca="1" si="35"/>
        <v>0</v>
      </c>
      <c r="FK22" s="126">
        <f t="shared" ca="1" si="35"/>
        <v>0</v>
      </c>
      <c r="FL22" s="126">
        <f t="shared" ca="1" si="35"/>
        <v>0</v>
      </c>
      <c r="FM22" s="126">
        <f t="shared" ca="1" si="35"/>
        <v>0</v>
      </c>
      <c r="FN22" s="126">
        <f t="shared" ca="1" si="35"/>
        <v>0</v>
      </c>
      <c r="FO22" s="126">
        <f t="shared" ca="1" si="35"/>
        <v>0</v>
      </c>
      <c r="FP22" s="126">
        <f t="shared" ca="1" si="35"/>
        <v>0</v>
      </c>
      <c r="FQ22" s="126">
        <f t="shared" ca="1" si="35"/>
        <v>0</v>
      </c>
      <c r="FR22" s="126">
        <f t="shared" ca="1" si="35"/>
        <v>0</v>
      </c>
      <c r="FS22" s="126">
        <f t="shared" ca="1" si="35"/>
        <v>0</v>
      </c>
      <c r="FT22" s="126">
        <f t="shared" ca="1" si="35"/>
        <v>0</v>
      </c>
      <c r="FU22" s="126">
        <f t="shared" ca="1" si="35"/>
        <v>0</v>
      </c>
      <c r="FV22" s="126">
        <f t="shared" ca="1" si="35"/>
        <v>0</v>
      </c>
      <c r="FW22" s="126">
        <f t="shared" ca="1" si="35"/>
        <v>0</v>
      </c>
      <c r="FX22" s="126">
        <f t="shared" ca="1" si="35"/>
        <v>0</v>
      </c>
      <c r="FY22" s="126">
        <f t="shared" ca="1" si="35"/>
        <v>0</v>
      </c>
      <c r="FZ22" s="126">
        <f t="shared" ca="1" si="35"/>
        <v>0</v>
      </c>
      <c r="GA22" s="126">
        <f t="shared" ca="1" si="35"/>
        <v>0</v>
      </c>
      <c r="GB22" s="126">
        <f t="shared" ca="1" si="35"/>
        <v>0</v>
      </c>
      <c r="GC22" s="126">
        <f t="shared" ca="1" si="35"/>
        <v>0</v>
      </c>
      <c r="GD22" s="126">
        <f t="shared" ca="1" si="35"/>
        <v>0</v>
      </c>
      <c r="GE22" s="126">
        <f t="shared" ca="1" si="35"/>
        <v>0</v>
      </c>
      <c r="GF22" s="126">
        <f t="shared" ca="1" si="35"/>
        <v>0</v>
      </c>
      <c r="GG22" s="126">
        <f t="shared" ca="1" si="35"/>
        <v>0</v>
      </c>
      <c r="GH22" s="126">
        <f t="shared" ca="1" si="35"/>
        <v>0</v>
      </c>
      <c r="GI22" s="126">
        <f t="shared" ca="1" si="35"/>
        <v>0</v>
      </c>
      <c r="GJ22" s="126">
        <f t="shared" ca="1" si="35"/>
        <v>0</v>
      </c>
    </row>
    <row r="23" spans="1:192" s="359" customFormat="1" x14ac:dyDescent="0.25">
      <c r="A23" s="357"/>
      <c r="B23" s="357"/>
      <c r="C23" s="575"/>
      <c r="D23" s="358"/>
      <c r="E23" s="124" t="str">
        <f t="shared" ref="E23:AJ23" si="36" xml:space="preserve"> E$20</f>
        <v>Senior debt discount factor</v>
      </c>
      <c r="F23" s="124">
        <f t="shared" si="36"/>
        <v>0</v>
      </c>
      <c r="G23" s="124" t="str">
        <f t="shared" si="36"/>
        <v>factor</v>
      </c>
      <c r="H23" s="124">
        <f t="shared" si="36"/>
        <v>0</v>
      </c>
      <c r="I23" s="124">
        <f t="shared" si="36"/>
        <v>0</v>
      </c>
      <c r="J23" s="124">
        <f t="shared" si="36"/>
        <v>0</v>
      </c>
      <c r="K23" s="124">
        <f t="shared" si="36"/>
        <v>0</v>
      </c>
      <c r="L23" s="124">
        <f t="shared" si="36"/>
        <v>1</v>
      </c>
      <c r="M23" s="124">
        <f t="shared" si="36"/>
        <v>0.98432463026306083</v>
      </c>
      <c r="N23" s="124">
        <f t="shared" si="36"/>
        <v>0.96872810772862994</v>
      </c>
      <c r="O23" s="124">
        <f t="shared" si="36"/>
        <v>0.9533787104897451</v>
      </c>
      <c r="P23" s="124">
        <f t="shared" si="36"/>
        <v>0.93859582622667503</v>
      </c>
      <c r="Q23" s="124">
        <f t="shared" si="36"/>
        <v>0.92388298961702398</v>
      </c>
      <c r="R23" s="124">
        <f t="shared" si="36"/>
        <v>0.90924415866255681</v>
      </c>
      <c r="S23" s="124">
        <f t="shared" si="36"/>
        <v>0.89483727847904415</v>
      </c>
      <c r="T23" s="124">
        <f t="shared" si="36"/>
        <v>0.8809621250101346</v>
      </c>
      <c r="U23" s="124">
        <f t="shared" si="36"/>
        <v>0.86715271797636106</v>
      </c>
      <c r="V23" s="124">
        <f t="shared" si="36"/>
        <v>0.85341277234166035</v>
      </c>
      <c r="W23" s="124">
        <f t="shared" si="36"/>
        <v>0.83989053473246766</v>
      </c>
      <c r="X23" s="124">
        <f t="shared" si="36"/>
        <v>0.82672494006198061</v>
      </c>
      <c r="Y23" s="124">
        <f t="shared" si="36"/>
        <v>0.81376572095576016</v>
      </c>
      <c r="Z23" s="124">
        <f t="shared" si="36"/>
        <v>0.80087168679830745</v>
      </c>
      <c r="AA23" s="124">
        <f t="shared" si="36"/>
        <v>0.78818195728600282</v>
      </c>
      <c r="AB23" s="124">
        <f t="shared" si="36"/>
        <v>0.77596057817967301</v>
      </c>
      <c r="AC23" s="124">
        <f t="shared" si="36"/>
        <v>0.76379710921541755</v>
      </c>
      <c r="AD23" s="124">
        <f t="shared" si="36"/>
        <v>0.75169482257200826</v>
      </c>
      <c r="AE23" s="124">
        <f t="shared" si="36"/>
        <v>0.7397842954158137</v>
      </c>
      <c r="AF23" s="124">
        <f t="shared" si="36"/>
        <v>0.72831335999587865</v>
      </c>
      <c r="AG23" s="124">
        <f t="shared" si="36"/>
        <v>0.71689677879359071</v>
      </c>
      <c r="AH23" s="124">
        <f t="shared" si="36"/>
        <v>0.70553762306228784</v>
      </c>
      <c r="AI23" s="124">
        <f t="shared" si="36"/>
        <v>0.69435845198532409</v>
      </c>
      <c r="AJ23" s="124">
        <f t="shared" si="36"/>
        <v>0.68359187987725734</v>
      </c>
      <c r="AK23" s="124">
        <f t="shared" ref="AK23:BP23" si="37" xml:space="preserve"> AK$20</f>
        <v>0.67287632441101197</v>
      </c>
      <c r="AL23" s="124">
        <f t="shared" si="37"/>
        <v>0.66221466825215236</v>
      </c>
      <c r="AM23" s="124">
        <f t="shared" si="37"/>
        <v>0.65172194493864022</v>
      </c>
      <c r="AN23" s="124">
        <f t="shared" si="37"/>
        <v>0.64150596248604985</v>
      </c>
      <c r="AO23" s="124">
        <f t="shared" si="37"/>
        <v>0.63145011933563</v>
      </c>
      <c r="AP23" s="124">
        <f t="shared" si="37"/>
        <v>0.62144485713574449</v>
      </c>
      <c r="AQ23" s="124">
        <f t="shared" si="37"/>
        <v>0.61159812728643292</v>
      </c>
      <c r="AR23" s="124">
        <f t="shared" si="37"/>
        <v>0.60211481888893226</v>
      </c>
      <c r="AS23" s="124">
        <f t="shared" si="37"/>
        <v>0.59267644647875806</v>
      </c>
      <c r="AT23" s="124">
        <f t="shared" si="37"/>
        <v>0.58328554913764197</v>
      </c>
      <c r="AU23" s="124">
        <f t="shared" si="37"/>
        <v>0.57404344959909648</v>
      </c>
      <c r="AV23" s="124">
        <f t="shared" si="37"/>
        <v>0.56514245591838197</v>
      </c>
      <c r="AW23" s="124">
        <f t="shared" si="37"/>
        <v>0.55628363896781952</v>
      </c>
      <c r="AX23" s="124">
        <f t="shared" si="37"/>
        <v>0.5474693819189248</v>
      </c>
      <c r="AY23" s="124">
        <f t="shared" si="37"/>
        <v>0.53879478586647456</v>
      </c>
      <c r="AZ23" s="124">
        <f t="shared" si="37"/>
        <v>0.53044035034848591</v>
      </c>
      <c r="BA23" s="124">
        <f t="shared" si="37"/>
        <v>0.52212550173338179</v>
      </c>
      <c r="BB23" s="124">
        <f t="shared" si="37"/>
        <v>0.51385247685600022</v>
      </c>
      <c r="BC23" s="124">
        <f t="shared" si="37"/>
        <v>0.50571053720696801</v>
      </c>
      <c r="BD23" s="124">
        <f t="shared" si="37"/>
        <v>0.49778333755638265</v>
      </c>
      <c r="BE23" s="124">
        <f t="shared" si="37"/>
        <v>0.48998039969129875</v>
      </c>
      <c r="BF23" s="124">
        <f t="shared" si="37"/>
        <v>0.4822167106498364</v>
      </c>
      <c r="BG23" s="124">
        <f t="shared" si="37"/>
        <v>0.47457603646278557</v>
      </c>
      <c r="BH23" s="124">
        <f t="shared" si="37"/>
        <v>0.46721736299560485</v>
      </c>
      <c r="BI23" s="124">
        <f t="shared" si="37"/>
        <v>0.45989355808313098</v>
      </c>
      <c r="BJ23" s="124">
        <f t="shared" si="37"/>
        <v>0.45260659195269265</v>
      </c>
      <c r="BK23" s="124">
        <f t="shared" si="37"/>
        <v>0.44543508705116885</v>
      </c>
      <c r="BL23" s="124">
        <f t="shared" si="37"/>
        <v>0.43852826684830803</v>
      </c>
      <c r="BM23" s="124">
        <f t="shared" si="37"/>
        <v>0.43165417412536167</v>
      </c>
      <c r="BN23" s="124">
        <f t="shared" si="37"/>
        <v>0.42481465812947711</v>
      </c>
      <c r="BO23" s="124">
        <f t="shared" si="37"/>
        <v>0.41808351356114271</v>
      </c>
      <c r="BP23" s="124">
        <f t="shared" si="37"/>
        <v>0.41160080094623946</v>
      </c>
      <c r="BQ23" s="124">
        <f t="shared" ref="BQ23:CV23" si="38" xml:space="preserve"> BQ$20</f>
        <v>0.40514880620738686</v>
      </c>
      <c r="BR23" s="124">
        <f t="shared" si="38"/>
        <v>0.39872926504023903</v>
      </c>
      <c r="BS23" s="124">
        <f t="shared" si="38"/>
        <v>0.39241144084267199</v>
      </c>
      <c r="BT23" s="124">
        <f t="shared" si="38"/>
        <v>0.38626024641845808</v>
      </c>
      <c r="BU23" s="124">
        <f t="shared" si="38"/>
        <v>0.38020547424116752</v>
      </c>
      <c r="BV23" s="124">
        <f t="shared" si="38"/>
        <v>0.37418115760374721</v>
      </c>
      <c r="BW23" s="124">
        <f t="shared" si="38"/>
        <v>0.36825229564388073</v>
      </c>
      <c r="BX23" s="124">
        <f t="shared" si="38"/>
        <v>0.36254225512565175</v>
      </c>
      <c r="BY23" s="124">
        <f t="shared" si="38"/>
        <v>0.35685927123129341</v>
      </c>
      <c r="BZ23" s="124">
        <f t="shared" si="38"/>
        <v>0.35120487277954276</v>
      </c>
      <c r="CA23" s="124">
        <f t="shared" si="38"/>
        <v>0.34564006768973798</v>
      </c>
      <c r="CB23" s="124">
        <f t="shared" si="38"/>
        <v>0.34028064749174308</v>
      </c>
      <c r="CC23" s="124">
        <f t="shared" si="38"/>
        <v>0.33494662252798496</v>
      </c>
      <c r="CD23" s="124">
        <f t="shared" si="38"/>
        <v>0.32963942774134924</v>
      </c>
      <c r="CE23" s="124">
        <f t="shared" si="38"/>
        <v>0.32441632491029354</v>
      </c>
      <c r="CF23" s="124">
        <f t="shared" si="38"/>
        <v>0.31938599548146057</v>
      </c>
      <c r="CG23" s="124">
        <f t="shared" si="38"/>
        <v>0.31437950191348829</v>
      </c>
      <c r="CH23" s="124">
        <f t="shared" si="38"/>
        <v>0.30939819103778005</v>
      </c>
      <c r="CI23" s="124">
        <f t="shared" si="38"/>
        <v>0.30449580852059843</v>
      </c>
      <c r="CJ23" s="124">
        <f t="shared" si="38"/>
        <v>0.29972272413868983</v>
      </c>
      <c r="CK23" s="124">
        <f t="shared" si="38"/>
        <v>0.29502445961925322</v>
      </c>
      <c r="CL23" s="124">
        <f t="shared" si="38"/>
        <v>0.29034982739814313</v>
      </c>
      <c r="CM23" s="124">
        <f t="shared" si="38"/>
        <v>0.28574926424381769</v>
      </c>
      <c r="CN23" s="124">
        <f t="shared" si="38"/>
        <v>0.28131849790186336</v>
      </c>
      <c r="CO23" s="124">
        <f t="shared" si="38"/>
        <v>0.2769087264334113</v>
      </c>
      <c r="CP23" s="124">
        <f t="shared" si="38"/>
        <v>0.27252113614153262</v>
      </c>
      <c r="CQ23" s="124">
        <f t="shared" si="38"/>
        <v>0.2682030667665905</v>
      </c>
      <c r="CR23" s="124">
        <f t="shared" si="38"/>
        <v>0.26404436797104652</v>
      </c>
      <c r="CS23" s="124">
        <f t="shared" si="38"/>
        <v>0.25990537487614396</v>
      </c>
      <c r="CT23" s="124">
        <f t="shared" si="38"/>
        <v>0.25578720094099394</v>
      </c>
      <c r="CU23" s="124">
        <f t="shared" si="38"/>
        <v>0.25173427904831608</v>
      </c>
      <c r="CV23" s="124">
        <f t="shared" si="38"/>
        <v>0.24783094171628461</v>
      </c>
      <c r="CW23" s="124">
        <f t="shared" ref="CW23:EB23" si="39" xml:space="preserve"> CW$20</f>
        <v>0.24394610007262801</v>
      </c>
      <c r="CX23" s="124">
        <f t="shared" si="39"/>
        <v>0.24008079920542075</v>
      </c>
      <c r="CY23" s="124">
        <f t="shared" si="39"/>
        <v>0.23627674363293055</v>
      </c>
      <c r="CZ23" s="124">
        <f t="shared" si="39"/>
        <v>0.23257301831624436</v>
      </c>
      <c r="DA23" s="124">
        <f t="shared" si="39"/>
        <v>0.2289273502633013</v>
      </c>
      <c r="DB23" s="124">
        <f t="shared" si="39"/>
        <v>0.22530001994223137</v>
      </c>
      <c r="DC23" s="124">
        <f t="shared" si="39"/>
        <v>0.22173016429704887</v>
      </c>
      <c r="DD23" s="124">
        <f t="shared" si="39"/>
        <v>0.21829206428456696</v>
      </c>
      <c r="DE23" s="124">
        <f t="shared" si="39"/>
        <v>0.21487025546626667</v>
      </c>
      <c r="DF23" s="124">
        <f t="shared" si="39"/>
        <v>0.21146565836656497</v>
      </c>
      <c r="DG23" s="124">
        <f t="shared" si="39"/>
        <v>0.20811500675776495</v>
      </c>
      <c r="DH23" s="124">
        <f t="shared" si="39"/>
        <v>0.20488802043589954</v>
      </c>
      <c r="DI23" s="124">
        <f t="shared" si="39"/>
        <v>0.20167632496089727</v>
      </c>
      <c r="DJ23" s="124">
        <f t="shared" si="39"/>
        <v>0.19848078433313382</v>
      </c>
      <c r="DK23" s="124">
        <f t="shared" si="39"/>
        <v>0.19533587671797442</v>
      </c>
      <c r="DL23" s="124">
        <f t="shared" si="39"/>
        <v>0.19230704082498098</v>
      </c>
      <c r="DM23" s="124">
        <f t="shared" si="39"/>
        <v>0.18929255685703275</v>
      </c>
      <c r="DN23" s="124">
        <f t="shared" si="39"/>
        <v>0.18629323576127621</v>
      </c>
      <c r="DO23" s="124">
        <f t="shared" si="39"/>
        <v>0.18334143859981913</v>
      </c>
      <c r="DP23" s="124">
        <f t="shared" si="39"/>
        <v>0.18046749376166463</v>
      </c>
      <c r="DQ23" s="124">
        <f t="shared" si="39"/>
        <v>0.17763859907145177</v>
      </c>
      <c r="DR23" s="124">
        <f t="shared" si="39"/>
        <v>0.17482393373826569</v>
      </c>
      <c r="DS23" s="124">
        <f t="shared" si="39"/>
        <v>0.1720538664878119</v>
      </c>
      <c r="DT23" s="124">
        <f t="shared" si="39"/>
        <v>0.1693860364142869</v>
      </c>
      <c r="DU23" s="124">
        <f t="shared" si="39"/>
        <v>0.16673084766521831</v>
      </c>
      <c r="DV23" s="124">
        <f t="shared" si="39"/>
        <v>0.16408901453126495</v>
      </c>
      <c r="DW23" s="124">
        <f t="shared" si="39"/>
        <v>0.16148904097162184</v>
      </c>
      <c r="DX23" s="124">
        <f t="shared" si="39"/>
        <v>0.15898502679952928</v>
      </c>
      <c r="DY23" s="124">
        <f t="shared" si="39"/>
        <v>0.15649287772180948</v>
      </c>
      <c r="DZ23" s="124">
        <f t="shared" si="39"/>
        <v>0.15401326416869351</v>
      </c>
      <c r="EA23" s="124">
        <f t="shared" si="39"/>
        <v>0.15157293983731276</v>
      </c>
      <c r="EB23" s="124">
        <f t="shared" si="39"/>
        <v>0.14922268258657423</v>
      </c>
      <c r="EC23" s="124">
        <f t="shared" ref="EC23:FH23" si="40" xml:space="preserve"> EC$20</f>
        <v>0.14688356186389176</v>
      </c>
      <c r="ED23" s="124">
        <f t="shared" si="40"/>
        <v>0.14455620693228202</v>
      </c>
      <c r="EE23" s="124">
        <f t="shared" si="40"/>
        <v>0.14226572870020865</v>
      </c>
      <c r="EF23" s="124">
        <f t="shared" si="40"/>
        <v>0.1400356608019378</v>
      </c>
      <c r="EG23" s="124">
        <f t="shared" si="40"/>
        <v>0.13784055004251081</v>
      </c>
      <c r="EH23" s="124">
        <f t="shared" si="40"/>
        <v>0.13565648070318945</v>
      </c>
      <c r="EI23" s="124">
        <f t="shared" si="40"/>
        <v>0.13350701771793075</v>
      </c>
      <c r="EJ23" s="124">
        <f t="shared" si="40"/>
        <v>0.13143688675159315</v>
      </c>
      <c r="EK23" s="124">
        <f t="shared" si="40"/>
        <v>0.12937656495468972</v>
      </c>
      <c r="EL23" s="124">
        <f t="shared" si="40"/>
        <v>0.12732660658861306</v>
      </c>
      <c r="EM23" s="124">
        <f t="shared" si="40"/>
        <v>0.12530912960202054</v>
      </c>
      <c r="EN23" s="124">
        <f t="shared" si="40"/>
        <v>0.12336611331727348</v>
      </c>
      <c r="EO23" s="124">
        <f t="shared" si="40"/>
        <v>0.12143230387801608</v>
      </c>
      <c r="EP23" s="124">
        <f t="shared" si="40"/>
        <v>0.11950822151167806</v>
      </c>
      <c r="EQ23" s="124">
        <f t="shared" si="40"/>
        <v>0.11761462603255395</v>
      </c>
      <c r="ER23" s="124">
        <f t="shared" si="40"/>
        <v>0.11579091905739991</v>
      </c>
      <c r="ES23" s="124">
        <f t="shared" si="40"/>
        <v>0.11397585358899516</v>
      </c>
      <c r="ET23" s="124">
        <f t="shared" si="40"/>
        <v>0.11216991791063395</v>
      </c>
      <c r="EU23" s="124">
        <f t="shared" si="40"/>
        <v>0.11039259709736635</v>
      </c>
      <c r="EV23" s="124">
        <f t="shared" si="40"/>
        <v>0.10866215232164417</v>
      </c>
      <c r="EW23" s="124">
        <f t="shared" si="40"/>
        <v>0.10695883290759078</v>
      </c>
      <c r="EX23" s="124">
        <f t="shared" si="40"/>
        <v>0.10526408120026649</v>
      </c>
      <c r="EY23" s="124">
        <f t="shared" si="40"/>
        <v>0.10359618265944937</v>
      </c>
      <c r="EZ23" s="124">
        <f t="shared" si="40"/>
        <v>0.10198984263790241</v>
      </c>
      <c r="FA23" s="124">
        <f t="shared" si="40"/>
        <v>0.10039111414514104</v>
      </c>
      <c r="FB23" s="124">
        <f t="shared" si="40"/>
        <v>9.8800427266155927E-2</v>
      </c>
      <c r="FC23" s="124">
        <f t="shared" si="40"/>
        <v>9.7234944657175401E-2</v>
      </c>
      <c r="FD23" s="124">
        <f t="shared" si="40"/>
        <v>9.5727240617450568E-2</v>
      </c>
      <c r="FE23" s="124">
        <f t="shared" si="40"/>
        <v>9.4226680726875081E-2</v>
      </c>
      <c r="FF23" s="124">
        <f t="shared" si="40"/>
        <v>9.2733668661426114E-2</v>
      </c>
      <c r="FG23" s="124">
        <f t="shared" si="40"/>
        <v>9.1264313218606549E-2</v>
      </c>
      <c r="FH23" s="124">
        <f t="shared" si="40"/>
        <v>8.9849188499735722E-2</v>
      </c>
      <c r="FI23" s="124">
        <f t="shared" ref="FI23:GJ23" si="41" xml:space="preserve"> FI$20</f>
        <v>8.8440769249438417E-2</v>
      </c>
      <c r="FJ23" s="124">
        <f t="shared" si="41"/>
        <v>8.7039434356301959E-2</v>
      </c>
      <c r="FK23" s="124">
        <f t="shared" si="41"/>
        <v>8.5660303470428065E-2</v>
      </c>
      <c r="FL23" s="124">
        <f t="shared" si="41"/>
        <v>8.4317546541750693E-2</v>
      </c>
      <c r="FM23" s="124">
        <f t="shared" si="41"/>
        <v>8.2995837824397165E-2</v>
      </c>
      <c r="FN23" s="124">
        <f t="shared" si="41"/>
        <v>8.1680777309710823E-2</v>
      </c>
      <c r="FO23" s="124">
        <f t="shared" si="41"/>
        <v>8.0386553793633325E-2</v>
      </c>
      <c r="FP23" s="124">
        <f t="shared" si="41"/>
        <v>7.9140097261760606E-2</v>
      </c>
      <c r="FQ23" s="124">
        <f t="shared" si="41"/>
        <v>7.7899546976165177E-2</v>
      </c>
      <c r="FR23" s="124">
        <f t="shared" si="41"/>
        <v>7.6665236665845071E-2</v>
      </c>
      <c r="FS23" s="124">
        <f t="shared" si="41"/>
        <v>7.5450483875450322E-2</v>
      </c>
      <c r="FT23" s="124">
        <f t="shared" si="41"/>
        <v>7.4280564977061606E-2</v>
      </c>
      <c r="FU23" s="124">
        <f t="shared" si="41"/>
        <v>7.3116189656777422E-2</v>
      </c>
      <c r="FV23" s="124">
        <f t="shared" si="41"/>
        <v>7.1957671151242422E-2</v>
      </c>
      <c r="FW23" s="124">
        <f t="shared" si="41"/>
        <v>7.0817509252280697E-2</v>
      </c>
      <c r="FX23" s="124">
        <f t="shared" si="41"/>
        <v>6.9719428257229335E-2</v>
      </c>
      <c r="FY23" s="124">
        <f t="shared" si="41"/>
        <v>6.8626550441449261E-2</v>
      </c>
      <c r="FZ23" s="124">
        <f t="shared" si="41"/>
        <v>6.7539169807547747E-2</v>
      </c>
      <c r="GA23" s="124">
        <f t="shared" si="41"/>
        <v>6.6469018607959604E-2</v>
      </c>
      <c r="GB23" s="124">
        <f t="shared" si="41"/>
        <v>6.5427092165228351E-2</v>
      </c>
      <c r="GC23" s="124">
        <f t="shared" si="41"/>
        <v>6.4401498304725593E-2</v>
      </c>
      <c r="GD23" s="124">
        <f t="shared" si="41"/>
        <v>6.3381063187408312E-2</v>
      </c>
      <c r="GE23" s="124">
        <f t="shared" si="41"/>
        <v>6.2376796759579092E-2</v>
      </c>
      <c r="GF23" s="124">
        <f t="shared" si="41"/>
        <v>6.1409595628431304E-2</v>
      </c>
      <c r="GG23" s="124">
        <f t="shared" si="41"/>
        <v>6.0446977511559717E-2</v>
      </c>
      <c r="GH23" s="124">
        <f t="shared" si="41"/>
        <v>5.9489201369510594E-2</v>
      </c>
      <c r="GI23" s="124">
        <f t="shared" si="41"/>
        <v>5.8546601091930515E-2</v>
      </c>
      <c r="GJ23" s="124">
        <f t="shared" si="41"/>
        <v>5.7638790147113483E-2</v>
      </c>
    </row>
    <row r="24" spans="1:192" x14ac:dyDescent="0.25">
      <c r="E24" s="12" t="s">
        <v>314</v>
      </c>
      <c r="F24" s="12">
        <f ca="1" xml:space="preserve"> SUMPRODUCT(J22:GJ22, J23:GJ23)</f>
        <v>68840.274806241985</v>
      </c>
      <c r="G24" s="12" t="str">
        <f xml:space="preserve"> SMU</f>
        <v>$ 000s</v>
      </c>
    </row>
    <row r="27" spans="1:192" x14ac:dyDescent="0.25">
      <c r="B27" s="15" t="s">
        <v>206</v>
      </c>
    </row>
    <row r="28" spans="1:192" x14ac:dyDescent="0.25">
      <c r="E28" s="198" t="str">
        <f xml:space="preserve"> InpC!E$46</f>
        <v>Senior debt gearing</v>
      </c>
      <c r="F28" s="427">
        <f xml:space="preserve"> InpC!F$46</f>
        <v>0.7</v>
      </c>
      <c r="G28" s="198" t="str">
        <f xml:space="preserve"> InpC!G$46</f>
        <v>%</v>
      </c>
      <c r="H28" s="43"/>
    </row>
    <row r="29" spans="1:192" x14ac:dyDescent="0.25">
      <c r="E29" s="198" t="str">
        <f xml:space="preserve"> InpC!E$65</f>
        <v>Solar asset book value</v>
      </c>
      <c r="F29" s="198">
        <f xml:space="preserve"> InpC!F$65</f>
        <v>100000</v>
      </c>
      <c r="G29" s="198" t="str">
        <f xml:space="preserve"> InpC!G$65</f>
        <v>$ 000s</v>
      </c>
      <c r="H29" s="43"/>
    </row>
    <row r="30" spans="1:192" s="574" customFormat="1" x14ac:dyDescent="0.25">
      <c r="A30" s="313"/>
      <c r="B30" s="313"/>
      <c r="C30" s="314"/>
      <c r="D30" s="315"/>
      <c r="E30" s="360" t="s">
        <v>316</v>
      </c>
      <c r="F30" s="360">
        <f xml:space="preserve"> F28 * F29</f>
        <v>70000</v>
      </c>
      <c r="G30" s="360" t="str">
        <f xml:space="preserve"> SMU</f>
        <v>$ 000s</v>
      </c>
      <c r="H30" s="360"/>
      <c r="I30" s="312"/>
      <c r="J30" s="310"/>
      <c r="K30" s="310"/>
      <c r="L30" s="310"/>
      <c r="M30" s="310"/>
      <c r="N30" s="310"/>
      <c r="O30" s="310"/>
      <c r="P30" s="310"/>
      <c r="Q30" s="310"/>
      <c r="R30" s="310"/>
      <c r="S30" s="310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  <c r="AG30" s="310"/>
      <c r="AH30" s="310"/>
      <c r="AI30" s="310"/>
      <c r="AJ30" s="310"/>
      <c r="AK30" s="310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310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310"/>
      <c r="BV30" s="310"/>
      <c r="BW30" s="310"/>
      <c r="BX30" s="310"/>
      <c r="BY30" s="310"/>
      <c r="BZ30" s="310"/>
      <c r="CA30" s="310"/>
      <c r="CB30" s="310"/>
      <c r="CC30" s="310"/>
      <c r="CD30" s="310"/>
      <c r="CE30" s="310"/>
      <c r="CF30" s="310"/>
      <c r="CG30" s="310"/>
      <c r="CH30" s="310"/>
      <c r="CI30" s="310"/>
      <c r="CJ30" s="310"/>
      <c r="CK30" s="310"/>
      <c r="CL30" s="310"/>
      <c r="CM30" s="310"/>
      <c r="CN30" s="310"/>
      <c r="CO30" s="310"/>
      <c r="CP30" s="310"/>
      <c r="CQ30" s="310"/>
      <c r="CR30" s="310"/>
      <c r="CS30" s="310"/>
      <c r="CT30" s="310"/>
      <c r="CU30" s="310"/>
      <c r="CV30" s="310"/>
      <c r="CW30" s="310"/>
      <c r="CX30" s="310"/>
      <c r="CY30" s="310"/>
      <c r="CZ30" s="310"/>
      <c r="DA30" s="310"/>
      <c r="DB30" s="310"/>
      <c r="DC30" s="310"/>
      <c r="DD30" s="310"/>
      <c r="DE30" s="310"/>
      <c r="DF30" s="310"/>
      <c r="DG30" s="310"/>
      <c r="DH30" s="310"/>
      <c r="DI30" s="310"/>
      <c r="DJ30" s="310"/>
      <c r="DK30" s="310"/>
      <c r="DL30" s="310"/>
      <c r="DM30" s="310"/>
      <c r="DN30" s="310"/>
      <c r="DO30" s="310"/>
      <c r="DP30" s="310"/>
      <c r="DQ30" s="310"/>
      <c r="DR30" s="310"/>
      <c r="DS30" s="310"/>
      <c r="DT30" s="310"/>
      <c r="DU30" s="310"/>
      <c r="DV30" s="310"/>
      <c r="DW30" s="310"/>
      <c r="DX30" s="310"/>
      <c r="DY30" s="310"/>
      <c r="DZ30" s="310"/>
      <c r="EA30" s="310"/>
      <c r="EB30" s="310"/>
      <c r="EC30" s="310"/>
      <c r="ED30" s="310"/>
      <c r="EE30" s="310"/>
      <c r="EF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  <c r="GE30" s="310"/>
      <c r="GF30" s="310"/>
      <c r="GG30" s="310"/>
      <c r="GH30" s="310"/>
      <c r="GI30" s="310"/>
      <c r="GJ30" s="310"/>
    </row>
    <row r="31" spans="1:192" s="574" customFormat="1" x14ac:dyDescent="0.25">
      <c r="A31" s="313"/>
      <c r="B31" s="313"/>
      <c r="C31" s="314"/>
      <c r="D31" s="315"/>
      <c r="E31" s="360"/>
      <c r="F31" s="360"/>
      <c r="G31" s="360"/>
      <c r="H31" s="360"/>
      <c r="I31" s="312"/>
      <c r="J31" s="310"/>
      <c r="K31" s="310"/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310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310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310"/>
      <c r="BV31" s="310"/>
      <c r="BW31" s="310"/>
      <c r="BX31" s="310"/>
      <c r="BY31" s="310"/>
      <c r="BZ31" s="310"/>
      <c r="CA31" s="310"/>
      <c r="CB31" s="310"/>
      <c r="CC31" s="310"/>
      <c r="CD31" s="310"/>
      <c r="CE31" s="310"/>
      <c r="CF31" s="310"/>
      <c r="CG31" s="310"/>
      <c r="CH31" s="310"/>
      <c r="CI31" s="310"/>
      <c r="CJ31" s="310"/>
      <c r="CK31" s="310"/>
      <c r="CL31" s="310"/>
      <c r="CM31" s="310"/>
      <c r="CN31" s="310"/>
      <c r="CO31" s="310"/>
      <c r="CP31" s="310"/>
      <c r="CQ31" s="310"/>
      <c r="CR31" s="310"/>
      <c r="CS31" s="310"/>
      <c r="CT31" s="310"/>
      <c r="CU31" s="310"/>
      <c r="CV31" s="310"/>
      <c r="CW31" s="310"/>
      <c r="CX31" s="310"/>
      <c r="CY31" s="310"/>
      <c r="CZ31" s="310"/>
      <c r="DA31" s="310"/>
      <c r="DB31" s="310"/>
      <c r="DC31" s="310"/>
      <c r="DD31" s="310"/>
      <c r="DE31" s="310"/>
      <c r="DF31" s="310"/>
      <c r="DG31" s="310"/>
      <c r="DH31" s="310"/>
      <c r="DI31" s="310"/>
      <c r="DJ31" s="310"/>
      <c r="DK31" s="310"/>
      <c r="DL31" s="310"/>
      <c r="DM31" s="310"/>
      <c r="DN31" s="310"/>
      <c r="DO31" s="310"/>
      <c r="DP31" s="310"/>
      <c r="DQ31" s="310"/>
      <c r="DR31" s="310"/>
      <c r="DS31" s="310"/>
      <c r="DT31" s="310"/>
      <c r="DU31" s="310"/>
      <c r="DV31" s="310"/>
      <c r="DW31" s="310"/>
      <c r="DX31" s="310"/>
      <c r="DY31" s="310"/>
      <c r="DZ31" s="310"/>
      <c r="EA31" s="310"/>
      <c r="EB31" s="310"/>
      <c r="EC31" s="310"/>
      <c r="ED31" s="310"/>
      <c r="EE31" s="310"/>
      <c r="EF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  <c r="GE31" s="310"/>
      <c r="GF31" s="310"/>
      <c r="GG31" s="310"/>
      <c r="GH31" s="310"/>
      <c r="GI31" s="310"/>
      <c r="GJ31" s="310"/>
    </row>
    <row r="32" spans="1:192" s="574" customFormat="1" x14ac:dyDescent="0.25">
      <c r="A32" s="313"/>
      <c r="B32" s="313"/>
      <c r="C32" s="314"/>
      <c r="D32" s="315"/>
      <c r="E32" s="360" t="s">
        <v>315</v>
      </c>
      <c r="F32" s="626">
        <v>2</v>
      </c>
      <c r="G32" s="360" t="s">
        <v>317</v>
      </c>
      <c r="H32" s="360"/>
      <c r="I32" s="312"/>
      <c r="J32" s="310"/>
      <c r="K32" s="310"/>
      <c r="L32" s="310"/>
      <c r="M32" s="310"/>
      <c r="N32" s="310"/>
      <c r="O32" s="310"/>
      <c r="P32" s="310"/>
      <c r="Q32" s="310"/>
      <c r="R32" s="310"/>
      <c r="S32" s="310"/>
      <c r="T32" s="310"/>
      <c r="U32" s="310"/>
      <c r="V32" s="310"/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0"/>
      <c r="AJ32" s="310"/>
      <c r="AK32" s="310"/>
      <c r="AL32" s="310"/>
      <c r="AM32" s="310"/>
      <c r="AN32" s="310"/>
      <c r="AO32" s="310"/>
      <c r="AP32" s="310"/>
      <c r="AQ32" s="310"/>
      <c r="AR32" s="310"/>
      <c r="AS32" s="310"/>
      <c r="AT32" s="310"/>
      <c r="AU32" s="310"/>
      <c r="AV32" s="310"/>
      <c r="AW32" s="310"/>
      <c r="AX32" s="310"/>
      <c r="AY32" s="310"/>
      <c r="AZ32" s="310"/>
      <c r="BA32" s="310"/>
      <c r="BB32" s="310"/>
      <c r="BC32" s="310"/>
      <c r="BD32" s="310"/>
      <c r="BE32" s="310"/>
      <c r="BF32" s="310"/>
      <c r="BG32" s="310"/>
      <c r="BH32" s="310"/>
      <c r="BI32" s="310"/>
      <c r="BJ32" s="310"/>
      <c r="BK32" s="310"/>
      <c r="BL32" s="310"/>
      <c r="BM32" s="310"/>
      <c r="BN32" s="310"/>
      <c r="BO32" s="310"/>
      <c r="BP32" s="310"/>
      <c r="BQ32" s="310"/>
      <c r="BR32" s="310"/>
      <c r="BS32" s="310"/>
      <c r="BT32" s="310"/>
      <c r="BU32" s="310"/>
      <c r="BV32" s="310"/>
      <c r="BW32" s="310"/>
      <c r="BX32" s="310"/>
      <c r="BY32" s="310"/>
      <c r="BZ32" s="310"/>
      <c r="CA32" s="310"/>
      <c r="CB32" s="310"/>
      <c r="CC32" s="310"/>
      <c r="CD32" s="310"/>
      <c r="CE32" s="310"/>
      <c r="CF32" s="310"/>
      <c r="CG32" s="310"/>
      <c r="CH32" s="310"/>
      <c r="CI32" s="310"/>
      <c r="CJ32" s="310"/>
      <c r="CK32" s="310"/>
      <c r="CL32" s="310"/>
      <c r="CM32" s="310"/>
      <c r="CN32" s="310"/>
      <c r="CO32" s="310"/>
      <c r="CP32" s="310"/>
      <c r="CQ32" s="310"/>
      <c r="CR32" s="310"/>
      <c r="CS32" s="310"/>
      <c r="CT32" s="310"/>
      <c r="CU32" s="310"/>
      <c r="CV32" s="310"/>
      <c r="CW32" s="310"/>
      <c r="CX32" s="310"/>
      <c r="CY32" s="310"/>
      <c r="CZ32" s="310"/>
      <c r="DA32" s="310"/>
      <c r="DB32" s="310"/>
      <c r="DC32" s="310"/>
      <c r="DD32" s="310"/>
      <c r="DE32" s="310"/>
      <c r="DF32" s="310"/>
      <c r="DG32" s="310"/>
      <c r="DH32" s="310"/>
      <c r="DI32" s="310"/>
      <c r="DJ32" s="310"/>
      <c r="DK32" s="310"/>
      <c r="DL32" s="310"/>
      <c r="DM32" s="310"/>
      <c r="DN32" s="310"/>
      <c r="DO32" s="310"/>
      <c r="DP32" s="310"/>
      <c r="DQ32" s="310"/>
      <c r="DR32" s="310"/>
      <c r="DS32" s="310"/>
      <c r="DT32" s="310"/>
      <c r="DU32" s="310"/>
      <c r="DV32" s="310"/>
      <c r="DW32" s="310"/>
      <c r="DX32" s="310"/>
      <c r="DY32" s="310"/>
      <c r="DZ32" s="310"/>
      <c r="EA32" s="310"/>
      <c r="EB32" s="310"/>
      <c r="EC32" s="310"/>
      <c r="ED32" s="310"/>
      <c r="EE32" s="310"/>
      <c r="EF32" s="310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  <c r="GE32" s="310"/>
      <c r="GF32" s="310"/>
      <c r="GG32" s="310"/>
      <c r="GH32" s="310"/>
      <c r="GI32" s="310"/>
      <c r="GJ32" s="310"/>
    </row>
    <row r="33" spans="1:255" s="574" customFormat="1" x14ac:dyDescent="0.25">
      <c r="A33" s="313"/>
      <c r="B33" s="313"/>
      <c r="C33" s="314"/>
      <c r="D33" s="315"/>
      <c r="E33" s="562" t="str">
        <f xml:space="preserve"> E$30</f>
        <v>Senior debt drawdown - leverage method</v>
      </c>
      <c r="F33" s="562">
        <f xml:space="preserve"> F$30</f>
        <v>70000</v>
      </c>
      <c r="G33" s="562" t="str">
        <f xml:space="preserve"> G$30</f>
        <v>$ 000s</v>
      </c>
      <c r="H33" s="360"/>
      <c r="I33" s="312"/>
      <c r="J33" s="310"/>
      <c r="K33" s="310"/>
      <c r="L33" s="310"/>
      <c r="M33" s="310"/>
      <c r="N33" s="310"/>
      <c r="O33" s="310"/>
      <c r="P33" s="310"/>
      <c r="Q33" s="310"/>
      <c r="R33" s="310"/>
      <c r="S33" s="310"/>
      <c r="T33" s="310"/>
      <c r="U33" s="310"/>
      <c r="V33" s="310"/>
      <c r="W33" s="310"/>
      <c r="X33" s="310"/>
      <c r="Y33" s="310"/>
      <c r="Z33" s="310"/>
      <c r="AA33" s="310"/>
      <c r="AB33" s="310"/>
      <c r="AC33" s="310"/>
      <c r="AD33" s="310"/>
      <c r="AE33" s="310"/>
      <c r="AF33" s="310"/>
      <c r="AG33" s="310"/>
      <c r="AH33" s="310"/>
      <c r="AI33" s="310"/>
      <c r="AJ33" s="310"/>
      <c r="AK33" s="310"/>
      <c r="AL33" s="310"/>
      <c r="AM33" s="310"/>
      <c r="AN33" s="310"/>
      <c r="AO33" s="310"/>
      <c r="AP33" s="310"/>
      <c r="AQ33" s="310"/>
      <c r="AR33" s="310"/>
      <c r="AS33" s="310"/>
      <c r="AT33" s="310"/>
      <c r="AU33" s="310"/>
      <c r="AV33" s="310"/>
      <c r="AW33" s="310"/>
      <c r="AX33" s="310"/>
      <c r="AY33" s="310"/>
      <c r="AZ33" s="310"/>
      <c r="BA33" s="310"/>
      <c r="BB33" s="310"/>
      <c r="BC33" s="310"/>
      <c r="BD33" s="310"/>
      <c r="BE33" s="310"/>
      <c r="BF33" s="310"/>
      <c r="BG33" s="310"/>
      <c r="BH33" s="310"/>
      <c r="BI33" s="310"/>
      <c r="BJ33" s="310"/>
      <c r="BK33" s="310"/>
      <c r="BL33" s="310"/>
      <c r="BM33" s="310"/>
      <c r="BN33" s="310"/>
      <c r="BO33" s="310"/>
      <c r="BP33" s="310"/>
      <c r="BQ33" s="310"/>
      <c r="BR33" s="310"/>
      <c r="BS33" s="310"/>
      <c r="BT33" s="310"/>
      <c r="BU33" s="310"/>
      <c r="BV33" s="310"/>
      <c r="BW33" s="310"/>
      <c r="BX33" s="310"/>
      <c r="BY33" s="310"/>
      <c r="BZ33" s="310"/>
      <c r="CA33" s="310"/>
      <c r="CB33" s="310"/>
      <c r="CC33" s="310"/>
      <c r="CD33" s="310"/>
      <c r="CE33" s="310"/>
      <c r="CF33" s="310"/>
      <c r="CG33" s="310"/>
      <c r="CH33" s="310"/>
      <c r="CI33" s="310"/>
      <c r="CJ33" s="310"/>
      <c r="CK33" s="310"/>
      <c r="CL33" s="310"/>
      <c r="CM33" s="310"/>
      <c r="CN33" s="310"/>
      <c r="CO33" s="310"/>
      <c r="CP33" s="310"/>
      <c r="CQ33" s="310"/>
      <c r="CR33" s="310"/>
      <c r="CS33" s="310"/>
      <c r="CT33" s="310"/>
      <c r="CU33" s="310"/>
      <c r="CV33" s="310"/>
      <c r="CW33" s="310"/>
      <c r="CX33" s="310"/>
      <c r="CY33" s="310"/>
      <c r="CZ33" s="310"/>
      <c r="DA33" s="310"/>
      <c r="DB33" s="310"/>
      <c r="DC33" s="310"/>
      <c r="DD33" s="310"/>
      <c r="DE33" s="310"/>
      <c r="DF33" s="310"/>
      <c r="DG33" s="310"/>
      <c r="DH33" s="310"/>
      <c r="DI33" s="310"/>
      <c r="DJ33" s="310"/>
      <c r="DK33" s="310"/>
      <c r="DL33" s="310"/>
      <c r="DM33" s="310"/>
      <c r="DN33" s="310"/>
      <c r="DO33" s="310"/>
      <c r="DP33" s="310"/>
      <c r="DQ33" s="310"/>
      <c r="DR33" s="310"/>
      <c r="DS33" s="310"/>
      <c r="DT33" s="310"/>
      <c r="DU33" s="310"/>
      <c r="DV33" s="310"/>
      <c r="DW33" s="310"/>
      <c r="DX33" s="310"/>
      <c r="DY33" s="310"/>
      <c r="DZ33" s="310"/>
      <c r="EA33" s="310"/>
      <c r="EB33" s="310"/>
      <c r="EC33" s="310"/>
      <c r="ED33" s="310"/>
      <c r="EE33" s="310"/>
      <c r="EF33" s="310"/>
      <c r="EG33" s="310"/>
      <c r="EH33" s="310"/>
      <c r="EI33" s="310"/>
      <c r="EJ33" s="310"/>
      <c r="EK33" s="310"/>
      <c r="EL33" s="310"/>
      <c r="EM33" s="310"/>
      <c r="EN33" s="310"/>
      <c r="EO33" s="310"/>
      <c r="EP33" s="310"/>
      <c r="EQ33" s="310"/>
      <c r="ER33" s="310"/>
      <c r="ES33" s="310"/>
      <c r="ET33" s="310"/>
      <c r="EU33" s="310"/>
      <c r="EV33" s="310"/>
      <c r="EW33" s="310"/>
      <c r="EX33" s="310"/>
      <c r="EY33" s="310"/>
      <c r="EZ33" s="310"/>
      <c r="FA33" s="310"/>
      <c r="FB33" s="310"/>
      <c r="FC33" s="310"/>
      <c r="FD33" s="310"/>
      <c r="FE33" s="310"/>
      <c r="FF33" s="310"/>
      <c r="FG33" s="310"/>
      <c r="FH33" s="310"/>
      <c r="FI33" s="310"/>
      <c r="FJ33" s="310"/>
      <c r="FK33" s="310"/>
      <c r="FL33" s="310"/>
      <c r="FM33" s="310"/>
      <c r="FN33" s="310"/>
      <c r="FO33" s="310"/>
      <c r="FP33" s="310"/>
      <c r="FQ33" s="310"/>
      <c r="FR33" s="310"/>
      <c r="FS33" s="310"/>
      <c r="FT33" s="310"/>
      <c r="FU33" s="310"/>
      <c r="FV33" s="310"/>
      <c r="FW33" s="310"/>
      <c r="FX33" s="310"/>
      <c r="FY33" s="310"/>
      <c r="FZ33" s="310"/>
      <c r="GA33" s="310"/>
      <c r="GB33" s="310"/>
      <c r="GC33" s="310"/>
      <c r="GD33" s="310"/>
      <c r="GE33" s="310"/>
      <c r="GF33" s="310"/>
      <c r="GG33" s="310"/>
      <c r="GH33" s="310"/>
      <c r="GI33" s="310"/>
      <c r="GJ33" s="310"/>
    </row>
    <row r="34" spans="1:255" s="574" customFormat="1" x14ac:dyDescent="0.25">
      <c r="A34" s="313"/>
      <c r="B34" s="313"/>
      <c r="C34" s="314"/>
      <c r="D34" s="315"/>
      <c r="E34" s="562" t="str">
        <f xml:space="preserve"> E$24</f>
        <v>Debt capacity at target DSCR</v>
      </c>
      <c r="F34" s="562">
        <f ca="1" xml:space="preserve"> F$24</f>
        <v>68840.274806241985</v>
      </c>
      <c r="G34" s="562" t="str">
        <f xml:space="preserve"> G$24</f>
        <v>$ 000s</v>
      </c>
      <c r="H34" s="360"/>
      <c r="I34" s="312"/>
      <c r="J34" s="310"/>
      <c r="K34" s="310"/>
      <c r="L34" s="310"/>
      <c r="M34" s="310"/>
      <c r="N34" s="310"/>
      <c r="O34" s="310"/>
      <c r="P34" s="310"/>
      <c r="Q34" s="310"/>
      <c r="R34" s="310"/>
      <c r="S34" s="310"/>
      <c r="T34" s="310"/>
      <c r="U34" s="310"/>
      <c r="V34" s="310"/>
      <c r="W34" s="310"/>
      <c r="X34" s="310"/>
      <c r="Y34" s="310"/>
      <c r="Z34" s="310"/>
      <c r="AA34" s="310"/>
      <c r="AB34" s="310"/>
      <c r="AC34" s="310"/>
      <c r="AD34" s="310"/>
      <c r="AE34" s="310"/>
      <c r="AF34" s="310"/>
      <c r="AG34" s="310"/>
      <c r="AH34" s="310"/>
      <c r="AI34" s="310"/>
      <c r="AJ34" s="310"/>
      <c r="AK34" s="310"/>
      <c r="AL34" s="310"/>
      <c r="AM34" s="310"/>
      <c r="AN34" s="310"/>
      <c r="AO34" s="310"/>
      <c r="AP34" s="310"/>
      <c r="AQ34" s="310"/>
      <c r="AR34" s="310"/>
      <c r="AS34" s="310"/>
      <c r="AT34" s="310"/>
      <c r="AU34" s="310"/>
      <c r="AV34" s="310"/>
      <c r="AW34" s="310"/>
      <c r="AX34" s="310"/>
      <c r="AY34" s="310"/>
      <c r="AZ34" s="310"/>
      <c r="BA34" s="310"/>
      <c r="BB34" s="310"/>
      <c r="BC34" s="310"/>
      <c r="BD34" s="310"/>
      <c r="BE34" s="310"/>
      <c r="BF34" s="310"/>
      <c r="BG34" s="310"/>
      <c r="BH34" s="310"/>
      <c r="BI34" s="310"/>
      <c r="BJ34" s="310"/>
      <c r="BK34" s="310"/>
      <c r="BL34" s="310"/>
      <c r="BM34" s="310"/>
      <c r="BN34" s="310"/>
      <c r="BO34" s="310"/>
      <c r="BP34" s="310"/>
      <c r="BQ34" s="310"/>
      <c r="BR34" s="310"/>
      <c r="BS34" s="310"/>
      <c r="BT34" s="310"/>
      <c r="BU34" s="310"/>
      <c r="BV34" s="310"/>
      <c r="BW34" s="310"/>
      <c r="BX34" s="310"/>
      <c r="BY34" s="310"/>
      <c r="BZ34" s="310"/>
      <c r="CA34" s="310"/>
      <c r="CB34" s="310"/>
      <c r="CC34" s="310"/>
      <c r="CD34" s="310"/>
      <c r="CE34" s="310"/>
      <c r="CF34" s="310"/>
      <c r="CG34" s="310"/>
      <c r="CH34" s="310"/>
      <c r="CI34" s="310"/>
      <c r="CJ34" s="310"/>
      <c r="CK34" s="310"/>
      <c r="CL34" s="310"/>
      <c r="CM34" s="310"/>
      <c r="CN34" s="310"/>
      <c r="CO34" s="310"/>
      <c r="CP34" s="310"/>
      <c r="CQ34" s="310"/>
      <c r="CR34" s="310"/>
      <c r="CS34" s="310"/>
      <c r="CT34" s="310"/>
      <c r="CU34" s="310"/>
      <c r="CV34" s="310"/>
      <c r="CW34" s="310"/>
      <c r="CX34" s="310"/>
      <c r="CY34" s="310"/>
      <c r="CZ34" s="310"/>
      <c r="DA34" s="310"/>
      <c r="DB34" s="310"/>
      <c r="DC34" s="310"/>
      <c r="DD34" s="310"/>
      <c r="DE34" s="310"/>
      <c r="DF34" s="310"/>
      <c r="DG34" s="310"/>
      <c r="DH34" s="310"/>
      <c r="DI34" s="310"/>
      <c r="DJ34" s="310"/>
      <c r="DK34" s="310"/>
      <c r="DL34" s="310"/>
      <c r="DM34" s="310"/>
      <c r="DN34" s="310"/>
      <c r="DO34" s="310"/>
      <c r="DP34" s="310"/>
      <c r="DQ34" s="310"/>
      <c r="DR34" s="310"/>
      <c r="DS34" s="310"/>
      <c r="DT34" s="310"/>
      <c r="DU34" s="310"/>
      <c r="DV34" s="310"/>
      <c r="DW34" s="310"/>
      <c r="DX34" s="310"/>
      <c r="DY34" s="310"/>
      <c r="DZ34" s="310"/>
      <c r="EA34" s="310"/>
      <c r="EB34" s="310"/>
      <c r="EC34" s="310"/>
      <c r="ED34" s="310"/>
      <c r="EE34" s="310"/>
      <c r="EF34" s="310"/>
      <c r="EG34" s="310"/>
      <c r="EH34" s="310"/>
      <c r="EI34" s="310"/>
      <c r="EJ34" s="310"/>
      <c r="EK34" s="310"/>
      <c r="EL34" s="310"/>
      <c r="EM34" s="310"/>
      <c r="EN34" s="310"/>
      <c r="EO34" s="310"/>
      <c r="EP34" s="310"/>
      <c r="EQ34" s="310"/>
      <c r="ER34" s="310"/>
      <c r="ES34" s="310"/>
      <c r="ET34" s="310"/>
      <c r="EU34" s="310"/>
      <c r="EV34" s="310"/>
      <c r="EW34" s="310"/>
      <c r="EX34" s="310"/>
      <c r="EY34" s="310"/>
      <c r="EZ34" s="310"/>
      <c r="FA34" s="310"/>
      <c r="FB34" s="310"/>
      <c r="FC34" s="310"/>
      <c r="FD34" s="310"/>
      <c r="FE34" s="310"/>
      <c r="FF34" s="310"/>
      <c r="FG34" s="310"/>
      <c r="FH34" s="310"/>
      <c r="FI34" s="310"/>
      <c r="FJ34" s="310"/>
      <c r="FK34" s="310"/>
      <c r="FL34" s="310"/>
      <c r="FM34" s="310"/>
      <c r="FN34" s="310"/>
      <c r="FO34" s="310"/>
      <c r="FP34" s="310"/>
      <c r="FQ34" s="310"/>
      <c r="FR34" s="310"/>
      <c r="FS34" s="310"/>
      <c r="FT34" s="310"/>
      <c r="FU34" s="310"/>
      <c r="FV34" s="310"/>
      <c r="FW34" s="310"/>
      <c r="FX34" s="310"/>
      <c r="FY34" s="310"/>
      <c r="FZ34" s="310"/>
      <c r="GA34" s="310"/>
      <c r="GB34" s="310"/>
      <c r="GC34" s="310"/>
      <c r="GD34" s="310"/>
      <c r="GE34" s="310"/>
      <c r="GF34" s="310"/>
      <c r="GG34" s="310"/>
      <c r="GH34" s="310"/>
      <c r="GI34" s="310"/>
      <c r="GJ34" s="310"/>
    </row>
    <row r="35" spans="1:255" s="574" customFormat="1" x14ac:dyDescent="0.25">
      <c r="A35" s="313"/>
      <c r="B35" s="313"/>
      <c r="C35" s="314"/>
      <c r="D35" s="315"/>
      <c r="E35" s="360" t="s">
        <v>206</v>
      </c>
      <c r="F35" s="360" cm="1">
        <f t="array" aca="1" ref="F35" ca="1" xml:space="preserve"> INDEX(F33:F34, F32)</f>
        <v>70000</v>
      </c>
      <c r="G35" s="360" t="str">
        <f xml:space="preserve"> SMU</f>
        <v>$ 000s</v>
      </c>
      <c r="H35" s="360"/>
      <c r="I35" s="312"/>
      <c r="J35" s="310"/>
      <c r="K35" s="310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310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310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310"/>
      <c r="BV35" s="310"/>
      <c r="BW35" s="310"/>
      <c r="BX35" s="310"/>
      <c r="BY35" s="310"/>
      <c r="BZ35" s="310"/>
      <c r="CA35" s="310"/>
      <c r="CB35" s="310"/>
      <c r="CC35" s="310"/>
      <c r="CD35" s="310"/>
      <c r="CE35" s="310"/>
      <c r="CF35" s="310"/>
      <c r="CG35" s="310"/>
      <c r="CH35" s="310"/>
      <c r="CI35" s="310"/>
      <c r="CJ35" s="310"/>
      <c r="CK35" s="310"/>
      <c r="CL35" s="310"/>
      <c r="CM35" s="310"/>
      <c r="CN35" s="310"/>
      <c r="CO35" s="310"/>
      <c r="CP35" s="310"/>
      <c r="CQ35" s="310"/>
      <c r="CR35" s="310"/>
      <c r="CS35" s="310"/>
      <c r="CT35" s="310"/>
      <c r="CU35" s="310"/>
      <c r="CV35" s="310"/>
      <c r="CW35" s="310"/>
      <c r="CX35" s="310"/>
      <c r="CY35" s="310"/>
      <c r="CZ35" s="310"/>
      <c r="DA35" s="310"/>
      <c r="DB35" s="310"/>
      <c r="DC35" s="310"/>
      <c r="DD35" s="310"/>
      <c r="DE35" s="310"/>
      <c r="DF35" s="310"/>
      <c r="DG35" s="310"/>
      <c r="DH35" s="310"/>
      <c r="DI35" s="310"/>
      <c r="DJ35" s="310"/>
      <c r="DK35" s="310"/>
      <c r="DL35" s="310"/>
      <c r="DM35" s="310"/>
      <c r="DN35" s="310"/>
      <c r="DO35" s="310"/>
      <c r="DP35" s="310"/>
      <c r="DQ35" s="310"/>
      <c r="DR35" s="310"/>
      <c r="DS35" s="310"/>
      <c r="DT35" s="310"/>
      <c r="DU35" s="310"/>
      <c r="DV35" s="310"/>
      <c r="DW35" s="310"/>
      <c r="DX35" s="310"/>
      <c r="DY35" s="310"/>
      <c r="DZ35" s="310"/>
      <c r="EA35" s="310"/>
      <c r="EB35" s="310"/>
      <c r="EC35" s="310"/>
      <c r="ED35" s="310"/>
      <c r="EE35" s="310"/>
      <c r="EF35" s="310"/>
      <c r="EG35" s="310"/>
      <c r="EH35" s="310"/>
      <c r="EI35" s="310"/>
      <c r="EJ35" s="310"/>
      <c r="EK35" s="310"/>
      <c r="EL35" s="310"/>
      <c r="EM35" s="310"/>
      <c r="EN35" s="310"/>
      <c r="EO35" s="310"/>
      <c r="EP35" s="310"/>
      <c r="EQ35" s="310"/>
      <c r="ER35" s="310"/>
      <c r="ES35" s="310"/>
      <c r="ET35" s="310"/>
      <c r="EU35" s="310"/>
      <c r="EV35" s="310"/>
      <c r="EW35" s="310"/>
      <c r="EX35" s="310"/>
      <c r="EY35" s="310"/>
      <c r="EZ35" s="310"/>
      <c r="FA35" s="310"/>
      <c r="FB35" s="310"/>
      <c r="FC35" s="310"/>
      <c r="FD35" s="310"/>
      <c r="FE35" s="310"/>
      <c r="FF35" s="310"/>
      <c r="FG35" s="310"/>
      <c r="FH35" s="310"/>
      <c r="FI35" s="310"/>
      <c r="FJ35" s="310"/>
      <c r="FK35" s="310"/>
      <c r="FL35" s="310"/>
      <c r="FM35" s="310"/>
      <c r="FN35" s="310"/>
      <c r="FO35" s="310"/>
      <c r="FP35" s="310"/>
      <c r="FQ35" s="310"/>
      <c r="FR35" s="310"/>
      <c r="FS35" s="310"/>
      <c r="FT35" s="310"/>
      <c r="FU35" s="310"/>
      <c r="FV35" s="310"/>
      <c r="FW35" s="310"/>
      <c r="FX35" s="310"/>
      <c r="FY35" s="310"/>
      <c r="FZ35" s="310"/>
      <c r="GA35" s="310"/>
      <c r="GB35" s="310"/>
      <c r="GC35" s="310"/>
      <c r="GD35" s="310"/>
      <c r="GE35" s="310"/>
      <c r="GF35" s="310"/>
      <c r="GG35" s="310"/>
      <c r="GH35" s="310"/>
      <c r="GI35" s="310"/>
      <c r="GJ35" s="310"/>
    </row>
    <row r="36" spans="1:255" s="574" customFormat="1" x14ac:dyDescent="0.25">
      <c r="A36" s="313"/>
      <c r="B36" s="313"/>
      <c r="C36" s="314"/>
      <c r="D36" s="315"/>
      <c r="E36" s="360"/>
      <c r="F36" s="360"/>
      <c r="G36" s="360"/>
      <c r="H36" s="360" t="s">
        <v>318</v>
      </c>
      <c r="I36" s="312"/>
      <c r="J36" s="310"/>
      <c r="K36" s="310"/>
      <c r="L36" s="310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310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310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310"/>
      <c r="BV36" s="310"/>
      <c r="BW36" s="310"/>
      <c r="BX36" s="310"/>
      <c r="BY36" s="310"/>
      <c r="BZ36" s="310"/>
      <c r="CA36" s="310"/>
      <c r="CB36" s="310"/>
      <c r="CC36" s="310"/>
      <c r="CD36" s="310"/>
      <c r="CE36" s="310"/>
      <c r="CF36" s="310"/>
      <c r="CG36" s="310"/>
      <c r="CH36" s="310"/>
      <c r="CI36" s="310"/>
      <c r="CJ36" s="310"/>
      <c r="CK36" s="310"/>
      <c r="CL36" s="310"/>
      <c r="CM36" s="310"/>
      <c r="CN36" s="310"/>
      <c r="CO36" s="310"/>
      <c r="CP36" s="310"/>
      <c r="CQ36" s="310"/>
      <c r="CR36" s="310"/>
      <c r="CS36" s="310"/>
      <c r="CT36" s="310"/>
      <c r="CU36" s="310"/>
      <c r="CV36" s="310"/>
      <c r="CW36" s="310"/>
      <c r="CX36" s="310"/>
      <c r="CY36" s="310"/>
      <c r="CZ36" s="310"/>
      <c r="DA36" s="310"/>
      <c r="DB36" s="310"/>
      <c r="DC36" s="310"/>
      <c r="DD36" s="310"/>
      <c r="DE36" s="310"/>
      <c r="DF36" s="310"/>
      <c r="DG36" s="310"/>
      <c r="DH36" s="310"/>
      <c r="DI36" s="310"/>
      <c r="DJ36" s="310"/>
      <c r="DK36" s="310"/>
      <c r="DL36" s="310"/>
      <c r="DM36" s="310"/>
      <c r="DN36" s="310"/>
      <c r="DO36" s="310"/>
      <c r="DP36" s="310"/>
      <c r="DQ36" s="310"/>
      <c r="DR36" s="310"/>
      <c r="DS36" s="310"/>
      <c r="DT36" s="310"/>
      <c r="DU36" s="310"/>
      <c r="DV36" s="310"/>
      <c r="DW36" s="310"/>
      <c r="DX36" s="310"/>
      <c r="DY36" s="310"/>
      <c r="DZ36" s="310"/>
      <c r="EA36" s="310"/>
      <c r="EB36" s="310"/>
      <c r="EC36" s="310"/>
      <c r="ED36" s="310"/>
      <c r="EE36" s="310"/>
      <c r="EF36" s="310"/>
      <c r="EG36" s="310"/>
      <c r="EH36" s="310"/>
      <c r="EI36" s="310"/>
      <c r="EJ36" s="310"/>
      <c r="EK36" s="310"/>
      <c r="EL36" s="310"/>
      <c r="EM36" s="310"/>
      <c r="EN36" s="310"/>
      <c r="EO36" s="310"/>
      <c r="EP36" s="310"/>
      <c r="EQ36" s="310"/>
      <c r="ER36" s="310"/>
      <c r="ES36" s="310"/>
      <c r="ET36" s="310"/>
      <c r="EU36" s="310"/>
      <c r="EV36" s="310"/>
      <c r="EW36" s="310"/>
      <c r="EX36" s="310"/>
      <c r="EY36" s="310"/>
      <c r="EZ36" s="310"/>
      <c r="FA36" s="310"/>
      <c r="FB36" s="310"/>
      <c r="FC36" s="310"/>
      <c r="FD36" s="310"/>
      <c r="FE36" s="310"/>
      <c r="FF36" s="310"/>
      <c r="FG36" s="310"/>
      <c r="FH36" s="310"/>
      <c r="FI36" s="310"/>
      <c r="FJ36" s="310"/>
      <c r="FK36" s="310"/>
      <c r="FL36" s="310"/>
      <c r="FM36" s="310"/>
      <c r="FN36" s="310"/>
      <c r="FO36" s="310"/>
      <c r="FP36" s="310"/>
      <c r="FQ36" s="310"/>
      <c r="FR36" s="310"/>
      <c r="FS36" s="310"/>
      <c r="FT36" s="310"/>
      <c r="FU36" s="310"/>
      <c r="FV36" s="310"/>
      <c r="FW36" s="310"/>
      <c r="FX36" s="310"/>
      <c r="FY36" s="310"/>
      <c r="FZ36" s="310"/>
      <c r="GA36" s="310"/>
      <c r="GB36" s="310"/>
      <c r="GC36" s="310"/>
      <c r="GD36" s="310"/>
      <c r="GE36" s="310"/>
      <c r="GF36" s="310"/>
      <c r="GG36" s="310"/>
      <c r="GH36" s="310"/>
      <c r="GI36" s="310"/>
      <c r="GJ36" s="310"/>
    </row>
    <row r="38" spans="1:255" x14ac:dyDescent="0.25">
      <c r="B38" s="15" t="s">
        <v>226</v>
      </c>
    </row>
    <row r="39" spans="1:255" x14ac:dyDescent="0.25">
      <c r="E39" s="562" t="str">
        <f t="shared" ref="E39:G39" si="42" xml:space="preserve"> E$35</f>
        <v>Senior debt drawdown</v>
      </c>
      <c r="F39" s="562">
        <f t="shared" ca="1" si="42"/>
        <v>70000</v>
      </c>
      <c r="G39" s="562" t="str">
        <f t="shared" si="42"/>
        <v>$ 000s</v>
      </c>
      <c r="H39" s="562"/>
      <c r="I39" s="562"/>
      <c r="J39" s="562"/>
      <c r="K39" s="562"/>
      <c r="L39" s="562"/>
      <c r="M39" s="562"/>
      <c r="N39" s="562"/>
      <c r="O39" s="562"/>
      <c r="P39" s="562"/>
      <c r="Q39" s="562"/>
      <c r="R39" s="562"/>
      <c r="S39" s="562"/>
      <c r="T39" s="562"/>
      <c r="U39" s="562"/>
      <c r="V39" s="562"/>
      <c r="W39" s="562"/>
      <c r="X39" s="562"/>
      <c r="Y39" s="562"/>
      <c r="Z39" s="562"/>
      <c r="AA39" s="562"/>
      <c r="AB39" s="562"/>
      <c r="AC39" s="562"/>
      <c r="AD39" s="562"/>
      <c r="AE39" s="562"/>
      <c r="AF39" s="562"/>
      <c r="AG39" s="562"/>
      <c r="AH39" s="562"/>
      <c r="AI39" s="562"/>
      <c r="AJ39" s="562"/>
      <c r="AK39" s="562"/>
      <c r="AL39" s="562"/>
      <c r="AM39" s="562"/>
      <c r="AN39" s="562"/>
      <c r="AO39" s="562"/>
      <c r="AP39" s="562"/>
      <c r="AQ39" s="562"/>
      <c r="AR39" s="562"/>
      <c r="AS39" s="562"/>
      <c r="AT39" s="562"/>
      <c r="AU39" s="562"/>
      <c r="AV39" s="562"/>
      <c r="AW39" s="562"/>
      <c r="AX39" s="562"/>
      <c r="AY39" s="562"/>
      <c r="AZ39" s="562"/>
      <c r="BA39" s="562"/>
      <c r="BB39" s="562"/>
      <c r="BC39" s="562"/>
      <c r="BD39" s="562"/>
      <c r="BE39" s="562"/>
      <c r="BF39" s="562"/>
      <c r="BG39" s="562"/>
      <c r="BH39" s="562"/>
      <c r="BI39" s="562"/>
      <c r="BJ39" s="562"/>
      <c r="BK39" s="562"/>
      <c r="BL39" s="562"/>
      <c r="BM39" s="562"/>
      <c r="BN39" s="562"/>
      <c r="BO39" s="562"/>
      <c r="BP39" s="562"/>
      <c r="BQ39" s="562"/>
      <c r="BR39" s="562"/>
      <c r="BS39" s="562"/>
      <c r="BT39" s="562"/>
      <c r="BU39" s="562"/>
      <c r="BV39" s="562"/>
      <c r="BW39" s="562"/>
      <c r="BX39" s="562"/>
      <c r="BY39" s="562"/>
      <c r="BZ39" s="562"/>
      <c r="CA39" s="562"/>
      <c r="CB39" s="562"/>
      <c r="CC39" s="562"/>
      <c r="CD39" s="562"/>
      <c r="CE39" s="562"/>
      <c r="CF39" s="562"/>
      <c r="CG39" s="562"/>
      <c r="CH39" s="562"/>
      <c r="CI39" s="562"/>
      <c r="CJ39" s="562"/>
      <c r="CK39" s="562"/>
      <c r="CL39" s="562"/>
      <c r="CM39" s="562"/>
      <c r="CN39" s="562"/>
      <c r="CO39" s="562"/>
      <c r="CP39" s="562"/>
      <c r="CQ39" s="562"/>
      <c r="CR39" s="562"/>
      <c r="CS39" s="562"/>
      <c r="CT39" s="562"/>
      <c r="CU39" s="562"/>
      <c r="CV39" s="562"/>
      <c r="CW39" s="562"/>
      <c r="CX39" s="562"/>
      <c r="CY39" s="562"/>
      <c r="CZ39" s="562"/>
      <c r="DA39" s="562"/>
      <c r="DB39" s="562"/>
      <c r="DC39" s="562"/>
      <c r="DD39" s="562"/>
      <c r="DE39" s="562"/>
      <c r="DF39" s="562"/>
      <c r="DG39" s="562"/>
      <c r="DH39" s="562"/>
      <c r="DI39" s="562"/>
      <c r="DJ39" s="562"/>
      <c r="DK39" s="562"/>
      <c r="DL39" s="562"/>
      <c r="DM39" s="562"/>
      <c r="DN39" s="562"/>
      <c r="DO39" s="562"/>
      <c r="DP39" s="562"/>
      <c r="DQ39" s="562"/>
      <c r="DR39" s="562"/>
      <c r="DS39" s="562"/>
      <c r="DT39" s="562"/>
      <c r="DU39" s="562"/>
      <c r="DV39" s="562"/>
      <c r="DW39" s="562"/>
      <c r="DX39" s="562"/>
      <c r="DY39" s="562"/>
      <c r="DZ39" s="562"/>
      <c r="EA39" s="562"/>
      <c r="EB39" s="562"/>
      <c r="EC39" s="562"/>
      <c r="ED39" s="562"/>
      <c r="EE39" s="562"/>
      <c r="EF39" s="562"/>
      <c r="EG39" s="562"/>
      <c r="EH39" s="562"/>
      <c r="EI39" s="562"/>
      <c r="EJ39" s="562"/>
      <c r="EK39" s="562"/>
      <c r="EL39" s="562"/>
      <c r="EM39" s="562"/>
      <c r="EN39" s="562"/>
      <c r="EO39" s="562"/>
      <c r="EP39" s="562"/>
      <c r="EQ39" s="562"/>
      <c r="ER39" s="562"/>
      <c r="ES39" s="562"/>
      <c r="ET39" s="562"/>
      <c r="EU39" s="562"/>
      <c r="EV39" s="562"/>
      <c r="EW39" s="562"/>
      <c r="EX39" s="562"/>
      <c r="EY39" s="562"/>
      <c r="EZ39" s="562"/>
      <c r="FA39" s="562"/>
      <c r="FB39" s="562"/>
      <c r="FC39" s="562"/>
      <c r="FD39" s="562"/>
      <c r="FE39" s="562"/>
      <c r="FF39" s="562"/>
      <c r="FG39" s="562"/>
      <c r="FH39" s="562"/>
      <c r="FI39" s="562"/>
      <c r="FJ39" s="562"/>
      <c r="FK39" s="562"/>
      <c r="FL39" s="562"/>
      <c r="FM39" s="562"/>
      <c r="FN39" s="562"/>
      <c r="FO39" s="562"/>
      <c r="FP39" s="562"/>
      <c r="FQ39" s="562"/>
      <c r="FR39" s="562"/>
      <c r="FS39" s="562"/>
      <c r="FT39" s="562"/>
      <c r="FU39" s="562"/>
      <c r="FV39" s="562"/>
      <c r="FW39" s="562"/>
      <c r="FX39" s="562"/>
      <c r="FY39" s="562"/>
      <c r="FZ39" s="562"/>
      <c r="GA39" s="562"/>
      <c r="GB39" s="562"/>
      <c r="GC39" s="562"/>
      <c r="GD39" s="562"/>
      <c r="GE39" s="562"/>
      <c r="GF39" s="562"/>
      <c r="GG39" s="562"/>
      <c r="GH39" s="562"/>
      <c r="GI39" s="562"/>
      <c r="GJ39" s="562"/>
    </row>
    <row r="40" spans="1:255" s="527" customFormat="1" x14ac:dyDescent="0.25">
      <c r="A40" s="15"/>
      <c r="B40" s="15"/>
      <c r="C40" s="21"/>
      <c r="D40" s="60"/>
      <c r="E40" s="526" t="str">
        <f xml:space="preserve"> InpC!E$51</f>
        <v>Senior debt repayment term</v>
      </c>
      <c r="F40" s="526">
        <f xml:space="preserve"> InpC!F$51</f>
        <v>10</v>
      </c>
      <c r="G40" s="526" t="str">
        <f xml:space="preserve"> InpC!G$51</f>
        <v>years</v>
      </c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</row>
    <row r="41" spans="1:255" x14ac:dyDescent="0.25">
      <c r="E41" s="534" t="str">
        <f xml:space="preserve"> InpC!E$88</f>
        <v>Number of periods in a year</v>
      </c>
      <c r="F41" s="534">
        <f xml:space="preserve"> InpC!F$88</f>
        <v>4</v>
      </c>
      <c r="G41" s="534" t="str">
        <f xml:space="preserve"> InpC!G$88</f>
        <v>periods</v>
      </c>
    </row>
    <row r="42" spans="1:255" x14ac:dyDescent="0.25">
      <c r="E42" s="252" t="str">
        <f xml:space="preserve"> Time!E$123</f>
        <v>Senior debt repayment period flag</v>
      </c>
      <c r="F42" s="252">
        <f xml:space="preserve"> Time!F$123</f>
        <v>0</v>
      </c>
      <c r="G42" s="252" t="str">
        <f xml:space="preserve"> Time!G$123</f>
        <v>flag</v>
      </c>
      <c r="H42" s="252">
        <f xml:space="preserve"> Time!H$123</f>
        <v>40</v>
      </c>
      <c r="I42" s="252">
        <f xml:space="preserve"> Time!I$123</f>
        <v>0</v>
      </c>
      <c r="J42" s="252">
        <f xml:space="preserve"> Time!J$123</f>
        <v>0</v>
      </c>
      <c r="K42" s="252">
        <f xml:space="preserve"> Time!K$123</f>
        <v>0</v>
      </c>
      <c r="L42" s="252">
        <f xml:space="preserve"> Time!L$123</f>
        <v>0</v>
      </c>
      <c r="M42" s="252">
        <f xml:space="preserve"> Time!M$123</f>
        <v>1</v>
      </c>
      <c r="N42" s="252">
        <f xml:space="preserve"> Time!N$123</f>
        <v>1</v>
      </c>
      <c r="O42" s="252">
        <f xml:space="preserve"> Time!O$123</f>
        <v>1</v>
      </c>
      <c r="P42" s="252">
        <f xml:space="preserve"> Time!P$123</f>
        <v>1</v>
      </c>
      <c r="Q42" s="252">
        <f xml:space="preserve"> Time!Q$123</f>
        <v>1</v>
      </c>
      <c r="R42" s="252">
        <f xml:space="preserve"> Time!R$123</f>
        <v>1</v>
      </c>
      <c r="S42" s="252">
        <f xml:space="preserve"> Time!S$123</f>
        <v>1</v>
      </c>
      <c r="T42" s="252">
        <f xml:space="preserve"> Time!T$123</f>
        <v>1</v>
      </c>
      <c r="U42" s="252">
        <f xml:space="preserve"> Time!U$123</f>
        <v>1</v>
      </c>
      <c r="V42" s="252">
        <f xml:space="preserve"> Time!V$123</f>
        <v>1</v>
      </c>
      <c r="W42" s="252">
        <f xml:space="preserve"> Time!W$123</f>
        <v>1</v>
      </c>
      <c r="X42" s="252">
        <f xml:space="preserve"> Time!X$123</f>
        <v>1</v>
      </c>
      <c r="Y42" s="252">
        <f xml:space="preserve"> Time!Y$123</f>
        <v>1</v>
      </c>
      <c r="Z42" s="252">
        <f xml:space="preserve"> Time!Z$123</f>
        <v>1</v>
      </c>
      <c r="AA42" s="252">
        <f xml:space="preserve"> Time!AA$123</f>
        <v>1</v>
      </c>
      <c r="AB42" s="252">
        <f xml:space="preserve"> Time!AB$123</f>
        <v>1</v>
      </c>
      <c r="AC42" s="252">
        <f xml:space="preserve"> Time!AC$123</f>
        <v>1</v>
      </c>
      <c r="AD42" s="252">
        <f xml:space="preserve"> Time!AD$123</f>
        <v>1</v>
      </c>
      <c r="AE42" s="252">
        <f xml:space="preserve"> Time!AE$123</f>
        <v>1</v>
      </c>
      <c r="AF42" s="252">
        <f xml:space="preserve"> Time!AF$123</f>
        <v>1</v>
      </c>
      <c r="AG42" s="252">
        <f xml:space="preserve"> Time!AG$123</f>
        <v>1</v>
      </c>
      <c r="AH42" s="252">
        <f xml:space="preserve"> Time!AH$123</f>
        <v>1</v>
      </c>
      <c r="AI42" s="252">
        <f xml:space="preserve"> Time!AI$123</f>
        <v>1</v>
      </c>
      <c r="AJ42" s="252">
        <f xml:space="preserve"> Time!AJ$123</f>
        <v>1</v>
      </c>
      <c r="AK42" s="252">
        <f xml:space="preserve"> Time!AK$123</f>
        <v>1</v>
      </c>
      <c r="AL42" s="252">
        <f xml:space="preserve"> Time!AL$123</f>
        <v>1</v>
      </c>
      <c r="AM42" s="252">
        <f xml:space="preserve"> Time!AM$123</f>
        <v>1</v>
      </c>
      <c r="AN42" s="252">
        <f xml:space="preserve"> Time!AN$123</f>
        <v>1</v>
      </c>
      <c r="AO42" s="252">
        <f xml:space="preserve"> Time!AO$123</f>
        <v>1</v>
      </c>
      <c r="AP42" s="252">
        <f xml:space="preserve"> Time!AP$123</f>
        <v>1</v>
      </c>
      <c r="AQ42" s="252">
        <f xml:space="preserve"> Time!AQ$123</f>
        <v>1</v>
      </c>
      <c r="AR42" s="252">
        <f xml:space="preserve"> Time!AR$123</f>
        <v>1</v>
      </c>
      <c r="AS42" s="252">
        <f xml:space="preserve"> Time!AS$123</f>
        <v>1</v>
      </c>
      <c r="AT42" s="252">
        <f xml:space="preserve"> Time!AT$123</f>
        <v>1</v>
      </c>
      <c r="AU42" s="252">
        <f xml:space="preserve"> Time!AU$123</f>
        <v>1</v>
      </c>
      <c r="AV42" s="252">
        <f xml:space="preserve"> Time!AV$123</f>
        <v>1</v>
      </c>
      <c r="AW42" s="252">
        <f xml:space="preserve"> Time!AW$123</f>
        <v>1</v>
      </c>
      <c r="AX42" s="252">
        <f xml:space="preserve"> Time!AX$123</f>
        <v>1</v>
      </c>
      <c r="AY42" s="252">
        <f xml:space="preserve"> Time!AY$123</f>
        <v>1</v>
      </c>
      <c r="AZ42" s="252">
        <f xml:space="preserve"> Time!AZ$123</f>
        <v>1</v>
      </c>
      <c r="BA42" s="252">
        <f xml:space="preserve"> Time!BA$123</f>
        <v>0</v>
      </c>
      <c r="BB42" s="252">
        <f xml:space="preserve"> Time!BB$123</f>
        <v>0</v>
      </c>
      <c r="BC42" s="252">
        <f xml:space="preserve"> Time!BC$123</f>
        <v>0</v>
      </c>
      <c r="BD42" s="252">
        <f xml:space="preserve"> Time!BD$123</f>
        <v>0</v>
      </c>
      <c r="BE42" s="252">
        <f xml:space="preserve"> Time!BE$123</f>
        <v>0</v>
      </c>
      <c r="BF42" s="252">
        <f xml:space="preserve"> Time!BF$123</f>
        <v>0</v>
      </c>
      <c r="BG42" s="252">
        <f xml:space="preserve"> Time!BG$123</f>
        <v>0</v>
      </c>
      <c r="BH42" s="252">
        <f xml:space="preserve"> Time!BH$123</f>
        <v>0</v>
      </c>
      <c r="BI42" s="252">
        <f xml:space="preserve"> Time!BI$123</f>
        <v>0</v>
      </c>
      <c r="BJ42" s="252">
        <f xml:space="preserve"> Time!BJ$123</f>
        <v>0</v>
      </c>
      <c r="BK42" s="252">
        <f xml:space="preserve"> Time!BK$123</f>
        <v>0</v>
      </c>
      <c r="BL42" s="252">
        <f xml:space="preserve"> Time!BL$123</f>
        <v>0</v>
      </c>
      <c r="BM42" s="252">
        <f xml:space="preserve"> Time!BM$123</f>
        <v>0</v>
      </c>
      <c r="BN42" s="252">
        <f xml:space="preserve"> Time!BN$123</f>
        <v>0</v>
      </c>
      <c r="BO42" s="252">
        <f xml:space="preserve"> Time!BO$123</f>
        <v>0</v>
      </c>
      <c r="BP42" s="252">
        <f xml:space="preserve"> Time!BP$123</f>
        <v>0</v>
      </c>
      <c r="BQ42" s="252">
        <f xml:space="preserve"> Time!BQ$123</f>
        <v>0</v>
      </c>
      <c r="BR42" s="252">
        <f xml:space="preserve"> Time!BR$123</f>
        <v>0</v>
      </c>
      <c r="BS42" s="252">
        <f xml:space="preserve"> Time!BS$123</f>
        <v>0</v>
      </c>
      <c r="BT42" s="252">
        <f xml:space="preserve"> Time!BT$123</f>
        <v>0</v>
      </c>
      <c r="BU42" s="252">
        <f xml:space="preserve"> Time!BU$123</f>
        <v>0</v>
      </c>
      <c r="BV42" s="252">
        <f xml:space="preserve"> Time!BV$123</f>
        <v>0</v>
      </c>
      <c r="BW42" s="252">
        <f xml:space="preserve"> Time!BW$123</f>
        <v>0</v>
      </c>
      <c r="BX42" s="252">
        <f xml:space="preserve"> Time!BX$123</f>
        <v>0</v>
      </c>
      <c r="BY42" s="252">
        <f xml:space="preserve"> Time!BY$123</f>
        <v>0</v>
      </c>
      <c r="BZ42" s="252">
        <f xml:space="preserve"> Time!BZ$123</f>
        <v>0</v>
      </c>
      <c r="CA42" s="252">
        <f xml:space="preserve"> Time!CA$123</f>
        <v>0</v>
      </c>
      <c r="CB42" s="252">
        <f xml:space="preserve"> Time!CB$123</f>
        <v>0</v>
      </c>
      <c r="CC42" s="252">
        <f xml:space="preserve"> Time!CC$123</f>
        <v>0</v>
      </c>
      <c r="CD42" s="252">
        <f xml:space="preserve"> Time!CD$123</f>
        <v>0</v>
      </c>
      <c r="CE42" s="252">
        <f xml:space="preserve"> Time!CE$123</f>
        <v>0</v>
      </c>
      <c r="CF42" s="252">
        <f xml:space="preserve"> Time!CF$123</f>
        <v>0</v>
      </c>
      <c r="CG42" s="252">
        <f xml:space="preserve"> Time!CG$123</f>
        <v>0</v>
      </c>
      <c r="CH42" s="252">
        <f xml:space="preserve"> Time!CH$123</f>
        <v>0</v>
      </c>
      <c r="CI42" s="252">
        <f xml:space="preserve"> Time!CI$123</f>
        <v>0</v>
      </c>
      <c r="CJ42" s="252">
        <f xml:space="preserve"> Time!CJ$123</f>
        <v>0</v>
      </c>
      <c r="CK42" s="252">
        <f xml:space="preserve"> Time!CK$123</f>
        <v>0</v>
      </c>
      <c r="CL42" s="252">
        <f xml:space="preserve"> Time!CL$123</f>
        <v>0</v>
      </c>
      <c r="CM42" s="252">
        <f xml:space="preserve"> Time!CM$123</f>
        <v>0</v>
      </c>
      <c r="CN42" s="252">
        <f xml:space="preserve"> Time!CN$123</f>
        <v>0</v>
      </c>
      <c r="CO42" s="252">
        <f xml:space="preserve"> Time!CO$123</f>
        <v>0</v>
      </c>
      <c r="CP42" s="252">
        <f xml:space="preserve"> Time!CP$123</f>
        <v>0</v>
      </c>
      <c r="CQ42" s="252">
        <f xml:space="preserve"> Time!CQ$123</f>
        <v>0</v>
      </c>
      <c r="CR42" s="252">
        <f xml:space="preserve"> Time!CR$123</f>
        <v>0</v>
      </c>
      <c r="CS42" s="252">
        <f xml:space="preserve"> Time!CS$123</f>
        <v>0</v>
      </c>
      <c r="CT42" s="252">
        <f xml:space="preserve"> Time!CT$123</f>
        <v>0</v>
      </c>
      <c r="CU42" s="252">
        <f xml:space="preserve"> Time!CU$123</f>
        <v>0</v>
      </c>
      <c r="CV42" s="252">
        <f xml:space="preserve"> Time!CV$123</f>
        <v>0</v>
      </c>
      <c r="CW42" s="252">
        <f xml:space="preserve"> Time!CW$123</f>
        <v>0</v>
      </c>
      <c r="CX42" s="252">
        <f xml:space="preserve"> Time!CX$123</f>
        <v>0</v>
      </c>
      <c r="CY42" s="252">
        <f xml:space="preserve"> Time!CY$123</f>
        <v>0</v>
      </c>
      <c r="CZ42" s="252">
        <f xml:space="preserve"> Time!CZ$123</f>
        <v>0</v>
      </c>
      <c r="DA42" s="252">
        <f xml:space="preserve"> Time!DA$123</f>
        <v>0</v>
      </c>
      <c r="DB42" s="252">
        <f xml:space="preserve"> Time!DB$123</f>
        <v>0</v>
      </c>
      <c r="DC42" s="252">
        <f xml:space="preserve"> Time!DC$123</f>
        <v>0</v>
      </c>
      <c r="DD42" s="252">
        <f xml:space="preserve"> Time!DD$123</f>
        <v>0</v>
      </c>
      <c r="DE42" s="252">
        <f xml:space="preserve"> Time!DE$123</f>
        <v>0</v>
      </c>
      <c r="DF42" s="252">
        <f xml:space="preserve"> Time!DF$123</f>
        <v>0</v>
      </c>
      <c r="DG42" s="252">
        <f xml:space="preserve"> Time!DG$123</f>
        <v>0</v>
      </c>
      <c r="DH42" s="252">
        <f xml:space="preserve"> Time!DH$123</f>
        <v>0</v>
      </c>
      <c r="DI42" s="252">
        <f xml:space="preserve"> Time!DI$123</f>
        <v>0</v>
      </c>
      <c r="DJ42" s="252">
        <f xml:space="preserve"> Time!DJ$123</f>
        <v>0</v>
      </c>
      <c r="DK42" s="252">
        <f xml:space="preserve"> Time!DK$123</f>
        <v>0</v>
      </c>
      <c r="DL42" s="252">
        <f xml:space="preserve"> Time!DL$123</f>
        <v>0</v>
      </c>
      <c r="DM42" s="252">
        <f xml:space="preserve"> Time!DM$123</f>
        <v>0</v>
      </c>
      <c r="DN42" s="252">
        <f xml:space="preserve"> Time!DN$123</f>
        <v>0</v>
      </c>
      <c r="DO42" s="252">
        <f xml:space="preserve"> Time!DO$123</f>
        <v>0</v>
      </c>
      <c r="DP42" s="252">
        <f xml:space="preserve"> Time!DP$123</f>
        <v>0</v>
      </c>
      <c r="DQ42" s="252">
        <f xml:space="preserve"> Time!DQ$123</f>
        <v>0</v>
      </c>
      <c r="DR42" s="252">
        <f xml:space="preserve"> Time!DR$123</f>
        <v>0</v>
      </c>
      <c r="DS42" s="252">
        <f xml:space="preserve"> Time!DS$123</f>
        <v>0</v>
      </c>
      <c r="DT42" s="252">
        <f xml:space="preserve"> Time!DT$123</f>
        <v>0</v>
      </c>
      <c r="DU42" s="252">
        <f xml:space="preserve"> Time!DU$123</f>
        <v>0</v>
      </c>
      <c r="DV42" s="252">
        <f xml:space="preserve"> Time!DV$123</f>
        <v>0</v>
      </c>
      <c r="DW42" s="252">
        <f xml:space="preserve"> Time!DW$123</f>
        <v>0</v>
      </c>
      <c r="DX42" s="252">
        <f xml:space="preserve"> Time!DX$123</f>
        <v>0</v>
      </c>
      <c r="DY42" s="252">
        <f xml:space="preserve"> Time!DY$123</f>
        <v>0</v>
      </c>
      <c r="DZ42" s="252">
        <f xml:space="preserve"> Time!DZ$123</f>
        <v>0</v>
      </c>
      <c r="EA42" s="252">
        <f xml:space="preserve"> Time!EA$123</f>
        <v>0</v>
      </c>
      <c r="EB42" s="252">
        <f xml:space="preserve"> Time!EB$123</f>
        <v>0</v>
      </c>
      <c r="EC42" s="252">
        <f xml:space="preserve"> Time!EC$123</f>
        <v>0</v>
      </c>
      <c r="ED42" s="252">
        <f xml:space="preserve"> Time!ED$123</f>
        <v>0</v>
      </c>
      <c r="EE42" s="252">
        <f xml:space="preserve"> Time!EE$123</f>
        <v>0</v>
      </c>
      <c r="EF42" s="252">
        <f xml:space="preserve"> Time!EF$123</f>
        <v>0</v>
      </c>
      <c r="EG42" s="252">
        <f xml:space="preserve"> Time!EG$123</f>
        <v>0</v>
      </c>
      <c r="EH42" s="252">
        <f xml:space="preserve"> Time!EH$123</f>
        <v>0</v>
      </c>
      <c r="EI42" s="252">
        <f xml:space="preserve"> Time!EI$123</f>
        <v>0</v>
      </c>
      <c r="EJ42" s="252">
        <f xml:space="preserve"> Time!EJ$123</f>
        <v>0</v>
      </c>
      <c r="EK42" s="252">
        <f xml:space="preserve"> Time!EK$123</f>
        <v>0</v>
      </c>
      <c r="EL42" s="252">
        <f xml:space="preserve"> Time!EL$123</f>
        <v>0</v>
      </c>
      <c r="EM42" s="252">
        <f xml:space="preserve"> Time!EM$123</f>
        <v>0</v>
      </c>
      <c r="EN42" s="252">
        <f xml:space="preserve"> Time!EN$123</f>
        <v>0</v>
      </c>
      <c r="EO42" s="252">
        <f xml:space="preserve"> Time!EO$123</f>
        <v>0</v>
      </c>
      <c r="EP42" s="252">
        <f xml:space="preserve"> Time!EP$123</f>
        <v>0</v>
      </c>
      <c r="EQ42" s="252">
        <f xml:space="preserve"> Time!EQ$123</f>
        <v>0</v>
      </c>
      <c r="ER42" s="252">
        <f xml:space="preserve"> Time!ER$123</f>
        <v>0</v>
      </c>
      <c r="ES42" s="252">
        <f xml:space="preserve"> Time!ES$123</f>
        <v>0</v>
      </c>
      <c r="ET42" s="252">
        <f xml:space="preserve"> Time!ET$123</f>
        <v>0</v>
      </c>
      <c r="EU42" s="252">
        <f xml:space="preserve"> Time!EU$123</f>
        <v>0</v>
      </c>
      <c r="EV42" s="252">
        <f xml:space="preserve"> Time!EV$123</f>
        <v>0</v>
      </c>
      <c r="EW42" s="252">
        <f xml:space="preserve"> Time!EW$123</f>
        <v>0</v>
      </c>
      <c r="EX42" s="252">
        <f xml:space="preserve"> Time!EX$123</f>
        <v>0</v>
      </c>
      <c r="EY42" s="252">
        <f xml:space="preserve"> Time!EY$123</f>
        <v>0</v>
      </c>
      <c r="EZ42" s="252">
        <f xml:space="preserve"> Time!EZ$123</f>
        <v>0</v>
      </c>
      <c r="FA42" s="252">
        <f xml:space="preserve"> Time!FA$123</f>
        <v>0</v>
      </c>
      <c r="FB42" s="252">
        <f xml:space="preserve"> Time!FB$123</f>
        <v>0</v>
      </c>
      <c r="FC42" s="252">
        <f xml:space="preserve"> Time!FC$123</f>
        <v>0</v>
      </c>
      <c r="FD42" s="252">
        <f xml:space="preserve"> Time!FD$123</f>
        <v>0</v>
      </c>
      <c r="FE42" s="252">
        <f xml:space="preserve"> Time!FE$123</f>
        <v>0</v>
      </c>
      <c r="FF42" s="252">
        <f xml:space="preserve"> Time!FF$123</f>
        <v>0</v>
      </c>
      <c r="FG42" s="252">
        <f xml:space="preserve"> Time!FG$123</f>
        <v>0</v>
      </c>
      <c r="FH42" s="252">
        <f xml:space="preserve"> Time!FH$123</f>
        <v>0</v>
      </c>
      <c r="FI42" s="252">
        <f xml:space="preserve"> Time!FI$123</f>
        <v>0</v>
      </c>
      <c r="FJ42" s="252">
        <f xml:space="preserve"> Time!FJ$123</f>
        <v>0</v>
      </c>
      <c r="FK42" s="252">
        <f xml:space="preserve"> Time!FK$123</f>
        <v>0</v>
      </c>
      <c r="FL42" s="252">
        <f xml:space="preserve"> Time!FL$123</f>
        <v>0</v>
      </c>
      <c r="FM42" s="252">
        <f xml:space="preserve"> Time!FM$123</f>
        <v>0</v>
      </c>
      <c r="FN42" s="252">
        <f xml:space="preserve"> Time!FN$123</f>
        <v>0</v>
      </c>
      <c r="FO42" s="252">
        <f xml:space="preserve"> Time!FO$123</f>
        <v>0</v>
      </c>
      <c r="FP42" s="252">
        <f xml:space="preserve"> Time!FP$123</f>
        <v>0</v>
      </c>
      <c r="FQ42" s="252">
        <f xml:space="preserve"> Time!FQ$123</f>
        <v>0</v>
      </c>
      <c r="FR42" s="252">
        <f xml:space="preserve"> Time!FR$123</f>
        <v>0</v>
      </c>
      <c r="FS42" s="252">
        <f xml:space="preserve"> Time!FS$123</f>
        <v>0</v>
      </c>
      <c r="FT42" s="252">
        <f xml:space="preserve"> Time!FT$123</f>
        <v>0</v>
      </c>
      <c r="FU42" s="252">
        <f xml:space="preserve"> Time!FU$123</f>
        <v>0</v>
      </c>
      <c r="FV42" s="252">
        <f xml:space="preserve"> Time!FV$123</f>
        <v>0</v>
      </c>
      <c r="FW42" s="252">
        <f xml:space="preserve"> Time!FW$123</f>
        <v>0</v>
      </c>
      <c r="FX42" s="252">
        <f xml:space="preserve"> Time!FX$123</f>
        <v>0</v>
      </c>
      <c r="FY42" s="252">
        <f xml:space="preserve"> Time!FY$123</f>
        <v>0</v>
      </c>
      <c r="FZ42" s="252">
        <f xml:space="preserve"> Time!FZ$123</f>
        <v>0</v>
      </c>
      <c r="GA42" s="252">
        <f xml:space="preserve"> Time!GA$123</f>
        <v>0</v>
      </c>
      <c r="GB42" s="252">
        <f xml:space="preserve"> Time!GB$123</f>
        <v>0</v>
      </c>
      <c r="GC42" s="252">
        <f xml:space="preserve"> Time!GC$123</f>
        <v>0</v>
      </c>
      <c r="GD42" s="252">
        <f xml:space="preserve"> Time!GD$123</f>
        <v>0</v>
      </c>
      <c r="GE42" s="252">
        <f xml:space="preserve"> Time!GE$123</f>
        <v>0</v>
      </c>
      <c r="GF42" s="252">
        <f xml:space="preserve"> Time!GF$123</f>
        <v>0</v>
      </c>
      <c r="GG42" s="252">
        <f xml:space="preserve"> Time!GG$123</f>
        <v>0</v>
      </c>
      <c r="GH42" s="252">
        <f xml:space="preserve"> Time!GH$123</f>
        <v>0</v>
      </c>
      <c r="GI42" s="252">
        <f xml:space="preserve"> Time!GI$123</f>
        <v>0</v>
      </c>
      <c r="GJ42" s="252">
        <f xml:space="preserve"> Time!GJ$123</f>
        <v>0</v>
      </c>
    </row>
    <row r="43" spans="1:255" s="548" customFormat="1" x14ac:dyDescent="0.25">
      <c r="A43" s="189"/>
      <c r="B43" s="189"/>
      <c r="C43" s="190"/>
      <c r="D43" s="191"/>
      <c r="E43" s="249" t="s">
        <v>218</v>
      </c>
      <c r="F43" s="249"/>
      <c r="G43" s="249" t="str">
        <f xml:space="preserve"> SMU</f>
        <v>$ 000s</v>
      </c>
      <c r="H43" s="249">
        <f ca="1" xml:space="preserve"> SUM(J43:GJ43)</f>
        <v>70000</v>
      </c>
      <c r="I43" s="192"/>
      <c r="J43" s="249">
        <f ca="1" xml:space="preserve"> $F39 / $F40 / $F41 * J42</f>
        <v>0</v>
      </c>
      <c r="K43" s="249">
        <f t="shared" ref="K43:BV43" ca="1" si="43" xml:space="preserve"> $F39 / $F40 / $F41* K42</f>
        <v>0</v>
      </c>
      <c r="L43" s="249">
        <f t="shared" ca="1" si="43"/>
        <v>0</v>
      </c>
      <c r="M43" s="249">
        <f t="shared" ca="1" si="43"/>
        <v>1750</v>
      </c>
      <c r="N43" s="249">
        <f t="shared" ca="1" si="43"/>
        <v>1750</v>
      </c>
      <c r="O43" s="249">
        <f t="shared" ca="1" si="43"/>
        <v>1750</v>
      </c>
      <c r="P43" s="249">
        <f t="shared" ca="1" si="43"/>
        <v>1750</v>
      </c>
      <c r="Q43" s="249">
        <f t="shared" ca="1" si="43"/>
        <v>1750</v>
      </c>
      <c r="R43" s="249">
        <f t="shared" ca="1" si="43"/>
        <v>1750</v>
      </c>
      <c r="S43" s="249">
        <f t="shared" ca="1" si="43"/>
        <v>1750</v>
      </c>
      <c r="T43" s="249">
        <f t="shared" ca="1" si="43"/>
        <v>1750</v>
      </c>
      <c r="U43" s="249">
        <f t="shared" ca="1" si="43"/>
        <v>1750</v>
      </c>
      <c r="V43" s="249">
        <f t="shared" ca="1" si="43"/>
        <v>1750</v>
      </c>
      <c r="W43" s="249">
        <f t="shared" ca="1" si="43"/>
        <v>1750</v>
      </c>
      <c r="X43" s="249">
        <f t="shared" ca="1" si="43"/>
        <v>1750</v>
      </c>
      <c r="Y43" s="249">
        <f t="shared" ca="1" si="43"/>
        <v>1750</v>
      </c>
      <c r="Z43" s="249">
        <f t="shared" ca="1" si="43"/>
        <v>1750</v>
      </c>
      <c r="AA43" s="249">
        <f t="shared" ca="1" si="43"/>
        <v>1750</v>
      </c>
      <c r="AB43" s="249">
        <f t="shared" ca="1" si="43"/>
        <v>1750</v>
      </c>
      <c r="AC43" s="249">
        <f t="shared" ca="1" si="43"/>
        <v>1750</v>
      </c>
      <c r="AD43" s="249">
        <f t="shared" ca="1" si="43"/>
        <v>1750</v>
      </c>
      <c r="AE43" s="249">
        <f t="shared" ca="1" si="43"/>
        <v>1750</v>
      </c>
      <c r="AF43" s="249">
        <f t="shared" ca="1" si="43"/>
        <v>1750</v>
      </c>
      <c r="AG43" s="249">
        <f t="shared" ca="1" si="43"/>
        <v>1750</v>
      </c>
      <c r="AH43" s="249">
        <f t="shared" ca="1" si="43"/>
        <v>1750</v>
      </c>
      <c r="AI43" s="249">
        <f t="shared" ca="1" si="43"/>
        <v>1750</v>
      </c>
      <c r="AJ43" s="249">
        <f t="shared" ca="1" si="43"/>
        <v>1750</v>
      </c>
      <c r="AK43" s="249">
        <f t="shared" ca="1" si="43"/>
        <v>1750</v>
      </c>
      <c r="AL43" s="249">
        <f t="shared" ca="1" si="43"/>
        <v>1750</v>
      </c>
      <c r="AM43" s="249">
        <f t="shared" ca="1" si="43"/>
        <v>1750</v>
      </c>
      <c r="AN43" s="249">
        <f t="shared" ca="1" si="43"/>
        <v>1750</v>
      </c>
      <c r="AO43" s="249">
        <f t="shared" ca="1" si="43"/>
        <v>1750</v>
      </c>
      <c r="AP43" s="249">
        <f t="shared" ca="1" si="43"/>
        <v>1750</v>
      </c>
      <c r="AQ43" s="249">
        <f t="shared" ca="1" si="43"/>
        <v>1750</v>
      </c>
      <c r="AR43" s="249">
        <f t="shared" ca="1" si="43"/>
        <v>1750</v>
      </c>
      <c r="AS43" s="249">
        <f t="shared" ca="1" si="43"/>
        <v>1750</v>
      </c>
      <c r="AT43" s="249">
        <f t="shared" ca="1" si="43"/>
        <v>1750</v>
      </c>
      <c r="AU43" s="249">
        <f t="shared" ca="1" si="43"/>
        <v>1750</v>
      </c>
      <c r="AV43" s="249">
        <f t="shared" ca="1" si="43"/>
        <v>1750</v>
      </c>
      <c r="AW43" s="249">
        <f t="shared" ca="1" si="43"/>
        <v>1750</v>
      </c>
      <c r="AX43" s="249">
        <f t="shared" ca="1" si="43"/>
        <v>1750</v>
      </c>
      <c r="AY43" s="249">
        <f t="shared" ca="1" si="43"/>
        <v>1750</v>
      </c>
      <c r="AZ43" s="249">
        <f t="shared" ca="1" si="43"/>
        <v>1750</v>
      </c>
      <c r="BA43" s="249">
        <f t="shared" ca="1" si="43"/>
        <v>0</v>
      </c>
      <c r="BB43" s="249">
        <f t="shared" ca="1" si="43"/>
        <v>0</v>
      </c>
      <c r="BC43" s="249">
        <f t="shared" ca="1" si="43"/>
        <v>0</v>
      </c>
      <c r="BD43" s="249">
        <f t="shared" ca="1" si="43"/>
        <v>0</v>
      </c>
      <c r="BE43" s="249">
        <f t="shared" ca="1" si="43"/>
        <v>0</v>
      </c>
      <c r="BF43" s="249">
        <f t="shared" ca="1" si="43"/>
        <v>0</v>
      </c>
      <c r="BG43" s="249">
        <f t="shared" ca="1" si="43"/>
        <v>0</v>
      </c>
      <c r="BH43" s="249">
        <f t="shared" ca="1" si="43"/>
        <v>0</v>
      </c>
      <c r="BI43" s="249">
        <f t="shared" ca="1" si="43"/>
        <v>0</v>
      </c>
      <c r="BJ43" s="249">
        <f t="shared" ca="1" si="43"/>
        <v>0</v>
      </c>
      <c r="BK43" s="249">
        <f t="shared" ca="1" si="43"/>
        <v>0</v>
      </c>
      <c r="BL43" s="249">
        <f t="shared" ca="1" si="43"/>
        <v>0</v>
      </c>
      <c r="BM43" s="249">
        <f t="shared" ca="1" si="43"/>
        <v>0</v>
      </c>
      <c r="BN43" s="249">
        <f t="shared" ca="1" si="43"/>
        <v>0</v>
      </c>
      <c r="BO43" s="249">
        <f t="shared" ca="1" si="43"/>
        <v>0</v>
      </c>
      <c r="BP43" s="249">
        <f t="shared" ca="1" si="43"/>
        <v>0</v>
      </c>
      <c r="BQ43" s="249">
        <f t="shared" ca="1" si="43"/>
        <v>0</v>
      </c>
      <c r="BR43" s="249">
        <f t="shared" ca="1" si="43"/>
        <v>0</v>
      </c>
      <c r="BS43" s="249">
        <f t="shared" ca="1" si="43"/>
        <v>0</v>
      </c>
      <c r="BT43" s="249">
        <f t="shared" ca="1" si="43"/>
        <v>0</v>
      </c>
      <c r="BU43" s="249">
        <f t="shared" ca="1" si="43"/>
        <v>0</v>
      </c>
      <c r="BV43" s="249">
        <f t="shared" ca="1" si="43"/>
        <v>0</v>
      </c>
      <c r="BW43" s="249">
        <f t="shared" ref="BW43:EH43" ca="1" si="44" xml:space="preserve"> $F39 / $F40 / $F41* BW42</f>
        <v>0</v>
      </c>
      <c r="BX43" s="249">
        <f t="shared" ca="1" si="44"/>
        <v>0</v>
      </c>
      <c r="BY43" s="249">
        <f t="shared" ca="1" si="44"/>
        <v>0</v>
      </c>
      <c r="BZ43" s="249">
        <f t="shared" ca="1" si="44"/>
        <v>0</v>
      </c>
      <c r="CA43" s="249">
        <f t="shared" ca="1" si="44"/>
        <v>0</v>
      </c>
      <c r="CB43" s="249">
        <f t="shared" ca="1" si="44"/>
        <v>0</v>
      </c>
      <c r="CC43" s="249">
        <f t="shared" ca="1" si="44"/>
        <v>0</v>
      </c>
      <c r="CD43" s="249">
        <f t="shared" ca="1" si="44"/>
        <v>0</v>
      </c>
      <c r="CE43" s="249">
        <f t="shared" ca="1" si="44"/>
        <v>0</v>
      </c>
      <c r="CF43" s="249">
        <f t="shared" ca="1" si="44"/>
        <v>0</v>
      </c>
      <c r="CG43" s="249">
        <f t="shared" ca="1" si="44"/>
        <v>0</v>
      </c>
      <c r="CH43" s="249">
        <f t="shared" ca="1" si="44"/>
        <v>0</v>
      </c>
      <c r="CI43" s="249">
        <f t="shared" ca="1" si="44"/>
        <v>0</v>
      </c>
      <c r="CJ43" s="249">
        <f t="shared" ca="1" si="44"/>
        <v>0</v>
      </c>
      <c r="CK43" s="249">
        <f t="shared" ca="1" si="44"/>
        <v>0</v>
      </c>
      <c r="CL43" s="249">
        <f t="shared" ca="1" si="44"/>
        <v>0</v>
      </c>
      <c r="CM43" s="249">
        <f t="shared" ca="1" si="44"/>
        <v>0</v>
      </c>
      <c r="CN43" s="249">
        <f t="shared" ca="1" si="44"/>
        <v>0</v>
      </c>
      <c r="CO43" s="249">
        <f t="shared" ca="1" si="44"/>
        <v>0</v>
      </c>
      <c r="CP43" s="249">
        <f t="shared" ca="1" si="44"/>
        <v>0</v>
      </c>
      <c r="CQ43" s="249">
        <f t="shared" ca="1" si="44"/>
        <v>0</v>
      </c>
      <c r="CR43" s="249">
        <f t="shared" ca="1" si="44"/>
        <v>0</v>
      </c>
      <c r="CS43" s="249">
        <f t="shared" ca="1" si="44"/>
        <v>0</v>
      </c>
      <c r="CT43" s="249">
        <f t="shared" ca="1" si="44"/>
        <v>0</v>
      </c>
      <c r="CU43" s="249">
        <f t="shared" ca="1" si="44"/>
        <v>0</v>
      </c>
      <c r="CV43" s="249">
        <f t="shared" ca="1" si="44"/>
        <v>0</v>
      </c>
      <c r="CW43" s="249">
        <f t="shared" ca="1" si="44"/>
        <v>0</v>
      </c>
      <c r="CX43" s="249">
        <f t="shared" ca="1" si="44"/>
        <v>0</v>
      </c>
      <c r="CY43" s="249">
        <f t="shared" ca="1" si="44"/>
        <v>0</v>
      </c>
      <c r="CZ43" s="249">
        <f t="shared" ca="1" si="44"/>
        <v>0</v>
      </c>
      <c r="DA43" s="249">
        <f t="shared" ca="1" si="44"/>
        <v>0</v>
      </c>
      <c r="DB43" s="249">
        <f t="shared" ca="1" si="44"/>
        <v>0</v>
      </c>
      <c r="DC43" s="249">
        <f t="shared" ca="1" si="44"/>
        <v>0</v>
      </c>
      <c r="DD43" s="249">
        <f t="shared" ca="1" si="44"/>
        <v>0</v>
      </c>
      <c r="DE43" s="249">
        <f t="shared" ca="1" si="44"/>
        <v>0</v>
      </c>
      <c r="DF43" s="249">
        <f t="shared" ca="1" si="44"/>
        <v>0</v>
      </c>
      <c r="DG43" s="249">
        <f t="shared" ca="1" si="44"/>
        <v>0</v>
      </c>
      <c r="DH43" s="249">
        <f t="shared" ca="1" si="44"/>
        <v>0</v>
      </c>
      <c r="DI43" s="249">
        <f t="shared" ca="1" si="44"/>
        <v>0</v>
      </c>
      <c r="DJ43" s="249">
        <f t="shared" ca="1" si="44"/>
        <v>0</v>
      </c>
      <c r="DK43" s="249">
        <f t="shared" ca="1" si="44"/>
        <v>0</v>
      </c>
      <c r="DL43" s="249">
        <f t="shared" ca="1" si="44"/>
        <v>0</v>
      </c>
      <c r="DM43" s="249">
        <f t="shared" ca="1" si="44"/>
        <v>0</v>
      </c>
      <c r="DN43" s="249">
        <f t="shared" ca="1" si="44"/>
        <v>0</v>
      </c>
      <c r="DO43" s="249">
        <f t="shared" ca="1" si="44"/>
        <v>0</v>
      </c>
      <c r="DP43" s="249">
        <f t="shared" ca="1" si="44"/>
        <v>0</v>
      </c>
      <c r="DQ43" s="249">
        <f t="shared" ca="1" si="44"/>
        <v>0</v>
      </c>
      <c r="DR43" s="249">
        <f t="shared" ca="1" si="44"/>
        <v>0</v>
      </c>
      <c r="DS43" s="249">
        <f t="shared" ca="1" si="44"/>
        <v>0</v>
      </c>
      <c r="DT43" s="249">
        <f t="shared" ca="1" si="44"/>
        <v>0</v>
      </c>
      <c r="DU43" s="249">
        <f t="shared" ca="1" si="44"/>
        <v>0</v>
      </c>
      <c r="DV43" s="249">
        <f t="shared" ca="1" si="44"/>
        <v>0</v>
      </c>
      <c r="DW43" s="249">
        <f t="shared" ca="1" si="44"/>
        <v>0</v>
      </c>
      <c r="DX43" s="249">
        <f t="shared" ca="1" si="44"/>
        <v>0</v>
      </c>
      <c r="DY43" s="249">
        <f t="shared" ca="1" si="44"/>
        <v>0</v>
      </c>
      <c r="DZ43" s="249">
        <f t="shared" ca="1" si="44"/>
        <v>0</v>
      </c>
      <c r="EA43" s="249">
        <f t="shared" ca="1" si="44"/>
        <v>0</v>
      </c>
      <c r="EB43" s="249">
        <f t="shared" ca="1" si="44"/>
        <v>0</v>
      </c>
      <c r="EC43" s="249">
        <f t="shared" ca="1" si="44"/>
        <v>0</v>
      </c>
      <c r="ED43" s="249">
        <f t="shared" ca="1" si="44"/>
        <v>0</v>
      </c>
      <c r="EE43" s="249">
        <f t="shared" ca="1" si="44"/>
        <v>0</v>
      </c>
      <c r="EF43" s="249">
        <f t="shared" ca="1" si="44"/>
        <v>0</v>
      </c>
      <c r="EG43" s="249">
        <f t="shared" ca="1" si="44"/>
        <v>0</v>
      </c>
      <c r="EH43" s="249">
        <f t="shared" ca="1" si="44"/>
        <v>0</v>
      </c>
      <c r="EI43" s="249">
        <f t="shared" ref="EI43:GJ43" ca="1" si="45" xml:space="preserve"> $F39 / $F40 / $F41* EI42</f>
        <v>0</v>
      </c>
      <c r="EJ43" s="249">
        <f t="shared" ca="1" si="45"/>
        <v>0</v>
      </c>
      <c r="EK43" s="249">
        <f t="shared" ca="1" si="45"/>
        <v>0</v>
      </c>
      <c r="EL43" s="249">
        <f t="shared" ca="1" si="45"/>
        <v>0</v>
      </c>
      <c r="EM43" s="249">
        <f t="shared" ca="1" si="45"/>
        <v>0</v>
      </c>
      <c r="EN43" s="249">
        <f t="shared" ca="1" si="45"/>
        <v>0</v>
      </c>
      <c r="EO43" s="249">
        <f t="shared" ca="1" si="45"/>
        <v>0</v>
      </c>
      <c r="EP43" s="249">
        <f t="shared" ca="1" si="45"/>
        <v>0</v>
      </c>
      <c r="EQ43" s="249">
        <f t="shared" ca="1" si="45"/>
        <v>0</v>
      </c>
      <c r="ER43" s="249">
        <f t="shared" ca="1" si="45"/>
        <v>0</v>
      </c>
      <c r="ES43" s="249">
        <f t="shared" ca="1" si="45"/>
        <v>0</v>
      </c>
      <c r="ET43" s="249">
        <f t="shared" ca="1" si="45"/>
        <v>0</v>
      </c>
      <c r="EU43" s="249">
        <f t="shared" ca="1" si="45"/>
        <v>0</v>
      </c>
      <c r="EV43" s="249">
        <f t="shared" ca="1" si="45"/>
        <v>0</v>
      </c>
      <c r="EW43" s="249">
        <f t="shared" ca="1" si="45"/>
        <v>0</v>
      </c>
      <c r="EX43" s="249">
        <f t="shared" ca="1" si="45"/>
        <v>0</v>
      </c>
      <c r="EY43" s="249">
        <f t="shared" ca="1" si="45"/>
        <v>0</v>
      </c>
      <c r="EZ43" s="249">
        <f t="shared" ca="1" si="45"/>
        <v>0</v>
      </c>
      <c r="FA43" s="249">
        <f t="shared" ca="1" si="45"/>
        <v>0</v>
      </c>
      <c r="FB43" s="249">
        <f t="shared" ca="1" si="45"/>
        <v>0</v>
      </c>
      <c r="FC43" s="249">
        <f t="shared" ca="1" si="45"/>
        <v>0</v>
      </c>
      <c r="FD43" s="249">
        <f t="shared" ca="1" si="45"/>
        <v>0</v>
      </c>
      <c r="FE43" s="249">
        <f t="shared" ca="1" si="45"/>
        <v>0</v>
      </c>
      <c r="FF43" s="249">
        <f t="shared" ca="1" si="45"/>
        <v>0</v>
      </c>
      <c r="FG43" s="249">
        <f t="shared" ca="1" si="45"/>
        <v>0</v>
      </c>
      <c r="FH43" s="249">
        <f t="shared" ca="1" si="45"/>
        <v>0</v>
      </c>
      <c r="FI43" s="249">
        <f t="shared" ca="1" si="45"/>
        <v>0</v>
      </c>
      <c r="FJ43" s="249">
        <f t="shared" ca="1" si="45"/>
        <v>0</v>
      </c>
      <c r="FK43" s="249">
        <f t="shared" ca="1" si="45"/>
        <v>0</v>
      </c>
      <c r="FL43" s="249">
        <f t="shared" ca="1" si="45"/>
        <v>0</v>
      </c>
      <c r="FM43" s="249">
        <f t="shared" ca="1" si="45"/>
        <v>0</v>
      </c>
      <c r="FN43" s="249">
        <f t="shared" ca="1" si="45"/>
        <v>0</v>
      </c>
      <c r="FO43" s="249">
        <f t="shared" ca="1" si="45"/>
        <v>0</v>
      </c>
      <c r="FP43" s="249">
        <f t="shared" ca="1" si="45"/>
        <v>0</v>
      </c>
      <c r="FQ43" s="249">
        <f t="shared" ca="1" si="45"/>
        <v>0</v>
      </c>
      <c r="FR43" s="249">
        <f t="shared" ca="1" si="45"/>
        <v>0</v>
      </c>
      <c r="FS43" s="249">
        <f t="shared" ca="1" si="45"/>
        <v>0</v>
      </c>
      <c r="FT43" s="249">
        <f t="shared" ca="1" si="45"/>
        <v>0</v>
      </c>
      <c r="FU43" s="249">
        <f t="shared" ca="1" si="45"/>
        <v>0</v>
      </c>
      <c r="FV43" s="249">
        <f t="shared" ca="1" si="45"/>
        <v>0</v>
      </c>
      <c r="FW43" s="249">
        <f t="shared" ca="1" si="45"/>
        <v>0</v>
      </c>
      <c r="FX43" s="249">
        <f t="shared" ca="1" si="45"/>
        <v>0</v>
      </c>
      <c r="FY43" s="249">
        <f t="shared" ca="1" si="45"/>
        <v>0</v>
      </c>
      <c r="FZ43" s="249">
        <f t="shared" ca="1" si="45"/>
        <v>0</v>
      </c>
      <c r="GA43" s="249">
        <f t="shared" ca="1" si="45"/>
        <v>0</v>
      </c>
      <c r="GB43" s="249">
        <f t="shared" ca="1" si="45"/>
        <v>0</v>
      </c>
      <c r="GC43" s="249">
        <f t="shared" ca="1" si="45"/>
        <v>0</v>
      </c>
      <c r="GD43" s="249">
        <f t="shared" ca="1" si="45"/>
        <v>0</v>
      </c>
      <c r="GE43" s="249">
        <f t="shared" ca="1" si="45"/>
        <v>0</v>
      </c>
      <c r="GF43" s="249">
        <f t="shared" ca="1" si="45"/>
        <v>0</v>
      </c>
      <c r="GG43" s="249">
        <f t="shared" ca="1" si="45"/>
        <v>0</v>
      </c>
      <c r="GH43" s="249">
        <f t="shared" ca="1" si="45"/>
        <v>0</v>
      </c>
      <c r="GI43" s="249">
        <f t="shared" ca="1" si="45"/>
        <v>0</v>
      </c>
      <c r="GJ43" s="249">
        <f t="shared" ca="1" si="45"/>
        <v>0</v>
      </c>
    </row>
    <row r="44" spans="1:255" s="250" customFormat="1" x14ac:dyDescent="0.25">
      <c r="A44" s="189"/>
      <c r="B44" s="189"/>
      <c r="C44" s="190"/>
      <c r="D44" s="191"/>
      <c r="E44" s="249" t="str">
        <f xml:space="preserve"> LEFT(E43, LEN(E43) - 4)</f>
        <v>Senior debt level principal repayment</v>
      </c>
      <c r="F44" s="249"/>
      <c r="G44" s="249" t="str">
        <f xml:space="preserve"> SMU</f>
        <v>$ 000s</v>
      </c>
      <c r="H44" s="249">
        <f ca="1" xml:space="preserve"> SUM(J44:GJ44)</f>
        <v>-70000</v>
      </c>
      <c r="I44" s="192"/>
      <c r="J44" s="249">
        <f t="shared" ref="J44:BU44" ca="1" si="46" xml:space="preserve"> -1 * J43</f>
        <v>0</v>
      </c>
      <c r="K44" s="249">
        <f t="shared" ca="1" si="46"/>
        <v>0</v>
      </c>
      <c r="L44" s="249">
        <f t="shared" ca="1" si="46"/>
        <v>0</v>
      </c>
      <c r="M44" s="249">
        <f t="shared" ca="1" si="46"/>
        <v>-1750</v>
      </c>
      <c r="N44" s="249">
        <f t="shared" ca="1" si="46"/>
        <v>-1750</v>
      </c>
      <c r="O44" s="249">
        <f t="shared" ca="1" si="46"/>
        <v>-1750</v>
      </c>
      <c r="P44" s="249">
        <f t="shared" ca="1" si="46"/>
        <v>-1750</v>
      </c>
      <c r="Q44" s="249">
        <f t="shared" ca="1" si="46"/>
        <v>-1750</v>
      </c>
      <c r="R44" s="249">
        <f t="shared" ca="1" si="46"/>
        <v>-1750</v>
      </c>
      <c r="S44" s="249">
        <f t="shared" ca="1" si="46"/>
        <v>-1750</v>
      </c>
      <c r="T44" s="249">
        <f t="shared" ca="1" si="46"/>
        <v>-1750</v>
      </c>
      <c r="U44" s="249">
        <f t="shared" ca="1" si="46"/>
        <v>-1750</v>
      </c>
      <c r="V44" s="249">
        <f t="shared" ca="1" si="46"/>
        <v>-1750</v>
      </c>
      <c r="W44" s="249">
        <f t="shared" ca="1" si="46"/>
        <v>-1750</v>
      </c>
      <c r="X44" s="249">
        <f t="shared" ca="1" si="46"/>
        <v>-1750</v>
      </c>
      <c r="Y44" s="249">
        <f t="shared" ca="1" si="46"/>
        <v>-1750</v>
      </c>
      <c r="Z44" s="249">
        <f t="shared" ca="1" si="46"/>
        <v>-1750</v>
      </c>
      <c r="AA44" s="249">
        <f t="shared" ca="1" si="46"/>
        <v>-1750</v>
      </c>
      <c r="AB44" s="249">
        <f t="shared" ca="1" si="46"/>
        <v>-1750</v>
      </c>
      <c r="AC44" s="249">
        <f t="shared" ca="1" si="46"/>
        <v>-1750</v>
      </c>
      <c r="AD44" s="249">
        <f t="shared" ca="1" si="46"/>
        <v>-1750</v>
      </c>
      <c r="AE44" s="249">
        <f t="shared" ca="1" si="46"/>
        <v>-1750</v>
      </c>
      <c r="AF44" s="249">
        <f t="shared" ca="1" si="46"/>
        <v>-1750</v>
      </c>
      <c r="AG44" s="249">
        <f t="shared" ca="1" si="46"/>
        <v>-1750</v>
      </c>
      <c r="AH44" s="249">
        <f t="shared" ca="1" si="46"/>
        <v>-1750</v>
      </c>
      <c r="AI44" s="249">
        <f t="shared" ca="1" si="46"/>
        <v>-1750</v>
      </c>
      <c r="AJ44" s="249">
        <f t="shared" ca="1" si="46"/>
        <v>-1750</v>
      </c>
      <c r="AK44" s="249">
        <f t="shared" ca="1" si="46"/>
        <v>-1750</v>
      </c>
      <c r="AL44" s="249">
        <f t="shared" ca="1" si="46"/>
        <v>-1750</v>
      </c>
      <c r="AM44" s="249">
        <f t="shared" ca="1" si="46"/>
        <v>-1750</v>
      </c>
      <c r="AN44" s="249">
        <f t="shared" ca="1" si="46"/>
        <v>-1750</v>
      </c>
      <c r="AO44" s="249">
        <f t="shared" ca="1" si="46"/>
        <v>-1750</v>
      </c>
      <c r="AP44" s="249">
        <f t="shared" ca="1" si="46"/>
        <v>-1750</v>
      </c>
      <c r="AQ44" s="249">
        <f t="shared" ca="1" si="46"/>
        <v>-1750</v>
      </c>
      <c r="AR44" s="249">
        <f t="shared" ca="1" si="46"/>
        <v>-1750</v>
      </c>
      <c r="AS44" s="249">
        <f t="shared" ca="1" si="46"/>
        <v>-1750</v>
      </c>
      <c r="AT44" s="249">
        <f t="shared" ca="1" si="46"/>
        <v>-1750</v>
      </c>
      <c r="AU44" s="249">
        <f t="shared" ca="1" si="46"/>
        <v>-1750</v>
      </c>
      <c r="AV44" s="249">
        <f t="shared" ca="1" si="46"/>
        <v>-1750</v>
      </c>
      <c r="AW44" s="249">
        <f t="shared" ca="1" si="46"/>
        <v>-1750</v>
      </c>
      <c r="AX44" s="249">
        <f t="shared" ca="1" si="46"/>
        <v>-1750</v>
      </c>
      <c r="AY44" s="249">
        <f t="shared" ca="1" si="46"/>
        <v>-1750</v>
      </c>
      <c r="AZ44" s="249">
        <f t="shared" ca="1" si="46"/>
        <v>-1750</v>
      </c>
      <c r="BA44" s="249">
        <f t="shared" ca="1" si="46"/>
        <v>0</v>
      </c>
      <c r="BB44" s="249">
        <f t="shared" ca="1" si="46"/>
        <v>0</v>
      </c>
      <c r="BC44" s="249">
        <f t="shared" ca="1" si="46"/>
        <v>0</v>
      </c>
      <c r="BD44" s="249">
        <f t="shared" ca="1" si="46"/>
        <v>0</v>
      </c>
      <c r="BE44" s="249">
        <f t="shared" ca="1" si="46"/>
        <v>0</v>
      </c>
      <c r="BF44" s="249">
        <f t="shared" ca="1" si="46"/>
        <v>0</v>
      </c>
      <c r="BG44" s="249">
        <f t="shared" ca="1" si="46"/>
        <v>0</v>
      </c>
      <c r="BH44" s="249">
        <f t="shared" ca="1" si="46"/>
        <v>0</v>
      </c>
      <c r="BI44" s="249">
        <f t="shared" ca="1" si="46"/>
        <v>0</v>
      </c>
      <c r="BJ44" s="249">
        <f t="shared" ca="1" si="46"/>
        <v>0</v>
      </c>
      <c r="BK44" s="249">
        <f t="shared" ca="1" si="46"/>
        <v>0</v>
      </c>
      <c r="BL44" s="249">
        <f t="shared" ca="1" si="46"/>
        <v>0</v>
      </c>
      <c r="BM44" s="249">
        <f t="shared" ca="1" si="46"/>
        <v>0</v>
      </c>
      <c r="BN44" s="249">
        <f t="shared" ca="1" si="46"/>
        <v>0</v>
      </c>
      <c r="BO44" s="249">
        <f t="shared" ca="1" si="46"/>
        <v>0</v>
      </c>
      <c r="BP44" s="249">
        <f t="shared" ca="1" si="46"/>
        <v>0</v>
      </c>
      <c r="BQ44" s="249">
        <f t="shared" ca="1" si="46"/>
        <v>0</v>
      </c>
      <c r="BR44" s="249">
        <f t="shared" ca="1" si="46"/>
        <v>0</v>
      </c>
      <c r="BS44" s="249">
        <f t="shared" ca="1" si="46"/>
        <v>0</v>
      </c>
      <c r="BT44" s="249">
        <f t="shared" ca="1" si="46"/>
        <v>0</v>
      </c>
      <c r="BU44" s="249">
        <f t="shared" ca="1" si="46"/>
        <v>0</v>
      </c>
      <c r="BV44" s="249">
        <f t="shared" ref="BV44:EG44" ca="1" si="47" xml:space="preserve"> -1 * BV43</f>
        <v>0</v>
      </c>
      <c r="BW44" s="249">
        <f t="shared" ca="1" si="47"/>
        <v>0</v>
      </c>
      <c r="BX44" s="249">
        <f t="shared" ca="1" si="47"/>
        <v>0</v>
      </c>
      <c r="BY44" s="249">
        <f t="shared" ca="1" si="47"/>
        <v>0</v>
      </c>
      <c r="BZ44" s="249">
        <f t="shared" ca="1" si="47"/>
        <v>0</v>
      </c>
      <c r="CA44" s="249">
        <f t="shared" ca="1" si="47"/>
        <v>0</v>
      </c>
      <c r="CB44" s="249">
        <f t="shared" ca="1" si="47"/>
        <v>0</v>
      </c>
      <c r="CC44" s="249">
        <f t="shared" ca="1" si="47"/>
        <v>0</v>
      </c>
      <c r="CD44" s="249">
        <f t="shared" ca="1" si="47"/>
        <v>0</v>
      </c>
      <c r="CE44" s="249">
        <f t="shared" ca="1" si="47"/>
        <v>0</v>
      </c>
      <c r="CF44" s="249">
        <f t="shared" ca="1" si="47"/>
        <v>0</v>
      </c>
      <c r="CG44" s="249">
        <f t="shared" ca="1" si="47"/>
        <v>0</v>
      </c>
      <c r="CH44" s="249">
        <f t="shared" ca="1" si="47"/>
        <v>0</v>
      </c>
      <c r="CI44" s="249">
        <f t="shared" ca="1" si="47"/>
        <v>0</v>
      </c>
      <c r="CJ44" s="249">
        <f t="shared" ca="1" si="47"/>
        <v>0</v>
      </c>
      <c r="CK44" s="249">
        <f t="shared" ca="1" si="47"/>
        <v>0</v>
      </c>
      <c r="CL44" s="249">
        <f t="shared" ca="1" si="47"/>
        <v>0</v>
      </c>
      <c r="CM44" s="249">
        <f t="shared" ca="1" si="47"/>
        <v>0</v>
      </c>
      <c r="CN44" s="249">
        <f t="shared" ca="1" si="47"/>
        <v>0</v>
      </c>
      <c r="CO44" s="249">
        <f t="shared" ca="1" si="47"/>
        <v>0</v>
      </c>
      <c r="CP44" s="249">
        <f t="shared" ca="1" si="47"/>
        <v>0</v>
      </c>
      <c r="CQ44" s="249">
        <f t="shared" ca="1" si="47"/>
        <v>0</v>
      </c>
      <c r="CR44" s="249">
        <f t="shared" ca="1" si="47"/>
        <v>0</v>
      </c>
      <c r="CS44" s="249">
        <f t="shared" ca="1" si="47"/>
        <v>0</v>
      </c>
      <c r="CT44" s="249">
        <f t="shared" ca="1" si="47"/>
        <v>0</v>
      </c>
      <c r="CU44" s="249">
        <f t="shared" ca="1" si="47"/>
        <v>0</v>
      </c>
      <c r="CV44" s="249">
        <f t="shared" ca="1" si="47"/>
        <v>0</v>
      </c>
      <c r="CW44" s="249">
        <f t="shared" ca="1" si="47"/>
        <v>0</v>
      </c>
      <c r="CX44" s="249">
        <f t="shared" ca="1" si="47"/>
        <v>0</v>
      </c>
      <c r="CY44" s="249">
        <f t="shared" ca="1" si="47"/>
        <v>0</v>
      </c>
      <c r="CZ44" s="249">
        <f t="shared" ca="1" si="47"/>
        <v>0</v>
      </c>
      <c r="DA44" s="249">
        <f t="shared" ca="1" si="47"/>
        <v>0</v>
      </c>
      <c r="DB44" s="249">
        <f t="shared" ca="1" si="47"/>
        <v>0</v>
      </c>
      <c r="DC44" s="249">
        <f t="shared" ca="1" si="47"/>
        <v>0</v>
      </c>
      <c r="DD44" s="249">
        <f t="shared" ca="1" si="47"/>
        <v>0</v>
      </c>
      <c r="DE44" s="249">
        <f t="shared" ca="1" si="47"/>
        <v>0</v>
      </c>
      <c r="DF44" s="249">
        <f t="shared" ca="1" si="47"/>
        <v>0</v>
      </c>
      <c r="DG44" s="249">
        <f t="shared" ca="1" si="47"/>
        <v>0</v>
      </c>
      <c r="DH44" s="249">
        <f t="shared" ca="1" si="47"/>
        <v>0</v>
      </c>
      <c r="DI44" s="249">
        <f t="shared" ca="1" si="47"/>
        <v>0</v>
      </c>
      <c r="DJ44" s="249">
        <f t="shared" ca="1" si="47"/>
        <v>0</v>
      </c>
      <c r="DK44" s="249">
        <f t="shared" ca="1" si="47"/>
        <v>0</v>
      </c>
      <c r="DL44" s="249">
        <f t="shared" ca="1" si="47"/>
        <v>0</v>
      </c>
      <c r="DM44" s="249">
        <f t="shared" ca="1" si="47"/>
        <v>0</v>
      </c>
      <c r="DN44" s="249">
        <f t="shared" ca="1" si="47"/>
        <v>0</v>
      </c>
      <c r="DO44" s="249">
        <f t="shared" ca="1" si="47"/>
        <v>0</v>
      </c>
      <c r="DP44" s="249">
        <f t="shared" ca="1" si="47"/>
        <v>0</v>
      </c>
      <c r="DQ44" s="249">
        <f t="shared" ca="1" si="47"/>
        <v>0</v>
      </c>
      <c r="DR44" s="249">
        <f t="shared" ca="1" si="47"/>
        <v>0</v>
      </c>
      <c r="DS44" s="249">
        <f t="shared" ca="1" si="47"/>
        <v>0</v>
      </c>
      <c r="DT44" s="249">
        <f t="shared" ca="1" si="47"/>
        <v>0</v>
      </c>
      <c r="DU44" s="249">
        <f t="shared" ca="1" si="47"/>
        <v>0</v>
      </c>
      <c r="DV44" s="249">
        <f t="shared" ca="1" si="47"/>
        <v>0</v>
      </c>
      <c r="DW44" s="249">
        <f t="shared" ca="1" si="47"/>
        <v>0</v>
      </c>
      <c r="DX44" s="249">
        <f t="shared" ca="1" si="47"/>
        <v>0</v>
      </c>
      <c r="DY44" s="249">
        <f t="shared" ca="1" si="47"/>
        <v>0</v>
      </c>
      <c r="DZ44" s="249">
        <f t="shared" ca="1" si="47"/>
        <v>0</v>
      </c>
      <c r="EA44" s="249">
        <f t="shared" ca="1" si="47"/>
        <v>0</v>
      </c>
      <c r="EB44" s="249">
        <f t="shared" ca="1" si="47"/>
        <v>0</v>
      </c>
      <c r="EC44" s="249">
        <f t="shared" ca="1" si="47"/>
        <v>0</v>
      </c>
      <c r="ED44" s="249">
        <f t="shared" ca="1" si="47"/>
        <v>0</v>
      </c>
      <c r="EE44" s="249">
        <f t="shared" ca="1" si="47"/>
        <v>0</v>
      </c>
      <c r="EF44" s="249">
        <f t="shared" ca="1" si="47"/>
        <v>0</v>
      </c>
      <c r="EG44" s="249">
        <f t="shared" ca="1" si="47"/>
        <v>0</v>
      </c>
      <c r="EH44" s="249">
        <f t="shared" ref="EH44:GJ44" ca="1" si="48" xml:space="preserve"> -1 * EH43</f>
        <v>0</v>
      </c>
      <c r="EI44" s="249">
        <f t="shared" ca="1" si="48"/>
        <v>0</v>
      </c>
      <c r="EJ44" s="249">
        <f t="shared" ca="1" si="48"/>
        <v>0</v>
      </c>
      <c r="EK44" s="249">
        <f t="shared" ca="1" si="48"/>
        <v>0</v>
      </c>
      <c r="EL44" s="249">
        <f t="shared" ca="1" si="48"/>
        <v>0</v>
      </c>
      <c r="EM44" s="249">
        <f t="shared" ca="1" si="48"/>
        <v>0</v>
      </c>
      <c r="EN44" s="249">
        <f t="shared" ca="1" si="48"/>
        <v>0</v>
      </c>
      <c r="EO44" s="249">
        <f t="shared" ca="1" si="48"/>
        <v>0</v>
      </c>
      <c r="EP44" s="249">
        <f t="shared" ca="1" si="48"/>
        <v>0</v>
      </c>
      <c r="EQ44" s="249">
        <f t="shared" ca="1" si="48"/>
        <v>0</v>
      </c>
      <c r="ER44" s="249">
        <f t="shared" ca="1" si="48"/>
        <v>0</v>
      </c>
      <c r="ES44" s="249">
        <f t="shared" ca="1" si="48"/>
        <v>0</v>
      </c>
      <c r="ET44" s="249">
        <f t="shared" ca="1" si="48"/>
        <v>0</v>
      </c>
      <c r="EU44" s="249">
        <f t="shared" ca="1" si="48"/>
        <v>0</v>
      </c>
      <c r="EV44" s="249">
        <f t="shared" ca="1" si="48"/>
        <v>0</v>
      </c>
      <c r="EW44" s="249">
        <f t="shared" ca="1" si="48"/>
        <v>0</v>
      </c>
      <c r="EX44" s="249">
        <f t="shared" ca="1" si="48"/>
        <v>0</v>
      </c>
      <c r="EY44" s="249">
        <f t="shared" ca="1" si="48"/>
        <v>0</v>
      </c>
      <c r="EZ44" s="249">
        <f t="shared" ca="1" si="48"/>
        <v>0</v>
      </c>
      <c r="FA44" s="249">
        <f t="shared" ca="1" si="48"/>
        <v>0</v>
      </c>
      <c r="FB44" s="249">
        <f t="shared" ca="1" si="48"/>
        <v>0</v>
      </c>
      <c r="FC44" s="249">
        <f t="shared" ca="1" si="48"/>
        <v>0</v>
      </c>
      <c r="FD44" s="249">
        <f t="shared" ca="1" si="48"/>
        <v>0</v>
      </c>
      <c r="FE44" s="249">
        <f t="shared" ca="1" si="48"/>
        <v>0</v>
      </c>
      <c r="FF44" s="249">
        <f t="shared" ca="1" si="48"/>
        <v>0</v>
      </c>
      <c r="FG44" s="249">
        <f t="shared" ca="1" si="48"/>
        <v>0</v>
      </c>
      <c r="FH44" s="249">
        <f t="shared" ca="1" si="48"/>
        <v>0</v>
      </c>
      <c r="FI44" s="249">
        <f t="shared" ca="1" si="48"/>
        <v>0</v>
      </c>
      <c r="FJ44" s="249">
        <f t="shared" ca="1" si="48"/>
        <v>0</v>
      </c>
      <c r="FK44" s="249">
        <f t="shared" ca="1" si="48"/>
        <v>0</v>
      </c>
      <c r="FL44" s="249">
        <f t="shared" ca="1" si="48"/>
        <v>0</v>
      </c>
      <c r="FM44" s="249">
        <f t="shared" ca="1" si="48"/>
        <v>0</v>
      </c>
      <c r="FN44" s="249">
        <f t="shared" ca="1" si="48"/>
        <v>0</v>
      </c>
      <c r="FO44" s="249">
        <f t="shared" ca="1" si="48"/>
        <v>0</v>
      </c>
      <c r="FP44" s="249">
        <f t="shared" ca="1" si="48"/>
        <v>0</v>
      </c>
      <c r="FQ44" s="249">
        <f t="shared" ca="1" si="48"/>
        <v>0</v>
      </c>
      <c r="FR44" s="249">
        <f t="shared" ca="1" si="48"/>
        <v>0</v>
      </c>
      <c r="FS44" s="249">
        <f t="shared" ca="1" si="48"/>
        <v>0</v>
      </c>
      <c r="FT44" s="249">
        <f t="shared" ca="1" si="48"/>
        <v>0</v>
      </c>
      <c r="FU44" s="249">
        <f t="shared" ca="1" si="48"/>
        <v>0</v>
      </c>
      <c r="FV44" s="249">
        <f t="shared" ca="1" si="48"/>
        <v>0</v>
      </c>
      <c r="FW44" s="249">
        <f t="shared" ca="1" si="48"/>
        <v>0</v>
      </c>
      <c r="FX44" s="249">
        <f t="shared" ca="1" si="48"/>
        <v>0</v>
      </c>
      <c r="FY44" s="249">
        <f t="shared" ca="1" si="48"/>
        <v>0</v>
      </c>
      <c r="FZ44" s="249">
        <f t="shared" ca="1" si="48"/>
        <v>0</v>
      </c>
      <c r="GA44" s="249">
        <f t="shared" ca="1" si="48"/>
        <v>0</v>
      </c>
      <c r="GB44" s="249">
        <f t="shared" ca="1" si="48"/>
        <v>0</v>
      </c>
      <c r="GC44" s="249">
        <f t="shared" ca="1" si="48"/>
        <v>0</v>
      </c>
      <c r="GD44" s="249">
        <f t="shared" ca="1" si="48"/>
        <v>0</v>
      </c>
      <c r="GE44" s="249">
        <f t="shared" ca="1" si="48"/>
        <v>0</v>
      </c>
      <c r="GF44" s="249">
        <f t="shared" ca="1" si="48"/>
        <v>0</v>
      </c>
      <c r="GG44" s="249">
        <f t="shared" ca="1" si="48"/>
        <v>0</v>
      </c>
      <c r="GH44" s="249">
        <f t="shared" ca="1" si="48"/>
        <v>0</v>
      </c>
      <c r="GI44" s="249">
        <f t="shared" ca="1" si="48"/>
        <v>0</v>
      </c>
      <c r="GJ44" s="249">
        <f t="shared" ca="1" si="48"/>
        <v>0</v>
      </c>
      <c r="GK44" s="548"/>
      <c r="GL44" s="548"/>
      <c r="GM44" s="548"/>
      <c r="GN44" s="548"/>
      <c r="GO44" s="548"/>
      <c r="GP44" s="548"/>
      <c r="GQ44" s="548"/>
      <c r="GR44" s="548"/>
      <c r="GS44" s="548"/>
      <c r="GT44" s="548"/>
      <c r="GU44" s="548"/>
      <c r="GV44" s="548"/>
      <c r="GW44" s="548"/>
      <c r="GX44" s="548"/>
      <c r="GY44" s="548"/>
      <c r="GZ44" s="548"/>
      <c r="HA44" s="548"/>
      <c r="HB44" s="548"/>
      <c r="HC44" s="548"/>
      <c r="HD44" s="548"/>
      <c r="HE44" s="548"/>
      <c r="HF44" s="548"/>
      <c r="HG44" s="548"/>
      <c r="HH44" s="548"/>
      <c r="HI44" s="548"/>
      <c r="HJ44" s="548"/>
      <c r="HK44" s="548"/>
      <c r="HL44" s="548"/>
      <c r="HM44" s="548"/>
      <c r="HN44" s="548"/>
      <c r="HO44" s="548"/>
      <c r="HP44" s="548"/>
      <c r="HQ44" s="548"/>
      <c r="HR44" s="548"/>
      <c r="HS44" s="548"/>
      <c r="HT44" s="548"/>
      <c r="HU44" s="548"/>
      <c r="HV44" s="548"/>
      <c r="HW44" s="548"/>
      <c r="HX44" s="548"/>
      <c r="HY44" s="548"/>
      <c r="HZ44" s="548"/>
      <c r="IA44" s="548"/>
      <c r="IB44" s="548"/>
      <c r="IC44" s="548"/>
      <c r="ID44" s="548"/>
      <c r="IE44" s="548"/>
      <c r="IF44" s="548"/>
      <c r="IG44" s="548"/>
      <c r="IH44" s="548"/>
      <c r="II44" s="548"/>
      <c r="IJ44" s="548"/>
      <c r="IK44" s="548"/>
      <c r="IL44" s="548"/>
      <c r="IM44" s="548"/>
      <c r="IN44" s="548"/>
      <c r="IO44" s="548"/>
      <c r="IP44" s="548"/>
      <c r="IQ44" s="548"/>
      <c r="IR44" s="548"/>
      <c r="IS44" s="548"/>
      <c r="IT44" s="548"/>
      <c r="IU44" s="548"/>
    </row>
    <row r="47" spans="1:255" x14ac:dyDescent="0.25">
      <c r="B47" s="15" t="s">
        <v>208</v>
      </c>
    </row>
    <row r="49" spans="1:192" s="293" customFormat="1" x14ac:dyDescent="0.25">
      <c r="A49" s="288"/>
      <c r="B49" s="288"/>
      <c r="C49" s="289"/>
      <c r="D49" s="290"/>
      <c r="E49" s="550" t="str">
        <f t="shared" ref="E49:G49" si="49" xml:space="preserve"> E$35</f>
        <v>Senior debt drawdown</v>
      </c>
      <c r="F49" s="550">
        <f t="shared" ca="1" si="49"/>
        <v>70000</v>
      </c>
      <c r="G49" s="550" t="str">
        <f t="shared" si="49"/>
        <v>$ 000s</v>
      </c>
      <c r="H49" s="550"/>
      <c r="I49" s="550"/>
      <c r="J49" s="550"/>
      <c r="K49" s="550"/>
      <c r="L49" s="550"/>
      <c r="M49" s="550"/>
      <c r="N49" s="550"/>
      <c r="O49" s="550"/>
      <c r="P49" s="550"/>
      <c r="Q49" s="550"/>
      <c r="R49" s="550"/>
      <c r="S49" s="550"/>
      <c r="T49" s="550"/>
      <c r="U49" s="550"/>
      <c r="V49" s="550"/>
      <c r="W49" s="550"/>
      <c r="X49" s="550"/>
      <c r="Y49" s="550"/>
      <c r="Z49" s="550"/>
      <c r="AA49" s="550"/>
      <c r="AB49" s="550"/>
      <c r="AC49" s="550"/>
      <c r="AD49" s="550"/>
      <c r="AE49" s="550"/>
      <c r="AF49" s="550"/>
      <c r="AG49" s="550"/>
      <c r="AH49" s="550"/>
      <c r="AI49" s="550"/>
      <c r="AJ49" s="550"/>
      <c r="AK49" s="550"/>
      <c r="AL49" s="550"/>
      <c r="AM49" s="550"/>
      <c r="AN49" s="550"/>
      <c r="AO49" s="550"/>
      <c r="AP49" s="550"/>
      <c r="AQ49" s="550"/>
      <c r="AR49" s="550"/>
      <c r="AS49" s="550"/>
      <c r="AT49" s="550"/>
      <c r="AU49" s="550"/>
      <c r="AV49" s="550"/>
      <c r="AW49" s="550"/>
      <c r="AX49" s="550"/>
      <c r="AY49" s="550"/>
      <c r="AZ49" s="550"/>
      <c r="BA49" s="550"/>
      <c r="BB49" s="550"/>
      <c r="BC49" s="550"/>
      <c r="BD49" s="550"/>
      <c r="BE49" s="550"/>
      <c r="BF49" s="550"/>
      <c r="BG49" s="550"/>
      <c r="BH49" s="550"/>
      <c r="BI49" s="550"/>
      <c r="BJ49" s="550"/>
      <c r="BK49" s="550"/>
      <c r="BL49" s="550"/>
      <c r="BM49" s="550"/>
      <c r="BN49" s="550"/>
      <c r="BO49" s="550"/>
      <c r="BP49" s="550"/>
      <c r="BQ49" s="550"/>
      <c r="BR49" s="550"/>
      <c r="BS49" s="550"/>
      <c r="BT49" s="550"/>
      <c r="BU49" s="550"/>
      <c r="BV49" s="550"/>
      <c r="BW49" s="550"/>
      <c r="BX49" s="550"/>
      <c r="BY49" s="550"/>
      <c r="BZ49" s="550"/>
      <c r="CA49" s="550"/>
      <c r="CB49" s="550"/>
      <c r="CC49" s="550"/>
      <c r="CD49" s="550"/>
      <c r="CE49" s="550"/>
      <c r="CF49" s="550"/>
      <c r="CG49" s="550"/>
      <c r="CH49" s="550"/>
      <c r="CI49" s="550"/>
      <c r="CJ49" s="550"/>
      <c r="CK49" s="550"/>
      <c r="CL49" s="550"/>
      <c r="CM49" s="550"/>
      <c r="CN49" s="550"/>
      <c r="CO49" s="550"/>
      <c r="CP49" s="550"/>
      <c r="CQ49" s="550"/>
      <c r="CR49" s="550"/>
      <c r="CS49" s="550"/>
      <c r="CT49" s="550"/>
      <c r="CU49" s="550"/>
      <c r="CV49" s="550"/>
      <c r="CW49" s="550"/>
      <c r="CX49" s="550"/>
      <c r="CY49" s="550"/>
      <c r="CZ49" s="550"/>
      <c r="DA49" s="550"/>
      <c r="DB49" s="550"/>
      <c r="DC49" s="550"/>
      <c r="DD49" s="550"/>
      <c r="DE49" s="550"/>
      <c r="DF49" s="550"/>
      <c r="DG49" s="550"/>
      <c r="DH49" s="550"/>
      <c r="DI49" s="550"/>
      <c r="DJ49" s="550"/>
      <c r="DK49" s="550"/>
      <c r="DL49" s="550"/>
      <c r="DM49" s="550"/>
      <c r="DN49" s="550"/>
      <c r="DO49" s="550"/>
      <c r="DP49" s="550"/>
      <c r="DQ49" s="550"/>
      <c r="DR49" s="550"/>
      <c r="DS49" s="550"/>
      <c r="DT49" s="550"/>
      <c r="DU49" s="550"/>
      <c r="DV49" s="550"/>
      <c r="DW49" s="550"/>
      <c r="DX49" s="550"/>
      <c r="DY49" s="550"/>
      <c r="DZ49" s="550"/>
      <c r="EA49" s="550"/>
      <c r="EB49" s="550"/>
      <c r="EC49" s="550"/>
      <c r="ED49" s="550"/>
      <c r="EE49" s="550"/>
      <c r="EF49" s="550"/>
      <c r="EG49" s="550"/>
      <c r="EH49" s="550"/>
      <c r="EI49" s="550"/>
      <c r="EJ49" s="550"/>
      <c r="EK49" s="550"/>
      <c r="EL49" s="550"/>
      <c r="EM49" s="550"/>
      <c r="EN49" s="550"/>
      <c r="EO49" s="550"/>
      <c r="EP49" s="550"/>
      <c r="EQ49" s="550"/>
      <c r="ER49" s="550"/>
      <c r="ES49" s="550"/>
      <c r="ET49" s="550"/>
      <c r="EU49" s="550"/>
      <c r="EV49" s="550"/>
      <c r="EW49" s="550"/>
      <c r="EX49" s="550"/>
      <c r="EY49" s="550"/>
      <c r="EZ49" s="550"/>
      <c r="FA49" s="550"/>
      <c r="FB49" s="550"/>
      <c r="FC49" s="550"/>
      <c r="FD49" s="550"/>
      <c r="FE49" s="550"/>
      <c r="FF49" s="550"/>
      <c r="FG49" s="550"/>
      <c r="FH49" s="550"/>
      <c r="FI49" s="550"/>
      <c r="FJ49" s="550"/>
      <c r="FK49" s="550"/>
      <c r="FL49" s="550"/>
      <c r="FM49" s="550"/>
      <c r="FN49" s="550"/>
      <c r="FO49" s="550"/>
      <c r="FP49" s="550"/>
      <c r="FQ49" s="550"/>
      <c r="FR49" s="550"/>
      <c r="FS49" s="550"/>
      <c r="FT49" s="550"/>
      <c r="FU49" s="550"/>
      <c r="FV49" s="550"/>
      <c r="FW49" s="550"/>
      <c r="FX49" s="550"/>
      <c r="FY49" s="550"/>
      <c r="FZ49" s="550"/>
      <c r="GA49" s="550"/>
      <c r="GB49" s="550"/>
      <c r="GC49" s="550"/>
      <c r="GD49" s="550"/>
      <c r="GE49" s="550"/>
      <c r="GF49" s="550"/>
      <c r="GG49" s="550"/>
      <c r="GH49" s="550"/>
      <c r="GI49" s="550"/>
      <c r="GJ49" s="550"/>
    </row>
    <row r="50" spans="1:192" s="275" customFormat="1" x14ac:dyDescent="0.25">
      <c r="A50" s="15"/>
      <c r="B50" s="15"/>
      <c r="C50" s="21"/>
      <c r="D50" s="60"/>
      <c r="E50" s="301" t="str">
        <f xml:space="preserve"> Time!E$76</f>
        <v>Financial close date flag</v>
      </c>
      <c r="F50" s="301">
        <f xml:space="preserve"> Time!F$76</f>
        <v>0</v>
      </c>
      <c r="G50" s="301" t="str">
        <f xml:space="preserve"> Time!G$76</f>
        <v>flag</v>
      </c>
      <c r="H50" s="301">
        <f xml:space="preserve"> Time!H$76</f>
        <v>1</v>
      </c>
      <c r="I50" s="301">
        <f xml:space="preserve"> Time!I$76</f>
        <v>0</v>
      </c>
      <c r="J50" s="301">
        <f xml:space="preserve"> Time!J$76</f>
        <v>0</v>
      </c>
      <c r="K50" s="301">
        <f xml:space="preserve"> Time!K$76</f>
        <v>0</v>
      </c>
      <c r="L50" s="301">
        <f xml:space="preserve"> Time!L$76</f>
        <v>1</v>
      </c>
      <c r="M50" s="301">
        <f xml:space="preserve"> Time!M$76</f>
        <v>0</v>
      </c>
      <c r="N50" s="301">
        <f xml:space="preserve"> Time!N$76</f>
        <v>0</v>
      </c>
      <c r="O50" s="301">
        <f xml:space="preserve"> Time!O$76</f>
        <v>0</v>
      </c>
      <c r="P50" s="301">
        <f xml:space="preserve"> Time!P$76</f>
        <v>0</v>
      </c>
      <c r="Q50" s="301">
        <f xml:space="preserve"> Time!Q$76</f>
        <v>0</v>
      </c>
      <c r="R50" s="301">
        <f xml:space="preserve"> Time!R$76</f>
        <v>0</v>
      </c>
      <c r="S50" s="301">
        <f xml:space="preserve"> Time!S$76</f>
        <v>0</v>
      </c>
      <c r="T50" s="301">
        <f xml:space="preserve"> Time!T$76</f>
        <v>0</v>
      </c>
      <c r="U50" s="301">
        <f xml:space="preserve"> Time!U$76</f>
        <v>0</v>
      </c>
      <c r="V50" s="301">
        <f xml:space="preserve"> Time!V$76</f>
        <v>0</v>
      </c>
      <c r="W50" s="301">
        <f xml:space="preserve"> Time!W$76</f>
        <v>0</v>
      </c>
      <c r="X50" s="301">
        <f xml:space="preserve"> Time!X$76</f>
        <v>0</v>
      </c>
      <c r="Y50" s="301">
        <f xml:space="preserve"> Time!Y$76</f>
        <v>0</v>
      </c>
      <c r="Z50" s="301">
        <f xml:space="preserve"> Time!Z$76</f>
        <v>0</v>
      </c>
      <c r="AA50" s="301">
        <f xml:space="preserve"> Time!AA$76</f>
        <v>0</v>
      </c>
      <c r="AB50" s="301">
        <f xml:space="preserve"> Time!AB$76</f>
        <v>0</v>
      </c>
      <c r="AC50" s="301">
        <f xml:space="preserve"> Time!AC$76</f>
        <v>0</v>
      </c>
      <c r="AD50" s="301">
        <f xml:space="preserve"> Time!AD$76</f>
        <v>0</v>
      </c>
      <c r="AE50" s="301">
        <f xml:space="preserve"> Time!AE$76</f>
        <v>0</v>
      </c>
      <c r="AF50" s="301">
        <f xml:space="preserve"> Time!AF$76</f>
        <v>0</v>
      </c>
      <c r="AG50" s="301">
        <f xml:space="preserve"> Time!AG$76</f>
        <v>0</v>
      </c>
      <c r="AH50" s="301">
        <f xml:space="preserve"> Time!AH$76</f>
        <v>0</v>
      </c>
      <c r="AI50" s="301">
        <f xml:space="preserve"> Time!AI$76</f>
        <v>0</v>
      </c>
      <c r="AJ50" s="301">
        <f xml:space="preserve"> Time!AJ$76</f>
        <v>0</v>
      </c>
      <c r="AK50" s="301">
        <f xml:space="preserve"> Time!AK$76</f>
        <v>0</v>
      </c>
      <c r="AL50" s="301">
        <f xml:space="preserve"> Time!AL$76</f>
        <v>0</v>
      </c>
      <c r="AM50" s="301">
        <f xml:space="preserve"> Time!AM$76</f>
        <v>0</v>
      </c>
      <c r="AN50" s="301">
        <f xml:space="preserve"> Time!AN$76</f>
        <v>0</v>
      </c>
      <c r="AO50" s="301">
        <f xml:space="preserve"> Time!AO$76</f>
        <v>0</v>
      </c>
      <c r="AP50" s="301">
        <f xml:space="preserve"> Time!AP$76</f>
        <v>0</v>
      </c>
      <c r="AQ50" s="301">
        <f xml:space="preserve"> Time!AQ$76</f>
        <v>0</v>
      </c>
      <c r="AR50" s="301">
        <f xml:space="preserve"> Time!AR$76</f>
        <v>0</v>
      </c>
      <c r="AS50" s="301">
        <f xml:space="preserve"> Time!AS$76</f>
        <v>0</v>
      </c>
      <c r="AT50" s="301">
        <f xml:space="preserve"> Time!AT$76</f>
        <v>0</v>
      </c>
      <c r="AU50" s="301">
        <f xml:space="preserve"> Time!AU$76</f>
        <v>0</v>
      </c>
      <c r="AV50" s="301">
        <f xml:space="preserve"> Time!AV$76</f>
        <v>0</v>
      </c>
      <c r="AW50" s="301">
        <f xml:space="preserve"> Time!AW$76</f>
        <v>0</v>
      </c>
      <c r="AX50" s="301">
        <f xml:space="preserve"> Time!AX$76</f>
        <v>0</v>
      </c>
      <c r="AY50" s="301">
        <f xml:space="preserve"> Time!AY$76</f>
        <v>0</v>
      </c>
      <c r="AZ50" s="301">
        <f xml:space="preserve"> Time!AZ$76</f>
        <v>0</v>
      </c>
      <c r="BA50" s="301">
        <f xml:space="preserve"> Time!BA$76</f>
        <v>0</v>
      </c>
      <c r="BB50" s="301">
        <f xml:space="preserve"> Time!BB$76</f>
        <v>0</v>
      </c>
      <c r="BC50" s="301">
        <f xml:space="preserve"> Time!BC$76</f>
        <v>0</v>
      </c>
      <c r="BD50" s="301">
        <f xml:space="preserve"> Time!BD$76</f>
        <v>0</v>
      </c>
      <c r="BE50" s="301">
        <f xml:space="preserve"> Time!BE$76</f>
        <v>0</v>
      </c>
      <c r="BF50" s="301">
        <f xml:space="preserve"> Time!BF$76</f>
        <v>0</v>
      </c>
      <c r="BG50" s="301">
        <f xml:space="preserve"> Time!BG$76</f>
        <v>0</v>
      </c>
      <c r="BH50" s="301">
        <f xml:space="preserve"> Time!BH$76</f>
        <v>0</v>
      </c>
      <c r="BI50" s="301">
        <f xml:space="preserve"> Time!BI$76</f>
        <v>0</v>
      </c>
      <c r="BJ50" s="301">
        <f xml:space="preserve"> Time!BJ$76</f>
        <v>0</v>
      </c>
      <c r="BK50" s="301">
        <f xml:space="preserve"> Time!BK$76</f>
        <v>0</v>
      </c>
      <c r="BL50" s="301">
        <f xml:space="preserve"> Time!BL$76</f>
        <v>0</v>
      </c>
      <c r="BM50" s="301">
        <f xml:space="preserve"> Time!BM$76</f>
        <v>0</v>
      </c>
      <c r="BN50" s="301">
        <f xml:space="preserve"> Time!BN$76</f>
        <v>0</v>
      </c>
      <c r="BO50" s="301">
        <f xml:space="preserve"> Time!BO$76</f>
        <v>0</v>
      </c>
      <c r="BP50" s="301">
        <f xml:space="preserve"> Time!BP$76</f>
        <v>0</v>
      </c>
      <c r="BQ50" s="301">
        <f xml:space="preserve"> Time!BQ$76</f>
        <v>0</v>
      </c>
      <c r="BR50" s="301">
        <f xml:space="preserve"> Time!BR$76</f>
        <v>0</v>
      </c>
      <c r="BS50" s="301">
        <f xml:space="preserve"> Time!BS$76</f>
        <v>0</v>
      </c>
      <c r="BT50" s="301">
        <f xml:space="preserve"> Time!BT$76</f>
        <v>0</v>
      </c>
      <c r="BU50" s="301">
        <f xml:space="preserve"> Time!BU$76</f>
        <v>0</v>
      </c>
      <c r="BV50" s="301">
        <f xml:space="preserve"> Time!BV$76</f>
        <v>0</v>
      </c>
      <c r="BW50" s="301">
        <f xml:space="preserve"> Time!BW$76</f>
        <v>0</v>
      </c>
      <c r="BX50" s="301">
        <f xml:space="preserve"> Time!BX$76</f>
        <v>0</v>
      </c>
      <c r="BY50" s="301">
        <f xml:space="preserve"> Time!BY$76</f>
        <v>0</v>
      </c>
      <c r="BZ50" s="301">
        <f xml:space="preserve"> Time!BZ$76</f>
        <v>0</v>
      </c>
      <c r="CA50" s="301">
        <f xml:space="preserve"> Time!CA$76</f>
        <v>0</v>
      </c>
      <c r="CB50" s="301">
        <f xml:space="preserve"> Time!CB$76</f>
        <v>0</v>
      </c>
      <c r="CC50" s="301">
        <f xml:space="preserve"> Time!CC$76</f>
        <v>0</v>
      </c>
      <c r="CD50" s="301">
        <f xml:space="preserve"> Time!CD$76</f>
        <v>0</v>
      </c>
      <c r="CE50" s="301">
        <f xml:space="preserve"> Time!CE$76</f>
        <v>0</v>
      </c>
      <c r="CF50" s="301">
        <f xml:space="preserve"> Time!CF$76</f>
        <v>0</v>
      </c>
      <c r="CG50" s="301">
        <f xml:space="preserve"> Time!CG$76</f>
        <v>0</v>
      </c>
      <c r="CH50" s="301">
        <f xml:space="preserve"> Time!CH$76</f>
        <v>0</v>
      </c>
      <c r="CI50" s="301">
        <f xml:space="preserve"> Time!CI$76</f>
        <v>0</v>
      </c>
      <c r="CJ50" s="301">
        <f xml:space="preserve"> Time!CJ$76</f>
        <v>0</v>
      </c>
      <c r="CK50" s="301">
        <f xml:space="preserve"> Time!CK$76</f>
        <v>0</v>
      </c>
      <c r="CL50" s="301">
        <f xml:space="preserve"> Time!CL$76</f>
        <v>0</v>
      </c>
      <c r="CM50" s="301">
        <f xml:space="preserve"> Time!CM$76</f>
        <v>0</v>
      </c>
      <c r="CN50" s="301">
        <f xml:space="preserve"> Time!CN$76</f>
        <v>0</v>
      </c>
      <c r="CO50" s="301">
        <f xml:space="preserve"> Time!CO$76</f>
        <v>0</v>
      </c>
      <c r="CP50" s="301">
        <f xml:space="preserve"> Time!CP$76</f>
        <v>0</v>
      </c>
      <c r="CQ50" s="301">
        <f xml:space="preserve"> Time!CQ$76</f>
        <v>0</v>
      </c>
      <c r="CR50" s="301">
        <f xml:space="preserve"> Time!CR$76</f>
        <v>0</v>
      </c>
      <c r="CS50" s="301">
        <f xml:space="preserve"> Time!CS$76</f>
        <v>0</v>
      </c>
      <c r="CT50" s="301">
        <f xml:space="preserve"> Time!CT$76</f>
        <v>0</v>
      </c>
      <c r="CU50" s="301">
        <f xml:space="preserve"> Time!CU$76</f>
        <v>0</v>
      </c>
      <c r="CV50" s="301">
        <f xml:space="preserve"> Time!CV$76</f>
        <v>0</v>
      </c>
      <c r="CW50" s="301">
        <f xml:space="preserve"> Time!CW$76</f>
        <v>0</v>
      </c>
      <c r="CX50" s="301">
        <f xml:space="preserve"> Time!CX$76</f>
        <v>0</v>
      </c>
      <c r="CY50" s="301">
        <f xml:space="preserve"> Time!CY$76</f>
        <v>0</v>
      </c>
      <c r="CZ50" s="301">
        <f xml:space="preserve"> Time!CZ$76</f>
        <v>0</v>
      </c>
      <c r="DA50" s="301">
        <f xml:space="preserve"> Time!DA$76</f>
        <v>0</v>
      </c>
      <c r="DB50" s="301">
        <f xml:space="preserve"> Time!DB$76</f>
        <v>0</v>
      </c>
      <c r="DC50" s="301">
        <f xml:space="preserve"> Time!DC$76</f>
        <v>0</v>
      </c>
      <c r="DD50" s="301">
        <f xml:space="preserve"> Time!DD$76</f>
        <v>0</v>
      </c>
      <c r="DE50" s="301">
        <f xml:space="preserve"> Time!DE$76</f>
        <v>0</v>
      </c>
      <c r="DF50" s="301">
        <f xml:space="preserve"> Time!DF$76</f>
        <v>0</v>
      </c>
      <c r="DG50" s="301">
        <f xml:space="preserve"> Time!DG$76</f>
        <v>0</v>
      </c>
      <c r="DH50" s="301">
        <f xml:space="preserve"> Time!DH$76</f>
        <v>0</v>
      </c>
      <c r="DI50" s="301">
        <f xml:space="preserve"> Time!DI$76</f>
        <v>0</v>
      </c>
      <c r="DJ50" s="301">
        <f xml:space="preserve"> Time!DJ$76</f>
        <v>0</v>
      </c>
      <c r="DK50" s="301">
        <f xml:space="preserve"> Time!DK$76</f>
        <v>0</v>
      </c>
      <c r="DL50" s="301">
        <f xml:space="preserve"> Time!DL$76</f>
        <v>0</v>
      </c>
      <c r="DM50" s="301">
        <f xml:space="preserve"> Time!DM$76</f>
        <v>0</v>
      </c>
      <c r="DN50" s="301">
        <f xml:space="preserve"> Time!DN$76</f>
        <v>0</v>
      </c>
      <c r="DO50" s="301">
        <f xml:space="preserve"> Time!DO$76</f>
        <v>0</v>
      </c>
      <c r="DP50" s="301">
        <f xml:space="preserve"> Time!DP$76</f>
        <v>0</v>
      </c>
      <c r="DQ50" s="301">
        <f xml:space="preserve"> Time!DQ$76</f>
        <v>0</v>
      </c>
      <c r="DR50" s="301">
        <f xml:space="preserve"> Time!DR$76</f>
        <v>0</v>
      </c>
      <c r="DS50" s="301">
        <f xml:space="preserve"> Time!DS$76</f>
        <v>0</v>
      </c>
      <c r="DT50" s="301">
        <f xml:space="preserve"> Time!DT$76</f>
        <v>0</v>
      </c>
      <c r="DU50" s="301">
        <f xml:space="preserve"> Time!DU$76</f>
        <v>0</v>
      </c>
      <c r="DV50" s="301">
        <f xml:space="preserve"> Time!DV$76</f>
        <v>0</v>
      </c>
      <c r="DW50" s="301">
        <f xml:space="preserve"> Time!DW$76</f>
        <v>0</v>
      </c>
      <c r="DX50" s="301">
        <f xml:space="preserve"> Time!DX$76</f>
        <v>0</v>
      </c>
      <c r="DY50" s="301">
        <f xml:space="preserve"> Time!DY$76</f>
        <v>0</v>
      </c>
      <c r="DZ50" s="301">
        <f xml:space="preserve"> Time!DZ$76</f>
        <v>0</v>
      </c>
      <c r="EA50" s="301">
        <f xml:space="preserve"> Time!EA$76</f>
        <v>0</v>
      </c>
      <c r="EB50" s="301">
        <f xml:space="preserve"> Time!EB$76</f>
        <v>0</v>
      </c>
      <c r="EC50" s="301">
        <f xml:space="preserve"> Time!EC$76</f>
        <v>0</v>
      </c>
      <c r="ED50" s="301">
        <f xml:space="preserve"> Time!ED$76</f>
        <v>0</v>
      </c>
      <c r="EE50" s="301">
        <f xml:space="preserve"> Time!EE$76</f>
        <v>0</v>
      </c>
      <c r="EF50" s="301">
        <f xml:space="preserve"> Time!EF$76</f>
        <v>0</v>
      </c>
      <c r="EG50" s="301">
        <f xml:space="preserve"> Time!EG$76</f>
        <v>0</v>
      </c>
      <c r="EH50" s="301">
        <f xml:space="preserve"> Time!EH$76</f>
        <v>0</v>
      </c>
      <c r="EI50" s="301">
        <f xml:space="preserve"> Time!EI$76</f>
        <v>0</v>
      </c>
      <c r="EJ50" s="301">
        <f xml:space="preserve"> Time!EJ$76</f>
        <v>0</v>
      </c>
      <c r="EK50" s="301">
        <f xml:space="preserve"> Time!EK$76</f>
        <v>0</v>
      </c>
      <c r="EL50" s="301">
        <f xml:space="preserve"> Time!EL$76</f>
        <v>0</v>
      </c>
      <c r="EM50" s="301">
        <f xml:space="preserve"> Time!EM$76</f>
        <v>0</v>
      </c>
      <c r="EN50" s="301">
        <f xml:space="preserve"> Time!EN$76</f>
        <v>0</v>
      </c>
      <c r="EO50" s="301">
        <f xml:space="preserve"> Time!EO$76</f>
        <v>0</v>
      </c>
      <c r="EP50" s="301">
        <f xml:space="preserve"> Time!EP$76</f>
        <v>0</v>
      </c>
      <c r="EQ50" s="301">
        <f xml:space="preserve"> Time!EQ$76</f>
        <v>0</v>
      </c>
      <c r="ER50" s="301">
        <f xml:space="preserve"> Time!ER$76</f>
        <v>0</v>
      </c>
      <c r="ES50" s="301">
        <f xml:space="preserve"> Time!ES$76</f>
        <v>0</v>
      </c>
      <c r="ET50" s="301">
        <f xml:space="preserve"> Time!ET$76</f>
        <v>0</v>
      </c>
      <c r="EU50" s="301">
        <f xml:space="preserve"> Time!EU$76</f>
        <v>0</v>
      </c>
      <c r="EV50" s="301">
        <f xml:space="preserve"> Time!EV$76</f>
        <v>0</v>
      </c>
      <c r="EW50" s="301">
        <f xml:space="preserve"> Time!EW$76</f>
        <v>0</v>
      </c>
      <c r="EX50" s="301">
        <f xml:space="preserve"> Time!EX$76</f>
        <v>0</v>
      </c>
      <c r="EY50" s="301">
        <f xml:space="preserve"> Time!EY$76</f>
        <v>0</v>
      </c>
      <c r="EZ50" s="301">
        <f xml:space="preserve"> Time!EZ$76</f>
        <v>0</v>
      </c>
      <c r="FA50" s="301">
        <f xml:space="preserve"> Time!FA$76</f>
        <v>0</v>
      </c>
      <c r="FB50" s="301">
        <f xml:space="preserve"> Time!FB$76</f>
        <v>0</v>
      </c>
      <c r="FC50" s="301">
        <f xml:space="preserve"> Time!FC$76</f>
        <v>0</v>
      </c>
      <c r="FD50" s="301">
        <f xml:space="preserve"> Time!FD$76</f>
        <v>0</v>
      </c>
      <c r="FE50" s="301">
        <f xml:space="preserve"> Time!FE$76</f>
        <v>0</v>
      </c>
      <c r="FF50" s="301">
        <f xml:space="preserve"> Time!FF$76</f>
        <v>0</v>
      </c>
      <c r="FG50" s="301">
        <f xml:space="preserve"> Time!FG$76</f>
        <v>0</v>
      </c>
      <c r="FH50" s="301">
        <f xml:space="preserve"> Time!FH$76</f>
        <v>0</v>
      </c>
      <c r="FI50" s="301">
        <f xml:space="preserve"> Time!FI$76</f>
        <v>0</v>
      </c>
      <c r="FJ50" s="301">
        <f xml:space="preserve"> Time!FJ$76</f>
        <v>0</v>
      </c>
      <c r="FK50" s="301">
        <f xml:space="preserve"> Time!FK$76</f>
        <v>0</v>
      </c>
      <c r="FL50" s="301">
        <f xml:space="preserve"> Time!FL$76</f>
        <v>0</v>
      </c>
      <c r="FM50" s="301">
        <f xml:space="preserve"> Time!FM$76</f>
        <v>0</v>
      </c>
      <c r="FN50" s="301">
        <f xml:space="preserve"> Time!FN$76</f>
        <v>0</v>
      </c>
      <c r="FO50" s="301">
        <f xml:space="preserve"> Time!FO$76</f>
        <v>0</v>
      </c>
      <c r="FP50" s="301">
        <f xml:space="preserve"> Time!FP$76</f>
        <v>0</v>
      </c>
      <c r="FQ50" s="301">
        <f xml:space="preserve"> Time!FQ$76</f>
        <v>0</v>
      </c>
      <c r="FR50" s="301">
        <f xml:space="preserve"> Time!FR$76</f>
        <v>0</v>
      </c>
      <c r="FS50" s="301">
        <f xml:space="preserve"> Time!FS$76</f>
        <v>0</v>
      </c>
      <c r="FT50" s="301">
        <f xml:space="preserve"> Time!FT$76</f>
        <v>0</v>
      </c>
      <c r="FU50" s="301">
        <f xml:space="preserve"> Time!FU$76</f>
        <v>0</v>
      </c>
      <c r="FV50" s="301">
        <f xml:space="preserve"> Time!FV$76</f>
        <v>0</v>
      </c>
      <c r="FW50" s="301">
        <f xml:space="preserve"> Time!FW$76</f>
        <v>0</v>
      </c>
      <c r="FX50" s="301">
        <f xml:space="preserve"> Time!FX$76</f>
        <v>0</v>
      </c>
      <c r="FY50" s="301">
        <f xml:space="preserve"> Time!FY$76</f>
        <v>0</v>
      </c>
      <c r="FZ50" s="301">
        <f xml:space="preserve"> Time!FZ$76</f>
        <v>0</v>
      </c>
      <c r="GA50" s="301">
        <f xml:space="preserve"> Time!GA$76</f>
        <v>0</v>
      </c>
      <c r="GB50" s="301">
        <f xml:space="preserve"> Time!GB$76</f>
        <v>0</v>
      </c>
      <c r="GC50" s="301">
        <f xml:space="preserve"> Time!GC$76</f>
        <v>0</v>
      </c>
      <c r="GD50" s="301">
        <f xml:space="preserve"> Time!GD$76</f>
        <v>0</v>
      </c>
      <c r="GE50" s="301">
        <f xml:space="preserve"> Time!GE$76</f>
        <v>0</v>
      </c>
      <c r="GF50" s="301">
        <f xml:space="preserve"> Time!GF$76</f>
        <v>0</v>
      </c>
      <c r="GG50" s="301">
        <f xml:space="preserve"> Time!GG$76</f>
        <v>0</v>
      </c>
      <c r="GH50" s="301">
        <f xml:space="preserve"> Time!GH$76</f>
        <v>0</v>
      </c>
      <c r="GI50" s="301">
        <f xml:space="preserve"> Time!GI$76</f>
        <v>0</v>
      </c>
      <c r="GJ50" s="301">
        <f xml:space="preserve"> Time!GJ$76</f>
        <v>0</v>
      </c>
    </row>
    <row r="51" spans="1:192" s="275" customFormat="1" x14ac:dyDescent="0.25">
      <c r="A51" s="15"/>
      <c r="B51" s="15"/>
      <c r="C51" s="21"/>
      <c r="D51" s="60"/>
      <c r="E51" s="286"/>
      <c r="F51" s="286"/>
      <c r="G51" s="286"/>
      <c r="H51" s="286"/>
      <c r="I51" s="43"/>
      <c r="J51" s="286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  <c r="AE51" s="286"/>
      <c r="AF51" s="286"/>
      <c r="AG51" s="286"/>
      <c r="AH51" s="286"/>
      <c r="AI51" s="286"/>
      <c r="AJ51" s="286"/>
      <c r="AK51" s="286"/>
      <c r="AL51" s="286"/>
      <c r="AM51" s="286"/>
      <c r="AN51" s="286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86"/>
      <c r="BB51" s="286"/>
      <c r="BC51" s="286"/>
      <c r="BD51" s="286"/>
      <c r="BE51" s="286"/>
      <c r="BF51" s="286"/>
      <c r="BG51" s="286"/>
      <c r="BH51" s="286"/>
      <c r="BI51" s="286"/>
      <c r="BJ51" s="286"/>
      <c r="BK51" s="286"/>
      <c r="BL51" s="286"/>
      <c r="BM51" s="286"/>
      <c r="BN51" s="286"/>
      <c r="BO51" s="286"/>
      <c r="BP51" s="286"/>
      <c r="BQ51" s="286"/>
      <c r="BR51" s="286"/>
      <c r="BS51" s="286"/>
      <c r="BT51" s="286"/>
      <c r="BU51" s="286"/>
      <c r="BV51" s="286"/>
      <c r="BW51" s="286"/>
      <c r="BX51" s="286"/>
      <c r="BY51" s="286"/>
      <c r="BZ51" s="286"/>
      <c r="CA51" s="286"/>
      <c r="CB51" s="286"/>
      <c r="CC51" s="286"/>
      <c r="CD51" s="286"/>
      <c r="CE51" s="286"/>
      <c r="CF51" s="286"/>
      <c r="CG51" s="286"/>
      <c r="CH51" s="286"/>
      <c r="CI51" s="286"/>
      <c r="CJ51" s="286"/>
      <c r="CK51" s="286"/>
      <c r="CL51" s="286"/>
      <c r="CM51" s="286"/>
      <c r="CN51" s="286"/>
      <c r="CO51" s="286"/>
      <c r="CP51" s="286"/>
      <c r="CQ51" s="286"/>
      <c r="CR51" s="286"/>
      <c r="CS51" s="286"/>
      <c r="CT51" s="286"/>
      <c r="CU51" s="286"/>
      <c r="CV51" s="286"/>
      <c r="CW51" s="286"/>
      <c r="CX51" s="286"/>
      <c r="CY51" s="286"/>
      <c r="CZ51" s="286"/>
      <c r="DA51" s="286"/>
      <c r="DB51" s="286"/>
      <c r="DC51" s="286"/>
      <c r="DD51" s="286"/>
      <c r="DE51" s="286"/>
      <c r="DF51" s="286"/>
      <c r="DG51" s="286"/>
      <c r="DH51" s="286"/>
      <c r="DI51" s="286"/>
      <c r="DJ51" s="286"/>
      <c r="DK51" s="286"/>
      <c r="DL51" s="286"/>
      <c r="DM51" s="286"/>
      <c r="DN51" s="286"/>
      <c r="DO51" s="286"/>
      <c r="DP51" s="286"/>
      <c r="DQ51" s="286"/>
      <c r="DR51" s="286"/>
      <c r="DS51" s="286"/>
      <c r="DT51" s="286"/>
      <c r="DU51" s="286"/>
      <c r="DV51" s="286"/>
      <c r="DW51" s="286"/>
      <c r="DX51" s="286"/>
      <c r="DY51" s="286"/>
      <c r="DZ51" s="286"/>
      <c r="EA51" s="286"/>
      <c r="EB51" s="286"/>
      <c r="EC51" s="286"/>
      <c r="ED51" s="286"/>
      <c r="EE51" s="286"/>
      <c r="EF51" s="286"/>
      <c r="EG51" s="286"/>
      <c r="EH51" s="286"/>
      <c r="EI51" s="286"/>
      <c r="EJ51" s="286"/>
      <c r="EK51" s="286"/>
      <c r="EL51" s="286"/>
      <c r="EM51" s="286"/>
      <c r="EN51" s="286"/>
      <c r="EO51" s="286"/>
      <c r="EP51" s="286"/>
      <c r="EQ51" s="286"/>
      <c r="ER51" s="286"/>
      <c r="ES51" s="286"/>
      <c r="ET51" s="286"/>
      <c r="EU51" s="286"/>
      <c r="EV51" s="286"/>
      <c r="EW51" s="286"/>
      <c r="EX51" s="286"/>
      <c r="EY51" s="286"/>
      <c r="EZ51" s="286"/>
      <c r="FA51" s="286"/>
      <c r="FB51" s="286"/>
      <c r="FC51" s="286"/>
      <c r="FD51" s="286"/>
      <c r="FE51" s="286"/>
      <c r="FF51" s="286"/>
      <c r="FG51" s="286"/>
      <c r="FH51" s="286"/>
      <c r="FI51" s="286"/>
      <c r="FJ51" s="286"/>
      <c r="FK51" s="286"/>
      <c r="FL51" s="286"/>
      <c r="FM51" s="286"/>
      <c r="FN51" s="286"/>
      <c r="FO51" s="286"/>
      <c r="FP51" s="286"/>
      <c r="FQ51" s="286"/>
      <c r="FR51" s="286"/>
      <c r="FS51" s="286"/>
      <c r="FT51" s="286"/>
      <c r="FU51" s="286"/>
      <c r="FV51" s="286"/>
      <c r="FW51" s="286"/>
      <c r="FX51" s="286"/>
      <c r="FY51" s="286"/>
      <c r="FZ51" s="286"/>
      <c r="GA51" s="286"/>
      <c r="GB51" s="286"/>
      <c r="GC51" s="286"/>
      <c r="GD51" s="286"/>
      <c r="GE51" s="286"/>
      <c r="GF51" s="286"/>
      <c r="GG51" s="286"/>
      <c r="GH51" s="286"/>
      <c r="GI51" s="286"/>
      <c r="GJ51" s="286"/>
    </row>
    <row r="52" spans="1:192" s="275" customFormat="1" x14ac:dyDescent="0.25">
      <c r="A52" s="15"/>
      <c r="B52" s="15"/>
      <c r="C52" s="21"/>
      <c r="D52" s="60"/>
      <c r="E52" s="286" t="s">
        <v>207</v>
      </c>
      <c r="F52" s="286"/>
      <c r="G52" s="286" t="str">
        <f xml:space="preserve"> SMU</f>
        <v>$ 000s</v>
      </c>
      <c r="H52" s="286"/>
      <c r="I52" s="43"/>
      <c r="J52" s="286">
        <f t="shared" ref="J52:BU52" si="50">I55</f>
        <v>0</v>
      </c>
      <c r="K52" s="286">
        <f t="shared" ca="1" si="50"/>
        <v>0</v>
      </c>
      <c r="L52" s="286">
        <f t="shared" ca="1" si="50"/>
        <v>0</v>
      </c>
      <c r="M52" s="286">
        <f t="shared" ca="1" si="50"/>
        <v>70000</v>
      </c>
      <c r="N52" s="286">
        <f t="shared" ca="1" si="50"/>
        <v>68250</v>
      </c>
      <c r="O52" s="286">
        <f t="shared" ca="1" si="50"/>
        <v>66500</v>
      </c>
      <c r="P52" s="286">
        <f t="shared" ca="1" si="50"/>
        <v>64750</v>
      </c>
      <c r="Q52" s="286">
        <f t="shared" ca="1" si="50"/>
        <v>63000</v>
      </c>
      <c r="R52" s="286">
        <f t="shared" ca="1" si="50"/>
        <v>61250</v>
      </c>
      <c r="S52" s="286">
        <f t="shared" ca="1" si="50"/>
        <v>59500</v>
      </c>
      <c r="T52" s="286">
        <f t="shared" ca="1" si="50"/>
        <v>57750</v>
      </c>
      <c r="U52" s="286">
        <f t="shared" ca="1" si="50"/>
        <v>56000</v>
      </c>
      <c r="V52" s="286">
        <f t="shared" ca="1" si="50"/>
        <v>54250</v>
      </c>
      <c r="W52" s="286">
        <f t="shared" ca="1" si="50"/>
        <v>52500</v>
      </c>
      <c r="X52" s="286">
        <f t="shared" ca="1" si="50"/>
        <v>50750</v>
      </c>
      <c r="Y52" s="286">
        <f t="shared" ca="1" si="50"/>
        <v>49000</v>
      </c>
      <c r="Z52" s="286">
        <f t="shared" ca="1" si="50"/>
        <v>47250</v>
      </c>
      <c r="AA52" s="286">
        <f t="shared" ca="1" si="50"/>
        <v>45500</v>
      </c>
      <c r="AB52" s="286">
        <f t="shared" ca="1" si="50"/>
        <v>43750</v>
      </c>
      <c r="AC52" s="286">
        <f t="shared" ca="1" si="50"/>
        <v>42000</v>
      </c>
      <c r="AD52" s="286">
        <f t="shared" ca="1" si="50"/>
        <v>40250</v>
      </c>
      <c r="AE52" s="286">
        <f t="shared" ca="1" si="50"/>
        <v>38500</v>
      </c>
      <c r="AF52" s="286">
        <f t="shared" ca="1" si="50"/>
        <v>36750</v>
      </c>
      <c r="AG52" s="286">
        <f t="shared" ca="1" si="50"/>
        <v>35000</v>
      </c>
      <c r="AH52" s="286">
        <f t="shared" ca="1" si="50"/>
        <v>33250</v>
      </c>
      <c r="AI52" s="286">
        <f t="shared" ca="1" si="50"/>
        <v>31500</v>
      </c>
      <c r="AJ52" s="286">
        <f t="shared" ca="1" si="50"/>
        <v>29750</v>
      </c>
      <c r="AK52" s="286">
        <f t="shared" ca="1" si="50"/>
        <v>28000</v>
      </c>
      <c r="AL52" s="286">
        <f t="shared" ca="1" si="50"/>
        <v>26250</v>
      </c>
      <c r="AM52" s="286">
        <f t="shared" ca="1" si="50"/>
        <v>24500</v>
      </c>
      <c r="AN52" s="286">
        <f t="shared" ca="1" si="50"/>
        <v>22750</v>
      </c>
      <c r="AO52" s="286">
        <f t="shared" ca="1" si="50"/>
        <v>21000</v>
      </c>
      <c r="AP52" s="286">
        <f t="shared" ca="1" si="50"/>
        <v>19250</v>
      </c>
      <c r="AQ52" s="286">
        <f t="shared" ca="1" si="50"/>
        <v>17500</v>
      </c>
      <c r="AR52" s="286">
        <f t="shared" ca="1" si="50"/>
        <v>15750</v>
      </c>
      <c r="AS52" s="286">
        <f t="shared" ca="1" si="50"/>
        <v>14000</v>
      </c>
      <c r="AT52" s="286">
        <f t="shared" ca="1" si="50"/>
        <v>12250</v>
      </c>
      <c r="AU52" s="286">
        <f t="shared" ca="1" si="50"/>
        <v>10500</v>
      </c>
      <c r="AV52" s="286">
        <f t="shared" ca="1" si="50"/>
        <v>8750</v>
      </c>
      <c r="AW52" s="286">
        <f t="shared" ca="1" si="50"/>
        <v>7000</v>
      </c>
      <c r="AX52" s="286">
        <f t="shared" ca="1" si="50"/>
        <v>5250</v>
      </c>
      <c r="AY52" s="286">
        <f t="shared" ca="1" si="50"/>
        <v>3500</v>
      </c>
      <c r="AZ52" s="286">
        <f t="shared" ca="1" si="50"/>
        <v>1750</v>
      </c>
      <c r="BA52" s="286">
        <f t="shared" ca="1" si="50"/>
        <v>0</v>
      </c>
      <c r="BB52" s="286">
        <f t="shared" ca="1" si="50"/>
        <v>0</v>
      </c>
      <c r="BC52" s="286">
        <f t="shared" ca="1" si="50"/>
        <v>0</v>
      </c>
      <c r="BD52" s="286">
        <f t="shared" ca="1" si="50"/>
        <v>0</v>
      </c>
      <c r="BE52" s="286">
        <f t="shared" ca="1" si="50"/>
        <v>0</v>
      </c>
      <c r="BF52" s="286">
        <f t="shared" ca="1" si="50"/>
        <v>0</v>
      </c>
      <c r="BG52" s="286">
        <f t="shared" ca="1" si="50"/>
        <v>0</v>
      </c>
      <c r="BH52" s="286">
        <f t="shared" ca="1" si="50"/>
        <v>0</v>
      </c>
      <c r="BI52" s="286">
        <f t="shared" ca="1" si="50"/>
        <v>0</v>
      </c>
      <c r="BJ52" s="286">
        <f t="shared" ca="1" si="50"/>
        <v>0</v>
      </c>
      <c r="BK52" s="286">
        <f t="shared" ca="1" si="50"/>
        <v>0</v>
      </c>
      <c r="BL52" s="286">
        <f t="shared" ca="1" si="50"/>
        <v>0</v>
      </c>
      <c r="BM52" s="286">
        <f t="shared" ca="1" si="50"/>
        <v>0</v>
      </c>
      <c r="BN52" s="286">
        <f t="shared" ca="1" si="50"/>
        <v>0</v>
      </c>
      <c r="BO52" s="286">
        <f t="shared" ca="1" si="50"/>
        <v>0</v>
      </c>
      <c r="BP52" s="286">
        <f t="shared" ca="1" si="50"/>
        <v>0</v>
      </c>
      <c r="BQ52" s="286">
        <f t="shared" ca="1" si="50"/>
        <v>0</v>
      </c>
      <c r="BR52" s="286">
        <f t="shared" ca="1" si="50"/>
        <v>0</v>
      </c>
      <c r="BS52" s="286">
        <f t="shared" ca="1" si="50"/>
        <v>0</v>
      </c>
      <c r="BT52" s="286">
        <f t="shared" ca="1" si="50"/>
        <v>0</v>
      </c>
      <c r="BU52" s="286">
        <f t="shared" ca="1" si="50"/>
        <v>0</v>
      </c>
      <c r="BV52" s="286">
        <f t="shared" ref="BV52:EG52" ca="1" si="51">BU55</f>
        <v>0</v>
      </c>
      <c r="BW52" s="286">
        <f t="shared" ca="1" si="51"/>
        <v>0</v>
      </c>
      <c r="BX52" s="286">
        <f t="shared" ca="1" si="51"/>
        <v>0</v>
      </c>
      <c r="BY52" s="286">
        <f t="shared" ca="1" si="51"/>
        <v>0</v>
      </c>
      <c r="BZ52" s="286">
        <f t="shared" ca="1" si="51"/>
        <v>0</v>
      </c>
      <c r="CA52" s="286">
        <f t="shared" ca="1" si="51"/>
        <v>0</v>
      </c>
      <c r="CB52" s="286">
        <f t="shared" ca="1" si="51"/>
        <v>0</v>
      </c>
      <c r="CC52" s="286">
        <f t="shared" ca="1" si="51"/>
        <v>0</v>
      </c>
      <c r="CD52" s="286">
        <f t="shared" ca="1" si="51"/>
        <v>0</v>
      </c>
      <c r="CE52" s="286">
        <f t="shared" ca="1" si="51"/>
        <v>0</v>
      </c>
      <c r="CF52" s="286">
        <f t="shared" ca="1" si="51"/>
        <v>0</v>
      </c>
      <c r="CG52" s="286">
        <f t="shared" ca="1" si="51"/>
        <v>0</v>
      </c>
      <c r="CH52" s="286">
        <f t="shared" ca="1" si="51"/>
        <v>0</v>
      </c>
      <c r="CI52" s="286">
        <f t="shared" ca="1" si="51"/>
        <v>0</v>
      </c>
      <c r="CJ52" s="286">
        <f t="shared" ca="1" si="51"/>
        <v>0</v>
      </c>
      <c r="CK52" s="286">
        <f t="shared" ca="1" si="51"/>
        <v>0</v>
      </c>
      <c r="CL52" s="286">
        <f t="shared" ca="1" si="51"/>
        <v>0</v>
      </c>
      <c r="CM52" s="286">
        <f t="shared" ca="1" si="51"/>
        <v>0</v>
      </c>
      <c r="CN52" s="286">
        <f t="shared" ca="1" si="51"/>
        <v>0</v>
      </c>
      <c r="CO52" s="286">
        <f t="shared" ca="1" si="51"/>
        <v>0</v>
      </c>
      <c r="CP52" s="286">
        <f t="shared" ca="1" si="51"/>
        <v>0</v>
      </c>
      <c r="CQ52" s="286">
        <f t="shared" ca="1" si="51"/>
        <v>0</v>
      </c>
      <c r="CR52" s="286">
        <f t="shared" ca="1" si="51"/>
        <v>0</v>
      </c>
      <c r="CS52" s="286">
        <f t="shared" ca="1" si="51"/>
        <v>0</v>
      </c>
      <c r="CT52" s="286">
        <f t="shared" ca="1" si="51"/>
        <v>0</v>
      </c>
      <c r="CU52" s="286">
        <f t="shared" ca="1" si="51"/>
        <v>0</v>
      </c>
      <c r="CV52" s="286">
        <f t="shared" ca="1" si="51"/>
        <v>0</v>
      </c>
      <c r="CW52" s="286">
        <f t="shared" ca="1" si="51"/>
        <v>0</v>
      </c>
      <c r="CX52" s="286">
        <f t="shared" ca="1" si="51"/>
        <v>0</v>
      </c>
      <c r="CY52" s="286">
        <f t="shared" ca="1" si="51"/>
        <v>0</v>
      </c>
      <c r="CZ52" s="286">
        <f t="shared" ca="1" si="51"/>
        <v>0</v>
      </c>
      <c r="DA52" s="286">
        <f t="shared" ca="1" si="51"/>
        <v>0</v>
      </c>
      <c r="DB52" s="286">
        <f t="shared" ca="1" si="51"/>
        <v>0</v>
      </c>
      <c r="DC52" s="286">
        <f t="shared" ca="1" si="51"/>
        <v>0</v>
      </c>
      <c r="DD52" s="286">
        <f t="shared" ca="1" si="51"/>
        <v>0</v>
      </c>
      <c r="DE52" s="286">
        <f t="shared" ca="1" si="51"/>
        <v>0</v>
      </c>
      <c r="DF52" s="286">
        <f t="shared" ca="1" si="51"/>
        <v>0</v>
      </c>
      <c r="DG52" s="286">
        <f t="shared" ca="1" si="51"/>
        <v>0</v>
      </c>
      <c r="DH52" s="286">
        <f t="shared" ca="1" si="51"/>
        <v>0</v>
      </c>
      <c r="DI52" s="286">
        <f t="shared" ca="1" si="51"/>
        <v>0</v>
      </c>
      <c r="DJ52" s="286">
        <f t="shared" ca="1" si="51"/>
        <v>0</v>
      </c>
      <c r="DK52" s="286">
        <f t="shared" ca="1" si="51"/>
        <v>0</v>
      </c>
      <c r="DL52" s="286">
        <f t="shared" ca="1" si="51"/>
        <v>0</v>
      </c>
      <c r="DM52" s="286">
        <f t="shared" ca="1" si="51"/>
        <v>0</v>
      </c>
      <c r="DN52" s="286">
        <f t="shared" ca="1" si="51"/>
        <v>0</v>
      </c>
      <c r="DO52" s="286">
        <f t="shared" ca="1" si="51"/>
        <v>0</v>
      </c>
      <c r="DP52" s="286">
        <f t="shared" ca="1" si="51"/>
        <v>0</v>
      </c>
      <c r="DQ52" s="286">
        <f t="shared" ca="1" si="51"/>
        <v>0</v>
      </c>
      <c r="DR52" s="286">
        <f t="shared" ca="1" si="51"/>
        <v>0</v>
      </c>
      <c r="DS52" s="286">
        <f t="shared" ca="1" si="51"/>
        <v>0</v>
      </c>
      <c r="DT52" s="286">
        <f t="shared" ca="1" si="51"/>
        <v>0</v>
      </c>
      <c r="DU52" s="286">
        <f t="shared" ca="1" si="51"/>
        <v>0</v>
      </c>
      <c r="DV52" s="286">
        <f t="shared" ca="1" si="51"/>
        <v>0</v>
      </c>
      <c r="DW52" s="286">
        <f t="shared" ca="1" si="51"/>
        <v>0</v>
      </c>
      <c r="DX52" s="286">
        <f t="shared" ca="1" si="51"/>
        <v>0</v>
      </c>
      <c r="DY52" s="286">
        <f t="shared" ca="1" si="51"/>
        <v>0</v>
      </c>
      <c r="DZ52" s="286">
        <f t="shared" ca="1" si="51"/>
        <v>0</v>
      </c>
      <c r="EA52" s="286">
        <f t="shared" ca="1" si="51"/>
        <v>0</v>
      </c>
      <c r="EB52" s="286">
        <f t="shared" ca="1" si="51"/>
        <v>0</v>
      </c>
      <c r="EC52" s="286">
        <f t="shared" ca="1" si="51"/>
        <v>0</v>
      </c>
      <c r="ED52" s="286">
        <f t="shared" ca="1" si="51"/>
        <v>0</v>
      </c>
      <c r="EE52" s="286">
        <f t="shared" ca="1" si="51"/>
        <v>0</v>
      </c>
      <c r="EF52" s="286">
        <f t="shared" ca="1" si="51"/>
        <v>0</v>
      </c>
      <c r="EG52" s="286">
        <f t="shared" ca="1" si="51"/>
        <v>0</v>
      </c>
      <c r="EH52" s="286">
        <f t="shared" ref="EH52:GJ52" ca="1" si="52">EG55</f>
        <v>0</v>
      </c>
      <c r="EI52" s="286">
        <f t="shared" ca="1" si="52"/>
        <v>0</v>
      </c>
      <c r="EJ52" s="286">
        <f t="shared" ca="1" si="52"/>
        <v>0</v>
      </c>
      <c r="EK52" s="286">
        <f t="shared" ca="1" si="52"/>
        <v>0</v>
      </c>
      <c r="EL52" s="286">
        <f t="shared" ca="1" si="52"/>
        <v>0</v>
      </c>
      <c r="EM52" s="286">
        <f t="shared" ca="1" si="52"/>
        <v>0</v>
      </c>
      <c r="EN52" s="286">
        <f t="shared" ca="1" si="52"/>
        <v>0</v>
      </c>
      <c r="EO52" s="286">
        <f t="shared" ca="1" si="52"/>
        <v>0</v>
      </c>
      <c r="EP52" s="286">
        <f t="shared" ca="1" si="52"/>
        <v>0</v>
      </c>
      <c r="EQ52" s="286">
        <f t="shared" ca="1" si="52"/>
        <v>0</v>
      </c>
      <c r="ER52" s="286">
        <f t="shared" ca="1" si="52"/>
        <v>0</v>
      </c>
      <c r="ES52" s="286">
        <f t="shared" ca="1" si="52"/>
        <v>0</v>
      </c>
      <c r="ET52" s="286">
        <f t="shared" ca="1" si="52"/>
        <v>0</v>
      </c>
      <c r="EU52" s="286">
        <f t="shared" ca="1" si="52"/>
        <v>0</v>
      </c>
      <c r="EV52" s="286">
        <f t="shared" ca="1" si="52"/>
        <v>0</v>
      </c>
      <c r="EW52" s="286">
        <f t="shared" ca="1" si="52"/>
        <v>0</v>
      </c>
      <c r="EX52" s="286">
        <f t="shared" ca="1" si="52"/>
        <v>0</v>
      </c>
      <c r="EY52" s="286">
        <f t="shared" ca="1" si="52"/>
        <v>0</v>
      </c>
      <c r="EZ52" s="286">
        <f t="shared" ca="1" si="52"/>
        <v>0</v>
      </c>
      <c r="FA52" s="286">
        <f t="shared" ca="1" si="52"/>
        <v>0</v>
      </c>
      <c r="FB52" s="286">
        <f t="shared" ca="1" si="52"/>
        <v>0</v>
      </c>
      <c r="FC52" s="286">
        <f t="shared" ca="1" si="52"/>
        <v>0</v>
      </c>
      <c r="FD52" s="286">
        <f t="shared" ca="1" si="52"/>
        <v>0</v>
      </c>
      <c r="FE52" s="286">
        <f t="shared" ca="1" si="52"/>
        <v>0</v>
      </c>
      <c r="FF52" s="286">
        <f t="shared" ca="1" si="52"/>
        <v>0</v>
      </c>
      <c r="FG52" s="286">
        <f t="shared" ca="1" si="52"/>
        <v>0</v>
      </c>
      <c r="FH52" s="286">
        <f t="shared" ca="1" si="52"/>
        <v>0</v>
      </c>
      <c r="FI52" s="286">
        <f t="shared" ca="1" si="52"/>
        <v>0</v>
      </c>
      <c r="FJ52" s="286">
        <f t="shared" ca="1" si="52"/>
        <v>0</v>
      </c>
      <c r="FK52" s="286">
        <f t="shared" ca="1" si="52"/>
        <v>0</v>
      </c>
      <c r="FL52" s="286">
        <f t="shared" ca="1" si="52"/>
        <v>0</v>
      </c>
      <c r="FM52" s="286">
        <f t="shared" ca="1" si="52"/>
        <v>0</v>
      </c>
      <c r="FN52" s="286">
        <f t="shared" ca="1" si="52"/>
        <v>0</v>
      </c>
      <c r="FO52" s="286">
        <f t="shared" ca="1" si="52"/>
        <v>0</v>
      </c>
      <c r="FP52" s="286">
        <f t="shared" ca="1" si="52"/>
        <v>0</v>
      </c>
      <c r="FQ52" s="286">
        <f t="shared" ca="1" si="52"/>
        <v>0</v>
      </c>
      <c r="FR52" s="286">
        <f t="shared" ca="1" si="52"/>
        <v>0</v>
      </c>
      <c r="FS52" s="286">
        <f t="shared" ca="1" si="52"/>
        <v>0</v>
      </c>
      <c r="FT52" s="286">
        <f t="shared" ca="1" si="52"/>
        <v>0</v>
      </c>
      <c r="FU52" s="286">
        <f t="shared" ca="1" si="52"/>
        <v>0</v>
      </c>
      <c r="FV52" s="286">
        <f t="shared" ca="1" si="52"/>
        <v>0</v>
      </c>
      <c r="FW52" s="286">
        <f t="shared" ca="1" si="52"/>
        <v>0</v>
      </c>
      <c r="FX52" s="286">
        <f t="shared" ca="1" si="52"/>
        <v>0</v>
      </c>
      <c r="FY52" s="286">
        <f t="shared" ca="1" si="52"/>
        <v>0</v>
      </c>
      <c r="FZ52" s="286">
        <f t="shared" ca="1" si="52"/>
        <v>0</v>
      </c>
      <c r="GA52" s="286">
        <f t="shared" ca="1" si="52"/>
        <v>0</v>
      </c>
      <c r="GB52" s="286">
        <f t="shared" ca="1" si="52"/>
        <v>0</v>
      </c>
      <c r="GC52" s="286">
        <f t="shared" ca="1" si="52"/>
        <v>0</v>
      </c>
      <c r="GD52" s="286">
        <f t="shared" ca="1" si="52"/>
        <v>0</v>
      </c>
      <c r="GE52" s="286">
        <f t="shared" ca="1" si="52"/>
        <v>0</v>
      </c>
      <c r="GF52" s="286">
        <f t="shared" ca="1" si="52"/>
        <v>0</v>
      </c>
      <c r="GG52" s="286">
        <f t="shared" ca="1" si="52"/>
        <v>0</v>
      </c>
      <c r="GH52" s="286">
        <f t="shared" ca="1" si="52"/>
        <v>0</v>
      </c>
      <c r="GI52" s="286">
        <f t="shared" ca="1" si="52"/>
        <v>0</v>
      </c>
      <c r="GJ52" s="286">
        <f t="shared" ca="1" si="52"/>
        <v>0</v>
      </c>
    </row>
    <row r="53" spans="1:192" s="275" customFormat="1" x14ac:dyDescent="0.25">
      <c r="A53" s="15"/>
      <c r="B53" s="15"/>
      <c r="C53" s="21"/>
      <c r="D53" s="60"/>
      <c r="E53" s="287" t="s">
        <v>209</v>
      </c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287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287"/>
      <c r="BV53" s="287"/>
      <c r="BW53" s="287"/>
      <c r="BX53" s="287"/>
      <c r="BY53" s="287"/>
      <c r="BZ53" s="287"/>
      <c r="CA53" s="287"/>
      <c r="CB53" s="287"/>
      <c r="CC53" s="287"/>
      <c r="CD53" s="287"/>
      <c r="CE53" s="287"/>
      <c r="CF53" s="287"/>
      <c r="CG53" s="287"/>
      <c r="CH53" s="287"/>
      <c r="CI53" s="287"/>
      <c r="CJ53" s="287"/>
      <c r="CK53" s="287"/>
      <c r="CL53" s="287"/>
      <c r="CM53" s="287"/>
      <c r="CN53" s="287"/>
      <c r="CO53" s="287"/>
      <c r="CP53" s="287"/>
      <c r="CQ53" s="287"/>
      <c r="CR53" s="287"/>
      <c r="CS53" s="287"/>
      <c r="CT53" s="287"/>
      <c r="CU53" s="287"/>
      <c r="CV53" s="287"/>
      <c r="CW53" s="287"/>
      <c r="CX53" s="287"/>
      <c r="CY53" s="287"/>
      <c r="CZ53" s="287"/>
      <c r="DA53" s="287"/>
      <c r="DB53" s="287"/>
      <c r="DC53" s="287"/>
      <c r="DD53" s="287"/>
      <c r="DE53" s="287"/>
      <c r="DF53" s="287"/>
      <c r="DG53" s="287"/>
      <c r="DH53" s="287"/>
      <c r="DI53" s="287"/>
      <c r="DJ53" s="287"/>
      <c r="DK53" s="287"/>
      <c r="DL53" s="287"/>
      <c r="DM53" s="287"/>
      <c r="DN53" s="287"/>
      <c r="DO53" s="287"/>
      <c r="DP53" s="287"/>
      <c r="DQ53" s="287"/>
      <c r="DR53" s="287"/>
      <c r="DS53" s="287"/>
      <c r="DT53" s="287"/>
      <c r="DU53" s="287"/>
      <c r="DV53" s="287"/>
      <c r="DW53" s="287"/>
      <c r="DX53" s="287"/>
      <c r="DY53" s="287"/>
      <c r="DZ53" s="287"/>
      <c r="EA53" s="287"/>
      <c r="EB53" s="287"/>
      <c r="EC53" s="287"/>
      <c r="ED53" s="287"/>
      <c r="EE53" s="287"/>
      <c r="EF53" s="287"/>
      <c r="EG53" s="287"/>
      <c r="EH53" s="287"/>
      <c r="EI53" s="287"/>
      <c r="EJ53" s="287"/>
      <c r="EK53" s="287"/>
      <c r="EL53" s="287"/>
      <c r="EM53" s="287"/>
      <c r="EN53" s="287"/>
      <c r="EO53" s="287"/>
      <c r="EP53" s="287"/>
      <c r="EQ53" s="287"/>
      <c r="ER53" s="287"/>
      <c r="ES53" s="287"/>
      <c r="ET53" s="287"/>
      <c r="EU53" s="287"/>
      <c r="EV53" s="287"/>
      <c r="EW53" s="287"/>
      <c r="EX53" s="287"/>
      <c r="EY53" s="287"/>
      <c r="EZ53" s="287"/>
      <c r="FA53" s="287"/>
      <c r="FB53" s="287"/>
      <c r="FC53" s="287"/>
      <c r="FD53" s="287"/>
      <c r="FE53" s="287"/>
      <c r="FF53" s="287"/>
      <c r="FG53" s="287"/>
      <c r="FH53" s="287"/>
      <c r="FI53" s="287"/>
      <c r="FJ53" s="287"/>
      <c r="FK53" s="287"/>
      <c r="FL53" s="287"/>
      <c r="FM53" s="287"/>
      <c r="FN53" s="287"/>
      <c r="FO53" s="287"/>
      <c r="FP53" s="287"/>
      <c r="FQ53" s="287"/>
      <c r="FR53" s="287"/>
      <c r="FS53" s="287"/>
      <c r="FT53" s="287"/>
      <c r="FU53" s="287"/>
      <c r="FV53" s="287"/>
      <c r="FW53" s="287"/>
      <c r="FX53" s="287"/>
      <c r="FY53" s="287"/>
      <c r="FZ53" s="287"/>
      <c r="GA53" s="287"/>
      <c r="GB53" s="287"/>
      <c r="GC53" s="287"/>
      <c r="GD53" s="287"/>
      <c r="GE53" s="287"/>
      <c r="GF53" s="287"/>
      <c r="GG53" s="287"/>
      <c r="GH53" s="287"/>
      <c r="GI53" s="287"/>
      <c r="GJ53" s="287"/>
    </row>
    <row r="54" spans="1:192" s="527" customFormat="1" x14ac:dyDescent="0.25">
      <c r="A54" s="15"/>
      <c r="B54" s="15"/>
      <c r="C54" s="21"/>
      <c r="D54" s="60"/>
      <c r="E54" s="562" t="str">
        <f t="shared" ref="E54:AJ54" si="53" xml:space="preserve"> E$43</f>
        <v>Senior debt level principal repayment POS</v>
      </c>
      <c r="F54" s="562">
        <f t="shared" si="53"/>
        <v>0</v>
      </c>
      <c r="G54" s="562" t="str">
        <f t="shared" si="53"/>
        <v>$ 000s</v>
      </c>
      <c r="H54" s="562">
        <f t="shared" ca="1" si="53"/>
        <v>70000</v>
      </c>
      <c r="I54" s="562">
        <f t="shared" si="53"/>
        <v>0</v>
      </c>
      <c r="J54" s="562">
        <f t="shared" ca="1" si="53"/>
        <v>0</v>
      </c>
      <c r="K54" s="562">
        <f t="shared" ca="1" si="53"/>
        <v>0</v>
      </c>
      <c r="L54" s="562">
        <f t="shared" ca="1" si="53"/>
        <v>0</v>
      </c>
      <c r="M54" s="562">
        <f t="shared" ca="1" si="53"/>
        <v>1750</v>
      </c>
      <c r="N54" s="562">
        <f t="shared" ca="1" si="53"/>
        <v>1750</v>
      </c>
      <c r="O54" s="562">
        <f t="shared" ca="1" si="53"/>
        <v>1750</v>
      </c>
      <c r="P54" s="562">
        <f t="shared" ca="1" si="53"/>
        <v>1750</v>
      </c>
      <c r="Q54" s="562">
        <f t="shared" ca="1" si="53"/>
        <v>1750</v>
      </c>
      <c r="R54" s="562">
        <f t="shared" ca="1" si="53"/>
        <v>1750</v>
      </c>
      <c r="S54" s="562">
        <f t="shared" ca="1" si="53"/>
        <v>1750</v>
      </c>
      <c r="T54" s="562">
        <f t="shared" ca="1" si="53"/>
        <v>1750</v>
      </c>
      <c r="U54" s="562">
        <f t="shared" ca="1" si="53"/>
        <v>1750</v>
      </c>
      <c r="V54" s="562">
        <f t="shared" ca="1" si="53"/>
        <v>1750</v>
      </c>
      <c r="W54" s="562">
        <f t="shared" ca="1" si="53"/>
        <v>1750</v>
      </c>
      <c r="X54" s="562">
        <f t="shared" ca="1" si="53"/>
        <v>1750</v>
      </c>
      <c r="Y54" s="562">
        <f t="shared" ca="1" si="53"/>
        <v>1750</v>
      </c>
      <c r="Z54" s="562">
        <f t="shared" ca="1" si="53"/>
        <v>1750</v>
      </c>
      <c r="AA54" s="562">
        <f t="shared" ca="1" si="53"/>
        <v>1750</v>
      </c>
      <c r="AB54" s="562">
        <f t="shared" ca="1" si="53"/>
        <v>1750</v>
      </c>
      <c r="AC54" s="562">
        <f t="shared" ca="1" si="53"/>
        <v>1750</v>
      </c>
      <c r="AD54" s="562">
        <f t="shared" ca="1" si="53"/>
        <v>1750</v>
      </c>
      <c r="AE54" s="562">
        <f t="shared" ca="1" si="53"/>
        <v>1750</v>
      </c>
      <c r="AF54" s="562">
        <f t="shared" ca="1" si="53"/>
        <v>1750</v>
      </c>
      <c r="AG54" s="562">
        <f t="shared" ca="1" si="53"/>
        <v>1750</v>
      </c>
      <c r="AH54" s="562">
        <f t="shared" ca="1" si="53"/>
        <v>1750</v>
      </c>
      <c r="AI54" s="562">
        <f t="shared" ca="1" si="53"/>
        <v>1750</v>
      </c>
      <c r="AJ54" s="562">
        <f t="shared" ca="1" si="53"/>
        <v>1750</v>
      </c>
      <c r="AK54" s="562">
        <f t="shared" ref="AK54:BP54" ca="1" si="54" xml:space="preserve"> AK$43</f>
        <v>1750</v>
      </c>
      <c r="AL54" s="562">
        <f t="shared" ca="1" si="54"/>
        <v>1750</v>
      </c>
      <c r="AM54" s="562">
        <f t="shared" ca="1" si="54"/>
        <v>1750</v>
      </c>
      <c r="AN54" s="562">
        <f t="shared" ca="1" si="54"/>
        <v>1750</v>
      </c>
      <c r="AO54" s="562">
        <f t="shared" ca="1" si="54"/>
        <v>1750</v>
      </c>
      <c r="AP54" s="562">
        <f t="shared" ca="1" si="54"/>
        <v>1750</v>
      </c>
      <c r="AQ54" s="562">
        <f t="shared" ca="1" si="54"/>
        <v>1750</v>
      </c>
      <c r="AR54" s="562">
        <f t="shared" ca="1" si="54"/>
        <v>1750</v>
      </c>
      <c r="AS54" s="562">
        <f t="shared" ca="1" si="54"/>
        <v>1750</v>
      </c>
      <c r="AT54" s="562">
        <f t="shared" ca="1" si="54"/>
        <v>1750</v>
      </c>
      <c r="AU54" s="562">
        <f t="shared" ca="1" si="54"/>
        <v>1750</v>
      </c>
      <c r="AV54" s="562">
        <f t="shared" ca="1" si="54"/>
        <v>1750</v>
      </c>
      <c r="AW54" s="562">
        <f t="shared" ca="1" si="54"/>
        <v>1750</v>
      </c>
      <c r="AX54" s="562">
        <f t="shared" ca="1" si="54"/>
        <v>1750</v>
      </c>
      <c r="AY54" s="562">
        <f t="shared" ca="1" si="54"/>
        <v>1750</v>
      </c>
      <c r="AZ54" s="562">
        <f t="shared" ca="1" si="54"/>
        <v>1750</v>
      </c>
      <c r="BA54" s="562">
        <f t="shared" ca="1" si="54"/>
        <v>0</v>
      </c>
      <c r="BB54" s="562">
        <f t="shared" ca="1" si="54"/>
        <v>0</v>
      </c>
      <c r="BC54" s="562">
        <f t="shared" ca="1" si="54"/>
        <v>0</v>
      </c>
      <c r="BD54" s="562">
        <f t="shared" ca="1" si="54"/>
        <v>0</v>
      </c>
      <c r="BE54" s="562">
        <f t="shared" ca="1" si="54"/>
        <v>0</v>
      </c>
      <c r="BF54" s="562">
        <f t="shared" ca="1" si="54"/>
        <v>0</v>
      </c>
      <c r="BG54" s="562">
        <f t="shared" ca="1" si="54"/>
        <v>0</v>
      </c>
      <c r="BH54" s="562">
        <f t="shared" ca="1" si="54"/>
        <v>0</v>
      </c>
      <c r="BI54" s="562">
        <f t="shared" ca="1" si="54"/>
        <v>0</v>
      </c>
      <c r="BJ54" s="562">
        <f t="shared" ca="1" si="54"/>
        <v>0</v>
      </c>
      <c r="BK54" s="562">
        <f t="shared" ca="1" si="54"/>
        <v>0</v>
      </c>
      <c r="BL54" s="562">
        <f t="shared" ca="1" si="54"/>
        <v>0</v>
      </c>
      <c r="BM54" s="562">
        <f t="shared" ca="1" si="54"/>
        <v>0</v>
      </c>
      <c r="BN54" s="562">
        <f t="shared" ca="1" si="54"/>
        <v>0</v>
      </c>
      <c r="BO54" s="562">
        <f t="shared" ca="1" si="54"/>
        <v>0</v>
      </c>
      <c r="BP54" s="562">
        <f t="shared" ca="1" si="54"/>
        <v>0</v>
      </c>
      <c r="BQ54" s="562">
        <f t="shared" ref="BQ54:CV54" ca="1" si="55" xml:space="preserve"> BQ$43</f>
        <v>0</v>
      </c>
      <c r="BR54" s="562">
        <f t="shared" ca="1" si="55"/>
        <v>0</v>
      </c>
      <c r="BS54" s="562">
        <f t="shared" ca="1" si="55"/>
        <v>0</v>
      </c>
      <c r="BT54" s="562">
        <f t="shared" ca="1" si="55"/>
        <v>0</v>
      </c>
      <c r="BU54" s="562">
        <f t="shared" ca="1" si="55"/>
        <v>0</v>
      </c>
      <c r="BV54" s="562">
        <f t="shared" ca="1" si="55"/>
        <v>0</v>
      </c>
      <c r="BW54" s="562">
        <f t="shared" ca="1" si="55"/>
        <v>0</v>
      </c>
      <c r="BX54" s="562">
        <f t="shared" ca="1" si="55"/>
        <v>0</v>
      </c>
      <c r="BY54" s="562">
        <f t="shared" ca="1" si="55"/>
        <v>0</v>
      </c>
      <c r="BZ54" s="562">
        <f t="shared" ca="1" si="55"/>
        <v>0</v>
      </c>
      <c r="CA54" s="562">
        <f t="shared" ca="1" si="55"/>
        <v>0</v>
      </c>
      <c r="CB54" s="562">
        <f t="shared" ca="1" si="55"/>
        <v>0</v>
      </c>
      <c r="CC54" s="562">
        <f t="shared" ca="1" si="55"/>
        <v>0</v>
      </c>
      <c r="CD54" s="562">
        <f t="shared" ca="1" si="55"/>
        <v>0</v>
      </c>
      <c r="CE54" s="562">
        <f t="shared" ca="1" si="55"/>
        <v>0</v>
      </c>
      <c r="CF54" s="562">
        <f t="shared" ca="1" si="55"/>
        <v>0</v>
      </c>
      <c r="CG54" s="562">
        <f t="shared" ca="1" si="55"/>
        <v>0</v>
      </c>
      <c r="CH54" s="562">
        <f t="shared" ca="1" si="55"/>
        <v>0</v>
      </c>
      <c r="CI54" s="562">
        <f t="shared" ca="1" si="55"/>
        <v>0</v>
      </c>
      <c r="CJ54" s="562">
        <f t="shared" ca="1" si="55"/>
        <v>0</v>
      </c>
      <c r="CK54" s="562">
        <f t="shared" ca="1" si="55"/>
        <v>0</v>
      </c>
      <c r="CL54" s="562">
        <f t="shared" ca="1" si="55"/>
        <v>0</v>
      </c>
      <c r="CM54" s="562">
        <f t="shared" ca="1" si="55"/>
        <v>0</v>
      </c>
      <c r="CN54" s="562">
        <f t="shared" ca="1" si="55"/>
        <v>0</v>
      </c>
      <c r="CO54" s="562">
        <f t="shared" ca="1" si="55"/>
        <v>0</v>
      </c>
      <c r="CP54" s="562">
        <f t="shared" ca="1" si="55"/>
        <v>0</v>
      </c>
      <c r="CQ54" s="562">
        <f t="shared" ca="1" si="55"/>
        <v>0</v>
      </c>
      <c r="CR54" s="562">
        <f t="shared" ca="1" si="55"/>
        <v>0</v>
      </c>
      <c r="CS54" s="562">
        <f t="shared" ca="1" si="55"/>
        <v>0</v>
      </c>
      <c r="CT54" s="562">
        <f t="shared" ca="1" si="55"/>
        <v>0</v>
      </c>
      <c r="CU54" s="562">
        <f t="shared" ca="1" si="55"/>
        <v>0</v>
      </c>
      <c r="CV54" s="562">
        <f t="shared" ca="1" si="55"/>
        <v>0</v>
      </c>
      <c r="CW54" s="562">
        <f t="shared" ref="CW54:EB54" ca="1" si="56" xml:space="preserve"> CW$43</f>
        <v>0</v>
      </c>
      <c r="CX54" s="562">
        <f t="shared" ca="1" si="56"/>
        <v>0</v>
      </c>
      <c r="CY54" s="562">
        <f t="shared" ca="1" si="56"/>
        <v>0</v>
      </c>
      <c r="CZ54" s="562">
        <f t="shared" ca="1" si="56"/>
        <v>0</v>
      </c>
      <c r="DA54" s="562">
        <f t="shared" ca="1" si="56"/>
        <v>0</v>
      </c>
      <c r="DB54" s="562">
        <f t="shared" ca="1" si="56"/>
        <v>0</v>
      </c>
      <c r="DC54" s="562">
        <f t="shared" ca="1" si="56"/>
        <v>0</v>
      </c>
      <c r="DD54" s="562">
        <f t="shared" ca="1" si="56"/>
        <v>0</v>
      </c>
      <c r="DE54" s="562">
        <f t="shared" ca="1" si="56"/>
        <v>0</v>
      </c>
      <c r="DF54" s="562">
        <f t="shared" ca="1" si="56"/>
        <v>0</v>
      </c>
      <c r="DG54" s="562">
        <f t="shared" ca="1" si="56"/>
        <v>0</v>
      </c>
      <c r="DH54" s="562">
        <f t="shared" ca="1" si="56"/>
        <v>0</v>
      </c>
      <c r="DI54" s="562">
        <f t="shared" ca="1" si="56"/>
        <v>0</v>
      </c>
      <c r="DJ54" s="562">
        <f t="shared" ca="1" si="56"/>
        <v>0</v>
      </c>
      <c r="DK54" s="562">
        <f t="shared" ca="1" si="56"/>
        <v>0</v>
      </c>
      <c r="DL54" s="562">
        <f t="shared" ca="1" si="56"/>
        <v>0</v>
      </c>
      <c r="DM54" s="562">
        <f t="shared" ca="1" si="56"/>
        <v>0</v>
      </c>
      <c r="DN54" s="562">
        <f t="shared" ca="1" si="56"/>
        <v>0</v>
      </c>
      <c r="DO54" s="562">
        <f t="shared" ca="1" si="56"/>
        <v>0</v>
      </c>
      <c r="DP54" s="562">
        <f t="shared" ca="1" si="56"/>
        <v>0</v>
      </c>
      <c r="DQ54" s="562">
        <f t="shared" ca="1" si="56"/>
        <v>0</v>
      </c>
      <c r="DR54" s="562">
        <f t="shared" ca="1" si="56"/>
        <v>0</v>
      </c>
      <c r="DS54" s="562">
        <f t="shared" ca="1" si="56"/>
        <v>0</v>
      </c>
      <c r="DT54" s="562">
        <f t="shared" ca="1" si="56"/>
        <v>0</v>
      </c>
      <c r="DU54" s="562">
        <f t="shared" ca="1" si="56"/>
        <v>0</v>
      </c>
      <c r="DV54" s="562">
        <f t="shared" ca="1" si="56"/>
        <v>0</v>
      </c>
      <c r="DW54" s="562">
        <f t="shared" ca="1" si="56"/>
        <v>0</v>
      </c>
      <c r="DX54" s="562">
        <f t="shared" ca="1" si="56"/>
        <v>0</v>
      </c>
      <c r="DY54" s="562">
        <f t="shared" ca="1" si="56"/>
        <v>0</v>
      </c>
      <c r="DZ54" s="562">
        <f t="shared" ca="1" si="56"/>
        <v>0</v>
      </c>
      <c r="EA54" s="562">
        <f t="shared" ca="1" si="56"/>
        <v>0</v>
      </c>
      <c r="EB54" s="562">
        <f t="shared" ca="1" si="56"/>
        <v>0</v>
      </c>
      <c r="EC54" s="562">
        <f t="shared" ref="EC54:FH54" ca="1" si="57" xml:space="preserve"> EC$43</f>
        <v>0</v>
      </c>
      <c r="ED54" s="562">
        <f t="shared" ca="1" si="57"/>
        <v>0</v>
      </c>
      <c r="EE54" s="562">
        <f t="shared" ca="1" si="57"/>
        <v>0</v>
      </c>
      <c r="EF54" s="562">
        <f t="shared" ca="1" si="57"/>
        <v>0</v>
      </c>
      <c r="EG54" s="562">
        <f t="shared" ca="1" si="57"/>
        <v>0</v>
      </c>
      <c r="EH54" s="562">
        <f t="shared" ca="1" si="57"/>
        <v>0</v>
      </c>
      <c r="EI54" s="562">
        <f t="shared" ca="1" si="57"/>
        <v>0</v>
      </c>
      <c r="EJ54" s="562">
        <f t="shared" ca="1" si="57"/>
        <v>0</v>
      </c>
      <c r="EK54" s="562">
        <f t="shared" ca="1" si="57"/>
        <v>0</v>
      </c>
      <c r="EL54" s="562">
        <f t="shared" ca="1" si="57"/>
        <v>0</v>
      </c>
      <c r="EM54" s="562">
        <f t="shared" ca="1" si="57"/>
        <v>0</v>
      </c>
      <c r="EN54" s="562">
        <f t="shared" ca="1" si="57"/>
        <v>0</v>
      </c>
      <c r="EO54" s="562">
        <f t="shared" ca="1" si="57"/>
        <v>0</v>
      </c>
      <c r="EP54" s="562">
        <f t="shared" ca="1" si="57"/>
        <v>0</v>
      </c>
      <c r="EQ54" s="562">
        <f t="shared" ca="1" si="57"/>
        <v>0</v>
      </c>
      <c r="ER54" s="562">
        <f t="shared" ca="1" si="57"/>
        <v>0</v>
      </c>
      <c r="ES54" s="562">
        <f t="shared" ca="1" si="57"/>
        <v>0</v>
      </c>
      <c r="ET54" s="562">
        <f t="shared" ca="1" si="57"/>
        <v>0</v>
      </c>
      <c r="EU54" s="562">
        <f t="shared" ca="1" si="57"/>
        <v>0</v>
      </c>
      <c r="EV54" s="562">
        <f t="shared" ca="1" si="57"/>
        <v>0</v>
      </c>
      <c r="EW54" s="562">
        <f t="shared" ca="1" si="57"/>
        <v>0</v>
      </c>
      <c r="EX54" s="562">
        <f t="shared" ca="1" si="57"/>
        <v>0</v>
      </c>
      <c r="EY54" s="562">
        <f t="shared" ca="1" si="57"/>
        <v>0</v>
      </c>
      <c r="EZ54" s="562">
        <f t="shared" ca="1" si="57"/>
        <v>0</v>
      </c>
      <c r="FA54" s="562">
        <f t="shared" ca="1" si="57"/>
        <v>0</v>
      </c>
      <c r="FB54" s="562">
        <f t="shared" ca="1" si="57"/>
        <v>0</v>
      </c>
      <c r="FC54" s="562">
        <f t="shared" ca="1" si="57"/>
        <v>0</v>
      </c>
      <c r="FD54" s="562">
        <f t="shared" ca="1" si="57"/>
        <v>0</v>
      </c>
      <c r="FE54" s="562">
        <f t="shared" ca="1" si="57"/>
        <v>0</v>
      </c>
      <c r="FF54" s="562">
        <f t="shared" ca="1" si="57"/>
        <v>0</v>
      </c>
      <c r="FG54" s="562">
        <f t="shared" ca="1" si="57"/>
        <v>0</v>
      </c>
      <c r="FH54" s="562">
        <f t="shared" ca="1" si="57"/>
        <v>0</v>
      </c>
      <c r="FI54" s="562">
        <f t="shared" ref="FI54:GJ54" ca="1" si="58" xml:space="preserve"> FI$43</f>
        <v>0</v>
      </c>
      <c r="FJ54" s="562">
        <f t="shared" ca="1" si="58"/>
        <v>0</v>
      </c>
      <c r="FK54" s="562">
        <f t="shared" ca="1" si="58"/>
        <v>0</v>
      </c>
      <c r="FL54" s="562">
        <f t="shared" ca="1" si="58"/>
        <v>0</v>
      </c>
      <c r="FM54" s="562">
        <f t="shared" ca="1" si="58"/>
        <v>0</v>
      </c>
      <c r="FN54" s="562">
        <f t="shared" ca="1" si="58"/>
        <v>0</v>
      </c>
      <c r="FO54" s="562">
        <f t="shared" ca="1" si="58"/>
        <v>0</v>
      </c>
      <c r="FP54" s="562">
        <f t="shared" ca="1" si="58"/>
        <v>0</v>
      </c>
      <c r="FQ54" s="562">
        <f t="shared" ca="1" si="58"/>
        <v>0</v>
      </c>
      <c r="FR54" s="562">
        <f t="shared" ca="1" si="58"/>
        <v>0</v>
      </c>
      <c r="FS54" s="562">
        <f t="shared" ca="1" si="58"/>
        <v>0</v>
      </c>
      <c r="FT54" s="562">
        <f t="shared" ca="1" si="58"/>
        <v>0</v>
      </c>
      <c r="FU54" s="562">
        <f t="shared" ca="1" si="58"/>
        <v>0</v>
      </c>
      <c r="FV54" s="562">
        <f t="shared" ca="1" si="58"/>
        <v>0</v>
      </c>
      <c r="FW54" s="562">
        <f t="shared" ca="1" si="58"/>
        <v>0</v>
      </c>
      <c r="FX54" s="562">
        <f t="shared" ca="1" si="58"/>
        <v>0</v>
      </c>
      <c r="FY54" s="562">
        <f t="shared" ca="1" si="58"/>
        <v>0</v>
      </c>
      <c r="FZ54" s="562">
        <f t="shared" ca="1" si="58"/>
        <v>0</v>
      </c>
      <c r="GA54" s="562">
        <f t="shared" ca="1" si="58"/>
        <v>0</v>
      </c>
      <c r="GB54" s="562">
        <f t="shared" ca="1" si="58"/>
        <v>0</v>
      </c>
      <c r="GC54" s="562">
        <f t="shared" ca="1" si="58"/>
        <v>0</v>
      </c>
      <c r="GD54" s="562">
        <f t="shared" ca="1" si="58"/>
        <v>0</v>
      </c>
      <c r="GE54" s="562">
        <f t="shared" ca="1" si="58"/>
        <v>0</v>
      </c>
      <c r="GF54" s="562">
        <f t="shared" ca="1" si="58"/>
        <v>0</v>
      </c>
      <c r="GG54" s="562">
        <f t="shared" ca="1" si="58"/>
        <v>0</v>
      </c>
      <c r="GH54" s="562">
        <f t="shared" ca="1" si="58"/>
        <v>0</v>
      </c>
      <c r="GI54" s="562">
        <f t="shared" ca="1" si="58"/>
        <v>0</v>
      </c>
      <c r="GJ54" s="562">
        <f t="shared" ca="1" si="58"/>
        <v>0</v>
      </c>
    </row>
    <row r="55" spans="1:192" s="533" customFormat="1" x14ac:dyDescent="0.25">
      <c r="A55" s="528"/>
      <c r="B55" s="528"/>
      <c r="C55" s="529"/>
      <c r="D55" s="530"/>
      <c r="E55" s="531" t="s">
        <v>208</v>
      </c>
      <c r="F55" s="531"/>
      <c r="G55" s="531" t="str">
        <f xml:space="preserve"> SMU</f>
        <v>$ 000s</v>
      </c>
      <c r="H55" s="531"/>
      <c r="I55" s="532"/>
      <c r="J55" s="531">
        <f t="shared" ref="J55:BU55" ca="1" si="59" xml:space="preserve"> IF( J50 = 1, $F49, J52 + J53 - J54)</f>
        <v>0</v>
      </c>
      <c r="K55" s="531">
        <f t="shared" ca="1" si="59"/>
        <v>0</v>
      </c>
      <c r="L55" s="531">
        <f t="shared" ca="1" si="59"/>
        <v>70000</v>
      </c>
      <c r="M55" s="531">
        <f t="shared" ca="1" si="59"/>
        <v>68250</v>
      </c>
      <c r="N55" s="531">
        <f t="shared" ca="1" si="59"/>
        <v>66500</v>
      </c>
      <c r="O55" s="531">
        <f t="shared" ca="1" si="59"/>
        <v>64750</v>
      </c>
      <c r="P55" s="531">
        <f t="shared" ca="1" si="59"/>
        <v>63000</v>
      </c>
      <c r="Q55" s="531">
        <f t="shared" ca="1" si="59"/>
        <v>61250</v>
      </c>
      <c r="R55" s="531">
        <f t="shared" ca="1" si="59"/>
        <v>59500</v>
      </c>
      <c r="S55" s="531">
        <f t="shared" ca="1" si="59"/>
        <v>57750</v>
      </c>
      <c r="T55" s="531">
        <f t="shared" ca="1" si="59"/>
        <v>56000</v>
      </c>
      <c r="U55" s="531">
        <f t="shared" ca="1" si="59"/>
        <v>54250</v>
      </c>
      <c r="V55" s="531">
        <f t="shared" ca="1" si="59"/>
        <v>52500</v>
      </c>
      <c r="W55" s="531">
        <f t="shared" ca="1" si="59"/>
        <v>50750</v>
      </c>
      <c r="X55" s="531">
        <f t="shared" ca="1" si="59"/>
        <v>49000</v>
      </c>
      <c r="Y55" s="531">
        <f t="shared" ca="1" si="59"/>
        <v>47250</v>
      </c>
      <c r="Z55" s="531">
        <f t="shared" ca="1" si="59"/>
        <v>45500</v>
      </c>
      <c r="AA55" s="531">
        <f t="shared" ca="1" si="59"/>
        <v>43750</v>
      </c>
      <c r="AB55" s="531">
        <f t="shared" ca="1" si="59"/>
        <v>42000</v>
      </c>
      <c r="AC55" s="531">
        <f t="shared" ca="1" si="59"/>
        <v>40250</v>
      </c>
      <c r="AD55" s="531">
        <f t="shared" ca="1" si="59"/>
        <v>38500</v>
      </c>
      <c r="AE55" s="531">
        <f t="shared" ca="1" si="59"/>
        <v>36750</v>
      </c>
      <c r="AF55" s="531">
        <f t="shared" ca="1" si="59"/>
        <v>35000</v>
      </c>
      <c r="AG55" s="531">
        <f t="shared" ca="1" si="59"/>
        <v>33250</v>
      </c>
      <c r="AH55" s="531">
        <f t="shared" ca="1" si="59"/>
        <v>31500</v>
      </c>
      <c r="AI55" s="531">
        <f t="shared" ca="1" si="59"/>
        <v>29750</v>
      </c>
      <c r="AJ55" s="531">
        <f t="shared" ca="1" si="59"/>
        <v>28000</v>
      </c>
      <c r="AK55" s="531">
        <f t="shared" ca="1" si="59"/>
        <v>26250</v>
      </c>
      <c r="AL55" s="531">
        <f t="shared" ca="1" si="59"/>
        <v>24500</v>
      </c>
      <c r="AM55" s="531">
        <f t="shared" ca="1" si="59"/>
        <v>22750</v>
      </c>
      <c r="AN55" s="531">
        <f t="shared" ca="1" si="59"/>
        <v>21000</v>
      </c>
      <c r="AO55" s="531">
        <f t="shared" ca="1" si="59"/>
        <v>19250</v>
      </c>
      <c r="AP55" s="531">
        <f t="shared" ca="1" si="59"/>
        <v>17500</v>
      </c>
      <c r="AQ55" s="531">
        <f t="shared" ca="1" si="59"/>
        <v>15750</v>
      </c>
      <c r="AR55" s="531">
        <f t="shared" ca="1" si="59"/>
        <v>14000</v>
      </c>
      <c r="AS55" s="531">
        <f t="shared" ca="1" si="59"/>
        <v>12250</v>
      </c>
      <c r="AT55" s="531">
        <f t="shared" ca="1" si="59"/>
        <v>10500</v>
      </c>
      <c r="AU55" s="531">
        <f t="shared" ca="1" si="59"/>
        <v>8750</v>
      </c>
      <c r="AV55" s="531">
        <f t="shared" ca="1" si="59"/>
        <v>7000</v>
      </c>
      <c r="AW55" s="531">
        <f t="shared" ca="1" si="59"/>
        <v>5250</v>
      </c>
      <c r="AX55" s="531">
        <f t="shared" ca="1" si="59"/>
        <v>3500</v>
      </c>
      <c r="AY55" s="531">
        <f t="shared" ca="1" si="59"/>
        <v>1750</v>
      </c>
      <c r="AZ55" s="531">
        <f t="shared" ca="1" si="59"/>
        <v>0</v>
      </c>
      <c r="BA55" s="531">
        <f t="shared" ca="1" si="59"/>
        <v>0</v>
      </c>
      <c r="BB55" s="531">
        <f t="shared" ca="1" si="59"/>
        <v>0</v>
      </c>
      <c r="BC55" s="531">
        <f t="shared" ca="1" si="59"/>
        <v>0</v>
      </c>
      <c r="BD55" s="531">
        <f t="shared" ca="1" si="59"/>
        <v>0</v>
      </c>
      <c r="BE55" s="531">
        <f t="shared" ca="1" si="59"/>
        <v>0</v>
      </c>
      <c r="BF55" s="531">
        <f t="shared" ca="1" si="59"/>
        <v>0</v>
      </c>
      <c r="BG55" s="531">
        <f t="shared" ca="1" si="59"/>
        <v>0</v>
      </c>
      <c r="BH55" s="531">
        <f t="shared" ca="1" si="59"/>
        <v>0</v>
      </c>
      <c r="BI55" s="531">
        <f t="shared" ca="1" si="59"/>
        <v>0</v>
      </c>
      <c r="BJ55" s="531">
        <f t="shared" ca="1" si="59"/>
        <v>0</v>
      </c>
      <c r="BK55" s="531">
        <f t="shared" ca="1" si="59"/>
        <v>0</v>
      </c>
      <c r="BL55" s="531">
        <f t="shared" ca="1" si="59"/>
        <v>0</v>
      </c>
      <c r="BM55" s="531">
        <f t="shared" ca="1" si="59"/>
        <v>0</v>
      </c>
      <c r="BN55" s="531">
        <f t="shared" ca="1" si="59"/>
        <v>0</v>
      </c>
      <c r="BO55" s="531">
        <f t="shared" ca="1" si="59"/>
        <v>0</v>
      </c>
      <c r="BP55" s="531">
        <f t="shared" ca="1" si="59"/>
        <v>0</v>
      </c>
      <c r="BQ55" s="531">
        <f t="shared" ca="1" si="59"/>
        <v>0</v>
      </c>
      <c r="BR55" s="531">
        <f t="shared" ca="1" si="59"/>
        <v>0</v>
      </c>
      <c r="BS55" s="531">
        <f t="shared" ca="1" si="59"/>
        <v>0</v>
      </c>
      <c r="BT55" s="531">
        <f t="shared" ca="1" si="59"/>
        <v>0</v>
      </c>
      <c r="BU55" s="531">
        <f t="shared" ca="1" si="59"/>
        <v>0</v>
      </c>
      <c r="BV55" s="531">
        <f t="shared" ref="BV55:EG55" ca="1" si="60" xml:space="preserve"> IF( BV50 = 1, $F49, BV52 + BV53 - BV54)</f>
        <v>0</v>
      </c>
      <c r="BW55" s="531">
        <f t="shared" ca="1" si="60"/>
        <v>0</v>
      </c>
      <c r="BX55" s="531">
        <f t="shared" ca="1" si="60"/>
        <v>0</v>
      </c>
      <c r="BY55" s="531">
        <f t="shared" ca="1" si="60"/>
        <v>0</v>
      </c>
      <c r="BZ55" s="531">
        <f t="shared" ca="1" si="60"/>
        <v>0</v>
      </c>
      <c r="CA55" s="531">
        <f t="shared" ca="1" si="60"/>
        <v>0</v>
      </c>
      <c r="CB55" s="531">
        <f t="shared" ca="1" si="60"/>
        <v>0</v>
      </c>
      <c r="CC55" s="531">
        <f t="shared" ca="1" si="60"/>
        <v>0</v>
      </c>
      <c r="CD55" s="531">
        <f t="shared" ca="1" si="60"/>
        <v>0</v>
      </c>
      <c r="CE55" s="531">
        <f t="shared" ca="1" si="60"/>
        <v>0</v>
      </c>
      <c r="CF55" s="531">
        <f t="shared" ca="1" si="60"/>
        <v>0</v>
      </c>
      <c r="CG55" s="531">
        <f t="shared" ca="1" si="60"/>
        <v>0</v>
      </c>
      <c r="CH55" s="531">
        <f t="shared" ca="1" si="60"/>
        <v>0</v>
      </c>
      <c r="CI55" s="531">
        <f t="shared" ca="1" si="60"/>
        <v>0</v>
      </c>
      <c r="CJ55" s="531">
        <f t="shared" ca="1" si="60"/>
        <v>0</v>
      </c>
      <c r="CK55" s="531">
        <f t="shared" ca="1" si="60"/>
        <v>0</v>
      </c>
      <c r="CL55" s="531">
        <f t="shared" ca="1" si="60"/>
        <v>0</v>
      </c>
      <c r="CM55" s="531">
        <f t="shared" ca="1" si="60"/>
        <v>0</v>
      </c>
      <c r="CN55" s="531">
        <f t="shared" ca="1" si="60"/>
        <v>0</v>
      </c>
      <c r="CO55" s="531">
        <f t="shared" ca="1" si="60"/>
        <v>0</v>
      </c>
      <c r="CP55" s="531">
        <f t="shared" ca="1" si="60"/>
        <v>0</v>
      </c>
      <c r="CQ55" s="531">
        <f t="shared" ca="1" si="60"/>
        <v>0</v>
      </c>
      <c r="CR55" s="531">
        <f t="shared" ca="1" si="60"/>
        <v>0</v>
      </c>
      <c r="CS55" s="531">
        <f t="shared" ca="1" si="60"/>
        <v>0</v>
      </c>
      <c r="CT55" s="531">
        <f t="shared" ca="1" si="60"/>
        <v>0</v>
      </c>
      <c r="CU55" s="531">
        <f t="shared" ca="1" si="60"/>
        <v>0</v>
      </c>
      <c r="CV55" s="531">
        <f t="shared" ca="1" si="60"/>
        <v>0</v>
      </c>
      <c r="CW55" s="531">
        <f t="shared" ca="1" si="60"/>
        <v>0</v>
      </c>
      <c r="CX55" s="531">
        <f t="shared" ca="1" si="60"/>
        <v>0</v>
      </c>
      <c r="CY55" s="531">
        <f t="shared" ca="1" si="60"/>
        <v>0</v>
      </c>
      <c r="CZ55" s="531">
        <f t="shared" ca="1" si="60"/>
        <v>0</v>
      </c>
      <c r="DA55" s="531">
        <f t="shared" ca="1" si="60"/>
        <v>0</v>
      </c>
      <c r="DB55" s="531">
        <f t="shared" ca="1" si="60"/>
        <v>0</v>
      </c>
      <c r="DC55" s="531">
        <f t="shared" ca="1" si="60"/>
        <v>0</v>
      </c>
      <c r="DD55" s="531">
        <f t="shared" ca="1" si="60"/>
        <v>0</v>
      </c>
      <c r="DE55" s="531">
        <f t="shared" ca="1" si="60"/>
        <v>0</v>
      </c>
      <c r="DF55" s="531">
        <f t="shared" ca="1" si="60"/>
        <v>0</v>
      </c>
      <c r="DG55" s="531">
        <f t="shared" ca="1" si="60"/>
        <v>0</v>
      </c>
      <c r="DH55" s="531">
        <f t="shared" ca="1" si="60"/>
        <v>0</v>
      </c>
      <c r="DI55" s="531">
        <f t="shared" ca="1" si="60"/>
        <v>0</v>
      </c>
      <c r="DJ55" s="531">
        <f t="shared" ca="1" si="60"/>
        <v>0</v>
      </c>
      <c r="DK55" s="531">
        <f t="shared" ca="1" si="60"/>
        <v>0</v>
      </c>
      <c r="DL55" s="531">
        <f t="shared" ca="1" si="60"/>
        <v>0</v>
      </c>
      <c r="DM55" s="531">
        <f t="shared" ca="1" si="60"/>
        <v>0</v>
      </c>
      <c r="DN55" s="531">
        <f t="shared" ca="1" si="60"/>
        <v>0</v>
      </c>
      <c r="DO55" s="531">
        <f t="shared" ca="1" si="60"/>
        <v>0</v>
      </c>
      <c r="DP55" s="531">
        <f t="shared" ca="1" si="60"/>
        <v>0</v>
      </c>
      <c r="DQ55" s="531">
        <f t="shared" ca="1" si="60"/>
        <v>0</v>
      </c>
      <c r="DR55" s="531">
        <f t="shared" ca="1" si="60"/>
        <v>0</v>
      </c>
      <c r="DS55" s="531">
        <f t="shared" ca="1" si="60"/>
        <v>0</v>
      </c>
      <c r="DT55" s="531">
        <f t="shared" ca="1" si="60"/>
        <v>0</v>
      </c>
      <c r="DU55" s="531">
        <f t="shared" ca="1" si="60"/>
        <v>0</v>
      </c>
      <c r="DV55" s="531">
        <f t="shared" ca="1" si="60"/>
        <v>0</v>
      </c>
      <c r="DW55" s="531">
        <f t="shared" ca="1" si="60"/>
        <v>0</v>
      </c>
      <c r="DX55" s="531">
        <f t="shared" ca="1" si="60"/>
        <v>0</v>
      </c>
      <c r="DY55" s="531">
        <f t="shared" ca="1" si="60"/>
        <v>0</v>
      </c>
      <c r="DZ55" s="531">
        <f t="shared" ca="1" si="60"/>
        <v>0</v>
      </c>
      <c r="EA55" s="531">
        <f t="shared" ca="1" si="60"/>
        <v>0</v>
      </c>
      <c r="EB55" s="531">
        <f t="shared" ca="1" si="60"/>
        <v>0</v>
      </c>
      <c r="EC55" s="531">
        <f t="shared" ca="1" si="60"/>
        <v>0</v>
      </c>
      <c r="ED55" s="531">
        <f t="shared" ca="1" si="60"/>
        <v>0</v>
      </c>
      <c r="EE55" s="531">
        <f t="shared" ca="1" si="60"/>
        <v>0</v>
      </c>
      <c r="EF55" s="531">
        <f t="shared" ca="1" si="60"/>
        <v>0</v>
      </c>
      <c r="EG55" s="531">
        <f t="shared" ca="1" si="60"/>
        <v>0</v>
      </c>
      <c r="EH55" s="531">
        <f t="shared" ref="EH55:GJ55" ca="1" si="61" xml:space="preserve"> IF( EH50 = 1, $F49, EH52 + EH53 - EH54)</f>
        <v>0</v>
      </c>
      <c r="EI55" s="531">
        <f t="shared" ca="1" si="61"/>
        <v>0</v>
      </c>
      <c r="EJ55" s="531">
        <f t="shared" ca="1" si="61"/>
        <v>0</v>
      </c>
      <c r="EK55" s="531">
        <f t="shared" ca="1" si="61"/>
        <v>0</v>
      </c>
      <c r="EL55" s="531">
        <f t="shared" ca="1" si="61"/>
        <v>0</v>
      </c>
      <c r="EM55" s="531">
        <f t="shared" ca="1" si="61"/>
        <v>0</v>
      </c>
      <c r="EN55" s="531">
        <f t="shared" ca="1" si="61"/>
        <v>0</v>
      </c>
      <c r="EO55" s="531">
        <f t="shared" ca="1" si="61"/>
        <v>0</v>
      </c>
      <c r="EP55" s="531">
        <f t="shared" ca="1" si="61"/>
        <v>0</v>
      </c>
      <c r="EQ55" s="531">
        <f t="shared" ca="1" si="61"/>
        <v>0</v>
      </c>
      <c r="ER55" s="531">
        <f t="shared" ca="1" si="61"/>
        <v>0</v>
      </c>
      <c r="ES55" s="531">
        <f t="shared" ca="1" si="61"/>
        <v>0</v>
      </c>
      <c r="ET55" s="531">
        <f t="shared" ca="1" si="61"/>
        <v>0</v>
      </c>
      <c r="EU55" s="531">
        <f t="shared" ca="1" si="61"/>
        <v>0</v>
      </c>
      <c r="EV55" s="531">
        <f t="shared" ca="1" si="61"/>
        <v>0</v>
      </c>
      <c r="EW55" s="531">
        <f t="shared" ca="1" si="61"/>
        <v>0</v>
      </c>
      <c r="EX55" s="531">
        <f t="shared" ca="1" si="61"/>
        <v>0</v>
      </c>
      <c r="EY55" s="531">
        <f t="shared" ca="1" si="61"/>
        <v>0</v>
      </c>
      <c r="EZ55" s="531">
        <f t="shared" ca="1" si="61"/>
        <v>0</v>
      </c>
      <c r="FA55" s="531">
        <f t="shared" ca="1" si="61"/>
        <v>0</v>
      </c>
      <c r="FB55" s="531">
        <f t="shared" ca="1" si="61"/>
        <v>0</v>
      </c>
      <c r="FC55" s="531">
        <f t="shared" ca="1" si="61"/>
        <v>0</v>
      </c>
      <c r="FD55" s="531">
        <f t="shared" ca="1" si="61"/>
        <v>0</v>
      </c>
      <c r="FE55" s="531">
        <f t="shared" ca="1" si="61"/>
        <v>0</v>
      </c>
      <c r="FF55" s="531">
        <f t="shared" ca="1" si="61"/>
        <v>0</v>
      </c>
      <c r="FG55" s="531">
        <f t="shared" ca="1" si="61"/>
        <v>0</v>
      </c>
      <c r="FH55" s="531">
        <f t="shared" ca="1" si="61"/>
        <v>0</v>
      </c>
      <c r="FI55" s="531">
        <f t="shared" ca="1" si="61"/>
        <v>0</v>
      </c>
      <c r="FJ55" s="531">
        <f t="shared" ca="1" si="61"/>
        <v>0</v>
      </c>
      <c r="FK55" s="531">
        <f t="shared" ca="1" si="61"/>
        <v>0</v>
      </c>
      <c r="FL55" s="531">
        <f t="shared" ca="1" si="61"/>
        <v>0</v>
      </c>
      <c r="FM55" s="531">
        <f t="shared" ca="1" si="61"/>
        <v>0</v>
      </c>
      <c r="FN55" s="531">
        <f t="shared" ca="1" si="61"/>
        <v>0</v>
      </c>
      <c r="FO55" s="531">
        <f t="shared" ca="1" si="61"/>
        <v>0</v>
      </c>
      <c r="FP55" s="531">
        <f t="shared" ca="1" si="61"/>
        <v>0</v>
      </c>
      <c r="FQ55" s="531">
        <f t="shared" ca="1" si="61"/>
        <v>0</v>
      </c>
      <c r="FR55" s="531">
        <f t="shared" ca="1" si="61"/>
        <v>0</v>
      </c>
      <c r="FS55" s="531">
        <f t="shared" ca="1" si="61"/>
        <v>0</v>
      </c>
      <c r="FT55" s="531">
        <f t="shared" ca="1" si="61"/>
        <v>0</v>
      </c>
      <c r="FU55" s="531">
        <f t="shared" ca="1" si="61"/>
        <v>0</v>
      </c>
      <c r="FV55" s="531">
        <f t="shared" ca="1" si="61"/>
        <v>0</v>
      </c>
      <c r="FW55" s="531">
        <f t="shared" ca="1" si="61"/>
        <v>0</v>
      </c>
      <c r="FX55" s="531">
        <f t="shared" ca="1" si="61"/>
        <v>0</v>
      </c>
      <c r="FY55" s="531">
        <f t="shared" ca="1" si="61"/>
        <v>0</v>
      </c>
      <c r="FZ55" s="531">
        <f t="shared" ca="1" si="61"/>
        <v>0</v>
      </c>
      <c r="GA55" s="531">
        <f t="shared" ca="1" si="61"/>
        <v>0</v>
      </c>
      <c r="GB55" s="531">
        <f t="shared" ca="1" si="61"/>
        <v>0</v>
      </c>
      <c r="GC55" s="531">
        <f t="shared" ca="1" si="61"/>
        <v>0</v>
      </c>
      <c r="GD55" s="531">
        <f t="shared" ca="1" si="61"/>
        <v>0</v>
      </c>
      <c r="GE55" s="531">
        <f t="shared" ca="1" si="61"/>
        <v>0</v>
      </c>
      <c r="GF55" s="531">
        <f t="shared" ca="1" si="61"/>
        <v>0</v>
      </c>
      <c r="GG55" s="531">
        <f t="shared" ca="1" si="61"/>
        <v>0</v>
      </c>
      <c r="GH55" s="531">
        <f t="shared" ca="1" si="61"/>
        <v>0</v>
      </c>
      <c r="GI55" s="531">
        <f t="shared" ca="1" si="61"/>
        <v>0</v>
      </c>
      <c r="GJ55" s="531">
        <f t="shared" ca="1" si="61"/>
        <v>0</v>
      </c>
    </row>
    <row r="57" spans="1:192" x14ac:dyDescent="0.25">
      <c r="B57" s="15" t="s">
        <v>211</v>
      </c>
    </row>
    <row r="58" spans="1:192" x14ac:dyDescent="0.25">
      <c r="E58" s="198" t="str">
        <f xml:space="preserve"> InpC!E$49</f>
        <v>Senior debt swap rate</v>
      </c>
      <c r="F58" s="427">
        <f xml:space="preserve"> InpC!F$49</f>
        <v>2.5000000000000001E-2</v>
      </c>
      <c r="G58" s="198" t="str">
        <f xml:space="preserve"> InpC!G$49</f>
        <v>%</v>
      </c>
      <c r="H58" s="43"/>
    </row>
    <row r="59" spans="1:192" x14ac:dyDescent="0.25">
      <c r="E59" s="198" t="str">
        <f xml:space="preserve"> InpC!E$50</f>
        <v>Senior debt interest margin</v>
      </c>
      <c r="F59" s="427">
        <f xml:space="preserve"> InpC!F$50</f>
        <v>3.7999999999999999E-2</v>
      </c>
      <c r="G59" s="198" t="str">
        <f xml:space="preserve"> InpC!G$50</f>
        <v>%</v>
      </c>
      <c r="H59" s="43"/>
    </row>
    <row r="60" spans="1:192" x14ac:dyDescent="0.25">
      <c r="E60" s="12" t="s">
        <v>219</v>
      </c>
      <c r="F60" s="361">
        <f>SUM(F58:F59)</f>
        <v>6.3E-2</v>
      </c>
      <c r="G60" s="12" t="s">
        <v>108</v>
      </c>
    </row>
    <row r="62" spans="1:192" x14ac:dyDescent="0.25">
      <c r="E62" s="126" t="str">
        <f xml:space="preserve"> E$60</f>
        <v>All in annual senior debt interest rate</v>
      </c>
      <c r="F62" s="367">
        <f xml:space="preserve"> F$60</f>
        <v>6.3E-2</v>
      </c>
      <c r="G62" s="126" t="str">
        <f xml:space="preserve"> G$60</f>
        <v>%</v>
      </c>
    </row>
    <row r="63" spans="1:192" x14ac:dyDescent="0.25">
      <c r="E63" s="198" t="str">
        <f xml:space="preserve"> InpC!E$48</f>
        <v>Senior debt day count convention</v>
      </c>
      <c r="F63" s="198">
        <f xml:space="preserve"> InpC!F$48</f>
        <v>360</v>
      </c>
      <c r="G63" s="198" t="str">
        <f xml:space="preserve"> InpC!G$48</f>
        <v>days</v>
      </c>
      <c r="H63" s="43"/>
    </row>
    <row r="64" spans="1:192" x14ac:dyDescent="0.25">
      <c r="E64" s="248" t="str">
        <f xml:space="preserve"> Time!E$149</f>
        <v>Days in period</v>
      </c>
      <c r="F64" s="248">
        <f xml:space="preserve"> Time!F$149</f>
        <v>0</v>
      </c>
      <c r="G64" s="248" t="str">
        <f xml:space="preserve"> Time!G$149</f>
        <v>days</v>
      </c>
      <c r="H64" s="248">
        <f xml:space="preserve"> Time!H$149</f>
        <v>0</v>
      </c>
      <c r="I64" s="248">
        <f xml:space="preserve"> Time!I$149</f>
        <v>0</v>
      </c>
      <c r="J64" s="248">
        <f xml:space="preserve"> Time!J$149</f>
        <v>92</v>
      </c>
      <c r="K64" s="248">
        <f xml:space="preserve"> Time!K$149</f>
        <v>92</v>
      </c>
      <c r="L64" s="248">
        <f xml:space="preserve"> Time!L$149</f>
        <v>90</v>
      </c>
      <c r="M64" s="248">
        <f xml:space="preserve"> Time!M$149</f>
        <v>91</v>
      </c>
      <c r="N64" s="248">
        <f xml:space="preserve"> Time!N$149</f>
        <v>92</v>
      </c>
      <c r="O64" s="248">
        <f xml:space="preserve"> Time!O$149</f>
        <v>92</v>
      </c>
      <c r="P64" s="248">
        <f xml:space="preserve"> Time!P$149</f>
        <v>90</v>
      </c>
      <c r="Q64" s="248">
        <f xml:space="preserve"> Time!Q$149</f>
        <v>91</v>
      </c>
      <c r="R64" s="248">
        <f xml:space="preserve"> Time!R$149</f>
        <v>92</v>
      </c>
      <c r="S64" s="248">
        <f xml:space="preserve"> Time!S$149</f>
        <v>92</v>
      </c>
      <c r="T64" s="248">
        <f xml:space="preserve"> Time!T$149</f>
        <v>90</v>
      </c>
      <c r="U64" s="248">
        <f xml:space="preserve"> Time!U$149</f>
        <v>91</v>
      </c>
      <c r="V64" s="248">
        <f xml:space="preserve"> Time!V$149</f>
        <v>92</v>
      </c>
      <c r="W64" s="248">
        <f xml:space="preserve"> Time!W$149</f>
        <v>92</v>
      </c>
      <c r="X64" s="248">
        <f xml:space="preserve"> Time!X$149</f>
        <v>91</v>
      </c>
      <c r="Y64" s="248">
        <f xml:space="preserve"> Time!Y$149</f>
        <v>91</v>
      </c>
      <c r="Z64" s="248">
        <f xml:space="preserve"> Time!Z$149</f>
        <v>92</v>
      </c>
      <c r="AA64" s="248">
        <f xml:space="preserve"> Time!AA$149</f>
        <v>92</v>
      </c>
      <c r="AB64" s="248">
        <f xml:space="preserve"> Time!AB$149</f>
        <v>90</v>
      </c>
      <c r="AC64" s="248">
        <f xml:space="preserve"> Time!AC$149</f>
        <v>91</v>
      </c>
      <c r="AD64" s="248">
        <f xml:space="preserve"> Time!AD$149</f>
        <v>92</v>
      </c>
      <c r="AE64" s="248">
        <f xml:space="preserve"> Time!AE$149</f>
        <v>92</v>
      </c>
      <c r="AF64" s="248">
        <f xml:space="preserve"> Time!AF$149</f>
        <v>90</v>
      </c>
      <c r="AG64" s="248">
        <f xml:space="preserve"> Time!AG$149</f>
        <v>91</v>
      </c>
      <c r="AH64" s="248">
        <f xml:space="preserve"> Time!AH$149</f>
        <v>92</v>
      </c>
      <c r="AI64" s="248">
        <f xml:space="preserve"> Time!AI$149</f>
        <v>92</v>
      </c>
      <c r="AJ64" s="248">
        <f xml:space="preserve"> Time!AJ$149</f>
        <v>90</v>
      </c>
      <c r="AK64" s="248">
        <f xml:space="preserve"> Time!AK$149</f>
        <v>91</v>
      </c>
      <c r="AL64" s="248">
        <f xml:space="preserve"> Time!AL$149</f>
        <v>92</v>
      </c>
      <c r="AM64" s="248">
        <f xml:space="preserve"> Time!AM$149</f>
        <v>92</v>
      </c>
      <c r="AN64" s="248">
        <f xml:space="preserve"> Time!AN$149</f>
        <v>91</v>
      </c>
      <c r="AO64" s="248">
        <f xml:space="preserve"> Time!AO$149</f>
        <v>91</v>
      </c>
      <c r="AP64" s="248">
        <f xml:space="preserve"> Time!AP$149</f>
        <v>92</v>
      </c>
      <c r="AQ64" s="248">
        <f xml:space="preserve"> Time!AQ$149</f>
        <v>92</v>
      </c>
      <c r="AR64" s="248">
        <f xml:space="preserve"> Time!AR$149</f>
        <v>90</v>
      </c>
      <c r="AS64" s="248">
        <f xml:space="preserve"> Time!AS$149</f>
        <v>91</v>
      </c>
      <c r="AT64" s="248">
        <f xml:space="preserve"> Time!AT$149</f>
        <v>92</v>
      </c>
      <c r="AU64" s="248">
        <f xml:space="preserve"> Time!AU$149</f>
        <v>92</v>
      </c>
      <c r="AV64" s="248">
        <f xml:space="preserve"> Time!AV$149</f>
        <v>90</v>
      </c>
      <c r="AW64" s="248">
        <f xml:space="preserve"> Time!AW$149</f>
        <v>91</v>
      </c>
      <c r="AX64" s="248">
        <f xml:space="preserve"> Time!AX$149</f>
        <v>92</v>
      </c>
      <c r="AY64" s="248">
        <f xml:space="preserve"> Time!AY$149</f>
        <v>92</v>
      </c>
      <c r="AZ64" s="248">
        <f xml:space="preserve"> Time!AZ$149</f>
        <v>90</v>
      </c>
      <c r="BA64" s="248">
        <f xml:space="preserve"> Time!BA$149</f>
        <v>91</v>
      </c>
      <c r="BB64" s="248">
        <f xml:space="preserve"> Time!BB$149</f>
        <v>92</v>
      </c>
      <c r="BC64" s="248">
        <f xml:space="preserve"> Time!BC$149</f>
        <v>92</v>
      </c>
      <c r="BD64" s="248">
        <f xml:space="preserve"> Time!BD$149</f>
        <v>91</v>
      </c>
      <c r="BE64" s="248">
        <f xml:space="preserve"> Time!BE$149</f>
        <v>91</v>
      </c>
      <c r="BF64" s="248">
        <f xml:space="preserve"> Time!BF$149</f>
        <v>92</v>
      </c>
      <c r="BG64" s="248">
        <f xml:space="preserve"> Time!BG$149</f>
        <v>92</v>
      </c>
      <c r="BH64" s="248">
        <f xml:space="preserve"> Time!BH$149</f>
        <v>90</v>
      </c>
      <c r="BI64" s="248">
        <f xml:space="preserve"> Time!BI$149</f>
        <v>91</v>
      </c>
      <c r="BJ64" s="248">
        <f xml:space="preserve"> Time!BJ$149</f>
        <v>92</v>
      </c>
      <c r="BK64" s="248">
        <f xml:space="preserve"> Time!BK$149</f>
        <v>92</v>
      </c>
      <c r="BL64" s="248">
        <f xml:space="preserve"> Time!BL$149</f>
        <v>90</v>
      </c>
      <c r="BM64" s="248">
        <f xml:space="preserve"> Time!BM$149</f>
        <v>91</v>
      </c>
      <c r="BN64" s="248">
        <f xml:space="preserve"> Time!BN$149</f>
        <v>92</v>
      </c>
      <c r="BO64" s="248">
        <f xml:space="preserve"> Time!BO$149</f>
        <v>92</v>
      </c>
      <c r="BP64" s="248">
        <f xml:space="preserve"> Time!BP$149</f>
        <v>90</v>
      </c>
      <c r="BQ64" s="248">
        <f xml:space="preserve"> Time!BQ$149</f>
        <v>91</v>
      </c>
      <c r="BR64" s="248">
        <f xml:space="preserve"> Time!BR$149</f>
        <v>92</v>
      </c>
      <c r="BS64" s="248">
        <f xml:space="preserve"> Time!BS$149</f>
        <v>92</v>
      </c>
      <c r="BT64" s="248">
        <f xml:space="preserve"> Time!BT$149</f>
        <v>91</v>
      </c>
      <c r="BU64" s="248">
        <f xml:space="preserve"> Time!BU$149</f>
        <v>91</v>
      </c>
      <c r="BV64" s="248">
        <f xml:space="preserve"> Time!BV$149</f>
        <v>92</v>
      </c>
      <c r="BW64" s="248">
        <f xml:space="preserve"> Time!BW$149</f>
        <v>92</v>
      </c>
      <c r="BX64" s="248">
        <f xml:space="preserve"> Time!BX$149</f>
        <v>90</v>
      </c>
      <c r="BY64" s="248">
        <f xml:space="preserve"> Time!BY$149</f>
        <v>91</v>
      </c>
      <c r="BZ64" s="248">
        <f xml:space="preserve"> Time!BZ$149</f>
        <v>92</v>
      </c>
      <c r="CA64" s="248">
        <f xml:space="preserve"> Time!CA$149</f>
        <v>92</v>
      </c>
      <c r="CB64" s="248">
        <f xml:space="preserve"> Time!CB$149</f>
        <v>90</v>
      </c>
      <c r="CC64" s="248">
        <f xml:space="preserve"> Time!CC$149</f>
        <v>91</v>
      </c>
      <c r="CD64" s="248">
        <f xml:space="preserve"> Time!CD$149</f>
        <v>92</v>
      </c>
      <c r="CE64" s="248">
        <f xml:space="preserve"> Time!CE$149</f>
        <v>92</v>
      </c>
      <c r="CF64" s="248">
        <f xml:space="preserve"> Time!CF$149</f>
        <v>90</v>
      </c>
      <c r="CG64" s="248">
        <f xml:space="preserve"> Time!CG$149</f>
        <v>91</v>
      </c>
      <c r="CH64" s="248">
        <f xml:space="preserve"> Time!CH$149</f>
        <v>92</v>
      </c>
      <c r="CI64" s="248">
        <f xml:space="preserve"> Time!CI$149</f>
        <v>92</v>
      </c>
      <c r="CJ64" s="248">
        <f xml:space="preserve"> Time!CJ$149</f>
        <v>91</v>
      </c>
      <c r="CK64" s="248">
        <f xml:space="preserve"> Time!CK$149</f>
        <v>91</v>
      </c>
      <c r="CL64" s="248">
        <f xml:space="preserve"> Time!CL$149</f>
        <v>92</v>
      </c>
      <c r="CM64" s="248">
        <f xml:space="preserve"> Time!CM$149</f>
        <v>92</v>
      </c>
      <c r="CN64" s="248">
        <f xml:space="preserve"> Time!CN$149</f>
        <v>90</v>
      </c>
      <c r="CO64" s="248">
        <f xml:space="preserve"> Time!CO$149</f>
        <v>91</v>
      </c>
      <c r="CP64" s="248">
        <f xml:space="preserve"> Time!CP$149</f>
        <v>92</v>
      </c>
      <c r="CQ64" s="248">
        <f xml:space="preserve"> Time!CQ$149</f>
        <v>92</v>
      </c>
      <c r="CR64" s="248">
        <f xml:space="preserve"> Time!CR$149</f>
        <v>90</v>
      </c>
      <c r="CS64" s="248">
        <f xml:space="preserve"> Time!CS$149</f>
        <v>91</v>
      </c>
      <c r="CT64" s="248">
        <f xml:space="preserve"> Time!CT$149</f>
        <v>92</v>
      </c>
      <c r="CU64" s="248">
        <f xml:space="preserve"> Time!CU$149</f>
        <v>92</v>
      </c>
      <c r="CV64" s="248">
        <f xml:space="preserve"> Time!CV$149</f>
        <v>90</v>
      </c>
      <c r="CW64" s="248">
        <f xml:space="preserve"> Time!CW$149</f>
        <v>91</v>
      </c>
      <c r="CX64" s="248">
        <f xml:space="preserve"> Time!CX$149</f>
        <v>92</v>
      </c>
      <c r="CY64" s="248">
        <f xml:space="preserve"> Time!CY$149</f>
        <v>92</v>
      </c>
      <c r="CZ64" s="248">
        <f xml:space="preserve"> Time!CZ$149</f>
        <v>91</v>
      </c>
      <c r="DA64" s="248">
        <f xml:space="preserve"> Time!DA$149</f>
        <v>91</v>
      </c>
      <c r="DB64" s="248">
        <f xml:space="preserve"> Time!DB$149</f>
        <v>92</v>
      </c>
      <c r="DC64" s="248">
        <f xml:space="preserve"> Time!DC$149</f>
        <v>92</v>
      </c>
      <c r="DD64" s="248">
        <f xml:space="preserve"> Time!DD$149</f>
        <v>90</v>
      </c>
      <c r="DE64" s="248">
        <f xml:space="preserve"> Time!DE$149</f>
        <v>91</v>
      </c>
      <c r="DF64" s="248">
        <f xml:space="preserve"> Time!DF$149</f>
        <v>92</v>
      </c>
      <c r="DG64" s="248">
        <f xml:space="preserve"> Time!DG$149</f>
        <v>92</v>
      </c>
      <c r="DH64" s="248">
        <f xml:space="preserve"> Time!DH$149</f>
        <v>90</v>
      </c>
      <c r="DI64" s="248">
        <f xml:space="preserve"> Time!DI$149</f>
        <v>91</v>
      </c>
      <c r="DJ64" s="248">
        <f xml:space="preserve"> Time!DJ$149</f>
        <v>92</v>
      </c>
      <c r="DK64" s="248">
        <f xml:space="preserve"> Time!DK$149</f>
        <v>92</v>
      </c>
      <c r="DL64" s="248">
        <f xml:space="preserve"> Time!DL$149</f>
        <v>90</v>
      </c>
      <c r="DM64" s="248">
        <f xml:space="preserve"> Time!DM$149</f>
        <v>91</v>
      </c>
      <c r="DN64" s="248">
        <f xml:space="preserve"> Time!DN$149</f>
        <v>92</v>
      </c>
      <c r="DO64" s="248">
        <f xml:space="preserve"> Time!DO$149</f>
        <v>92</v>
      </c>
      <c r="DP64" s="248">
        <f xml:space="preserve"> Time!DP$149</f>
        <v>91</v>
      </c>
      <c r="DQ64" s="248">
        <f xml:space="preserve"> Time!DQ$149</f>
        <v>91</v>
      </c>
      <c r="DR64" s="248">
        <f xml:space="preserve"> Time!DR$149</f>
        <v>92</v>
      </c>
      <c r="DS64" s="248">
        <f xml:space="preserve"> Time!DS$149</f>
        <v>92</v>
      </c>
      <c r="DT64" s="248">
        <f xml:space="preserve"> Time!DT$149</f>
        <v>90</v>
      </c>
      <c r="DU64" s="248">
        <f xml:space="preserve"> Time!DU$149</f>
        <v>91</v>
      </c>
      <c r="DV64" s="248">
        <f xml:space="preserve"> Time!DV$149</f>
        <v>92</v>
      </c>
      <c r="DW64" s="248">
        <f xml:space="preserve"> Time!DW$149</f>
        <v>92</v>
      </c>
      <c r="DX64" s="248">
        <f xml:space="preserve"> Time!DX$149</f>
        <v>90</v>
      </c>
      <c r="DY64" s="248">
        <f xml:space="preserve"> Time!DY$149</f>
        <v>91</v>
      </c>
      <c r="DZ64" s="248">
        <f xml:space="preserve"> Time!DZ$149</f>
        <v>92</v>
      </c>
      <c r="EA64" s="248">
        <f xml:space="preserve"> Time!EA$149</f>
        <v>92</v>
      </c>
      <c r="EB64" s="248">
        <f xml:space="preserve"> Time!EB$149</f>
        <v>90</v>
      </c>
      <c r="EC64" s="248">
        <f xml:space="preserve"> Time!EC$149</f>
        <v>91</v>
      </c>
      <c r="ED64" s="248">
        <f xml:space="preserve"> Time!ED$149</f>
        <v>92</v>
      </c>
      <c r="EE64" s="248">
        <f xml:space="preserve"> Time!EE$149</f>
        <v>92</v>
      </c>
      <c r="EF64" s="248">
        <f xml:space="preserve"> Time!EF$149</f>
        <v>91</v>
      </c>
      <c r="EG64" s="248">
        <f xml:space="preserve"> Time!EG$149</f>
        <v>91</v>
      </c>
      <c r="EH64" s="248">
        <f xml:space="preserve"> Time!EH$149</f>
        <v>92</v>
      </c>
      <c r="EI64" s="248">
        <f xml:space="preserve"> Time!EI$149</f>
        <v>92</v>
      </c>
      <c r="EJ64" s="248">
        <f xml:space="preserve"> Time!EJ$149</f>
        <v>90</v>
      </c>
      <c r="EK64" s="248">
        <f xml:space="preserve"> Time!EK$149</f>
        <v>91</v>
      </c>
      <c r="EL64" s="248">
        <f xml:space="preserve"> Time!EL$149</f>
        <v>92</v>
      </c>
      <c r="EM64" s="248">
        <f xml:space="preserve"> Time!EM$149</f>
        <v>92</v>
      </c>
      <c r="EN64" s="248">
        <f xml:space="preserve"> Time!EN$149</f>
        <v>90</v>
      </c>
      <c r="EO64" s="248">
        <f xml:space="preserve"> Time!EO$149</f>
        <v>91</v>
      </c>
      <c r="EP64" s="248">
        <f xml:space="preserve"> Time!EP$149</f>
        <v>92</v>
      </c>
      <c r="EQ64" s="248">
        <f xml:space="preserve"> Time!EQ$149</f>
        <v>92</v>
      </c>
      <c r="ER64" s="248">
        <f xml:space="preserve"> Time!ER$149</f>
        <v>90</v>
      </c>
      <c r="ES64" s="248">
        <f xml:space="preserve"> Time!ES$149</f>
        <v>91</v>
      </c>
      <c r="ET64" s="248">
        <f xml:space="preserve"> Time!ET$149</f>
        <v>92</v>
      </c>
      <c r="EU64" s="248">
        <f xml:space="preserve"> Time!EU$149</f>
        <v>92</v>
      </c>
      <c r="EV64" s="248">
        <f xml:space="preserve"> Time!EV$149</f>
        <v>91</v>
      </c>
      <c r="EW64" s="248">
        <f xml:space="preserve"> Time!EW$149</f>
        <v>91</v>
      </c>
      <c r="EX64" s="248">
        <f xml:space="preserve"> Time!EX$149</f>
        <v>92</v>
      </c>
      <c r="EY64" s="248">
        <f xml:space="preserve"> Time!EY$149</f>
        <v>92</v>
      </c>
      <c r="EZ64" s="248">
        <f xml:space="preserve"> Time!EZ$149</f>
        <v>90</v>
      </c>
      <c r="FA64" s="248">
        <f xml:space="preserve"> Time!FA$149</f>
        <v>91</v>
      </c>
      <c r="FB64" s="248">
        <f xml:space="preserve"> Time!FB$149</f>
        <v>92</v>
      </c>
      <c r="FC64" s="248">
        <f xml:space="preserve"> Time!FC$149</f>
        <v>92</v>
      </c>
      <c r="FD64" s="248">
        <f xml:space="preserve"> Time!FD$149</f>
        <v>90</v>
      </c>
      <c r="FE64" s="248">
        <f xml:space="preserve"> Time!FE$149</f>
        <v>91</v>
      </c>
      <c r="FF64" s="248">
        <f xml:space="preserve"> Time!FF$149</f>
        <v>92</v>
      </c>
      <c r="FG64" s="248">
        <f xml:space="preserve"> Time!FG$149</f>
        <v>92</v>
      </c>
      <c r="FH64" s="248">
        <f xml:space="preserve"> Time!FH$149</f>
        <v>90</v>
      </c>
      <c r="FI64" s="248">
        <f xml:space="preserve"> Time!FI$149</f>
        <v>91</v>
      </c>
      <c r="FJ64" s="248">
        <f xml:space="preserve"> Time!FJ$149</f>
        <v>92</v>
      </c>
      <c r="FK64" s="248">
        <f xml:space="preserve"> Time!FK$149</f>
        <v>92</v>
      </c>
      <c r="FL64" s="248">
        <f xml:space="preserve"> Time!FL$149</f>
        <v>91</v>
      </c>
      <c r="FM64" s="248">
        <f xml:space="preserve"> Time!FM$149</f>
        <v>91</v>
      </c>
      <c r="FN64" s="248">
        <f xml:space="preserve"> Time!FN$149</f>
        <v>92</v>
      </c>
      <c r="FO64" s="248">
        <f xml:space="preserve"> Time!FO$149</f>
        <v>92</v>
      </c>
      <c r="FP64" s="248">
        <f xml:space="preserve"> Time!FP$149</f>
        <v>90</v>
      </c>
      <c r="FQ64" s="248">
        <f xml:space="preserve"> Time!FQ$149</f>
        <v>91</v>
      </c>
      <c r="FR64" s="248">
        <f xml:space="preserve"> Time!FR$149</f>
        <v>92</v>
      </c>
      <c r="FS64" s="248">
        <f xml:space="preserve"> Time!FS$149</f>
        <v>92</v>
      </c>
      <c r="FT64" s="248">
        <f xml:space="preserve"> Time!FT$149</f>
        <v>90</v>
      </c>
      <c r="FU64" s="248">
        <f xml:space="preserve"> Time!FU$149</f>
        <v>91</v>
      </c>
      <c r="FV64" s="248">
        <f xml:space="preserve"> Time!FV$149</f>
        <v>92</v>
      </c>
      <c r="FW64" s="248">
        <f xml:space="preserve"> Time!FW$149</f>
        <v>92</v>
      </c>
      <c r="FX64" s="248">
        <f xml:space="preserve"> Time!FX$149</f>
        <v>90</v>
      </c>
      <c r="FY64" s="248">
        <f xml:space="preserve"> Time!FY$149</f>
        <v>91</v>
      </c>
      <c r="FZ64" s="248">
        <f xml:space="preserve"> Time!FZ$149</f>
        <v>92</v>
      </c>
      <c r="GA64" s="248">
        <f xml:space="preserve"> Time!GA$149</f>
        <v>92</v>
      </c>
      <c r="GB64" s="248">
        <f xml:space="preserve"> Time!GB$149</f>
        <v>91</v>
      </c>
      <c r="GC64" s="248">
        <f xml:space="preserve"> Time!GC$149</f>
        <v>91</v>
      </c>
      <c r="GD64" s="248">
        <f xml:space="preserve"> Time!GD$149</f>
        <v>92</v>
      </c>
      <c r="GE64" s="248">
        <f xml:space="preserve"> Time!GE$149</f>
        <v>92</v>
      </c>
      <c r="GF64" s="248">
        <f xml:space="preserve"> Time!GF$149</f>
        <v>90</v>
      </c>
      <c r="GG64" s="248">
        <f xml:space="preserve"> Time!GG$149</f>
        <v>91</v>
      </c>
      <c r="GH64" s="248">
        <f xml:space="preserve"> Time!GH$149</f>
        <v>92</v>
      </c>
      <c r="GI64" s="248">
        <f xml:space="preserve"> Time!GI$149</f>
        <v>92</v>
      </c>
      <c r="GJ64" s="248">
        <f xml:space="preserve"> Time!GJ$149</f>
        <v>90</v>
      </c>
    </row>
    <row r="65" spans="1:192" s="604" customFormat="1" x14ac:dyDescent="0.25">
      <c r="A65" s="601"/>
      <c r="B65" s="601"/>
      <c r="C65" s="602"/>
      <c r="D65" s="603"/>
      <c r="E65" s="604" t="s">
        <v>224</v>
      </c>
      <c r="G65" s="604" t="s">
        <v>108</v>
      </c>
      <c r="I65" s="605"/>
      <c r="J65" s="604">
        <f t="shared" ref="J65:AO65" si="62" xml:space="preserve"> $F62 / $F63 * J64</f>
        <v>1.61E-2</v>
      </c>
      <c r="K65" s="604">
        <f t="shared" si="62"/>
        <v>1.61E-2</v>
      </c>
      <c r="L65" s="604">
        <f t="shared" si="62"/>
        <v>1.575E-2</v>
      </c>
      <c r="M65" s="604">
        <f t="shared" si="62"/>
        <v>1.5924999999999998E-2</v>
      </c>
      <c r="N65" s="604">
        <f t="shared" si="62"/>
        <v>1.61E-2</v>
      </c>
      <c r="O65" s="604">
        <f t="shared" si="62"/>
        <v>1.61E-2</v>
      </c>
      <c r="P65" s="604">
        <f t="shared" si="62"/>
        <v>1.575E-2</v>
      </c>
      <c r="Q65" s="604">
        <f t="shared" si="62"/>
        <v>1.5924999999999998E-2</v>
      </c>
      <c r="R65" s="604">
        <f t="shared" si="62"/>
        <v>1.61E-2</v>
      </c>
      <c r="S65" s="604">
        <f t="shared" si="62"/>
        <v>1.61E-2</v>
      </c>
      <c r="T65" s="604">
        <f t="shared" si="62"/>
        <v>1.575E-2</v>
      </c>
      <c r="U65" s="604">
        <f t="shared" si="62"/>
        <v>1.5924999999999998E-2</v>
      </c>
      <c r="V65" s="604">
        <f t="shared" si="62"/>
        <v>1.61E-2</v>
      </c>
      <c r="W65" s="604">
        <f t="shared" si="62"/>
        <v>1.61E-2</v>
      </c>
      <c r="X65" s="604">
        <f t="shared" si="62"/>
        <v>1.5924999999999998E-2</v>
      </c>
      <c r="Y65" s="604">
        <f t="shared" si="62"/>
        <v>1.5924999999999998E-2</v>
      </c>
      <c r="Z65" s="604">
        <f t="shared" si="62"/>
        <v>1.61E-2</v>
      </c>
      <c r="AA65" s="604">
        <f t="shared" si="62"/>
        <v>1.61E-2</v>
      </c>
      <c r="AB65" s="604">
        <f t="shared" si="62"/>
        <v>1.575E-2</v>
      </c>
      <c r="AC65" s="604">
        <f t="shared" si="62"/>
        <v>1.5924999999999998E-2</v>
      </c>
      <c r="AD65" s="604">
        <f t="shared" si="62"/>
        <v>1.61E-2</v>
      </c>
      <c r="AE65" s="604">
        <f t="shared" si="62"/>
        <v>1.61E-2</v>
      </c>
      <c r="AF65" s="604">
        <f t="shared" si="62"/>
        <v>1.575E-2</v>
      </c>
      <c r="AG65" s="604">
        <f t="shared" si="62"/>
        <v>1.5924999999999998E-2</v>
      </c>
      <c r="AH65" s="604">
        <f t="shared" si="62"/>
        <v>1.61E-2</v>
      </c>
      <c r="AI65" s="604">
        <f t="shared" si="62"/>
        <v>1.61E-2</v>
      </c>
      <c r="AJ65" s="604">
        <f t="shared" si="62"/>
        <v>1.575E-2</v>
      </c>
      <c r="AK65" s="604">
        <f t="shared" si="62"/>
        <v>1.5924999999999998E-2</v>
      </c>
      <c r="AL65" s="604">
        <f t="shared" si="62"/>
        <v>1.61E-2</v>
      </c>
      <c r="AM65" s="604">
        <f t="shared" si="62"/>
        <v>1.61E-2</v>
      </c>
      <c r="AN65" s="604">
        <f t="shared" si="62"/>
        <v>1.5924999999999998E-2</v>
      </c>
      <c r="AO65" s="604">
        <f t="shared" si="62"/>
        <v>1.5924999999999998E-2</v>
      </c>
      <c r="AP65" s="604">
        <f t="shared" ref="AP65:BU65" si="63" xml:space="preserve"> $F62 / $F63 * AP64</f>
        <v>1.61E-2</v>
      </c>
      <c r="AQ65" s="604">
        <f t="shared" si="63"/>
        <v>1.61E-2</v>
      </c>
      <c r="AR65" s="604">
        <f t="shared" si="63"/>
        <v>1.575E-2</v>
      </c>
      <c r="AS65" s="604">
        <f t="shared" si="63"/>
        <v>1.5924999999999998E-2</v>
      </c>
      <c r="AT65" s="604">
        <f t="shared" si="63"/>
        <v>1.61E-2</v>
      </c>
      <c r="AU65" s="604">
        <f t="shared" si="63"/>
        <v>1.61E-2</v>
      </c>
      <c r="AV65" s="604">
        <f t="shared" si="63"/>
        <v>1.575E-2</v>
      </c>
      <c r="AW65" s="604">
        <f t="shared" si="63"/>
        <v>1.5924999999999998E-2</v>
      </c>
      <c r="AX65" s="604">
        <f t="shared" si="63"/>
        <v>1.61E-2</v>
      </c>
      <c r="AY65" s="604">
        <f t="shared" si="63"/>
        <v>1.61E-2</v>
      </c>
      <c r="AZ65" s="604">
        <f t="shared" si="63"/>
        <v>1.575E-2</v>
      </c>
      <c r="BA65" s="604">
        <f t="shared" si="63"/>
        <v>1.5924999999999998E-2</v>
      </c>
      <c r="BB65" s="604">
        <f t="shared" si="63"/>
        <v>1.61E-2</v>
      </c>
      <c r="BC65" s="604">
        <f t="shared" si="63"/>
        <v>1.61E-2</v>
      </c>
      <c r="BD65" s="604">
        <f t="shared" si="63"/>
        <v>1.5924999999999998E-2</v>
      </c>
      <c r="BE65" s="604">
        <f t="shared" si="63"/>
        <v>1.5924999999999998E-2</v>
      </c>
      <c r="BF65" s="604">
        <f t="shared" si="63"/>
        <v>1.61E-2</v>
      </c>
      <c r="BG65" s="604">
        <f t="shared" si="63"/>
        <v>1.61E-2</v>
      </c>
      <c r="BH65" s="604">
        <f t="shared" si="63"/>
        <v>1.575E-2</v>
      </c>
      <c r="BI65" s="604">
        <f t="shared" si="63"/>
        <v>1.5924999999999998E-2</v>
      </c>
      <c r="BJ65" s="604">
        <f t="shared" si="63"/>
        <v>1.61E-2</v>
      </c>
      <c r="BK65" s="604">
        <f t="shared" si="63"/>
        <v>1.61E-2</v>
      </c>
      <c r="BL65" s="604">
        <f t="shared" si="63"/>
        <v>1.575E-2</v>
      </c>
      <c r="BM65" s="604">
        <f t="shared" si="63"/>
        <v>1.5924999999999998E-2</v>
      </c>
      <c r="BN65" s="604">
        <f t="shared" si="63"/>
        <v>1.61E-2</v>
      </c>
      <c r="BO65" s="604">
        <f t="shared" si="63"/>
        <v>1.61E-2</v>
      </c>
      <c r="BP65" s="604">
        <f t="shared" si="63"/>
        <v>1.575E-2</v>
      </c>
      <c r="BQ65" s="604">
        <f t="shared" si="63"/>
        <v>1.5924999999999998E-2</v>
      </c>
      <c r="BR65" s="604">
        <f t="shared" si="63"/>
        <v>1.61E-2</v>
      </c>
      <c r="BS65" s="604">
        <f t="shared" si="63"/>
        <v>1.61E-2</v>
      </c>
      <c r="BT65" s="604">
        <f t="shared" si="63"/>
        <v>1.5924999999999998E-2</v>
      </c>
      <c r="BU65" s="604">
        <f t="shared" si="63"/>
        <v>1.5924999999999998E-2</v>
      </c>
      <c r="BV65" s="604">
        <f t="shared" ref="BV65:DA65" si="64" xml:space="preserve"> $F62 / $F63 * BV64</f>
        <v>1.61E-2</v>
      </c>
      <c r="BW65" s="604">
        <f t="shared" si="64"/>
        <v>1.61E-2</v>
      </c>
      <c r="BX65" s="604">
        <f t="shared" si="64"/>
        <v>1.575E-2</v>
      </c>
      <c r="BY65" s="604">
        <f t="shared" si="64"/>
        <v>1.5924999999999998E-2</v>
      </c>
      <c r="BZ65" s="604">
        <f t="shared" si="64"/>
        <v>1.61E-2</v>
      </c>
      <c r="CA65" s="604">
        <f t="shared" si="64"/>
        <v>1.61E-2</v>
      </c>
      <c r="CB65" s="604">
        <f t="shared" si="64"/>
        <v>1.575E-2</v>
      </c>
      <c r="CC65" s="604">
        <f t="shared" si="64"/>
        <v>1.5924999999999998E-2</v>
      </c>
      <c r="CD65" s="604">
        <f t="shared" si="64"/>
        <v>1.61E-2</v>
      </c>
      <c r="CE65" s="604">
        <f t="shared" si="64"/>
        <v>1.61E-2</v>
      </c>
      <c r="CF65" s="604">
        <f t="shared" si="64"/>
        <v>1.575E-2</v>
      </c>
      <c r="CG65" s="604">
        <f t="shared" si="64"/>
        <v>1.5924999999999998E-2</v>
      </c>
      <c r="CH65" s="604">
        <f t="shared" si="64"/>
        <v>1.61E-2</v>
      </c>
      <c r="CI65" s="604">
        <f t="shared" si="64"/>
        <v>1.61E-2</v>
      </c>
      <c r="CJ65" s="604">
        <f t="shared" si="64"/>
        <v>1.5924999999999998E-2</v>
      </c>
      <c r="CK65" s="604">
        <f t="shared" si="64"/>
        <v>1.5924999999999998E-2</v>
      </c>
      <c r="CL65" s="604">
        <f t="shared" si="64"/>
        <v>1.61E-2</v>
      </c>
      <c r="CM65" s="604">
        <f t="shared" si="64"/>
        <v>1.61E-2</v>
      </c>
      <c r="CN65" s="604">
        <f t="shared" si="64"/>
        <v>1.575E-2</v>
      </c>
      <c r="CO65" s="604">
        <f t="shared" si="64"/>
        <v>1.5924999999999998E-2</v>
      </c>
      <c r="CP65" s="604">
        <f t="shared" si="64"/>
        <v>1.61E-2</v>
      </c>
      <c r="CQ65" s="604">
        <f t="shared" si="64"/>
        <v>1.61E-2</v>
      </c>
      <c r="CR65" s="604">
        <f t="shared" si="64"/>
        <v>1.575E-2</v>
      </c>
      <c r="CS65" s="604">
        <f t="shared" si="64"/>
        <v>1.5924999999999998E-2</v>
      </c>
      <c r="CT65" s="604">
        <f t="shared" si="64"/>
        <v>1.61E-2</v>
      </c>
      <c r="CU65" s="604">
        <f t="shared" si="64"/>
        <v>1.61E-2</v>
      </c>
      <c r="CV65" s="604">
        <f t="shared" si="64"/>
        <v>1.575E-2</v>
      </c>
      <c r="CW65" s="604">
        <f t="shared" si="64"/>
        <v>1.5924999999999998E-2</v>
      </c>
      <c r="CX65" s="604">
        <f t="shared" si="64"/>
        <v>1.61E-2</v>
      </c>
      <c r="CY65" s="604">
        <f t="shared" si="64"/>
        <v>1.61E-2</v>
      </c>
      <c r="CZ65" s="604">
        <f t="shared" si="64"/>
        <v>1.5924999999999998E-2</v>
      </c>
      <c r="DA65" s="604">
        <f t="shared" si="64"/>
        <v>1.5924999999999998E-2</v>
      </c>
      <c r="DB65" s="604">
        <f t="shared" ref="DB65:EG65" si="65" xml:space="preserve"> $F62 / $F63 * DB64</f>
        <v>1.61E-2</v>
      </c>
      <c r="DC65" s="604">
        <f t="shared" si="65"/>
        <v>1.61E-2</v>
      </c>
      <c r="DD65" s="604">
        <f t="shared" si="65"/>
        <v>1.575E-2</v>
      </c>
      <c r="DE65" s="604">
        <f t="shared" si="65"/>
        <v>1.5924999999999998E-2</v>
      </c>
      <c r="DF65" s="604">
        <f t="shared" si="65"/>
        <v>1.61E-2</v>
      </c>
      <c r="DG65" s="604">
        <f t="shared" si="65"/>
        <v>1.61E-2</v>
      </c>
      <c r="DH65" s="604">
        <f t="shared" si="65"/>
        <v>1.575E-2</v>
      </c>
      <c r="DI65" s="604">
        <f t="shared" si="65"/>
        <v>1.5924999999999998E-2</v>
      </c>
      <c r="DJ65" s="604">
        <f t="shared" si="65"/>
        <v>1.61E-2</v>
      </c>
      <c r="DK65" s="604">
        <f t="shared" si="65"/>
        <v>1.61E-2</v>
      </c>
      <c r="DL65" s="604">
        <f t="shared" si="65"/>
        <v>1.575E-2</v>
      </c>
      <c r="DM65" s="604">
        <f t="shared" si="65"/>
        <v>1.5924999999999998E-2</v>
      </c>
      <c r="DN65" s="604">
        <f t="shared" si="65"/>
        <v>1.61E-2</v>
      </c>
      <c r="DO65" s="604">
        <f t="shared" si="65"/>
        <v>1.61E-2</v>
      </c>
      <c r="DP65" s="604">
        <f t="shared" si="65"/>
        <v>1.5924999999999998E-2</v>
      </c>
      <c r="DQ65" s="604">
        <f t="shared" si="65"/>
        <v>1.5924999999999998E-2</v>
      </c>
      <c r="DR65" s="604">
        <f t="shared" si="65"/>
        <v>1.61E-2</v>
      </c>
      <c r="DS65" s="604">
        <f t="shared" si="65"/>
        <v>1.61E-2</v>
      </c>
      <c r="DT65" s="604">
        <f t="shared" si="65"/>
        <v>1.575E-2</v>
      </c>
      <c r="DU65" s="604">
        <f t="shared" si="65"/>
        <v>1.5924999999999998E-2</v>
      </c>
      <c r="DV65" s="604">
        <f t="shared" si="65"/>
        <v>1.61E-2</v>
      </c>
      <c r="DW65" s="604">
        <f t="shared" si="65"/>
        <v>1.61E-2</v>
      </c>
      <c r="DX65" s="604">
        <f t="shared" si="65"/>
        <v>1.575E-2</v>
      </c>
      <c r="DY65" s="604">
        <f t="shared" si="65"/>
        <v>1.5924999999999998E-2</v>
      </c>
      <c r="DZ65" s="604">
        <f t="shared" si="65"/>
        <v>1.61E-2</v>
      </c>
      <c r="EA65" s="604">
        <f t="shared" si="65"/>
        <v>1.61E-2</v>
      </c>
      <c r="EB65" s="604">
        <f t="shared" si="65"/>
        <v>1.575E-2</v>
      </c>
      <c r="EC65" s="604">
        <f t="shared" si="65"/>
        <v>1.5924999999999998E-2</v>
      </c>
      <c r="ED65" s="604">
        <f t="shared" si="65"/>
        <v>1.61E-2</v>
      </c>
      <c r="EE65" s="604">
        <f t="shared" si="65"/>
        <v>1.61E-2</v>
      </c>
      <c r="EF65" s="604">
        <f t="shared" si="65"/>
        <v>1.5924999999999998E-2</v>
      </c>
      <c r="EG65" s="604">
        <f t="shared" si="65"/>
        <v>1.5924999999999998E-2</v>
      </c>
      <c r="EH65" s="604">
        <f t="shared" ref="EH65:FM65" si="66" xml:space="preserve"> $F62 / $F63 * EH64</f>
        <v>1.61E-2</v>
      </c>
      <c r="EI65" s="604">
        <f t="shared" si="66"/>
        <v>1.61E-2</v>
      </c>
      <c r="EJ65" s="604">
        <f t="shared" si="66"/>
        <v>1.575E-2</v>
      </c>
      <c r="EK65" s="604">
        <f t="shared" si="66"/>
        <v>1.5924999999999998E-2</v>
      </c>
      <c r="EL65" s="604">
        <f t="shared" si="66"/>
        <v>1.61E-2</v>
      </c>
      <c r="EM65" s="604">
        <f t="shared" si="66"/>
        <v>1.61E-2</v>
      </c>
      <c r="EN65" s="604">
        <f t="shared" si="66"/>
        <v>1.575E-2</v>
      </c>
      <c r="EO65" s="604">
        <f t="shared" si="66"/>
        <v>1.5924999999999998E-2</v>
      </c>
      <c r="EP65" s="604">
        <f t="shared" si="66"/>
        <v>1.61E-2</v>
      </c>
      <c r="EQ65" s="604">
        <f t="shared" si="66"/>
        <v>1.61E-2</v>
      </c>
      <c r="ER65" s="604">
        <f t="shared" si="66"/>
        <v>1.575E-2</v>
      </c>
      <c r="ES65" s="604">
        <f t="shared" si="66"/>
        <v>1.5924999999999998E-2</v>
      </c>
      <c r="ET65" s="604">
        <f t="shared" si="66"/>
        <v>1.61E-2</v>
      </c>
      <c r="EU65" s="604">
        <f t="shared" si="66"/>
        <v>1.61E-2</v>
      </c>
      <c r="EV65" s="604">
        <f t="shared" si="66"/>
        <v>1.5924999999999998E-2</v>
      </c>
      <c r="EW65" s="604">
        <f t="shared" si="66"/>
        <v>1.5924999999999998E-2</v>
      </c>
      <c r="EX65" s="604">
        <f t="shared" si="66"/>
        <v>1.61E-2</v>
      </c>
      <c r="EY65" s="604">
        <f t="shared" si="66"/>
        <v>1.61E-2</v>
      </c>
      <c r="EZ65" s="604">
        <f t="shared" si="66"/>
        <v>1.575E-2</v>
      </c>
      <c r="FA65" s="604">
        <f t="shared" si="66"/>
        <v>1.5924999999999998E-2</v>
      </c>
      <c r="FB65" s="604">
        <f t="shared" si="66"/>
        <v>1.61E-2</v>
      </c>
      <c r="FC65" s="604">
        <f t="shared" si="66"/>
        <v>1.61E-2</v>
      </c>
      <c r="FD65" s="604">
        <f t="shared" si="66"/>
        <v>1.575E-2</v>
      </c>
      <c r="FE65" s="604">
        <f t="shared" si="66"/>
        <v>1.5924999999999998E-2</v>
      </c>
      <c r="FF65" s="604">
        <f t="shared" si="66"/>
        <v>1.61E-2</v>
      </c>
      <c r="FG65" s="604">
        <f t="shared" si="66"/>
        <v>1.61E-2</v>
      </c>
      <c r="FH65" s="604">
        <f t="shared" si="66"/>
        <v>1.575E-2</v>
      </c>
      <c r="FI65" s="604">
        <f t="shared" si="66"/>
        <v>1.5924999999999998E-2</v>
      </c>
      <c r="FJ65" s="604">
        <f t="shared" si="66"/>
        <v>1.61E-2</v>
      </c>
      <c r="FK65" s="604">
        <f t="shared" si="66"/>
        <v>1.61E-2</v>
      </c>
      <c r="FL65" s="604">
        <f t="shared" si="66"/>
        <v>1.5924999999999998E-2</v>
      </c>
      <c r="FM65" s="604">
        <f t="shared" si="66"/>
        <v>1.5924999999999998E-2</v>
      </c>
      <c r="FN65" s="604">
        <f t="shared" ref="FN65:GJ65" si="67" xml:space="preserve"> $F62 / $F63 * FN64</f>
        <v>1.61E-2</v>
      </c>
      <c r="FO65" s="604">
        <f t="shared" si="67"/>
        <v>1.61E-2</v>
      </c>
      <c r="FP65" s="604">
        <f t="shared" si="67"/>
        <v>1.575E-2</v>
      </c>
      <c r="FQ65" s="604">
        <f t="shared" si="67"/>
        <v>1.5924999999999998E-2</v>
      </c>
      <c r="FR65" s="604">
        <f t="shared" si="67"/>
        <v>1.61E-2</v>
      </c>
      <c r="FS65" s="604">
        <f t="shared" si="67"/>
        <v>1.61E-2</v>
      </c>
      <c r="FT65" s="604">
        <f t="shared" si="67"/>
        <v>1.575E-2</v>
      </c>
      <c r="FU65" s="604">
        <f t="shared" si="67"/>
        <v>1.5924999999999998E-2</v>
      </c>
      <c r="FV65" s="604">
        <f t="shared" si="67"/>
        <v>1.61E-2</v>
      </c>
      <c r="FW65" s="604">
        <f t="shared" si="67"/>
        <v>1.61E-2</v>
      </c>
      <c r="FX65" s="604">
        <f t="shared" si="67"/>
        <v>1.575E-2</v>
      </c>
      <c r="FY65" s="604">
        <f t="shared" si="67"/>
        <v>1.5924999999999998E-2</v>
      </c>
      <c r="FZ65" s="604">
        <f t="shared" si="67"/>
        <v>1.61E-2</v>
      </c>
      <c r="GA65" s="604">
        <f t="shared" si="67"/>
        <v>1.61E-2</v>
      </c>
      <c r="GB65" s="604">
        <f t="shared" si="67"/>
        <v>1.5924999999999998E-2</v>
      </c>
      <c r="GC65" s="604">
        <f t="shared" si="67"/>
        <v>1.5924999999999998E-2</v>
      </c>
      <c r="GD65" s="604">
        <f t="shared" si="67"/>
        <v>1.61E-2</v>
      </c>
      <c r="GE65" s="604">
        <f t="shared" si="67"/>
        <v>1.61E-2</v>
      </c>
      <c r="GF65" s="604">
        <f t="shared" si="67"/>
        <v>1.575E-2</v>
      </c>
      <c r="GG65" s="604">
        <f t="shared" si="67"/>
        <v>1.5924999999999998E-2</v>
      </c>
      <c r="GH65" s="604">
        <f t="shared" si="67"/>
        <v>1.61E-2</v>
      </c>
      <c r="GI65" s="604">
        <f t="shared" si="67"/>
        <v>1.61E-2</v>
      </c>
      <c r="GJ65" s="604">
        <f t="shared" si="67"/>
        <v>1.575E-2</v>
      </c>
    </row>
    <row r="67" spans="1:192" x14ac:dyDescent="0.25">
      <c r="E67" s="126" t="str">
        <f t="shared" ref="E67:AJ67" si="68" xml:space="preserve"> E$52</f>
        <v>Senior debt balance BEG</v>
      </c>
      <c r="F67" s="126">
        <f t="shared" si="68"/>
        <v>0</v>
      </c>
      <c r="G67" s="126" t="str">
        <f t="shared" si="68"/>
        <v>$ 000s</v>
      </c>
      <c r="H67" s="126">
        <f t="shared" si="68"/>
        <v>0</v>
      </c>
      <c r="I67" s="126">
        <f t="shared" si="68"/>
        <v>0</v>
      </c>
      <c r="J67" s="126">
        <f t="shared" si="68"/>
        <v>0</v>
      </c>
      <c r="K67" s="126">
        <f t="shared" ca="1" si="68"/>
        <v>0</v>
      </c>
      <c r="L67" s="126">
        <f t="shared" ca="1" si="68"/>
        <v>0</v>
      </c>
      <c r="M67" s="126">
        <f t="shared" ca="1" si="68"/>
        <v>70000</v>
      </c>
      <c r="N67" s="126">
        <f t="shared" ca="1" si="68"/>
        <v>68250</v>
      </c>
      <c r="O67" s="126">
        <f t="shared" ca="1" si="68"/>
        <v>66500</v>
      </c>
      <c r="P67" s="126">
        <f t="shared" ca="1" si="68"/>
        <v>64750</v>
      </c>
      <c r="Q67" s="126">
        <f t="shared" ca="1" si="68"/>
        <v>63000</v>
      </c>
      <c r="R67" s="126">
        <f t="shared" ca="1" si="68"/>
        <v>61250</v>
      </c>
      <c r="S67" s="126">
        <f t="shared" ca="1" si="68"/>
        <v>59500</v>
      </c>
      <c r="T67" s="126">
        <f t="shared" ca="1" si="68"/>
        <v>57750</v>
      </c>
      <c r="U67" s="126">
        <f t="shared" ca="1" si="68"/>
        <v>56000</v>
      </c>
      <c r="V67" s="126">
        <f t="shared" ca="1" si="68"/>
        <v>54250</v>
      </c>
      <c r="W67" s="126">
        <f t="shared" ca="1" si="68"/>
        <v>52500</v>
      </c>
      <c r="X67" s="126">
        <f t="shared" ca="1" si="68"/>
        <v>50750</v>
      </c>
      <c r="Y67" s="126">
        <f t="shared" ca="1" si="68"/>
        <v>49000</v>
      </c>
      <c r="Z67" s="126">
        <f t="shared" ca="1" si="68"/>
        <v>47250</v>
      </c>
      <c r="AA67" s="126">
        <f t="shared" ca="1" si="68"/>
        <v>45500</v>
      </c>
      <c r="AB67" s="126">
        <f t="shared" ca="1" si="68"/>
        <v>43750</v>
      </c>
      <c r="AC67" s="126">
        <f t="shared" ca="1" si="68"/>
        <v>42000</v>
      </c>
      <c r="AD67" s="126">
        <f t="shared" ca="1" si="68"/>
        <v>40250</v>
      </c>
      <c r="AE67" s="126">
        <f t="shared" ca="1" si="68"/>
        <v>38500</v>
      </c>
      <c r="AF67" s="126">
        <f t="shared" ca="1" si="68"/>
        <v>36750</v>
      </c>
      <c r="AG67" s="126">
        <f t="shared" ca="1" si="68"/>
        <v>35000</v>
      </c>
      <c r="AH67" s="126">
        <f t="shared" ca="1" si="68"/>
        <v>33250</v>
      </c>
      <c r="AI67" s="126">
        <f t="shared" ca="1" si="68"/>
        <v>31500</v>
      </c>
      <c r="AJ67" s="126">
        <f t="shared" ca="1" si="68"/>
        <v>29750</v>
      </c>
      <c r="AK67" s="126">
        <f t="shared" ref="AK67:BP67" ca="1" si="69" xml:space="preserve"> AK$52</f>
        <v>28000</v>
      </c>
      <c r="AL67" s="126">
        <f t="shared" ca="1" si="69"/>
        <v>26250</v>
      </c>
      <c r="AM67" s="126">
        <f t="shared" ca="1" si="69"/>
        <v>24500</v>
      </c>
      <c r="AN67" s="126">
        <f t="shared" ca="1" si="69"/>
        <v>22750</v>
      </c>
      <c r="AO67" s="126">
        <f t="shared" ca="1" si="69"/>
        <v>21000</v>
      </c>
      <c r="AP67" s="126">
        <f t="shared" ca="1" si="69"/>
        <v>19250</v>
      </c>
      <c r="AQ67" s="126">
        <f t="shared" ca="1" si="69"/>
        <v>17500</v>
      </c>
      <c r="AR67" s="126">
        <f t="shared" ca="1" si="69"/>
        <v>15750</v>
      </c>
      <c r="AS67" s="126">
        <f t="shared" ca="1" si="69"/>
        <v>14000</v>
      </c>
      <c r="AT67" s="126">
        <f t="shared" ca="1" si="69"/>
        <v>12250</v>
      </c>
      <c r="AU67" s="126">
        <f t="shared" ca="1" si="69"/>
        <v>10500</v>
      </c>
      <c r="AV67" s="126">
        <f t="shared" ca="1" si="69"/>
        <v>8750</v>
      </c>
      <c r="AW67" s="126">
        <f t="shared" ca="1" si="69"/>
        <v>7000</v>
      </c>
      <c r="AX67" s="126">
        <f t="shared" ca="1" si="69"/>
        <v>5250</v>
      </c>
      <c r="AY67" s="126">
        <f t="shared" ca="1" si="69"/>
        <v>3500</v>
      </c>
      <c r="AZ67" s="126">
        <f t="shared" ca="1" si="69"/>
        <v>1750</v>
      </c>
      <c r="BA67" s="126">
        <f t="shared" ca="1" si="69"/>
        <v>0</v>
      </c>
      <c r="BB67" s="126">
        <f t="shared" ca="1" si="69"/>
        <v>0</v>
      </c>
      <c r="BC67" s="126">
        <f t="shared" ca="1" si="69"/>
        <v>0</v>
      </c>
      <c r="BD67" s="126">
        <f t="shared" ca="1" si="69"/>
        <v>0</v>
      </c>
      <c r="BE67" s="126">
        <f t="shared" ca="1" si="69"/>
        <v>0</v>
      </c>
      <c r="BF67" s="126">
        <f t="shared" ca="1" si="69"/>
        <v>0</v>
      </c>
      <c r="BG67" s="126">
        <f t="shared" ca="1" si="69"/>
        <v>0</v>
      </c>
      <c r="BH67" s="126">
        <f t="shared" ca="1" si="69"/>
        <v>0</v>
      </c>
      <c r="BI67" s="126">
        <f t="shared" ca="1" si="69"/>
        <v>0</v>
      </c>
      <c r="BJ67" s="126">
        <f t="shared" ca="1" si="69"/>
        <v>0</v>
      </c>
      <c r="BK67" s="126">
        <f t="shared" ca="1" si="69"/>
        <v>0</v>
      </c>
      <c r="BL67" s="126">
        <f t="shared" ca="1" si="69"/>
        <v>0</v>
      </c>
      <c r="BM67" s="126">
        <f t="shared" ca="1" si="69"/>
        <v>0</v>
      </c>
      <c r="BN67" s="126">
        <f t="shared" ca="1" si="69"/>
        <v>0</v>
      </c>
      <c r="BO67" s="126">
        <f t="shared" ca="1" si="69"/>
        <v>0</v>
      </c>
      <c r="BP67" s="126">
        <f t="shared" ca="1" si="69"/>
        <v>0</v>
      </c>
      <c r="BQ67" s="126">
        <f t="shared" ref="BQ67:CV67" ca="1" si="70" xml:space="preserve"> BQ$52</f>
        <v>0</v>
      </c>
      <c r="BR67" s="126">
        <f t="shared" ca="1" si="70"/>
        <v>0</v>
      </c>
      <c r="BS67" s="126">
        <f t="shared" ca="1" si="70"/>
        <v>0</v>
      </c>
      <c r="BT67" s="126">
        <f t="shared" ca="1" si="70"/>
        <v>0</v>
      </c>
      <c r="BU67" s="126">
        <f t="shared" ca="1" si="70"/>
        <v>0</v>
      </c>
      <c r="BV67" s="126">
        <f t="shared" ca="1" si="70"/>
        <v>0</v>
      </c>
      <c r="BW67" s="126">
        <f t="shared" ca="1" si="70"/>
        <v>0</v>
      </c>
      <c r="BX67" s="126">
        <f t="shared" ca="1" si="70"/>
        <v>0</v>
      </c>
      <c r="BY67" s="126">
        <f t="shared" ca="1" si="70"/>
        <v>0</v>
      </c>
      <c r="BZ67" s="126">
        <f t="shared" ca="1" si="70"/>
        <v>0</v>
      </c>
      <c r="CA67" s="126">
        <f t="shared" ca="1" si="70"/>
        <v>0</v>
      </c>
      <c r="CB67" s="126">
        <f t="shared" ca="1" si="70"/>
        <v>0</v>
      </c>
      <c r="CC67" s="126">
        <f t="shared" ca="1" si="70"/>
        <v>0</v>
      </c>
      <c r="CD67" s="126">
        <f t="shared" ca="1" si="70"/>
        <v>0</v>
      </c>
      <c r="CE67" s="126">
        <f t="shared" ca="1" si="70"/>
        <v>0</v>
      </c>
      <c r="CF67" s="126">
        <f t="shared" ca="1" si="70"/>
        <v>0</v>
      </c>
      <c r="CG67" s="126">
        <f t="shared" ca="1" si="70"/>
        <v>0</v>
      </c>
      <c r="CH67" s="126">
        <f t="shared" ca="1" si="70"/>
        <v>0</v>
      </c>
      <c r="CI67" s="126">
        <f t="shared" ca="1" si="70"/>
        <v>0</v>
      </c>
      <c r="CJ67" s="126">
        <f t="shared" ca="1" si="70"/>
        <v>0</v>
      </c>
      <c r="CK67" s="126">
        <f t="shared" ca="1" si="70"/>
        <v>0</v>
      </c>
      <c r="CL67" s="126">
        <f t="shared" ca="1" si="70"/>
        <v>0</v>
      </c>
      <c r="CM67" s="126">
        <f t="shared" ca="1" si="70"/>
        <v>0</v>
      </c>
      <c r="CN67" s="126">
        <f t="shared" ca="1" si="70"/>
        <v>0</v>
      </c>
      <c r="CO67" s="126">
        <f t="shared" ca="1" si="70"/>
        <v>0</v>
      </c>
      <c r="CP67" s="126">
        <f t="shared" ca="1" si="70"/>
        <v>0</v>
      </c>
      <c r="CQ67" s="126">
        <f t="shared" ca="1" si="70"/>
        <v>0</v>
      </c>
      <c r="CR67" s="126">
        <f t="shared" ca="1" si="70"/>
        <v>0</v>
      </c>
      <c r="CS67" s="126">
        <f t="shared" ca="1" si="70"/>
        <v>0</v>
      </c>
      <c r="CT67" s="126">
        <f t="shared" ca="1" si="70"/>
        <v>0</v>
      </c>
      <c r="CU67" s="126">
        <f t="shared" ca="1" si="70"/>
        <v>0</v>
      </c>
      <c r="CV67" s="126">
        <f t="shared" ca="1" si="70"/>
        <v>0</v>
      </c>
      <c r="CW67" s="126">
        <f t="shared" ref="CW67:EB67" ca="1" si="71" xml:space="preserve"> CW$52</f>
        <v>0</v>
      </c>
      <c r="CX67" s="126">
        <f t="shared" ca="1" si="71"/>
        <v>0</v>
      </c>
      <c r="CY67" s="126">
        <f t="shared" ca="1" si="71"/>
        <v>0</v>
      </c>
      <c r="CZ67" s="126">
        <f t="shared" ca="1" si="71"/>
        <v>0</v>
      </c>
      <c r="DA67" s="126">
        <f t="shared" ca="1" si="71"/>
        <v>0</v>
      </c>
      <c r="DB67" s="126">
        <f t="shared" ca="1" si="71"/>
        <v>0</v>
      </c>
      <c r="DC67" s="126">
        <f t="shared" ca="1" si="71"/>
        <v>0</v>
      </c>
      <c r="DD67" s="126">
        <f t="shared" ca="1" si="71"/>
        <v>0</v>
      </c>
      <c r="DE67" s="126">
        <f t="shared" ca="1" si="71"/>
        <v>0</v>
      </c>
      <c r="DF67" s="126">
        <f t="shared" ca="1" si="71"/>
        <v>0</v>
      </c>
      <c r="DG67" s="126">
        <f t="shared" ca="1" si="71"/>
        <v>0</v>
      </c>
      <c r="DH67" s="126">
        <f t="shared" ca="1" si="71"/>
        <v>0</v>
      </c>
      <c r="DI67" s="126">
        <f t="shared" ca="1" si="71"/>
        <v>0</v>
      </c>
      <c r="DJ67" s="126">
        <f t="shared" ca="1" si="71"/>
        <v>0</v>
      </c>
      <c r="DK67" s="126">
        <f t="shared" ca="1" si="71"/>
        <v>0</v>
      </c>
      <c r="DL67" s="126">
        <f t="shared" ca="1" si="71"/>
        <v>0</v>
      </c>
      <c r="DM67" s="126">
        <f t="shared" ca="1" si="71"/>
        <v>0</v>
      </c>
      <c r="DN67" s="126">
        <f t="shared" ca="1" si="71"/>
        <v>0</v>
      </c>
      <c r="DO67" s="126">
        <f t="shared" ca="1" si="71"/>
        <v>0</v>
      </c>
      <c r="DP67" s="126">
        <f t="shared" ca="1" si="71"/>
        <v>0</v>
      </c>
      <c r="DQ67" s="126">
        <f t="shared" ca="1" si="71"/>
        <v>0</v>
      </c>
      <c r="DR67" s="126">
        <f t="shared" ca="1" si="71"/>
        <v>0</v>
      </c>
      <c r="DS67" s="126">
        <f t="shared" ca="1" si="71"/>
        <v>0</v>
      </c>
      <c r="DT67" s="126">
        <f t="shared" ca="1" si="71"/>
        <v>0</v>
      </c>
      <c r="DU67" s="126">
        <f t="shared" ca="1" si="71"/>
        <v>0</v>
      </c>
      <c r="DV67" s="126">
        <f t="shared" ca="1" si="71"/>
        <v>0</v>
      </c>
      <c r="DW67" s="126">
        <f t="shared" ca="1" si="71"/>
        <v>0</v>
      </c>
      <c r="DX67" s="126">
        <f t="shared" ca="1" si="71"/>
        <v>0</v>
      </c>
      <c r="DY67" s="126">
        <f t="shared" ca="1" si="71"/>
        <v>0</v>
      </c>
      <c r="DZ67" s="126">
        <f t="shared" ca="1" si="71"/>
        <v>0</v>
      </c>
      <c r="EA67" s="126">
        <f t="shared" ca="1" si="71"/>
        <v>0</v>
      </c>
      <c r="EB67" s="126">
        <f t="shared" ca="1" si="71"/>
        <v>0</v>
      </c>
      <c r="EC67" s="126">
        <f t="shared" ref="EC67:FH67" ca="1" si="72" xml:space="preserve"> EC$52</f>
        <v>0</v>
      </c>
      <c r="ED67" s="126">
        <f t="shared" ca="1" si="72"/>
        <v>0</v>
      </c>
      <c r="EE67" s="126">
        <f t="shared" ca="1" si="72"/>
        <v>0</v>
      </c>
      <c r="EF67" s="126">
        <f t="shared" ca="1" si="72"/>
        <v>0</v>
      </c>
      <c r="EG67" s="126">
        <f t="shared" ca="1" si="72"/>
        <v>0</v>
      </c>
      <c r="EH67" s="126">
        <f t="shared" ca="1" si="72"/>
        <v>0</v>
      </c>
      <c r="EI67" s="126">
        <f t="shared" ca="1" si="72"/>
        <v>0</v>
      </c>
      <c r="EJ67" s="126">
        <f t="shared" ca="1" si="72"/>
        <v>0</v>
      </c>
      <c r="EK67" s="126">
        <f t="shared" ca="1" si="72"/>
        <v>0</v>
      </c>
      <c r="EL67" s="126">
        <f t="shared" ca="1" si="72"/>
        <v>0</v>
      </c>
      <c r="EM67" s="126">
        <f t="shared" ca="1" si="72"/>
        <v>0</v>
      </c>
      <c r="EN67" s="126">
        <f t="shared" ca="1" si="72"/>
        <v>0</v>
      </c>
      <c r="EO67" s="126">
        <f t="shared" ca="1" si="72"/>
        <v>0</v>
      </c>
      <c r="EP67" s="126">
        <f t="shared" ca="1" si="72"/>
        <v>0</v>
      </c>
      <c r="EQ67" s="126">
        <f t="shared" ca="1" si="72"/>
        <v>0</v>
      </c>
      <c r="ER67" s="126">
        <f t="shared" ca="1" si="72"/>
        <v>0</v>
      </c>
      <c r="ES67" s="126">
        <f t="shared" ca="1" si="72"/>
        <v>0</v>
      </c>
      <c r="ET67" s="126">
        <f t="shared" ca="1" si="72"/>
        <v>0</v>
      </c>
      <c r="EU67" s="126">
        <f t="shared" ca="1" si="72"/>
        <v>0</v>
      </c>
      <c r="EV67" s="126">
        <f t="shared" ca="1" si="72"/>
        <v>0</v>
      </c>
      <c r="EW67" s="126">
        <f t="shared" ca="1" si="72"/>
        <v>0</v>
      </c>
      <c r="EX67" s="126">
        <f t="shared" ca="1" si="72"/>
        <v>0</v>
      </c>
      <c r="EY67" s="126">
        <f t="shared" ca="1" si="72"/>
        <v>0</v>
      </c>
      <c r="EZ67" s="126">
        <f t="shared" ca="1" si="72"/>
        <v>0</v>
      </c>
      <c r="FA67" s="126">
        <f t="shared" ca="1" si="72"/>
        <v>0</v>
      </c>
      <c r="FB67" s="126">
        <f t="shared" ca="1" si="72"/>
        <v>0</v>
      </c>
      <c r="FC67" s="126">
        <f t="shared" ca="1" si="72"/>
        <v>0</v>
      </c>
      <c r="FD67" s="126">
        <f t="shared" ca="1" si="72"/>
        <v>0</v>
      </c>
      <c r="FE67" s="126">
        <f t="shared" ca="1" si="72"/>
        <v>0</v>
      </c>
      <c r="FF67" s="126">
        <f t="shared" ca="1" si="72"/>
        <v>0</v>
      </c>
      <c r="FG67" s="126">
        <f t="shared" ca="1" si="72"/>
        <v>0</v>
      </c>
      <c r="FH67" s="126">
        <f t="shared" ca="1" si="72"/>
        <v>0</v>
      </c>
      <c r="FI67" s="126">
        <f t="shared" ref="FI67:GJ67" ca="1" si="73" xml:space="preserve"> FI$52</f>
        <v>0</v>
      </c>
      <c r="FJ67" s="126">
        <f t="shared" ca="1" si="73"/>
        <v>0</v>
      </c>
      <c r="FK67" s="126">
        <f t="shared" ca="1" si="73"/>
        <v>0</v>
      </c>
      <c r="FL67" s="126">
        <f t="shared" ca="1" si="73"/>
        <v>0</v>
      </c>
      <c r="FM67" s="126">
        <f t="shared" ca="1" si="73"/>
        <v>0</v>
      </c>
      <c r="FN67" s="126">
        <f t="shared" ca="1" si="73"/>
        <v>0</v>
      </c>
      <c r="FO67" s="126">
        <f t="shared" ca="1" si="73"/>
        <v>0</v>
      </c>
      <c r="FP67" s="126">
        <f t="shared" ca="1" si="73"/>
        <v>0</v>
      </c>
      <c r="FQ67" s="126">
        <f t="shared" ca="1" si="73"/>
        <v>0</v>
      </c>
      <c r="FR67" s="126">
        <f t="shared" ca="1" si="73"/>
        <v>0</v>
      </c>
      <c r="FS67" s="126">
        <f t="shared" ca="1" si="73"/>
        <v>0</v>
      </c>
      <c r="FT67" s="126">
        <f t="shared" ca="1" si="73"/>
        <v>0</v>
      </c>
      <c r="FU67" s="126">
        <f t="shared" ca="1" si="73"/>
        <v>0</v>
      </c>
      <c r="FV67" s="126">
        <f t="shared" ca="1" si="73"/>
        <v>0</v>
      </c>
      <c r="FW67" s="126">
        <f t="shared" ca="1" si="73"/>
        <v>0</v>
      </c>
      <c r="FX67" s="126">
        <f t="shared" ca="1" si="73"/>
        <v>0</v>
      </c>
      <c r="FY67" s="126">
        <f t="shared" ca="1" si="73"/>
        <v>0</v>
      </c>
      <c r="FZ67" s="126">
        <f t="shared" ca="1" si="73"/>
        <v>0</v>
      </c>
      <c r="GA67" s="126">
        <f t="shared" ca="1" si="73"/>
        <v>0</v>
      </c>
      <c r="GB67" s="126">
        <f t="shared" ca="1" si="73"/>
        <v>0</v>
      </c>
      <c r="GC67" s="126">
        <f t="shared" ca="1" si="73"/>
        <v>0</v>
      </c>
      <c r="GD67" s="126">
        <f t="shared" ca="1" si="73"/>
        <v>0</v>
      </c>
      <c r="GE67" s="126">
        <f t="shared" ca="1" si="73"/>
        <v>0</v>
      </c>
      <c r="GF67" s="126">
        <f t="shared" ca="1" si="73"/>
        <v>0</v>
      </c>
      <c r="GG67" s="126">
        <f t="shared" ca="1" si="73"/>
        <v>0</v>
      </c>
      <c r="GH67" s="126">
        <f t="shared" ca="1" si="73"/>
        <v>0</v>
      </c>
      <c r="GI67" s="126">
        <f t="shared" ca="1" si="73"/>
        <v>0</v>
      </c>
      <c r="GJ67" s="126">
        <f t="shared" ca="1" si="73"/>
        <v>0</v>
      </c>
    </row>
    <row r="68" spans="1:192" x14ac:dyDescent="0.25">
      <c r="E68" s="367" t="str">
        <f t="shared" ref="E68:AJ68" si="74" xml:space="preserve"> E$65</f>
        <v>Senior debt period interest rate</v>
      </c>
      <c r="F68" s="367">
        <f t="shared" si="74"/>
        <v>0</v>
      </c>
      <c r="G68" s="367" t="str">
        <f t="shared" si="74"/>
        <v>%</v>
      </c>
      <c r="H68" s="367">
        <f t="shared" si="74"/>
        <v>0</v>
      </c>
      <c r="I68" s="367">
        <f t="shared" si="74"/>
        <v>0</v>
      </c>
      <c r="J68" s="367">
        <f t="shared" si="74"/>
        <v>1.61E-2</v>
      </c>
      <c r="K68" s="367">
        <f t="shared" si="74"/>
        <v>1.61E-2</v>
      </c>
      <c r="L68" s="367">
        <f t="shared" si="74"/>
        <v>1.575E-2</v>
      </c>
      <c r="M68" s="367">
        <f t="shared" si="74"/>
        <v>1.5924999999999998E-2</v>
      </c>
      <c r="N68" s="367">
        <f t="shared" si="74"/>
        <v>1.61E-2</v>
      </c>
      <c r="O68" s="367">
        <f t="shared" si="74"/>
        <v>1.61E-2</v>
      </c>
      <c r="P68" s="367">
        <f t="shared" si="74"/>
        <v>1.575E-2</v>
      </c>
      <c r="Q68" s="367">
        <f t="shared" si="74"/>
        <v>1.5924999999999998E-2</v>
      </c>
      <c r="R68" s="367">
        <f t="shared" si="74"/>
        <v>1.61E-2</v>
      </c>
      <c r="S68" s="367">
        <f t="shared" si="74"/>
        <v>1.61E-2</v>
      </c>
      <c r="T68" s="367">
        <f t="shared" si="74"/>
        <v>1.575E-2</v>
      </c>
      <c r="U68" s="367">
        <f t="shared" si="74"/>
        <v>1.5924999999999998E-2</v>
      </c>
      <c r="V68" s="367">
        <f t="shared" si="74"/>
        <v>1.61E-2</v>
      </c>
      <c r="W68" s="367">
        <f t="shared" si="74"/>
        <v>1.61E-2</v>
      </c>
      <c r="X68" s="367">
        <f t="shared" si="74"/>
        <v>1.5924999999999998E-2</v>
      </c>
      <c r="Y68" s="367">
        <f t="shared" si="74"/>
        <v>1.5924999999999998E-2</v>
      </c>
      <c r="Z68" s="367">
        <f t="shared" si="74"/>
        <v>1.61E-2</v>
      </c>
      <c r="AA68" s="367">
        <f t="shared" si="74"/>
        <v>1.61E-2</v>
      </c>
      <c r="AB68" s="367">
        <f t="shared" si="74"/>
        <v>1.575E-2</v>
      </c>
      <c r="AC68" s="367">
        <f t="shared" si="74"/>
        <v>1.5924999999999998E-2</v>
      </c>
      <c r="AD68" s="367">
        <f t="shared" si="74"/>
        <v>1.61E-2</v>
      </c>
      <c r="AE68" s="367">
        <f t="shared" si="74"/>
        <v>1.61E-2</v>
      </c>
      <c r="AF68" s="367">
        <f t="shared" si="74"/>
        <v>1.575E-2</v>
      </c>
      <c r="AG68" s="367">
        <f t="shared" si="74"/>
        <v>1.5924999999999998E-2</v>
      </c>
      <c r="AH68" s="367">
        <f t="shared" si="74"/>
        <v>1.61E-2</v>
      </c>
      <c r="AI68" s="367">
        <f t="shared" si="74"/>
        <v>1.61E-2</v>
      </c>
      <c r="AJ68" s="367">
        <f t="shared" si="74"/>
        <v>1.575E-2</v>
      </c>
      <c r="AK68" s="367">
        <f t="shared" ref="AK68:BP68" si="75" xml:space="preserve"> AK$65</f>
        <v>1.5924999999999998E-2</v>
      </c>
      <c r="AL68" s="367">
        <f t="shared" si="75"/>
        <v>1.61E-2</v>
      </c>
      <c r="AM68" s="367">
        <f t="shared" si="75"/>
        <v>1.61E-2</v>
      </c>
      <c r="AN68" s="367">
        <f t="shared" si="75"/>
        <v>1.5924999999999998E-2</v>
      </c>
      <c r="AO68" s="367">
        <f t="shared" si="75"/>
        <v>1.5924999999999998E-2</v>
      </c>
      <c r="AP68" s="367">
        <f t="shared" si="75"/>
        <v>1.61E-2</v>
      </c>
      <c r="AQ68" s="367">
        <f t="shared" si="75"/>
        <v>1.61E-2</v>
      </c>
      <c r="AR68" s="367">
        <f t="shared" si="75"/>
        <v>1.575E-2</v>
      </c>
      <c r="AS68" s="367">
        <f t="shared" si="75"/>
        <v>1.5924999999999998E-2</v>
      </c>
      <c r="AT68" s="367">
        <f t="shared" si="75"/>
        <v>1.61E-2</v>
      </c>
      <c r="AU68" s="367">
        <f t="shared" si="75"/>
        <v>1.61E-2</v>
      </c>
      <c r="AV68" s="367">
        <f t="shared" si="75"/>
        <v>1.575E-2</v>
      </c>
      <c r="AW68" s="367">
        <f t="shared" si="75"/>
        <v>1.5924999999999998E-2</v>
      </c>
      <c r="AX68" s="367">
        <f t="shared" si="75"/>
        <v>1.61E-2</v>
      </c>
      <c r="AY68" s="367">
        <f t="shared" si="75"/>
        <v>1.61E-2</v>
      </c>
      <c r="AZ68" s="367">
        <f t="shared" si="75"/>
        <v>1.575E-2</v>
      </c>
      <c r="BA68" s="367">
        <f t="shared" si="75"/>
        <v>1.5924999999999998E-2</v>
      </c>
      <c r="BB68" s="367">
        <f t="shared" si="75"/>
        <v>1.61E-2</v>
      </c>
      <c r="BC68" s="367">
        <f t="shared" si="75"/>
        <v>1.61E-2</v>
      </c>
      <c r="BD68" s="367">
        <f t="shared" si="75"/>
        <v>1.5924999999999998E-2</v>
      </c>
      <c r="BE68" s="367">
        <f t="shared" si="75"/>
        <v>1.5924999999999998E-2</v>
      </c>
      <c r="BF68" s="367">
        <f t="shared" si="75"/>
        <v>1.61E-2</v>
      </c>
      <c r="BG68" s="367">
        <f t="shared" si="75"/>
        <v>1.61E-2</v>
      </c>
      <c r="BH68" s="367">
        <f t="shared" si="75"/>
        <v>1.575E-2</v>
      </c>
      <c r="BI68" s="367">
        <f t="shared" si="75"/>
        <v>1.5924999999999998E-2</v>
      </c>
      <c r="BJ68" s="367">
        <f t="shared" si="75"/>
        <v>1.61E-2</v>
      </c>
      <c r="BK68" s="367">
        <f t="shared" si="75"/>
        <v>1.61E-2</v>
      </c>
      <c r="BL68" s="367">
        <f t="shared" si="75"/>
        <v>1.575E-2</v>
      </c>
      <c r="BM68" s="367">
        <f t="shared" si="75"/>
        <v>1.5924999999999998E-2</v>
      </c>
      <c r="BN68" s="367">
        <f t="shared" si="75"/>
        <v>1.61E-2</v>
      </c>
      <c r="BO68" s="367">
        <f t="shared" si="75"/>
        <v>1.61E-2</v>
      </c>
      <c r="BP68" s="367">
        <f t="shared" si="75"/>
        <v>1.575E-2</v>
      </c>
      <c r="BQ68" s="367">
        <f t="shared" ref="BQ68:CV68" si="76" xml:space="preserve"> BQ$65</f>
        <v>1.5924999999999998E-2</v>
      </c>
      <c r="BR68" s="367">
        <f t="shared" si="76"/>
        <v>1.61E-2</v>
      </c>
      <c r="BS68" s="367">
        <f t="shared" si="76"/>
        <v>1.61E-2</v>
      </c>
      <c r="BT68" s="367">
        <f t="shared" si="76"/>
        <v>1.5924999999999998E-2</v>
      </c>
      <c r="BU68" s="367">
        <f t="shared" si="76"/>
        <v>1.5924999999999998E-2</v>
      </c>
      <c r="BV68" s="367">
        <f t="shared" si="76"/>
        <v>1.61E-2</v>
      </c>
      <c r="BW68" s="367">
        <f t="shared" si="76"/>
        <v>1.61E-2</v>
      </c>
      <c r="BX68" s="367">
        <f t="shared" si="76"/>
        <v>1.575E-2</v>
      </c>
      <c r="BY68" s="367">
        <f t="shared" si="76"/>
        <v>1.5924999999999998E-2</v>
      </c>
      <c r="BZ68" s="367">
        <f t="shared" si="76"/>
        <v>1.61E-2</v>
      </c>
      <c r="CA68" s="367">
        <f t="shared" si="76"/>
        <v>1.61E-2</v>
      </c>
      <c r="CB68" s="367">
        <f t="shared" si="76"/>
        <v>1.575E-2</v>
      </c>
      <c r="CC68" s="367">
        <f t="shared" si="76"/>
        <v>1.5924999999999998E-2</v>
      </c>
      <c r="CD68" s="367">
        <f t="shared" si="76"/>
        <v>1.61E-2</v>
      </c>
      <c r="CE68" s="367">
        <f t="shared" si="76"/>
        <v>1.61E-2</v>
      </c>
      <c r="CF68" s="367">
        <f t="shared" si="76"/>
        <v>1.575E-2</v>
      </c>
      <c r="CG68" s="367">
        <f t="shared" si="76"/>
        <v>1.5924999999999998E-2</v>
      </c>
      <c r="CH68" s="367">
        <f t="shared" si="76"/>
        <v>1.61E-2</v>
      </c>
      <c r="CI68" s="367">
        <f t="shared" si="76"/>
        <v>1.61E-2</v>
      </c>
      <c r="CJ68" s="367">
        <f t="shared" si="76"/>
        <v>1.5924999999999998E-2</v>
      </c>
      <c r="CK68" s="367">
        <f t="shared" si="76"/>
        <v>1.5924999999999998E-2</v>
      </c>
      <c r="CL68" s="367">
        <f t="shared" si="76"/>
        <v>1.61E-2</v>
      </c>
      <c r="CM68" s="367">
        <f t="shared" si="76"/>
        <v>1.61E-2</v>
      </c>
      <c r="CN68" s="367">
        <f t="shared" si="76"/>
        <v>1.575E-2</v>
      </c>
      <c r="CO68" s="367">
        <f t="shared" si="76"/>
        <v>1.5924999999999998E-2</v>
      </c>
      <c r="CP68" s="367">
        <f t="shared" si="76"/>
        <v>1.61E-2</v>
      </c>
      <c r="CQ68" s="367">
        <f t="shared" si="76"/>
        <v>1.61E-2</v>
      </c>
      <c r="CR68" s="367">
        <f t="shared" si="76"/>
        <v>1.575E-2</v>
      </c>
      <c r="CS68" s="367">
        <f t="shared" si="76"/>
        <v>1.5924999999999998E-2</v>
      </c>
      <c r="CT68" s="367">
        <f t="shared" si="76"/>
        <v>1.61E-2</v>
      </c>
      <c r="CU68" s="367">
        <f t="shared" si="76"/>
        <v>1.61E-2</v>
      </c>
      <c r="CV68" s="367">
        <f t="shared" si="76"/>
        <v>1.575E-2</v>
      </c>
      <c r="CW68" s="367">
        <f t="shared" ref="CW68:EB68" si="77" xml:space="preserve"> CW$65</f>
        <v>1.5924999999999998E-2</v>
      </c>
      <c r="CX68" s="367">
        <f t="shared" si="77"/>
        <v>1.61E-2</v>
      </c>
      <c r="CY68" s="367">
        <f t="shared" si="77"/>
        <v>1.61E-2</v>
      </c>
      <c r="CZ68" s="367">
        <f t="shared" si="77"/>
        <v>1.5924999999999998E-2</v>
      </c>
      <c r="DA68" s="367">
        <f t="shared" si="77"/>
        <v>1.5924999999999998E-2</v>
      </c>
      <c r="DB68" s="367">
        <f t="shared" si="77"/>
        <v>1.61E-2</v>
      </c>
      <c r="DC68" s="367">
        <f t="shared" si="77"/>
        <v>1.61E-2</v>
      </c>
      <c r="DD68" s="367">
        <f t="shared" si="77"/>
        <v>1.575E-2</v>
      </c>
      <c r="DE68" s="367">
        <f t="shared" si="77"/>
        <v>1.5924999999999998E-2</v>
      </c>
      <c r="DF68" s="367">
        <f t="shared" si="77"/>
        <v>1.61E-2</v>
      </c>
      <c r="DG68" s="367">
        <f t="shared" si="77"/>
        <v>1.61E-2</v>
      </c>
      <c r="DH68" s="367">
        <f t="shared" si="77"/>
        <v>1.575E-2</v>
      </c>
      <c r="DI68" s="367">
        <f t="shared" si="77"/>
        <v>1.5924999999999998E-2</v>
      </c>
      <c r="DJ68" s="367">
        <f t="shared" si="77"/>
        <v>1.61E-2</v>
      </c>
      <c r="DK68" s="367">
        <f t="shared" si="77"/>
        <v>1.61E-2</v>
      </c>
      <c r="DL68" s="367">
        <f t="shared" si="77"/>
        <v>1.575E-2</v>
      </c>
      <c r="DM68" s="367">
        <f t="shared" si="77"/>
        <v>1.5924999999999998E-2</v>
      </c>
      <c r="DN68" s="367">
        <f t="shared" si="77"/>
        <v>1.61E-2</v>
      </c>
      <c r="DO68" s="367">
        <f t="shared" si="77"/>
        <v>1.61E-2</v>
      </c>
      <c r="DP68" s="367">
        <f t="shared" si="77"/>
        <v>1.5924999999999998E-2</v>
      </c>
      <c r="DQ68" s="367">
        <f t="shared" si="77"/>
        <v>1.5924999999999998E-2</v>
      </c>
      <c r="DR68" s="367">
        <f t="shared" si="77"/>
        <v>1.61E-2</v>
      </c>
      <c r="DS68" s="367">
        <f t="shared" si="77"/>
        <v>1.61E-2</v>
      </c>
      <c r="DT68" s="367">
        <f t="shared" si="77"/>
        <v>1.575E-2</v>
      </c>
      <c r="DU68" s="367">
        <f t="shared" si="77"/>
        <v>1.5924999999999998E-2</v>
      </c>
      <c r="DV68" s="367">
        <f t="shared" si="77"/>
        <v>1.61E-2</v>
      </c>
      <c r="DW68" s="367">
        <f t="shared" si="77"/>
        <v>1.61E-2</v>
      </c>
      <c r="DX68" s="367">
        <f t="shared" si="77"/>
        <v>1.575E-2</v>
      </c>
      <c r="DY68" s="367">
        <f t="shared" si="77"/>
        <v>1.5924999999999998E-2</v>
      </c>
      <c r="DZ68" s="367">
        <f t="shared" si="77"/>
        <v>1.61E-2</v>
      </c>
      <c r="EA68" s="367">
        <f t="shared" si="77"/>
        <v>1.61E-2</v>
      </c>
      <c r="EB68" s="367">
        <f t="shared" si="77"/>
        <v>1.575E-2</v>
      </c>
      <c r="EC68" s="367">
        <f t="shared" ref="EC68:FH68" si="78" xml:space="preserve"> EC$65</f>
        <v>1.5924999999999998E-2</v>
      </c>
      <c r="ED68" s="367">
        <f t="shared" si="78"/>
        <v>1.61E-2</v>
      </c>
      <c r="EE68" s="367">
        <f t="shared" si="78"/>
        <v>1.61E-2</v>
      </c>
      <c r="EF68" s="367">
        <f t="shared" si="78"/>
        <v>1.5924999999999998E-2</v>
      </c>
      <c r="EG68" s="367">
        <f t="shared" si="78"/>
        <v>1.5924999999999998E-2</v>
      </c>
      <c r="EH68" s="367">
        <f t="shared" si="78"/>
        <v>1.61E-2</v>
      </c>
      <c r="EI68" s="367">
        <f t="shared" si="78"/>
        <v>1.61E-2</v>
      </c>
      <c r="EJ68" s="367">
        <f t="shared" si="78"/>
        <v>1.575E-2</v>
      </c>
      <c r="EK68" s="367">
        <f t="shared" si="78"/>
        <v>1.5924999999999998E-2</v>
      </c>
      <c r="EL68" s="367">
        <f t="shared" si="78"/>
        <v>1.61E-2</v>
      </c>
      <c r="EM68" s="367">
        <f t="shared" si="78"/>
        <v>1.61E-2</v>
      </c>
      <c r="EN68" s="367">
        <f t="shared" si="78"/>
        <v>1.575E-2</v>
      </c>
      <c r="EO68" s="367">
        <f t="shared" si="78"/>
        <v>1.5924999999999998E-2</v>
      </c>
      <c r="EP68" s="367">
        <f t="shared" si="78"/>
        <v>1.61E-2</v>
      </c>
      <c r="EQ68" s="367">
        <f t="shared" si="78"/>
        <v>1.61E-2</v>
      </c>
      <c r="ER68" s="367">
        <f t="shared" si="78"/>
        <v>1.575E-2</v>
      </c>
      <c r="ES68" s="367">
        <f t="shared" si="78"/>
        <v>1.5924999999999998E-2</v>
      </c>
      <c r="ET68" s="367">
        <f t="shared" si="78"/>
        <v>1.61E-2</v>
      </c>
      <c r="EU68" s="367">
        <f t="shared" si="78"/>
        <v>1.61E-2</v>
      </c>
      <c r="EV68" s="367">
        <f t="shared" si="78"/>
        <v>1.5924999999999998E-2</v>
      </c>
      <c r="EW68" s="367">
        <f t="shared" si="78"/>
        <v>1.5924999999999998E-2</v>
      </c>
      <c r="EX68" s="367">
        <f t="shared" si="78"/>
        <v>1.61E-2</v>
      </c>
      <c r="EY68" s="367">
        <f t="shared" si="78"/>
        <v>1.61E-2</v>
      </c>
      <c r="EZ68" s="367">
        <f t="shared" si="78"/>
        <v>1.575E-2</v>
      </c>
      <c r="FA68" s="367">
        <f t="shared" si="78"/>
        <v>1.5924999999999998E-2</v>
      </c>
      <c r="FB68" s="367">
        <f t="shared" si="78"/>
        <v>1.61E-2</v>
      </c>
      <c r="FC68" s="367">
        <f t="shared" si="78"/>
        <v>1.61E-2</v>
      </c>
      <c r="FD68" s="367">
        <f t="shared" si="78"/>
        <v>1.575E-2</v>
      </c>
      <c r="FE68" s="367">
        <f t="shared" si="78"/>
        <v>1.5924999999999998E-2</v>
      </c>
      <c r="FF68" s="367">
        <f t="shared" si="78"/>
        <v>1.61E-2</v>
      </c>
      <c r="FG68" s="367">
        <f t="shared" si="78"/>
        <v>1.61E-2</v>
      </c>
      <c r="FH68" s="367">
        <f t="shared" si="78"/>
        <v>1.575E-2</v>
      </c>
      <c r="FI68" s="367">
        <f t="shared" ref="FI68:GJ68" si="79" xml:space="preserve"> FI$65</f>
        <v>1.5924999999999998E-2</v>
      </c>
      <c r="FJ68" s="367">
        <f t="shared" si="79"/>
        <v>1.61E-2</v>
      </c>
      <c r="FK68" s="367">
        <f t="shared" si="79"/>
        <v>1.61E-2</v>
      </c>
      <c r="FL68" s="367">
        <f t="shared" si="79"/>
        <v>1.5924999999999998E-2</v>
      </c>
      <c r="FM68" s="367">
        <f t="shared" si="79"/>
        <v>1.5924999999999998E-2</v>
      </c>
      <c r="FN68" s="367">
        <f t="shared" si="79"/>
        <v>1.61E-2</v>
      </c>
      <c r="FO68" s="367">
        <f t="shared" si="79"/>
        <v>1.61E-2</v>
      </c>
      <c r="FP68" s="367">
        <f t="shared" si="79"/>
        <v>1.575E-2</v>
      </c>
      <c r="FQ68" s="367">
        <f t="shared" si="79"/>
        <v>1.5924999999999998E-2</v>
      </c>
      <c r="FR68" s="367">
        <f t="shared" si="79"/>
        <v>1.61E-2</v>
      </c>
      <c r="FS68" s="367">
        <f t="shared" si="79"/>
        <v>1.61E-2</v>
      </c>
      <c r="FT68" s="367">
        <f t="shared" si="79"/>
        <v>1.575E-2</v>
      </c>
      <c r="FU68" s="367">
        <f t="shared" si="79"/>
        <v>1.5924999999999998E-2</v>
      </c>
      <c r="FV68" s="367">
        <f t="shared" si="79"/>
        <v>1.61E-2</v>
      </c>
      <c r="FW68" s="367">
        <f t="shared" si="79"/>
        <v>1.61E-2</v>
      </c>
      <c r="FX68" s="367">
        <f t="shared" si="79"/>
        <v>1.575E-2</v>
      </c>
      <c r="FY68" s="367">
        <f t="shared" si="79"/>
        <v>1.5924999999999998E-2</v>
      </c>
      <c r="FZ68" s="367">
        <f t="shared" si="79"/>
        <v>1.61E-2</v>
      </c>
      <c r="GA68" s="367">
        <f t="shared" si="79"/>
        <v>1.61E-2</v>
      </c>
      <c r="GB68" s="367">
        <f t="shared" si="79"/>
        <v>1.5924999999999998E-2</v>
      </c>
      <c r="GC68" s="367">
        <f t="shared" si="79"/>
        <v>1.5924999999999998E-2</v>
      </c>
      <c r="GD68" s="367">
        <f t="shared" si="79"/>
        <v>1.61E-2</v>
      </c>
      <c r="GE68" s="367">
        <f t="shared" si="79"/>
        <v>1.61E-2</v>
      </c>
      <c r="GF68" s="367">
        <f t="shared" si="79"/>
        <v>1.575E-2</v>
      </c>
      <c r="GG68" s="367">
        <f t="shared" si="79"/>
        <v>1.5924999999999998E-2</v>
      </c>
      <c r="GH68" s="367">
        <f t="shared" si="79"/>
        <v>1.61E-2</v>
      </c>
      <c r="GI68" s="367">
        <f t="shared" si="79"/>
        <v>1.61E-2</v>
      </c>
      <c r="GJ68" s="367">
        <f t="shared" si="79"/>
        <v>1.575E-2</v>
      </c>
    </row>
    <row r="69" spans="1:192" s="600" customFormat="1" x14ac:dyDescent="0.25">
      <c r="A69" s="595"/>
      <c r="B69" s="595"/>
      <c r="C69" s="596"/>
      <c r="D69" s="597"/>
      <c r="E69" s="598" t="s">
        <v>225</v>
      </c>
      <c r="F69" s="598"/>
      <c r="G69" s="598" t="str">
        <f xml:space="preserve"> SMU</f>
        <v>$ 000s</v>
      </c>
      <c r="H69" s="598">
        <f ca="1" xml:space="preserve"> SUM(J69:GJ69)</f>
        <v>22932.612499999999</v>
      </c>
      <c r="I69" s="599"/>
      <c r="J69" s="598">
        <f t="shared" ref="J69:AO69" si="80" xml:space="preserve"> J67 * J68</f>
        <v>0</v>
      </c>
      <c r="K69" s="598">
        <f t="shared" ca="1" si="80"/>
        <v>0</v>
      </c>
      <c r="L69" s="598">
        <f t="shared" ca="1" si="80"/>
        <v>0</v>
      </c>
      <c r="M69" s="598">
        <f t="shared" ca="1" si="80"/>
        <v>1114.7499999999998</v>
      </c>
      <c r="N69" s="598">
        <f t="shared" ca="1" si="80"/>
        <v>1098.825</v>
      </c>
      <c r="O69" s="598">
        <f t="shared" ca="1" si="80"/>
        <v>1070.6500000000001</v>
      </c>
      <c r="P69" s="598">
        <f t="shared" ca="1" si="80"/>
        <v>1019.8125</v>
      </c>
      <c r="Q69" s="598">
        <f t="shared" ca="1" si="80"/>
        <v>1003.2749999999999</v>
      </c>
      <c r="R69" s="598">
        <f t="shared" ca="1" si="80"/>
        <v>986.125</v>
      </c>
      <c r="S69" s="598">
        <f t="shared" ca="1" si="80"/>
        <v>957.94999999999993</v>
      </c>
      <c r="T69" s="598">
        <f t="shared" ca="1" si="80"/>
        <v>909.5625</v>
      </c>
      <c r="U69" s="598">
        <f t="shared" ca="1" si="80"/>
        <v>891.8</v>
      </c>
      <c r="V69" s="598">
        <f t="shared" ca="1" si="80"/>
        <v>873.42499999999995</v>
      </c>
      <c r="W69" s="598">
        <f t="shared" ca="1" si="80"/>
        <v>845.25</v>
      </c>
      <c r="X69" s="598">
        <f t="shared" ca="1" si="80"/>
        <v>808.19374999999991</v>
      </c>
      <c r="Y69" s="598">
        <f t="shared" ca="1" si="80"/>
        <v>780.32499999999993</v>
      </c>
      <c r="Z69" s="598">
        <f t="shared" ca="1" si="80"/>
        <v>760.72500000000002</v>
      </c>
      <c r="AA69" s="598">
        <f t="shared" ca="1" si="80"/>
        <v>732.55</v>
      </c>
      <c r="AB69" s="598">
        <f t="shared" ca="1" si="80"/>
        <v>689.0625</v>
      </c>
      <c r="AC69" s="598">
        <f t="shared" ca="1" si="80"/>
        <v>668.84999999999991</v>
      </c>
      <c r="AD69" s="598">
        <f t="shared" ca="1" si="80"/>
        <v>648.02499999999998</v>
      </c>
      <c r="AE69" s="598">
        <f t="shared" ca="1" si="80"/>
        <v>619.85</v>
      </c>
      <c r="AF69" s="598">
        <f t="shared" ca="1" si="80"/>
        <v>578.8125</v>
      </c>
      <c r="AG69" s="598">
        <f t="shared" ca="1" si="80"/>
        <v>557.37499999999989</v>
      </c>
      <c r="AH69" s="598">
        <f t="shared" ca="1" si="80"/>
        <v>535.32500000000005</v>
      </c>
      <c r="AI69" s="598">
        <f t="shared" ca="1" si="80"/>
        <v>507.15</v>
      </c>
      <c r="AJ69" s="598">
        <f t="shared" ca="1" si="80"/>
        <v>468.5625</v>
      </c>
      <c r="AK69" s="598">
        <f t="shared" ca="1" si="80"/>
        <v>445.9</v>
      </c>
      <c r="AL69" s="598">
        <f t="shared" ca="1" si="80"/>
        <v>422.625</v>
      </c>
      <c r="AM69" s="598">
        <f t="shared" ca="1" si="80"/>
        <v>394.45</v>
      </c>
      <c r="AN69" s="598">
        <f t="shared" ca="1" si="80"/>
        <v>362.29374999999993</v>
      </c>
      <c r="AO69" s="598">
        <f t="shared" ca="1" si="80"/>
        <v>334.42499999999995</v>
      </c>
      <c r="AP69" s="598">
        <f t="shared" ref="AP69:BU69" ca="1" si="81" xml:space="preserve"> AP67 * AP68</f>
        <v>309.92500000000001</v>
      </c>
      <c r="AQ69" s="598">
        <f t="shared" ca="1" si="81"/>
        <v>281.75</v>
      </c>
      <c r="AR69" s="598">
        <f t="shared" ca="1" si="81"/>
        <v>248.0625</v>
      </c>
      <c r="AS69" s="598">
        <f t="shared" ca="1" si="81"/>
        <v>222.95</v>
      </c>
      <c r="AT69" s="598">
        <f t="shared" ca="1" si="81"/>
        <v>197.22499999999999</v>
      </c>
      <c r="AU69" s="598">
        <f t="shared" ca="1" si="81"/>
        <v>169.04999999999998</v>
      </c>
      <c r="AV69" s="598">
        <f t="shared" ca="1" si="81"/>
        <v>137.8125</v>
      </c>
      <c r="AW69" s="598">
        <f t="shared" ca="1" si="81"/>
        <v>111.47499999999999</v>
      </c>
      <c r="AX69" s="598">
        <f t="shared" ca="1" si="81"/>
        <v>84.524999999999991</v>
      </c>
      <c r="AY69" s="598">
        <f t="shared" ca="1" si="81"/>
        <v>56.35</v>
      </c>
      <c r="AZ69" s="598">
        <f t="shared" ca="1" si="81"/>
        <v>27.5625</v>
      </c>
      <c r="BA69" s="598">
        <f t="shared" ca="1" si="81"/>
        <v>0</v>
      </c>
      <c r="BB69" s="598">
        <f t="shared" ca="1" si="81"/>
        <v>0</v>
      </c>
      <c r="BC69" s="598">
        <f t="shared" ca="1" si="81"/>
        <v>0</v>
      </c>
      <c r="BD69" s="598">
        <f t="shared" ca="1" si="81"/>
        <v>0</v>
      </c>
      <c r="BE69" s="598">
        <f t="shared" ca="1" si="81"/>
        <v>0</v>
      </c>
      <c r="BF69" s="598">
        <f t="shared" ca="1" si="81"/>
        <v>0</v>
      </c>
      <c r="BG69" s="598">
        <f t="shared" ca="1" si="81"/>
        <v>0</v>
      </c>
      <c r="BH69" s="598">
        <f t="shared" ca="1" si="81"/>
        <v>0</v>
      </c>
      <c r="BI69" s="598">
        <f t="shared" ca="1" si="81"/>
        <v>0</v>
      </c>
      <c r="BJ69" s="598">
        <f t="shared" ca="1" si="81"/>
        <v>0</v>
      </c>
      <c r="BK69" s="598">
        <f t="shared" ca="1" si="81"/>
        <v>0</v>
      </c>
      <c r="BL69" s="598">
        <f t="shared" ca="1" si="81"/>
        <v>0</v>
      </c>
      <c r="BM69" s="598">
        <f t="shared" ca="1" si="81"/>
        <v>0</v>
      </c>
      <c r="BN69" s="598">
        <f t="shared" ca="1" si="81"/>
        <v>0</v>
      </c>
      <c r="BO69" s="598">
        <f t="shared" ca="1" si="81"/>
        <v>0</v>
      </c>
      <c r="BP69" s="598">
        <f t="shared" ca="1" si="81"/>
        <v>0</v>
      </c>
      <c r="BQ69" s="598">
        <f t="shared" ca="1" si="81"/>
        <v>0</v>
      </c>
      <c r="BR69" s="598">
        <f t="shared" ca="1" si="81"/>
        <v>0</v>
      </c>
      <c r="BS69" s="598">
        <f t="shared" ca="1" si="81"/>
        <v>0</v>
      </c>
      <c r="BT69" s="598">
        <f t="shared" ca="1" si="81"/>
        <v>0</v>
      </c>
      <c r="BU69" s="598">
        <f t="shared" ca="1" si="81"/>
        <v>0</v>
      </c>
      <c r="BV69" s="598">
        <f t="shared" ref="BV69:DA69" ca="1" si="82" xml:space="preserve"> BV67 * BV68</f>
        <v>0</v>
      </c>
      <c r="BW69" s="598">
        <f t="shared" ca="1" si="82"/>
        <v>0</v>
      </c>
      <c r="BX69" s="598">
        <f t="shared" ca="1" si="82"/>
        <v>0</v>
      </c>
      <c r="BY69" s="598">
        <f t="shared" ca="1" si="82"/>
        <v>0</v>
      </c>
      <c r="BZ69" s="598">
        <f t="shared" ca="1" si="82"/>
        <v>0</v>
      </c>
      <c r="CA69" s="598">
        <f t="shared" ca="1" si="82"/>
        <v>0</v>
      </c>
      <c r="CB69" s="598">
        <f t="shared" ca="1" si="82"/>
        <v>0</v>
      </c>
      <c r="CC69" s="598">
        <f t="shared" ca="1" si="82"/>
        <v>0</v>
      </c>
      <c r="CD69" s="598">
        <f t="shared" ca="1" si="82"/>
        <v>0</v>
      </c>
      <c r="CE69" s="598">
        <f t="shared" ca="1" si="82"/>
        <v>0</v>
      </c>
      <c r="CF69" s="598">
        <f t="shared" ca="1" si="82"/>
        <v>0</v>
      </c>
      <c r="CG69" s="598">
        <f t="shared" ca="1" si="82"/>
        <v>0</v>
      </c>
      <c r="CH69" s="598">
        <f t="shared" ca="1" si="82"/>
        <v>0</v>
      </c>
      <c r="CI69" s="598">
        <f t="shared" ca="1" si="82"/>
        <v>0</v>
      </c>
      <c r="CJ69" s="598">
        <f t="shared" ca="1" si="82"/>
        <v>0</v>
      </c>
      <c r="CK69" s="598">
        <f t="shared" ca="1" si="82"/>
        <v>0</v>
      </c>
      <c r="CL69" s="598">
        <f t="shared" ca="1" si="82"/>
        <v>0</v>
      </c>
      <c r="CM69" s="598">
        <f t="shared" ca="1" si="82"/>
        <v>0</v>
      </c>
      <c r="CN69" s="598">
        <f t="shared" ca="1" si="82"/>
        <v>0</v>
      </c>
      <c r="CO69" s="598">
        <f t="shared" ca="1" si="82"/>
        <v>0</v>
      </c>
      <c r="CP69" s="598">
        <f t="shared" ca="1" si="82"/>
        <v>0</v>
      </c>
      <c r="CQ69" s="598">
        <f t="shared" ca="1" si="82"/>
        <v>0</v>
      </c>
      <c r="CR69" s="598">
        <f t="shared" ca="1" si="82"/>
        <v>0</v>
      </c>
      <c r="CS69" s="598">
        <f t="shared" ca="1" si="82"/>
        <v>0</v>
      </c>
      <c r="CT69" s="598">
        <f t="shared" ca="1" si="82"/>
        <v>0</v>
      </c>
      <c r="CU69" s="598">
        <f t="shared" ca="1" si="82"/>
        <v>0</v>
      </c>
      <c r="CV69" s="598">
        <f t="shared" ca="1" si="82"/>
        <v>0</v>
      </c>
      <c r="CW69" s="598">
        <f t="shared" ca="1" si="82"/>
        <v>0</v>
      </c>
      <c r="CX69" s="598">
        <f t="shared" ca="1" si="82"/>
        <v>0</v>
      </c>
      <c r="CY69" s="598">
        <f t="shared" ca="1" si="82"/>
        <v>0</v>
      </c>
      <c r="CZ69" s="598">
        <f t="shared" ca="1" si="82"/>
        <v>0</v>
      </c>
      <c r="DA69" s="598">
        <f t="shared" ca="1" si="82"/>
        <v>0</v>
      </c>
      <c r="DB69" s="598">
        <f t="shared" ref="DB69:EG69" ca="1" si="83" xml:space="preserve"> DB67 * DB68</f>
        <v>0</v>
      </c>
      <c r="DC69" s="598">
        <f t="shared" ca="1" si="83"/>
        <v>0</v>
      </c>
      <c r="DD69" s="598">
        <f t="shared" ca="1" si="83"/>
        <v>0</v>
      </c>
      <c r="DE69" s="598">
        <f t="shared" ca="1" si="83"/>
        <v>0</v>
      </c>
      <c r="DF69" s="598">
        <f t="shared" ca="1" si="83"/>
        <v>0</v>
      </c>
      <c r="DG69" s="598">
        <f t="shared" ca="1" si="83"/>
        <v>0</v>
      </c>
      <c r="DH69" s="598">
        <f t="shared" ca="1" si="83"/>
        <v>0</v>
      </c>
      <c r="DI69" s="598">
        <f t="shared" ca="1" si="83"/>
        <v>0</v>
      </c>
      <c r="DJ69" s="598">
        <f t="shared" ca="1" si="83"/>
        <v>0</v>
      </c>
      <c r="DK69" s="598">
        <f t="shared" ca="1" si="83"/>
        <v>0</v>
      </c>
      <c r="DL69" s="598">
        <f t="shared" ca="1" si="83"/>
        <v>0</v>
      </c>
      <c r="DM69" s="598">
        <f t="shared" ca="1" si="83"/>
        <v>0</v>
      </c>
      <c r="DN69" s="598">
        <f t="shared" ca="1" si="83"/>
        <v>0</v>
      </c>
      <c r="DO69" s="598">
        <f t="shared" ca="1" si="83"/>
        <v>0</v>
      </c>
      <c r="DP69" s="598">
        <f t="shared" ca="1" si="83"/>
        <v>0</v>
      </c>
      <c r="DQ69" s="598">
        <f t="shared" ca="1" si="83"/>
        <v>0</v>
      </c>
      <c r="DR69" s="598">
        <f t="shared" ca="1" si="83"/>
        <v>0</v>
      </c>
      <c r="DS69" s="598">
        <f t="shared" ca="1" si="83"/>
        <v>0</v>
      </c>
      <c r="DT69" s="598">
        <f t="shared" ca="1" si="83"/>
        <v>0</v>
      </c>
      <c r="DU69" s="598">
        <f t="shared" ca="1" si="83"/>
        <v>0</v>
      </c>
      <c r="DV69" s="598">
        <f t="shared" ca="1" si="83"/>
        <v>0</v>
      </c>
      <c r="DW69" s="598">
        <f t="shared" ca="1" si="83"/>
        <v>0</v>
      </c>
      <c r="DX69" s="598">
        <f t="shared" ca="1" si="83"/>
        <v>0</v>
      </c>
      <c r="DY69" s="598">
        <f t="shared" ca="1" si="83"/>
        <v>0</v>
      </c>
      <c r="DZ69" s="598">
        <f t="shared" ca="1" si="83"/>
        <v>0</v>
      </c>
      <c r="EA69" s="598">
        <f t="shared" ca="1" si="83"/>
        <v>0</v>
      </c>
      <c r="EB69" s="598">
        <f t="shared" ca="1" si="83"/>
        <v>0</v>
      </c>
      <c r="EC69" s="598">
        <f t="shared" ca="1" si="83"/>
        <v>0</v>
      </c>
      <c r="ED69" s="598">
        <f t="shared" ca="1" si="83"/>
        <v>0</v>
      </c>
      <c r="EE69" s="598">
        <f t="shared" ca="1" si="83"/>
        <v>0</v>
      </c>
      <c r="EF69" s="598">
        <f t="shared" ca="1" si="83"/>
        <v>0</v>
      </c>
      <c r="EG69" s="598">
        <f t="shared" ca="1" si="83"/>
        <v>0</v>
      </c>
      <c r="EH69" s="598">
        <f t="shared" ref="EH69:FM69" ca="1" si="84" xml:space="preserve"> EH67 * EH68</f>
        <v>0</v>
      </c>
      <c r="EI69" s="598">
        <f t="shared" ca="1" si="84"/>
        <v>0</v>
      </c>
      <c r="EJ69" s="598">
        <f t="shared" ca="1" si="84"/>
        <v>0</v>
      </c>
      <c r="EK69" s="598">
        <f t="shared" ca="1" si="84"/>
        <v>0</v>
      </c>
      <c r="EL69" s="598">
        <f t="shared" ca="1" si="84"/>
        <v>0</v>
      </c>
      <c r="EM69" s="598">
        <f t="shared" ca="1" si="84"/>
        <v>0</v>
      </c>
      <c r="EN69" s="598">
        <f t="shared" ca="1" si="84"/>
        <v>0</v>
      </c>
      <c r="EO69" s="598">
        <f t="shared" ca="1" si="84"/>
        <v>0</v>
      </c>
      <c r="EP69" s="598">
        <f t="shared" ca="1" si="84"/>
        <v>0</v>
      </c>
      <c r="EQ69" s="598">
        <f t="shared" ca="1" si="84"/>
        <v>0</v>
      </c>
      <c r="ER69" s="598">
        <f t="shared" ca="1" si="84"/>
        <v>0</v>
      </c>
      <c r="ES69" s="598">
        <f t="shared" ca="1" si="84"/>
        <v>0</v>
      </c>
      <c r="ET69" s="598">
        <f t="shared" ca="1" si="84"/>
        <v>0</v>
      </c>
      <c r="EU69" s="598">
        <f t="shared" ca="1" si="84"/>
        <v>0</v>
      </c>
      <c r="EV69" s="598">
        <f t="shared" ca="1" si="84"/>
        <v>0</v>
      </c>
      <c r="EW69" s="598">
        <f t="shared" ca="1" si="84"/>
        <v>0</v>
      </c>
      <c r="EX69" s="598">
        <f t="shared" ca="1" si="84"/>
        <v>0</v>
      </c>
      <c r="EY69" s="598">
        <f t="shared" ca="1" si="84"/>
        <v>0</v>
      </c>
      <c r="EZ69" s="598">
        <f t="shared" ca="1" si="84"/>
        <v>0</v>
      </c>
      <c r="FA69" s="598">
        <f t="shared" ca="1" si="84"/>
        <v>0</v>
      </c>
      <c r="FB69" s="598">
        <f t="shared" ca="1" si="84"/>
        <v>0</v>
      </c>
      <c r="FC69" s="598">
        <f t="shared" ca="1" si="84"/>
        <v>0</v>
      </c>
      <c r="FD69" s="598">
        <f t="shared" ca="1" si="84"/>
        <v>0</v>
      </c>
      <c r="FE69" s="598">
        <f t="shared" ca="1" si="84"/>
        <v>0</v>
      </c>
      <c r="FF69" s="598">
        <f t="shared" ca="1" si="84"/>
        <v>0</v>
      </c>
      <c r="FG69" s="598">
        <f t="shared" ca="1" si="84"/>
        <v>0</v>
      </c>
      <c r="FH69" s="598">
        <f t="shared" ca="1" si="84"/>
        <v>0</v>
      </c>
      <c r="FI69" s="598">
        <f t="shared" ca="1" si="84"/>
        <v>0</v>
      </c>
      <c r="FJ69" s="598">
        <f t="shared" ca="1" si="84"/>
        <v>0</v>
      </c>
      <c r="FK69" s="598">
        <f t="shared" ca="1" si="84"/>
        <v>0</v>
      </c>
      <c r="FL69" s="598">
        <f t="shared" ca="1" si="84"/>
        <v>0</v>
      </c>
      <c r="FM69" s="598">
        <f t="shared" ca="1" si="84"/>
        <v>0</v>
      </c>
      <c r="FN69" s="598">
        <f t="shared" ref="FN69:GJ69" ca="1" si="85" xml:space="preserve"> FN67 * FN68</f>
        <v>0</v>
      </c>
      <c r="FO69" s="598">
        <f t="shared" ca="1" si="85"/>
        <v>0</v>
      </c>
      <c r="FP69" s="598">
        <f t="shared" ca="1" si="85"/>
        <v>0</v>
      </c>
      <c r="FQ69" s="598">
        <f t="shared" ca="1" si="85"/>
        <v>0</v>
      </c>
      <c r="FR69" s="598">
        <f t="shared" ca="1" si="85"/>
        <v>0</v>
      </c>
      <c r="FS69" s="598">
        <f t="shared" ca="1" si="85"/>
        <v>0</v>
      </c>
      <c r="FT69" s="598">
        <f t="shared" ca="1" si="85"/>
        <v>0</v>
      </c>
      <c r="FU69" s="598">
        <f t="shared" ca="1" si="85"/>
        <v>0</v>
      </c>
      <c r="FV69" s="598">
        <f t="shared" ca="1" si="85"/>
        <v>0</v>
      </c>
      <c r="FW69" s="598">
        <f t="shared" ca="1" si="85"/>
        <v>0</v>
      </c>
      <c r="FX69" s="598">
        <f t="shared" ca="1" si="85"/>
        <v>0</v>
      </c>
      <c r="FY69" s="598">
        <f t="shared" ca="1" si="85"/>
        <v>0</v>
      </c>
      <c r="FZ69" s="598">
        <f t="shared" ca="1" si="85"/>
        <v>0</v>
      </c>
      <c r="GA69" s="598">
        <f t="shared" ca="1" si="85"/>
        <v>0</v>
      </c>
      <c r="GB69" s="598">
        <f t="shared" ca="1" si="85"/>
        <v>0</v>
      </c>
      <c r="GC69" s="598">
        <f t="shared" ca="1" si="85"/>
        <v>0</v>
      </c>
      <c r="GD69" s="598">
        <f t="shared" ca="1" si="85"/>
        <v>0</v>
      </c>
      <c r="GE69" s="598">
        <f t="shared" ca="1" si="85"/>
        <v>0</v>
      </c>
      <c r="GF69" s="598">
        <f t="shared" ca="1" si="85"/>
        <v>0</v>
      </c>
      <c r="GG69" s="598">
        <f t="shared" ca="1" si="85"/>
        <v>0</v>
      </c>
      <c r="GH69" s="598">
        <f t="shared" ca="1" si="85"/>
        <v>0</v>
      </c>
      <c r="GI69" s="598">
        <f t="shared" ca="1" si="85"/>
        <v>0</v>
      </c>
      <c r="GJ69" s="598">
        <f t="shared" ca="1" si="85"/>
        <v>0</v>
      </c>
    </row>
    <row r="70" spans="1:192" s="600" customFormat="1" x14ac:dyDescent="0.25">
      <c r="A70" s="595"/>
      <c r="B70" s="595"/>
      <c r="C70" s="596"/>
      <c r="D70" s="597"/>
      <c r="E70" s="598" t="str">
        <f xml:space="preserve"> LEFT(E69, LEN(E69) - 4)</f>
        <v>Senior debt interest</v>
      </c>
      <c r="F70" s="598"/>
      <c r="G70" s="598" t="str">
        <f xml:space="preserve"> SMU</f>
        <v>$ 000s</v>
      </c>
      <c r="H70" s="598">
        <f ca="1" xml:space="preserve"> SUM(J70:GJ70)</f>
        <v>-22932.612499999999</v>
      </c>
      <c r="I70" s="599"/>
      <c r="J70" s="598">
        <f t="shared" ref="J70:BU70" si="86" xml:space="preserve"> -1 * J69</f>
        <v>0</v>
      </c>
      <c r="K70" s="598">
        <f t="shared" ca="1" si="86"/>
        <v>0</v>
      </c>
      <c r="L70" s="598">
        <f t="shared" ca="1" si="86"/>
        <v>0</v>
      </c>
      <c r="M70" s="598">
        <f t="shared" ca="1" si="86"/>
        <v>-1114.7499999999998</v>
      </c>
      <c r="N70" s="598">
        <f t="shared" ca="1" si="86"/>
        <v>-1098.825</v>
      </c>
      <c r="O70" s="598">
        <f t="shared" ca="1" si="86"/>
        <v>-1070.6500000000001</v>
      </c>
      <c r="P70" s="598">
        <f t="shared" ca="1" si="86"/>
        <v>-1019.8125</v>
      </c>
      <c r="Q70" s="598">
        <f t="shared" ca="1" si="86"/>
        <v>-1003.2749999999999</v>
      </c>
      <c r="R70" s="598">
        <f t="shared" ca="1" si="86"/>
        <v>-986.125</v>
      </c>
      <c r="S70" s="598">
        <f t="shared" ca="1" si="86"/>
        <v>-957.94999999999993</v>
      </c>
      <c r="T70" s="598">
        <f t="shared" ca="1" si="86"/>
        <v>-909.5625</v>
      </c>
      <c r="U70" s="598">
        <f t="shared" ca="1" si="86"/>
        <v>-891.8</v>
      </c>
      <c r="V70" s="598">
        <f t="shared" ca="1" si="86"/>
        <v>-873.42499999999995</v>
      </c>
      <c r="W70" s="598">
        <f t="shared" ca="1" si="86"/>
        <v>-845.25</v>
      </c>
      <c r="X70" s="598">
        <f t="shared" ca="1" si="86"/>
        <v>-808.19374999999991</v>
      </c>
      <c r="Y70" s="598">
        <f t="shared" ca="1" si="86"/>
        <v>-780.32499999999993</v>
      </c>
      <c r="Z70" s="598">
        <f t="shared" ca="1" si="86"/>
        <v>-760.72500000000002</v>
      </c>
      <c r="AA70" s="598">
        <f t="shared" ca="1" si="86"/>
        <v>-732.55</v>
      </c>
      <c r="AB70" s="598">
        <f t="shared" ca="1" si="86"/>
        <v>-689.0625</v>
      </c>
      <c r="AC70" s="598">
        <f t="shared" ca="1" si="86"/>
        <v>-668.84999999999991</v>
      </c>
      <c r="AD70" s="598">
        <f t="shared" ca="1" si="86"/>
        <v>-648.02499999999998</v>
      </c>
      <c r="AE70" s="598">
        <f t="shared" ca="1" si="86"/>
        <v>-619.85</v>
      </c>
      <c r="AF70" s="598">
        <f t="shared" ca="1" si="86"/>
        <v>-578.8125</v>
      </c>
      <c r="AG70" s="598">
        <f t="shared" ca="1" si="86"/>
        <v>-557.37499999999989</v>
      </c>
      <c r="AH70" s="598">
        <f t="shared" ca="1" si="86"/>
        <v>-535.32500000000005</v>
      </c>
      <c r="AI70" s="598">
        <f t="shared" ca="1" si="86"/>
        <v>-507.15</v>
      </c>
      <c r="AJ70" s="598">
        <f t="shared" ca="1" si="86"/>
        <v>-468.5625</v>
      </c>
      <c r="AK70" s="598">
        <f t="shared" ca="1" si="86"/>
        <v>-445.9</v>
      </c>
      <c r="AL70" s="598">
        <f t="shared" ca="1" si="86"/>
        <v>-422.625</v>
      </c>
      <c r="AM70" s="598">
        <f t="shared" ca="1" si="86"/>
        <v>-394.45</v>
      </c>
      <c r="AN70" s="598">
        <f t="shared" ca="1" si="86"/>
        <v>-362.29374999999993</v>
      </c>
      <c r="AO70" s="598">
        <f t="shared" ca="1" si="86"/>
        <v>-334.42499999999995</v>
      </c>
      <c r="AP70" s="598">
        <f t="shared" ca="1" si="86"/>
        <v>-309.92500000000001</v>
      </c>
      <c r="AQ70" s="598">
        <f t="shared" ca="1" si="86"/>
        <v>-281.75</v>
      </c>
      <c r="AR70" s="598">
        <f t="shared" ca="1" si="86"/>
        <v>-248.0625</v>
      </c>
      <c r="AS70" s="598">
        <f t="shared" ca="1" si="86"/>
        <v>-222.95</v>
      </c>
      <c r="AT70" s="598">
        <f t="shared" ca="1" si="86"/>
        <v>-197.22499999999999</v>
      </c>
      <c r="AU70" s="598">
        <f t="shared" ca="1" si="86"/>
        <v>-169.04999999999998</v>
      </c>
      <c r="AV70" s="598">
        <f t="shared" ca="1" si="86"/>
        <v>-137.8125</v>
      </c>
      <c r="AW70" s="598">
        <f t="shared" ca="1" si="86"/>
        <v>-111.47499999999999</v>
      </c>
      <c r="AX70" s="598">
        <f t="shared" ca="1" si="86"/>
        <v>-84.524999999999991</v>
      </c>
      <c r="AY70" s="598">
        <f t="shared" ca="1" si="86"/>
        <v>-56.35</v>
      </c>
      <c r="AZ70" s="598">
        <f t="shared" ca="1" si="86"/>
        <v>-27.5625</v>
      </c>
      <c r="BA70" s="598">
        <f t="shared" ca="1" si="86"/>
        <v>0</v>
      </c>
      <c r="BB70" s="598">
        <f t="shared" ca="1" si="86"/>
        <v>0</v>
      </c>
      <c r="BC70" s="598">
        <f t="shared" ca="1" si="86"/>
        <v>0</v>
      </c>
      <c r="BD70" s="598">
        <f t="shared" ca="1" si="86"/>
        <v>0</v>
      </c>
      <c r="BE70" s="598">
        <f t="shared" ca="1" si="86"/>
        <v>0</v>
      </c>
      <c r="BF70" s="598">
        <f t="shared" ca="1" si="86"/>
        <v>0</v>
      </c>
      <c r="BG70" s="598">
        <f t="shared" ca="1" si="86"/>
        <v>0</v>
      </c>
      <c r="BH70" s="598">
        <f t="shared" ca="1" si="86"/>
        <v>0</v>
      </c>
      <c r="BI70" s="598">
        <f t="shared" ca="1" si="86"/>
        <v>0</v>
      </c>
      <c r="BJ70" s="598">
        <f t="shared" ca="1" si="86"/>
        <v>0</v>
      </c>
      <c r="BK70" s="598">
        <f t="shared" ca="1" si="86"/>
        <v>0</v>
      </c>
      <c r="BL70" s="598">
        <f t="shared" ca="1" si="86"/>
        <v>0</v>
      </c>
      <c r="BM70" s="598">
        <f t="shared" ca="1" si="86"/>
        <v>0</v>
      </c>
      <c r="BN70" s="598">
        <f t="shared" ca="1" si="86"/>
        <v>0</v>
      </c>
      <c r="BO70" s="598">
        <f t="shared" ca="1" si="86"/>
        <v>0</v>
      </c>
      <c r="BP70" s="598">
        <f t="shared" ca="1" si="86"/>
        <v>0</v>
      </c>
      <c r="BQ70" s="598">
        <f t="shared" ca="1" si="86"/>
        <v>0</v>
      </c>
      <c r="BR70" s="598">
        <f t="shared" ca="1" si="86"/>
        <v>0</v>
      </c>
      <c r="BS70" s="598">
        <f t="shared" ca="1" si="86"/>
        <v>0</v>
      </c>
      <c r="BT70" s="598">
        <f t="shared" ca="1" si="86"/>
        <v>0</v>
      </c>
      <c r="BU70" s="598">
        <f t="shared" ca="1" si="86"/>
        <v>0</v>
      </c>
      <c r="BV70" s="598">
        <f t="shared" ref="BV70:EG70" ca="1" si="87" xml:space="preserve"> -1 * BV69</f>
        <v>0</v>
      </c>
      <c r="BW70" s="598">
        <f t="shared" ca="1" si="87"/>
        <v>0</v>
      </c>
      <c r="BX70" s="598">
        <f t="shared" ca="1" si="87"/>
        <v>0</v>
      </c>
      <c r="BY70" s="598">
        <f t="shared" ca="1" si="87"/>
        <v>0</v>
      </c>
      <c r="BZ70" s="598">
        <f t="shared" ca="1" si="87"/>
        <v>0</v>
      </c>
      <c r="CA70" s="598">
        <f t="shared" ca="1" si="87"/>
        <v>0</v>
      </c>
      <c r="CB70" s="598">
        <f t="shared" ca="1" si="87"/>
        <v>0</v>
      </c>
      <c r="CC70" s="598">
        <f t="shared" ca="1" si="87"/>
        <v>0</v>
      </c>
      <c r="CD70" s="598">
        <f t="shared" ca="1" si="87"/>
        <v>0</v>
      </c>
      <c r="CE70" s="598">
        <f t="shared" ca="1" si="87"/>
        <v>0</v>
      </c>
      <c r="CF70" s="598">
        <f t="shared" ca="1" si="87"/>
        <v>0</v>
      </c>
      <c r="CG70" s="598">
        <f t="shared" ca="1" si="87"/>
        <v>0</v>
      </c>
      <c r="CH70" s="598">
        <f t="shared" ca="1" si="87"/>
        <v>0</v>
      </c>
      <c r="CI70" s="598">
        <f t="shared" ca="1" si="87"/>
        <v>0</v>
      </c>
      <c r="CJ70" s="598">
        <f t="shared" ca="1" si="87"/>
        <v>0</v>
      </c>
      <c r="CK70" s="598">
        <f t="shared" ca="1" si="87"/>
        <v>0</v>
      </c>
      <c r="CL70" s="598">
        <f t="shared" ca="1" si="87"/>
        <v>0</v>
      </c>
      <c r="CM70" s="598">
        <f t="shared" ca="1" si="87"/>
        <v>0</v>
      </c>
      <c r="CN70" s="598">
        <f t="shared" ca="1" si="87"/>
        <v>0</v>
      </c>
      <c r="CO70" s="598">
        <f t="shared" ca="1" si="87"/>
        <v>0</v>
      </c>
      <c r="CP70" s="598">
        <f t="shared" ca="1" si="87"/>
        <v>0</v>
      </c>
      <c r="CQ70" s="598">
        <f t="shared" ca="1" si="87"/>
        <v>0</v>
      </c>
      <c r="CR70" s="598">
        <f t="shared" ca="1" si="87"/>
        <v>0</v>
      </c>
      <c r="CS70" s="598">
        <f t="shared" ca="1" si="87"/>
        <v>0</v>
      </c>
      <c r="CT70" s="598">
        <f t="shared" ca="1" si="87"/>
        <v>0</v>
      </c>
      <c r="CU70" s="598">
        <f t="shared" ca="1" si="87"/>
        <v>0</v>
      </c>
      <c r="CV70" s="598">
        <f t="shared" ca="1" si="87"/>
        <v>0</v>
      </c>
      <c r="CW70" s="598">
        <f t="shared" ca="1" si="87"/>
        <v>0</v>
      </c>
      <c r="CX70" s="598">
        <f t="shared" ca="1" si="87"/>
        <v>0</v>
      </c>
      <c r="CY70" s="598">
        <f t="shared" ca="1" si="87"/>
        <v>0</v>
      </c>
      <c r="CZ70" s="598">
        <f t="shared" ca="1" si="87"/>
        <v>0</v>
      </c>
      <c r="DA70" s="598">
        <f t="shared" ca="1" si="87"/>
        <v>0</v>
      </c>
      <c r="DB70" s="598">
        <f t="shared" ca="1" si="87"/>
        <v>0</v>
      </c>
      <c r="DC70" s="598">
        <f t="shared" ca="1" si="87"/>
        <v>0</v>
      </c>
      <c r="DD70" s="598">
        <f t="shared" ca="1" si="87"/>
        <v>0</v>
      </c>
      <c r="DE70" s="598">
        <f t="shared" ca="1" si="87"/>
        <v>0</v>
      </c>
      <c r="DF70" s="598">
        <f t="shared" ca="1" si="87"/>
        <v>0</v>
      </c>
      <c r="DG70" s="598">
        <f t="shared" ca="1" si="87"/>
        <v>0</v>
      </c>
      <c r="DH70" s="598">
        <f t="shared" ca="1" si="87"/>
        <v>0</v>
      </c>
      <c r="DI70" s="598">
        <f t="shared" ca="1" si="87"/>
        <v>0</v>
      </c>
      <c r="DJ70" s="598">
        <f t="shared" ca="1" si="87"/>
        <v>0</v>
      </c>
      <c r="DK70" s="598">
        <f t="shared" ca="1" si="87"/>
        <v>0</v>
      </c>
      <c r="DL70" s="598">
        <f t="shared" ca="1" si="87"/>
        <v>0</v>
      </c>
      <c r="DM70" s="598">
        <f t="shared" ca="1" si="87"/>
        <v>0</v>
      </c>
      <c r="DN70" s="598">
        <f t="shared" ca="1" si="87"/>
        <v>0</v>
      </c>
      <c r="DO70" s="598">
        <f t="shared" ca="1" si="87"/>
        <v>0</v>
      </c>
      <c r="DP70" s="598">
        <f t="shared" ca="1" si="87"/>
        <v>0</v>
      </c>
      <c r="DQ70" s="598">
        <f t="shared" ca="1" si="87"/>
        <v>0</v>
      </c>
      <c r="DR70" s="598">
        <f t="shared" ca="1" si="87"/>
        <v>0</v>
      </c>
      <c r="DS70" s="598">
        <f t="shared" ca="1" si="87"/>
        <v>0</v>
      </c>
      <c r="DT70" s="598">
        <f t="shared" ca="1" si="87"/>
        <v>0</v>
      </c>
      <c r="DU70" s="598">
        <f t="shared" ca="1" si="87"/>
        <v>0</v>
      </c>
      <c r="DV70" s="598">
        <f t="shared" ca="1" si="87"/>
        <v>0</v>
      </c>
      <c r="DW70" s="598">
        <f t="shared" ca="1" si="87"/>
        <v>0</v>
      </c>
      <c r="DX70" s="598">
        <f t="shared" ca="1" si="87"/>
        <v>0</v>
      </c>
      <c r="DY70" s="598">
        <f t="shared" ca="1" si="87"/>
        <v>0</v>
      </c>
      <c r="DZ70" s="598">
        <f t="shared" ca="1" si="87"/>
        <v>0</v>
      </c>
      <c r="EA70" s="598">
        <f t="shared" ca="1" si="87"/>
        <v>0</v>
      </c>
      <c r="EB70" s="598">
        <f t="shared" ca="1" si="87"/>
        <v>0</v>
      </c>
      <c r="EC70" s="598">
        <f t="shared" ca="1" si="87"/>
        <v>0</v>
      </c>
      <c r="ED70" s="598">
        <f t="shared" ca="1" si="87"/>
        <v>0</v>
      </c>
      <c r="EE70" s="598">
        <f t="shared" ca="1" si="87"/>
        <v>0</v>
      </c>
      <c r="EF70" s="598">
        <f t="shared" ca="1" si="87"/>
        <v>0</v>
      </c>
      <c r="EG70" s="598">
        <f t="shared" ca="1" si="87"/>
        <v>0</v>
      </c>
      <c r="EH70" s="598">
        <f t="shared" ref="EH70:GJ70" ca="1" si="88" xml:space="preserve"> -1 * EH69</f>
        <v>0</v>
      </c>
      <c r="EI70" s="598">
        <f t="shared" ca="1" si="88"/>
        <v>0</v>
      </c>
      <c r="EJ70" s="598">
        <f t="shared" ca="1" si="88"/>
        <v>0</v>
      </c>
      <c r="EK70" s="598">
        <f t="shared" ca="1" si="88"/>
        <v>0</v>
      </c>
      <c r="EL70" s="598">
        <f t="shared" ca="1" si="88"/>
        <v>0</v>
      </c>
      <c r="EM70" s="598">
        <f t="shared" ca="1" si="88"/>
        <v>0</v>
      </c>
      <c r="EN70" s="598">
        <f t="shared" ca="1" si="88"/>
        <v>0</v>
      </c>
      <c r="EO70" s="598">
        <f t="shared" ca="1" si="88"/>
        <v>0</v>
      </c>
      <c r="EP70" s="598">
        <f t="shared" ca="1" si="88"/>
        <v>0</v>
      </c>
      <c r="EQ70" s="598">
        <f t="shared" ca="1" si="88"/>
        <v>0</v>
      </c>
      <c r="ER70" s="598">
        <f t="shared" ca="1" si="88"/>
        <v>0</v>
      </c>
      <c r="ES70" s="598">
        <f t="shared" ca="1" si="88"/>
        <v>0</v>
      </c>
      <c r="ET70" s="598">
        <f t="shared" ca="1" si="88"/>
        <v>0</v>
      </c>
      <c r="EU70" s="598">
        <f t="shared" ca="1" si="88"/>
        <v>0</v>
      </c>
      <c r="EV70" s="598">
        <f t="shared" ca="1" si="88"/>
        <v>0</v>
      </c>
      <c r="EW70" s="598">
        <f t="shared" ca="1" si="88"/>
        <v>0</v>
      </c>
      <c r="EX70" s="598">
        <f t="shared" ca="1" si="88"/>
        <v>0</v>
      </c>
      <c r="EY70" s="598">
        <f t="shared" ca="1" si="88"/>
        <v>0</v>
      </c>
      <c r="EZ70" s="598">
        <f t="shared" ca="1" si="88"/>
        <v>0</v>
      </c>
      <c r="FA70" s="598">
        <f t="shared" ca="1" si="88"/>
        <v>0</v>
      </c>
      <c r="FB70" s="598">
        <f t="shared" ca="1" si="88"/>
        <v>0</v>
      </c>
      <c r="FC70" s="598">
        <f t="shared" ca="1" si="88"/>
        <v>0</v>
      </c>
      <c r="FD70" s="598">
        <f t="shared" ca="1" si="88"/>
        <v>0</v>
      </c>
      <c r="FE70" s="598">
        <f t="shared" ca="1" si="88"/>
        <v>0</v>
      </c>
      <c r="FF70" s="598">
        <f t="shared" ca="1" si="88"/>
        <v>0</v>
      </c>
      <c r="FG70" s="598">
        <f t="shared" ca="1" si="88"/>
        <v>0</v>
      </c>
      <c r="FH70" s="598">
        <f t="shared" ca="1" si="88"/>
        <v>0</v>
      </c>
      <c r="FI70" s="598">
        <f t="shared" ca="1" si="88"/>
        <v>0</v>
      </c>
      <c r="FJ70" s="598">
        <f t="shared" ca="1" si="88"/>
        <v>0</v>
      </c>
      <c r="FK70" s="598">
        <f t="shared" ca="1" si="88"/>
        <v>0</v>
      </c>
      <c r="FL70" s="598">
        <f t="shared" ca="1" si="88"/>
        <v>0</v>
      </c>
      <c r="FM70" s="598">
        <f t="shared" ca="1" si="88"/>
        <v>0</v>
      </c>
      <c r="FN70" s="598">
        <f t="shared" ca="1" si="88"/>
        <v>0</v>
      </c>
      <c r="FO70" s="598">
        <f t="shared" ca="1" si="88"/>
        <v>0</v>
      </c>
      <c r="FP70" s="598">
        <f t="shared" ca="1" si="88"/>
        <v>0</v>
      </c>
      <c r="FQ70" s="598">
        <f t="shared" ca="1" si="88"/>
        <v>0</v>
      </c>
      <c r="FR70" s="598">
        <f t="shared" ca="1" si="88"/>
        <v>0</v>
      </c>
      <c r="FS70" s="598">
        <f t="shared" ca="1" si="88"/>
        <v>0</v>
      </c>
      <c r="FT70" s="598">
        <f t="shared" ca="1" si="88"/>
        <v>0</v>
      </c>
      <c r="FU70" s="598">
        <f t="shared" ca="1" si="88"/>
        <v>0</v>
      </c>
      <c r="FV70" s="598">
        <f t="shared" ca="1" si="88"/>
        <v>0</v>
      </c>
      <c r="FW70" s="598">
        <f t="shared" ca="1" si="88"/>
        <v>0</v>
      </c>
      <c r="FX70" s="598">
        <f t="shared" ca="1" si="88"/>
        <v>0</v>
      </c>
      <c r="FY70" s="598">
        <f t="shared" ca="1" si="88"/>
        <v>0</v>
      </c>
      <c r="FZ70" s="598">
        <f t="shared" ca="1" si="88"/>
        <v>0</v>
      </c>
      <c r="GA70" s="598">
        <f t="shared" ca="1" si="88"/>
        <v>0</v>
      </c>
      <c r="GB70" s="598">
        <f t="shared" ca="1" si="88"/>
        <v>0</v>
      </c>
      <c r="GC70" s="598">
        <f t="shared" ca="1" si="88"/>
        <v>0</v>
      </c>
      <c r="GD70" s="598">
        <f t="shared" ca="1" si="88"/>
        <v>0</v>
      </c>
      <c r="GE70" s="598">
        <f t="shared" ca="1" si="88"/>
        <v>0</v>
      </c>
      <c r="GF70" s="598">
        <f t="shared" ca="1" si="88"/>
        <v>0</v>
      </c>
      <c r="GG70" s="598">
        <f t="shared" ca="1" si="88"/>
        <v>0</v>
      </c>
      <c r="GH70" s="598">
        <f t="shared" ca="1" si="88"/>
        <v>0</v>
      </c>
      <c r="GI70" s="598">
        <f t="shared" ca="1" si="88"/>
        <v>0</v>
      </c>
      <c r="GJ70" s="598">
        <f t="shared" ca="1" si="88"/>
        <v>0</v>
      </c>
    </row>
    <row r="73" spans="1:192" x14ac:dyDescent="0.25">
      <c r="A73" s="15" t="s">
        <v>287</v>
      </c>
    </row>
    <row r="75" spans="1:192" x14ac:dyDescent="0.25">
      <c r="B75" s="15" t="s">
        <v>288</v>
      </c>
    </row>
    <row r="76" spans="1:192" x14ac:dyDescent="0.25">
      <c r="E76" s="248" t="str">
        <f xml:space="preserve"> Equity!E$45</f>
        <v>Retained cash balance BEG</v>
      </c>
      <c r="F76" s="248">
        <f xml:space="preserve"> Equity!F$45</f>
        <v>0</v>
      </c>
      <c r="G76" s="248" t="str">
        <f xml:space="preserve"> Equity!G$45</f>
        <v>$ 000s</v>
      </c>
      <c r="H76" s="248">
        <f xml:space="preserve"> Equity!H$45</f>
        <v>0</v>
      </c>
      <c r="I76" s="248">
        <f xml:space="preserve"> Equity!I$45</f>
        <v>0</v>
      </c>
      <c r="J76" s="248">
        <f xml:space="preserve"> Equity!J$45</f>
        <v>0</v>
      </c>
      <c r="K76" s="248">
        <f ca="1" xml:space="preserve"> Equity!K$45</f>
        <v>0</v>
      </c>
      <c r="L76" s="248">
        <f ca="1" xml:space="preserve"> Equity!L$45</f>
        <v>0</v>
      </c>
      <c r="M76" s="248">
        <f xml:space="preserve"> Equity!M$45</f>
        <v>0</v>
      </c>
      <c r="N76" s="248">
        <f ca="1" xml:space="preserve"> Equity!N$45</f>
        <v>0</v>
      </c>
      <c r="O76" s="248">
        <f ca="1" xml:space="preserve"> Equity!O$45</f>
        <v>0</v>
      </c>
      <c r="P76" s="248">
        <f ca="1" xml:space="preserve"> Equity!P$45</f>
        <v>0</v>
      </c>
      <c r="Q76" s="248">
        <f ca="1" xml:space="preserve"> Equity!Q$45</f>
        <v>0</v>
      </c>
      <c r="R76" s="248">
        <f ca="1" xml:space="preserve"> Equity!R$45</f>
        <v>0</v>
      </c>
      <c r="S76" s="248">
        <f ca="1" xml:space="preserve"> Equity!S$45</f>
        <v>0</v>
      </c>
      <c r="T76" s="248">
        <f ca="1" xml:space="preserve"> Equity!T$45</f>
        <v>0</v>
      </c>
      <c r="U76" s="248">
        <f ca="1" xml:space="preserve"> Equity!U$45</f>
        <v>0</v>
      </c>
      <c r="V76" s="248">
        <f ca="1" xml:space="preserve"> Equity!V$45</f>
        <v>0</v>
      </c>
      <c r="W76" s="248">
        <f ca="1" xml:space="preserve"> Equity!W$45</f>
        <v>0</v>
      </c>
      <c r="X76" s="248">
        <f ca="1" xml:space="preserve"> Equity!X$45</f>
        <v>0</v>
      </c>
      <c r="Y76" s="248">
        <f ca="1" xml:space="preserve"> Equity!Y$45</f>
        <v>0</v>
      </c>
      <c r="Z76" s="248">
        <f ca="1" xml:space="preserve"> Equity!Z$45</f>
        <v>0</v>
      </c>
      <c r="AA76" s="248">
        <f ca="1" xml:space="preserve"> Equity!AA$45</f>
        <v>0</v>
      </c>
      <c r="AB76" s="248">
        <f ca="1" xml:space="preserve"> Equity!AB$45</f>
        <v>0</v>
      </c>
      <c r="AC76" s="248">
        <f ca="1" xml:space="preserve"> Equity!AC$45</f>
        <v>0</v>
      </c>
      <c r="AD76" s="248">
        <f ca="1" xml:space="preserve"> Equity!AD$45</f>
        <v>0</v>
      </c>
      <c r="AE76" s="248">
        <f ca="1" xml:space="preserve"> Equity!AE$45</f>
        <v>0</v>
      </c>
      <c r="AF76" s="248">
        <f ca="1" xml:space="preserve"> Equity!AF$45</f>
        <v>0</v>
      </c>
      <c r="AG76" s="248">
        <f ca="1" xml:space="preserve"> Equity!AG$45</f>
        <v>0</v>
      </c>
      <c r="AH76" s="248">
        <f ca="1" xml:space="preserve"> Equity!AH$45</f>
        <v>0</v>
      </c>
      <c r="AI76" s="248">
        <f ca="1" xml:space="preserve"> Equity!AI$45</f>
        <v>0</v>
      </c>
      <c r="AJ76" s="248">
        <f ca="1" xml:space="preserve"> Equity!AJ$45</f>
        <v>0</v>
      </c>
      <c r="AK76" s="248">
        <f ca="1" xml:space="preserve"> Equity!AK$45</f>
        <v>0</v>
      </c>
      <c r="AL76" s="248">
        <f ca="1" xml:space="preserve"> Equity!AL$45</f>
        <v>0</v>
      </c>
      <c r="AM76" s="248">
        <f ca="1" xml:space="preserve"> Equity!AM$45</f>
        <v>0</v>
      </c>
      <c r="AN76" s="248">
        <f ca="1" xml:space="preserve"> Equity!AN$45</f>
        <v>0</v>
      </c>
      <c r="AO76" s="248">
        <f ca="1" xml:space="preserve"> Equity!AO$45</f>
        <v>0</v>
      </c>
      <c r="AP76" s="248">
        <f ca="1" xml:space="preserve"> Equity!AP$45</f>
        <v>0</v>
      </c>
      <c r="AQ76" s="248">
        <f ca="1" xml:space="preserve"> Equity!AQ$45</f>
        <v>0</v>
      </c>
      <c r="AR76" s="248">
        <f ca="1" xml:space="preserve"> Equity!AR$45</f>
        <v>0</v>
      </c>
      <c r="AS76" s="248">
        <f ca="1" xml:space="preserve"> Equity!AS$45</f>
        <v>0</v>
      </c>
      <c r="AT76" s="248">
        <f ca="1" xml:space="preserve"> Equity!AT$45</f>
        <v>0</v>
      </c>
      <c r="AU76" s="248">
        <f ca="1" xml:space="preserve"> Equity!AU$45</f>
        <v>0</v>
      </c>
      <c r="AV76" s="248">
        <f ca="1" xml:space="preserve"> Equity!AV$45</f>
        <v>0</v>
      </c>
      <c r="AW76" s="248">
        <f ca="1" xml:space="preserve"> Equity!AW$45</f>
        <v>0</v>
      </c>
      <c r="AX76" s="248">
        <f ca="1" xml:space="preserve"> Equity!AX$45</f>
        <v>0</v>
      </c>
      <c r="AY76" s="248">
        <f ca="1" xml:space="preserve"> Equity!AY$45</f>
        <v>0</v>
      </c>
      <c r="AZ76" s="248">
        <f ca="1" xml:space="preserve"> Equity!AZ$45</f>
        <v>0</v>
      </c>
      <c r="BA76" s="248">
        <f ca="1" xml:space="preserve"> Equity!BA$45</f>
        <v>0</v>
      </c>
      <c r="BB76" s="248">
        <f ca="1" xml:space="preserve"> Equity!BB$45</f>
        <v>0</v>
      </c>
      <c r="BC76" s="248">
        <f ca="1" xml:space="preserve"> Equity!BC$45</f>
        <v>0</v>
      </c>
      <c r="BD76" s="248">
        <f ca="1" xml:space="preserve"> Equity!BD$45</f>
        <v>0</v>
      </c>
      <c r="BE76" s="248">
        <f ca="1" xml:space="preserve"> Equity!BE$45</f>
        <v>0</v>
      </c>
      <c r="BF76" s="248">
        <f ca="1" xml:space="preserve"> Equity!BF$45</f>
        <v>0</v>
      </c>
      <c r="BG76" s="248">
        <f ca="1" xml:space="preserve"> Equity!BG$45</f>
        <v>0</v>
      </c>
      <c r="BH76" s="248">
        <f ca="1" xml:space="preserve"> Equity!BH$45</f>
        <v>0</v>
      </c>
      <c r="BI76" s="248">
        <f ca="1" xml:space="preserve"> Equity!BI$45</f>
        <v>0</v>
      </c>
      <c r="BJ76" s="248">
        <f ca="1" xml:space="preserve"> Equity!BJ$45</f>
        <v>0</v>
      </c>
      <c r="BK76" s="248">
        <f ca="1" xml:space="preserve"> Equity!BK$45</f>
        <v>0</v>
      </c>
      <c r="BL76" s="248">
        <f ca="1" xml:space="preserve"> Equity!BL$45</f>
        <v>0</v>
      </c>
      <c r="BM76" s="248">
        <f ca="1" xml:space="preserve"> Equity!BM$45</f>
        <v>0</v>
      </c>
      <c r="BN76" s="248">
        <f ca="1" xml:space="preserve"> Equity!BN$45</f>
        <v>0</v>
      </c>
      <c r="BO76" s="248">
        <f ca="1" xml:space="preserve"> Equity!BO$45</f>
        <v>0</v>
      </c>
      <c r="BP76" s="248">
        <f ca="1" xml:space="preserve"> Equity!BP$45</f>
        <v>0</v>
      </c>
      <c r="BQ76" s="248">
        <f ca="1" xml:space="preserve"> Equity!BQ$45</f>
        <v>0</v>
      </c>
      <c r="BR76" s="248">
        <f ca="1" xml:space="preserve"> Equity!BR$45</f>
        <v>0</v>
      </c>
      <c r="BS76" s="248">
        <f ca="1" xml:space="preserve"> Equity!BS$45</f>
        <v>0</v>
      </c>
      <c r="BT76" s="248">
        <f ca="1" xml:space="preserve"> Equity!BT$45</f>
        <v>0</v>
      </c>
      <c r="BU76" s="248">
        <f ca="1" xml:space="preserve"> Equity!BU$45</f>
        <v>0</v>
      </c>
      <c r="BV76" s="248">
        <f ca="1" xml:space="preserve"> Equity!BV$45</f>
        <v>0</v>
      </c>
      <c r="BW76" s="248">
        <f ca="1" xml:space="preserve"> Equity!BW$45</f>
        <v>0</v>
      </c>
      <c r="BX76" s="248">
        <f ca="1" xml:space="preserve"> Equity!BX$45</f>
        <v>0</v>
      </c>
      <c r="BY76" s="248">
        <f ca="1" xml:space="preserve"> Equity!BY$45</f>
        <v>449.51721577767012</v>
      </c>
      <c r="BZ76" s="248">
        <f ca="1" xml:space="preserve"> Equity!BZ$45</f>
        <v>1287.0413549887862</v>
      </c>
      <c r="CA76" s="248">
        <f ca="1" xml:space="preserve"> Equity!CA$45</f>
        <v>2122.6892872393464</v>
      </c>
      <c r="CB76" s="248">
        <f ca="1" xml:space="preserve"> Equity!CB$45</f>
        <v>2956.5548228773787</v>
      </c>
      <c r="CC76" s="248">
        <f ca="1" xml:space="preserve"> Equity!CC$45</f>
        <v>3788.7270817335093</v>
      </c>
      <c r="CD76" s="248">
        <f ca="1" xml:space="preserve"> Equity!CD$45</f>
        <v>4619.2907276468341</v>
      </c>
      <c r="CE76" s="248">
        <f ca="1" xml:space="preserve"> Equity!CE$45</f>
        <v>5448.3261912644921</v>
      </c>
      <c r="CF76" s="248">
        <f ca="1" xml:space="preserve"> Equity!CF$45</f>
        <v>6275.9098817012673</v>
      </c>
      <c r="CG76" s="248">
        <f ca="1" xml:space="preserve"> Equity!CG$45</f>
        <v>7102.1143876162032</v>
      </c>
      <c r="CH76" s="248">
        <f ca="1" xml:space="preserve"> Equity!CH$45</f>
        <v>7927.0086682353922</v>
      </c>
      <c r="CI76" s="248">
        <f ca="1" xml:space="preserve"> Equity!CI$45</f>
        <v>8750.6582348236225</v>
      </c>
      <c r="CJ76" s="248">
        <f ca="1" xml:space="preserve"> Equity!CJ$45</f>
        <v>9573.1253230824404</v>
      </c>
      <c r="CK76" s="248">
        <f ca="1" xml:space="preserve"> Equity!CK$45</f>
        <v>10394.469056928319</v>
      </c>
      <c r="CL76" s="248">
        <f ca="1" xml:space="preserve"> Equity!CL$45</f>
        <v>11214.745604081902</v>
      </c>
      <c r="CM76" s="248">
        <f ca="1" xml:space="preserve"> Equity!CM$45</f>
        <v>12034.008323877806</v>
      </c>
      <c r="CN76" s="248">
        <f ca="1" xml:space="preserve"> Equity!CN$45</f>
        <v>12852.307907683915</v>
      </c>
      <c r="CO76" s="248">
        <f ca="1" xml:space="preserve"> Equity!CO$45</f>
        <v>13669.692512299718</v>
      </c>
      <c r="CP76" s="248">
        <f ca="1" xml:space="preserve"> Equity!CP$45</f>
        <v>14486.207886684733</v>
      </c>
      <c r="CQ76" s="248">
        <f ca="1" xml:space="preserve"> Equity!CQ$45</f>
        <v>15301.897492350497</v>
      </c>
      <c r="CR76" s="248">
        <f ca="1" xml:space="preserve"> Equity!CR$45</f>
        <v>16116.802617732972</v>
      </c>
      <c r="CS76" s="248">
        <f ca="1" xml:space="preserve"> Equity!CS$45</f>
        <v>16930.962486846322</v>
      </c>
      <c r="CT76" s="248">
        <f ca="1" xml:space="preserve"> Equity!CT$45</f>
        <v>17744.414362504005</v>
      </c>
      <c r="CU76" s="248">
        <f ca="1" xml:space="preserve"> Equity!CU$45</f>
        <v>18557.193644378807</v>
      </c>
      <c r="CV76" s="248">
        <f ca="1" xml:space="preserve"> Equity!CV$45</f>
        <v>19369.333962159864</v>
      </c>
      <c r="CW76" s="248">
        <f ca="1" xml:space="preserve"> Equity!CW$45</f>
        <v>20180.867264051871</v>
      </c>
      <c r="CX76" s="248">
        <f ca="1" xml:space="preserve"> Equity!CX$45</f>
        <v>20991.823900849278</v>
      </c>
      <c r="CY76" s="248">
        <f ca="1" xml:space="preserve"> Equity!CY$45</f>
        <v>21802.232705806815</v>
      </c>
      <c r="CZ76" s="248">
        <f ca="1" xml:space="preserve"> Equity!CZ$45</f>
        <v>22612.121070516474</v>
      </c>
      <c r="DA76" s="248">
        <f ca="1" xml:space="preserve"> Equity!DA$45</f>
        <v>23421.515016990652</v>
      </c>
      <c r="DB76" s="248">
        <f ca="1" xml:space="preserve"> Equity!DB$45</f>
        <v>24230.439266141118</v>
      </c>
      <c r="DC76" s="248">
        <f ca="1" xml:space="preserve"> Equity!DC$45</f>
        <v>25038.917302834059</v>
      </c>
      <c r="DD76" s="248">
        <f ca="1" xml:space="preserve"> Equity!DD$45</f>
        <v>25846.971437692358</v>
      </c>
      <c r="DE76" s="248">
        <f ca="1" xml:space="preserve"> Equity!DE$45</f>
        <v>26654.622865807738</v>
      </c>
      <c r="DF76" s="248">
        <f ca="1" xml:space="preserve"> Equity!DF$45</f>
        <v>27461.891722517354</v>
      </c>
      <c r="DG76" s="248">
        <f ca="1" xml:space="preserve"> Equity!DG$45</f>
        <v>28268.797136391484</v>
      </c>
      <c r="DH76" s="248">
        <f ca="1" xml:space="preserve"> Equity!DH$45</f>
        <v>29075.357279571908</v>
      </c>
      <c r="DI76" s="248">
        <f ca="1" xml:space="preserve"> Equity!DI$45</f>
        <v>29881.589415593313</v>
      </c>
      <c r="DJ76" s="248">
        <f ca="1" xml:space="preserve"> Equity!DJ$45</f>
        <v>29887.50994481365</v>
      </c>
      <c r="DK76" s="248">
        <f ca="1" xml:space="preserve"> Equity!DK$45</f>
        <v>29893.134447572967</v>
      </c>
      <c r="DL76" s="248">
        <f ca="1" xml:space="preserve"> Equity!DL$45</f>
        <v>29898.47772519432</v>
      </c>
      <c r="DM76" s="248">
        <f ca="1" xml:space="preserve"> Equity!DM$45</f>
        <v>29903.553838934604</v>
      </c>
      <c r="DN76" s="248">
        <f ca="1" xml:space="preserve"> Equity!DN$45</f>
        <v>29908.376146987874</v>
      </c>
      <c r="DO76" s="248">
        <f ca="1" xml:space="preserve"> Equity!DO$45</f>
        <v>29912.957339638484</v>
      </c>
      <c r="DP76" s="248">
        <f ca="1" xml:space="preserve"> Equity!DP$45</f>
        <v>29917.309472656561</v>
      </c>
      <c r="DQ76" s="248">
        <f ca="1" xml:space="preserve"> Equity!DQ$45</f>
        <v>29921.443999023733</v>
      </c>
      <c r="DR76" s="248">
        <f ca="1" xml:space="preserve"> Equity!DR$45</f>
        <v>29925.371799072545</v>
      </c>
      <c r="DS76" s="248">
        <f ca="1" xml:space="preserve"> Equity!DS$45</f>
        <v>29929.103209118919</v>
      </c>
      <c r="DT76" s="248">
        <f ca="1" xml:space="preserve"> Equity!DT$45</f>
        <v>29932.648048662973</v>
      </c>
      <c r="DU76" s="248">
        <f ca="1" xml:space="preserve"> Equity!DU$45</f>
        <v>29936.015646229826</v>
      </c>
      <c r="DV76" s="248">
        <f ca="1" xml:space="preserve"> Equity!DV$45</f>
        <v>29939.214863918336</v>
      </c>
      <c r="DW76" s="248">
        <f ca="1" xml:space="preserve"> Equity!DW$45</f>
        <v>29942.25412072242</v>
      </c>
      <c r="DX76" s="248">
        <f ca="1" xml:space="preserve"> Equity!DX$45</f>
        <v>29945.141414686303</v>
      </c>
      <c r="DY76" s="248">
        <f ca="1" xml:space="preserve"> Equity!DY$45</f>
        <v>29947.884343951988</v>
      </c>
      <c r="DZ76" s="248">
        <f ca="1" xml:space="preserve"> Equity!DZ$45</f>
        <v>29950.49012675439</v>
      </c>
      <c r="EA76" s="248">
        <f ca="1" xml:space="preserve"> Equity!EA$45</f>
        <v>29952.965620416671</v>
      </c>
      <c r="EB76" s="248">
        <f ca="1" xml:space="preserve"> Equity!EB$45</f>
        <v>29955.317339395835</v>
      </c>
      <c r="EC76" s="248">
        <f ca="1" xml:space="preserve"> Equity!EC$45</f>
        <v>4.3200998334214091E-12</v>
      </c>
      <c r="ED76" s="248">
        <f ca="1" xml:space="preserve"> Equity!ED$45</f>
        <v>4.3200998334214091E-12</v>
      </c>
      <c r="EE76" s="248">
        <f ca="1" xml:space="preserve"> Equity!EE$45</f>
        <v>4.3200998334214091E-12</v>
      </c>
      <c r="EF76" s="248">
        <f ca="1" xml:space="preserve"> Equity!EF$45</f>
        <v>4.3200998334214091E-12</v>
      </c>
      <c r="EG76" s="248">
        <f ca="1" xml:space="preserve"> Equity!EG$45</f>
        <v>4.3200998334214091E-12</v>
      </c>
      <c r="EH76" s="248">
        <f ca="1" xml:space="preserve"> Equity!EH$45</f>
        <v>4.3200998334214091E-12</v>
      </c>
      <c r="EI76" s="248">
        <f ca="1" xml:space="preserve"> Equity!EI$45</f>
        <v>4.3200998334214091E-12</v>
      </c>
      <c r="EJ76" s="248">
        <f ca="1" xml:space="preserve"> Equity!EJ$45</f>
        <v>4.3200998334214091E-12</v>
      </c>
      <c r="EK76" s="248">
        <f ca="1" xml:space="preserve"> Equity!EK$45</f>
        <v>4.3200998334214091E-12</v>
      </c>
      <c r="EL76" s="248">
        <f ca="1" xml:space="preserve"> Equity!EL$45</f>
        <v>4.3200998334214091E-12</v>
      </c>
      <c r="EM76" s="248">
        <f ca="1" xml:space="preserve"> Equity!EM$45</f>
        <v>4.3200998334214091E-12</v>
      </c>
      <c r="EN76" s="248">
        <f ca="1" xml:space="preserve"> Equity!EN$45</f>
        <v>4.3200998334214091E-12</v>
      </c>
      <c r="EO76" s="248">
        <f ca="1" xml:space="preserve"> Equity!EO$45</f>
        <v>4.3200998334214091E-12</v>
      </c>
      <c r="EP76" s="248">
        <f ca="1" xml:space="preserve"> Equity!EP$45</f>
        <v>4.3200998334214091E-12</v>
      </c>
      <c r="EQ76" s="248">
        <f ca="1" xml:space="preserve"> Equity!EQ$45</f>
        <v>4.3200998334214091E-12</v>
      </c>
      <c r="ER76" s="248">
        <f ca="1" xml:space="preserve"> Equity!ER$45</f>
        <v>4.3200998334214091E-12</v>
      </c>
      <c r="ES76" s="248">
        <f ca="1" xml:space="preserve"> Equity!ES$45</f>
        <v>4.3200998334214091E-12</v>
      </c>
      <c r="ET76" s="248">
        <f ca="1" xml:space="preserve"> Equity!ET$45</f>
        <v>4.3200998334214091E-12</v>
      </c>
      <c r="EU76" s="248">
        <f ca="1" xml:space="preserve"> Equity!EU$45</f>
        <v>4.3200998334214091E-12</v>
      </c>
      <c r="EV76" s="248">
        <f ca="1" xml:space="preserve"> Equity!EV$45</f>
        <v>4.3200998334214091E-12</v>
      </c>
      <c r="EW76" s="248">
        <f ca="1" xml:space="preserve"> Equity!EW$45</f>
        <v>4.3200998334214091E-12</v>
      </c>
      <c r="EX76" s="248">
        <f ca="1" xml:space="preserve"> Equity!EX$45</f>
        <v>4.3200998334214091E-12</v>
      </c>
      <c r="EY76" s="248">
        <f ca="1" xml:space="preserve"> Equity!EY$45</f>
        <v>4.3200998334214091E-12</v>
      </c>
      <c r="EZ76" s="248">
        <f ca="1" xml:space="preserve"> Equity!EZ$45</f>
        <v>4.3200998334214091E-12</v>
      </c>
      <c r="FA76" s="248">
        <f ca="1" xml:space="preserve"> Equity!FA$45</f>
        <v>4.3200998334214091E-12</v>
      </c>
      <c r="FB76" s="248">
        <f ca="1" xml:space="preserve"> Equity!FB$45</f>
        <v>4.3200998334214091E-12</v>
      </c>
      <c r="FC76" s="248">
        <f ca="1" xml:space="preserve"> Equity!FC$45</f>
        <v>4.3200998334214091E-12</v>
      </c>
      <c r="FD76" s="248">
        <f ca="1" xml:space="preserve"> Equity!FD$45</f>
        <v>4.3200998334214091E-12</v>
      </c>
      <c r="FE76" s="248">
        <f ca="1" xml:space="preserve"> Equity!FE$45</f>
        <v>4.3200998334214091E-12</v>
      </c>
      <c r="FF76" s="248">
        <f ca="1" xml:space="preserve"> Equity!FF$45</f>
        <v>4.3200998334214091E-12</v>
      </c>
      <c r="FG76" s="248">
        <f ca="1" xml:space="preserve"> Equity!FG$45</f>
        <v>4.3200998334214091E-12</v>
      </c>
      <c r="FH76" s="248">
        <f ca="1" xml:space="preserve"> Equity!FH$45</f>
        <v>4.3200998334214091E-12</v>
      </c>
      <c r="FI76" s="248">
        <f ca="1" xml:space="preserve"> Equity!FI$45</f>
        <v>4.3200998334214091E-12</v>
      </c>
      <c r="FJ76" s="248">
        <f ca="1" xml:space="preserve"> Equity!FJ$45</f>
        <v>4.3200998334214091E-12</v>
      </c>
      <c r="FK76" s="248">
        <f ca="1" xml:space="preserve"> Equity!FK$45</f>
        <v>4.3200998334214091E-12</v>
      </c>
      <c r="FL76" s="248">
        <f ca="1" xml:space="preserve"> Equity!FL$45</f>
        <v>4.3200998334214091E-12</v>
      </c>
      <c r="FM76" s="248">
        <f ca="1" xml:space="preserve"> Equity!FM$45</f>
        <v>4.3200998334214091E-12</v>
      </c>
      <c r="FN76" s="248">
        <f ca="1" xml:space="preserve"> Equity!FN$45</f>
        <v>4.3200998334214091E-12</v>
      </c>
      <c r="FO76" s="248">
        <f ca="1" xml:space="preserve"> Equity!FO$45</f>
        <v>4.3200998334214091E-12</v>
      </c>
      <c r="FP76" s="248">
        <f ca="1" xml:space="preserve"> Equity!FP$45</f>
        <v>4.3200998334214091E-12</v>
      </c>
      <c r="FQ76" s="248">
        <f ca="1" xml:space="preserve"> Equity!FQ$45</f>
        <v>4.3200998334214091E-12</v>
      </c>
      <c r="FR76" s="248">
        <f ca="1" xml:space="preserve"> Equity!FR$45</f>
        <v>4.3200998334214091E-12</v>
      </c>
      <c r="FS76" s="248">
        <f ca="1" xml:space="preserve"> Equity!FS$45</f>
        <v>4.3200998334214091E-12</v>
      </c>
      <c r="FT76" s="248">
        <f ca="1" xml:space="preserve"> Equity!FT$45</f>
        <v>4.3200998334214091E-12</v>
      </c>
      <c r="FU76" s="248">
        <f ca="1" xml:space="preserve"> Equity!FU$45</f>
        <v>4.3200998334214091E-12</v>
      </c>
      <c r="FV76" s="248">
        <f ca="1" xml:space="preserve"> Equity!FV$45</f>
        <v>4.3200998334214091E-12</v>
      </c>
      <c r="FW76" s="248">
        <f ca="1" xml:space="preserve"> Equity!FW$45</f>
        <v>4.3200998334214091E-12</v>
      </c>
      <c r="FX76" s="248">
        <f ca="1" xml:space="preserve"> Equity!FX$45</f>
        <v>4.3200998334214091E-12</v>
      </c>
      <c r="FY76" s="248">
        <f ca="1" xml:space="preserve"> Equity!FY$45</f>
        <v>4.3200998334214091E-12</v>
      </c>
      <c r="FZ76" s="248">
        <f ca="1" xml:space="preserve"> Equity!FZ$45</f>
        <v>4.3200998334214091E-12</v>
      </c>
      <c r="GA76" s="248">
        <f ca="1" xml:space="preserve"> Equity!GA$45</f>
        <v>4.3200998334214091E-12</v>
      </c>
      <c r="GB76" s="248">
        <f ca="1" xml:space="preserve"> Equity!GB$45</f>
        <v>4.3200998334214091E-12</v>
      </c>
      <c r="GC76" s="248">
        <f ca="1" xml:space="preserve"> Equity!GC$45</f>
        <v>4.3200998334214091E-12</v>
      </c>
      <c r="GD76" s="248">
        <f ca="1" xml:space="preserve"> Equity!GD$45</f>
        <v>4.3200998334214091E-12</v>
      </c>
      <c r="GE76" s="248">
        <f ca="1" xml:space="preserve"> Equity!GE$45</f>
        <v>4.3200998334214091E-12</v>
      </c>
      <c r="GF76" s="248">
        <f ca="1" xml:space="preserve"> Equity!GF$45</f>
        <v>4.3200998334214091E-12</v>
      </c>
      <c r="GG76" s="248">
        <f ca="1" xml:space="preserve"> Equity!GG$45</f>
        <v>4.3200998334214091E-12</v>
      </c>
      <c r="GH76" s="248">
        <f ca="1" xml:space="preserve"> Equity!GH$45</f>
        <v>4.3200998334214091E-12</v>
      </c>
      <c r="GI76" s="248">
        <f ca="1" xml:space="preserve"> Equity!GI$45</f>
        <v>4.3200998334214091E-12</v>
      </c>
      <c r="GJ76" s="248">
        <f ca="1" xml:space="preserve"> Equity!GJ$45</f>
        <v>4.3200998334214091E-12</v>
      </c>
    </row>
    <row r="77" spans="1:192" x14ac:dyDescent="0.25">
      <c r="E77" s="248" t="str">
        <f xml:space="preserve"> 'FS Qtr'!E$42</f>
        <v>Cash flow available for revolving credit facility</v>
      </c>
      <c r="F77" s="248">
        <f xml:space="preserve"> 'FS Qtr'!F$42</f>
        <v>0</v>
      </c>
      <c r="G77" s="248" t="str">
        <f xml:space="preserve"> 'FS Qtr'!G$42</f>
        <v>$ 000s</v>
      </c>
      <c r="H77" s="248">
        <f ca="1" xml:space="preserve"> 'FS Qtr'!H$42</f>
        <v>247953.36832533599</v>
      </c>
      <c r="I77" s="248">
        <f xml:space="preserve"> 'FS Qtr'!I$42</f>
        <v>0</v>
      </c>
      <c r="J77" s="248">
        <f ca="1" xml:space="preserve"> 'FS Qtr'!J$42</f>
        <v>0</v>
      </c>
      <c r="K77" s="248">
        <f ca="1" xml:space="preserve"> 'FS Qtr'!K$42</f>
        <v>0</v>
      </c>
      <c r="L77" s="248">
        <f ca="1" xml:space="preserve"> 'FS Qtr'!L$42</f>
        <v>0</v>
      </c>
      <c r="M77" s="248">
        <f ca="1" xml:space="preserve"> 'FS Qtr'!M$42</f>
        <v>1961.8750000000018</v>
      </c>
      <c r="N77" s="248">
        <f ca="1" xml:space="preserve"> 'FS Qtr'!N$42</f>
        <v>2450.6750000000011</v>
      </c>
      <c r="O77" s="248">
        <f ca="1" xml:space="preserve"> 'FS Qtr'!O$42</f>
        <v>-752.46250000000146</v>
      </c>
      <c r="P77" s="248">
        <f ca="1" xml:space="preserve"> 'FS Qtr'!P$42</f>
        <v>-701.625</v>
      </c>
      <c r="Q77" s="248">
        <f ca="1" xml:space="preserve"> 'FS Qtr'!Q$42</f>
        <v>2047.4712686567191</v>
      </c>
      <c r="R77" s="248">
        <f ca="1" xml:space="preserve"> 'FS Qtr'!R$42</f>
        <v>2535.1436567164192</v>
      </c>
      <c r="S77" s="248">
        <f ca="1" xml:space="preserve"> 'FS Qtr'!S$42</f>
        <v>-651.91766169154289</v>
      </c>
      <c r="T77" s="248">
        <f ca="1" xml:space="preserve"> 'FS Qtr'!T$42</f>
        <v>-603.53016169154171</v>
      </c>
      <c r="U77" s="248">
        <f ca="1" xml:space="preserve"> 'FS Qtr'!U$42</f>
        <v>2133.1962872206159</v>
      </c>
      <c r="V77" s="248">
        <f ca="1" xml:space="preserve"> 'FS Qtr'!V$42</f>
        <v>2619.7527678770348</v>
      </c>
      <c r="W77" s="248">
        <f ca="1" xml:space="preserve"> 'FS Qtr'!W$42</f>
        <v>-551.31234994183296</v>
      </c>
      <c r="X77" s="248">
        <f ca="1" xml:space="preserve"> 'FS Qtr'!X$42</f>
        <v>-514.25609994183151</v>
      </c>
      <c r="Y77" s="248">
        <f ca="1" xml:space="preserve"> 'FS Qtr'!Y$42</f>
        <v>2219.0494151448911</v>
      </c>
      <c r="Z77" s="248">
        <f ca="1" xml:space="preserve"> 'FS Qtr'!Z$42</f>
        <v>2704.5016347035175</v>
      </c>
      <c r="AA77" s="248">
        <f ca="1" xml:space="preserve"> 'FS Qtr'!AA$42</f>
        <v>-450.64686561376493</v>
      </c>
      <c r="AB77" s="248">
        <f ca="1" xml:space="preserve"> 'FS Qtr'!AB$42</f>
        <v>-407.15936561376293</v>
      </c>
      <c r="AC77" s="248">
        <f ca="1" xml:space="preserve"> 'FS Qtr'!AC$42</f>
        <v>2305.0300150695452</v>
      </c>
      <c r="AD77" s="248">
        <f ca="1" xml:space="preserve"> 'FS Qtr'!AD$42</f>
        <v>2789.3895618940492</v>
      </c>
      <c r="AE77" s="248">
        <f ca="1" xml:space="preserve"> 'FS Qtr'!AE$42</f>
        <v>-349.92150807339704</v>
      </c>
      <c r="AF77" s="248">
        <f ca="1" xml:space="preserve"> 'FS Qtr'!AF$42</f>
        <v>-308.88400807339531</v>
      </c>
      <c r="AG77" s="248">
        <f ca="1" xml:space="preserve"> 'FS Qtr'!AG$42</f>
        <v>2391.1374528055185</v>
      </c>
      <c r="AH77" s="248">
        <f ca="1" xml:space="preserve"> 'FS Qtr'!AH$42</f>
        <v>2874.4158576060199</v>
      </c>
      <c r="AI77" s="248">
        <f ca="1" xml:space="preserve"> 'FS Qtr'!AI$42</f>
        <v>-249.136575197409</v>
      </c>
      <c r="AJ77" s="248">
        <f ca="1" xml:space="preserve"> 'FS Qtr'!AJ$42</f>
        <v>-210.549075197408</v>
      </c>
      <c r="AK77" s="248">
        <f ca="1" xml:space="preserve"> 'FS Qtr'!AK$42</f>
        <v>2477.371097318925</v>
      </c>
      <c r="AL77" s="248">
        <f ca="1" xml:space="preserve"> 'FS Qtr'!AL$42</f>
        <v>2899.2494785453619</v>
      </c>
      <c r="AM77" s="248">
        <f ca="1" xml:space="preserve"> 'FS Qtr'!AM$42</f>
        <v>-205.11379623866264</v>
      </c>
      <c r="AN77" s="248">
        <f ca="1" xml:space="preserve"> 'FS Qtr'!AN$42</f>
        <v>-191.32044393143406</v>
      </c>
      <c r="AO77" s="248">
        <f ca="1" xml:space="preserve"> 'FS Qtr'!AO$42</f>
        <v>1941.2539217145686</v>
      </c>
      <c r="AP77" s="248">
        <f ca="1" xml:space="preserve"> 'FS Qtr'!AP$42</f>
        <v>2311.8401845259596</v>
      </c>
      <c r="AQ77" s="248">
        <f ca="1" xml:space="preserve"> 'FS Qtr'!AQ$42</f>
        <v>-173.27257009129607</v>
      </c>
      <c r="AR77" s="248">
        <f ca="1" xml:space="preserve"> 'FS Qtr'!AR$42</f>
        <v>-156.01487286789416</v>
      </c>
      <c r="AS77" s="248">
        <f ca="1" xml:space="preserve"> 'FS Qtr'!AS$42</f>
        <v>1965.9122957995926</v>
      </c>
      <c r="AT77" s="248">
        <f ca="1" xml:space="preserve"> 'FS Qtr'!AT$42</f>
        <v>2338.2803814130843</v>
      </c>
      <c r="AU77" s="248">
        <f ca="1" xml:space="preserve"> 'FS Qtr'!AU$42</f>
        <v>-132.31721018588769</v>
      </c>
      <c r="AV77" s="248">
        <f ca="1" xml:space="preserve"> 'FS Qtr'!AV$42</f>
        <v>-115.27453766096164</v>
      </c>
      <c r="AW77" s="248">
        <f ca="1" xml:space="preserve"> 'FS Qtr'!AW$42</f>
        <v>1998.7637596707355</v>
      </c>
      <c r="AX77" s="248">
        <f ca="1" xml:space="preserve"> 'FS Qtr'!AX$42</f>
        <v>2372.6030611906149</v>
      </c>
      <c r="AY77" s="248">
        <f ca="1" xml:space="preserve"> 'FS Qtr'!AY$42</f>
        <v>-83.929855578684737</v>
      </c>
      <c r="AZ77" s="248">
        <f ca="1" xml:space="preserve"> 'FS Qtr'!AZ$42</f>
        <v>-67.516063512530309</v>
      </c>
      <c r="BA77" s="248">
        <f ca="1" xml:space="preserve"> 'FS Qtr'!BA$42</f>
        <v>3788.2903893265297</v>
      </c>
      <c r="BB77" s="248">
        <f ca="1" xml:space="preserve"> 'FS Qtr'!BB$42</f>
        <v>4140.8256603207283</v>
      </c>
      <c r="BC77" s="248">
        <f ca="1" xml:space="preserve"> 'FS Qtr'!BC$42</f>
        <v>1675.4393387875091</v>
      </c>
      <c r="BD77" s="248">
        <f ca="1" xml:space="preserve"> 'FS Qtr'!BD$42</f>
        <v>1669.6402277225097</v>
      </c>
      <c r="BE77" s="248">
        <f ca="1" xml:space="preserve"> 'FS Qtr'!BE$42</f>
        <v>3743.8223981248057</v>
      </c>
      <c r="BF77" s="248">
        <f ca="1" xml:space="preserve"> 'FS Qtr'!BF$42</f>
        <v>4096.6931043342374</v>
      </c>
      <c r="BG77" s="248">
        <f ca="1" xml:space="preserve"> 'FS Qtr'!BG$42</f>
        <v>1644.6743311899797</v>
      </c>
      <c r="BH77" s="248">
        <f ca="1" xml:space="preserve"> 'FS Qtr'!BH$42</f>
        <v>1639.950918983094</v>
      </c>
      <c r="BI77" s="248">
        <f ca="1" xml:space="preserve"> 'FS Qtr'!BI$42</f>
        <v>3704.8082802861009</v>
      </c>
      <c r="BJ77" s="248">
        <f ca="1" xml:space="preserve"> 'FS Qtr'!BJ$42</f>
        <v>4056.8681907650021</v>
      </c>
      <c r="BK77" s="248">
        <f ca="1" xml:space="preserve"> 'FS Qtr'!BK$42</f>
        <v>1617.9460569207358</v>
      </c>
      <c r="BL77" s="248">
        <f ca="1" xml:space="preserve"> 'FS Qtr'!BL$42</f>
        <v>1614.0988081569014</v>
      </c>
      <c r="BM77" s="248">
        <f ca="1" xml:space="preserve"> 'FS Qtr'!BM$42</f>
        <v>3669.4932779502114</v>
      </c>
      <c r="BN77" s="248">
        <f ca="1" xml:space="preserve"> 'FS Qtr'!BN$42</f>
        <v>4020.5711757374834</v>
      </c>
      <c r="BO77" s="248">
        <f ca="1" xml:space="preserve"> 'FS Qtr'!BO$42</f>
        <v>1594.5140355515878</v>
      </c>
      <c r="BP77" s="248">
        <f ca="1" xml:space="preserve"> 'FS Qtr'!BP$42</f>
        <v>1591.3804273881403</v>
      </c>
      <c r="BQ77" s="248">
        <f ca="1" xml:space="preserve"> 'FS Qtr'!BQ$42</f>
        <v>3637.2088291044602</v>
      </c>
      <c r="BR77" s="248">
        <f ca="1" xml:space="preserve"> 'FS Qtr'!BR$42</f>
        <v>3987.16685698733</v>
      </c>
      <c r="BS77" s="248">
        <f ca="1" xml:space="preserve"> 'FS Qtr'!BS$42</f>
        <v>1573.7750998105785</v>
      </c>
      <c r="BT77" s="248">
        <f ca="1" xml:space="preserve"> 'FS Qtr'!BT$42</f>
        <v>1571.2227563763995</v>
      </c>
      <c r="BU77" s="248">
        <f ca="1" xml:space="preserve"> 'FS Qtr'!BU$42</f>
        <v>3607.4102982448703</v>
      </c>
      <c r="BV77" s="248">
        <f ca="1" xml:space="preserve"> 'FS Qtr'!BV$42</f>
        <v>3956.1377627735155</v>
      </c>
      <c r="BW77" s="248">
        <f ca="1" xml:space="preserve"> 'FS Qtr'!BW$42</f>
        <v>1555.2379250553518</v>
      </c>
      <c r="BX77" s="248">
        <f ca="1" xml:space="preserve"> 'FS Qtr'!BX$42</f>
        <v>1553.1590253760667</v>
      </c>
      <c r="BY77" s="248">
        <f ca="1" xml:space="preserve"> 'FS Qtr'!BY$42</f>
        <v>3579.6539892189949</v>
      </c>
      <c r="BZ77" s="248">
        <f ca="1" xml:space="preserve"> 'FS Qtr'!BZ$42</f>
        <v>3927.0623140773378</v>
      </c>
      <c r="CA77" s="248">
        <f ca="1" xml:space="preserve"> 'FS Qtr'!CA$42</f>
        <v>1538.5022833690045</v>
      </c>
      <c r="CB77" s="248">
        <f ca="1" xml:space="preserve"> 'FS Qtr'!CB$42</f>
        <v>1536.809006587104</v>
      </c>
      <c r="CC77" s="248">
        <f ca="1" xml:space="preserve"> 'FS Qtr'!CC$42</f>
        <v>3553.5784220405676</v>
      </c>
      <c r="CD77" s="248">
        <f ca="1" xml:space="preserve"> 'FS Qtr'!CD$42</f>
        <v>3899.5970375746506</v>
      </c>
      <c r="CE77" s="248">
        <f ca="1" xml:space="preserve"> 'FS Qtr'!CE$42</f>
        <v>1523.2421458904794</v>
      </c>
      <c r="CF77" s="248">
        <f ca="1" xml:space="preserve"> 'FS Qtr'!CF$42</f>
        <v>1521.8629613686417</v>
      </c>
      <c r="CG77" s="248">
        <f ca="1" xml:space="preserve"> 'FS Qtr'!CG$42</f>
        <v>3528.8890827358509</v>
      </c>
      <c r="CH77" s="248">
        <f ca="1" xml:space="preserve"> 'FS Qtr'!CH$42</f>
        <v>3873.4620779882243</v>
      </c>
      <c r="CI77" s="248">
        <f ca="1" xml:space="preserve"> 'FS Qtr'!CI$42</f>
        <v>1509.1919195560372</v>
      </c>
      <c r="CJ77" s="248">
        <f ca="1" xml:space="preserve"> 'FS Qtr'!CJ$42</f>
        <v>1508.068565143097</v>
      </c>
      <c r="CK77" s="248">
        <f ca="1" xml:space="preserve"> 'FS Qtr'!CK$42</f>
        <v>3505.3460019960339</v>
      </c>
      <c r="CL77" s="248">
        <f ca="1" xml:space="preserve"> 'FS Qtr'!CL$42</f>
        <v>3848.4293978058486</v>
      </c>
      <c r="CM77" s="248">
        <f ca="1" xml:space="preserve"> 'FS Qtr'!CM$42</f>
        <v>1496.1352368381677</v>
      </c>
      <c r="CN77" s="248">
        <f ca="1" xml:space="preserve"> 'FS Qtr'!CN$42</f>
        <v>1495.2202576478633</v>
      </c>
      <c r="CO77" s="248">
        <f ca="1" xml:space="preserve"> 'FS Qtr'!CO$42</f>
        <v>3482.7536379098387</v>
      </c>
      <c r="CP77" s="248">
        <f ca="1" xml:space="preserve"> 'FS Qtr'!CP$42</f>
        <v>3824.3131658746629</v>
      </c>
      <c r="CQ77" s="248">
        <f ca="1" xml:space="preserve"> 'FS Qtr'!CQ$42</f>
        <v>1483.8958249168613</v>
      </c>
      <c r="CR77" s="248">
        <f ca="1" xml:space="preserve"> 'FS Qtr'!CR$42</f>
        <v>1483.1505686477385</v>
      </c>
      <c r="CS77" s="248">
        <f ca="1" xml:space="preserve"> 'FS Qtr'!CS$42</f>
        <v>3460.9526353838796</v>
      </c>
      <c r="CT77" s="248">
        <f ca="1" xml:space="preserve"> 'FS Qtr'!CT$42</f>
        <v>3800.9619288488307</v>
      </c>
      <c r="CU77" s="248">
        <f ca="1" xml:space="preserve"> 'FS Qtr'!CU$42</f>
        <v>1472.3300685615443</v>
      </c>
      <c r="CV77" s="248">
        <f ca="1" xml:space="preserve"> 'FS Qtr'!CV$42</f>
        <v>1471.723052672492</v>
      </c>
      <c r="CW77" s="248">
        <f ca="1" xml:space="preserve"> 'FS Qtr'!CW$42</f>
        <v>3439.813114136904</v>
      </c>
      <c r="CX77" s="248">
        <f ca="1" xml:space="preserve"> 'FS Qtr'!CX$42</f>
        <v>3778.2522347824433</v>
      </c>
      <c r="CY77" s="248">
        <f ca="1" xml:space="preserve"> 'FS Qtr'!CY$42</f>
        <v>1461.3209525509376</v>
      </c>
      <c r="CZ77" s="248">
        <f ca="1" xml:space="preserve"> 'FS Qtr'!CZ$42</f>
        <v>1460.8265343154558</v>
      </c>
      <c r="DA77" s="248">
        <f ca="1" xml:space="preserve"> 'FS Qtr'!DA$42</f>
        <v>3419.2292017270838</v>
      </c>
      <c r="DB77" s="248">
        <f ca="1" xml:space="preserve"> 'FS Qtr'!DB$42</f>
        <v>3756.0834395037982</v>
      </c>
      <c r="DC77" s="248">
        <f ca="1" xml:space="preserve"> 'FS Qtr'!DC$42</f>
        <v>1450.7731277351911</v>
      </c>
      <c r="DD77" s="248">
        <f ca="1" xml:space="preserve"> 'FS Qtr'!DD$42</f>
        <v>1450.3704209922771</v>
      </c>
      <c r="DE77" s="248">
        <f ca="1" xml:space="preserve"> 'FS Qtr'!DE$42</f>
        <v>3399.1145806664449</v>
      </c>
      <c r="DF77" s="248">
        <f ca="1" xml:space="preserve"> 'FS Qtr'!DF$42</f>
        <v>3734.3734763724942</v>
      </c>
      <c r="DG77" s="248">
        <f ca="1" xml:space="preserve"> 'FS Qtr'!DG$42</f>
        <v>1440.6088923116638</v>
      </c>
      <c r="DH77" s="248">
        <f ca="1" xml:space="preserve"> 'FS Qtr'!DH$42</f>
        <v>1440.2808851526436</v>
      </c>
      <c r="DI77" s="248">
        <f ca="1" xml:space="preserve"> 'FS Qtr'!DI$42</f>
        <v>3379.39886151569</v>
      </c>
      <c r="DJ77" s="248">
        <f ca="1" xml:space="preserve"> 'FS Qtr'!DJ$42</f>
        <v>3713.0554107178864</v>
      </c>
      <c r="DK77" s="248">
        <f ca="1" xml:space="preserve"> 'FS Qtr'!DK$42</f>
        <v>1430.7649185479572</v>
      </c>
      <c r="DL77" s="248">
        <f ca="1" xml:space="preserve"> 'FS Qtr'!DL$42</f>
        <v>1430.4977546668902</v>
      </c>
      <c r="DM77" s="248">
        <f ca="1" xml:space="preserve"> 'FS Qtr'!DM$42</f>
        <v>3360.0246287451669</v>
      </c>
      <c r="DN77" s="248">
        <f ca="1" xml:space="preserve"> 'FS Qtr'!DN$42</f>
        <v>3692.074633405402</v>
      </c>
      <c r="DO77" s="248">
        <f ca="1" xml:space="preserve"> 'FS Qtr'!DO$42</f>
        <v>1421.18958667639</v>
      </c>
      <c r="DP77" s="248">
        <f ca="1" xml:space="preserve"> 'FS Qtr'!DP$42</f>
        <v>1420.9719800254875</v>
      </c>
      <c r="DQ77" s="248">
        <f ca="1" xml:space="preserve"> 'FS Qtr'!DQ$42</f>
        <v>3340.9450345681144</v>
      </c>
      <c r="DR77" s="248">
        <f ca="1" xml:space="preserve"> 'FS Qtr'!DR$42</f>
        <v>3671.3865749765187</v>
      </c>
      <c r="DS77" s="248">
        <f ca="1" xml:space="preserve"> 'FS Qtr'!DS$42</f>
        <v>1411.8408133334219</v>
      </c>
      <c r="DT77" s="248">
        <f ca="1" xml:space="preserve"> 'FS Qtr'!DT$42</f>
        <v>1411.66357135622</v>
      </c>
      <c r="DU77" s="248">
        <f ca="1" xml:space="preserve"> 'FS Qtr'!DU$42</f>
        <v>3322.1218391007496</v>
      </c>
      <c r="DV77" s="248">
        <f ca="1" xml:space="preserve"> 'FS Qtr'!DV$42</f>
        <v>3650.9548437992553</v>
      </c>
      <c r="DW77" s="248">
        <f ca="1" xml:space="preserve"> 'FS Qtr'!DW$42</f>
        <v>1402.6842828090219</v>
      </c>
      <c r="DX77" s="248">
        <f ca="1" xml:space="preserve"> 'FS Qtr'!DX$42</f>
        <v>1402.5399181108287</v>
      </c>
      <c r="DY77" s="248">
        <f ca="1" xml:space="preserve"> 'FS Qtr'!DY$42</f>
        <v>3303.5238140583629</v>
      </c>
      <c r="DZ77" s="248">
        <f ca="1" xml:space="preserve"> 'FS Qtr'!DZ$42</f>
        <v>3630.7497095778749</v>
      </c>
      <c r="EA77" s="248">
        <f ca="1" xml:space="preserve"> 'FS Qtr'!EA$42</f>
        <v>1393.692006387269</v>
      </c>
      <c r="EB77" s="248">
        <f ca="1" xml:space="preserve"> 'FS Qtr'!EB$42</f>
        <v>1436.0229480122753</v>
      </c>
      <c r="EC77" s="248">
        <f ca="1" xml:space="preserve"> 'FS Qtr'!EC$42</f>
        <v>0</v>
      </c>
      <c r="ED77" s="248">
        <f ca="1" xml:space="preserve"> 'FS Qtr'!ED$42</f>
        <v>0</v>
      </c>
      <c r="EE77" s="248">
        <f ca="1" xml:space="preserve"> 'FS Qtr'!EE$42</f>
        <v>0</v>
      </c>
      <c r="EF77" s="248">
        <f ca="1" xml:space="preserve"> 'FS Qtr'!EF$42</f>
        <v>0</v>
      </c>
      <c r="EG77" s="248">
        <f ca="1" xml:space="preserve"> 'FS Qtr'!EG$42</f>
        <v>0</v>
      </c>
      <c r="EH77" s="248">
        <f ca="1" xml:space="preserve"> 'FS Qtr'!EH$42</f>
        <v>0</v>
      </c>
      <c r="EI77" s="248">
        <f ca="1" xml:space="preserve"> 'FS Qtr'!EI$42</f>
        <v>0</v>
      </c>
      <c r="EJ77" s="248">
        <f ca="1" xml:space="preserve"> 'FS Qtr'!EJ$42</f>
        <v>0</v>
      </c>
      <c r="EK77" s="248">
        <f ca="1" xml:space="preserve"> 'FS Qtr'!EK$42</f>
        <v>0</v>
      </c>
      <c r="EL77" s="248">
        <f ca="1" xml:space="preserve"> 'FS Qtr'!EL$42</f>
        <v>0</v>
      </c>
      <c r="EM77" s="248">
        <f ca="1" xml:space="preserve"> 'FS Qtr'!EM$42</f>
        <v>0</v>
      </c>
      <c r="EN77" s="248">
        <f ca="1" xml:space="preserve"> 'FS Qtr'!EN$42</f>
        <v>0</v>
      </c>
      <c r="EO77" s="248">
        <f ca="1" xml:space="preserve"> 'FS Qtr'!EO$42</f>
        <v>0</v>
      </c>
      <c r="EP77" s="248">
        <f ca="1" xml:space="preserve"> 'FS Qtr'!EP$42</f>
        <v>0</v>
      </c>
      <c r="EQ77" s="248">
        <f ca="1" xml:space="preserve"> 'FS Qtr'!EQ$42</f>
        <v>0</v>
      </c>
      <c r="ER77" s="248">
        <f ca="1" xml:space="preserve"> 'FS Qtr'!ER$42</f>
        <v>0</v>
      </c>
      <c r="ES77" s="248">
        <f ca="1" xml:space="preserve"> 'FS Qtr'!ES$42</f>
        <v>0</v>
      </c>
      <c r="ET77" s="248">
        <f ca="1" xml:space="preserve"> 'FS Qtr'!ET$42</f>
        <v>0</v>
      </c>
      <c r="EU77" s="248">
        <f ca="1" xml:space="preserve"> 'FS Qtr'!EU$42</f>
        <v>0</v>
      </c>
      <c r="EV77" s="248">
        <f ca="1" xml:space="preserve"> 'FS Qtr'!EV$42</f>
        <v>0</v>
      </c>
      <c r="EW77" s="248">
        <f ca="1" xml:space="preserve"> 'FS Qtr'!EW$42</f>
        <v>0</v>
      </c>
      <c r="EX77" s="248">
        <f ca="1" xml:space="preserve"> 'FS Qtr'!EX$42</f>
        <v>0</v>
      </c>
      <c r="EY77" s="248">
        <f ca="1" xml:space="preserve"> 'FS Qtr'!EY$42</f>
        <v>0</v>
      </c>
      <c r="EZ77" s="248">
        <f ca="1" xml:space="preserve"> 'FS Qtr'!EZ$42</f>
        <v>0</v>
      </c>
      <c r="FA77" s="248">
        <f ca="1" xml:space="preserve"> 'FS Qtr'!FA$42</f>
        <v>0</v>
      </c>
      <c r="FB77" s="248">
        <f ca="1" xml:space="preserve"> 'FS Qtr'!FB$42</f>
        <v>0</v>
      </c>
      <c r="FC77" s="248">
        <f ca="1" xml:space="preserve"> 'FS Qtr'!FC$42</f>
        <v>0</v>
      </c>
      <c r="FD77" s="248">
        <f ca="1" xml:space="preserve"> 'FS Qtr'!FD$42</f>
        <v>0</v>
      </c>
      <c r="FE77" s="248">
        <f ca="1" xml:space="preserve"> 'FS Qtr'!FE$42</f>
        <v>0</v>
      </c>
      <c r="FF77" s="248">
        <f ca="1" xml:space="preserve"> 'FS Qtr'!FF$42</f>
        <v>0</v>
      </c>
      <c r="FG77" s="248">
        <f ca="1" xml:space="preserve"> 'FS Qtr'!FG$42</f>
        <v>0</v>
      </c>
      <c r="FH77" s="248">
        <f ca="1" xml:space="preserve"> 'FS Qtr'!FH$42</f>
        <v>0</v>
      </c>
      <c r="FI77" s="248">
        <f ca="1" xml:space="preserve"> 'FS Qtr'!FI$42</f>
        <v>0</v>
      </c>
      <c r="FJ77" s="248">
        <f ca="1" xml:space="preserve"> 'FS Qtr'!FJ$42</f>
        <v>0</v>
      </c>
      <c r="FK77" s="248">
        <f ca="1" xml:space="preserve"> 'FS Qtr'!FK$42</f>
        <v>0</v>
      </c>
      <c r="FL77" s="248">
        <f ca="1" xml:space="preserve"> 'FS Qtr'!FL$42</f>
        <v>0</v>
      </c>
      <c r="FM77" s="248">
        <f ca="1" xml:space="preserve"> 'FS Qtr'!FM$42</f>
        <v>0</v>
      </c>
      <c r="FN77" s="248">
        <f ca="1" xml:space="preserve"> 'FS Qtr'!FN$42</f>
        <v>0</v>
      </c>
      <c r="FO77" s="248">
        <f ca="1" xml:space="preserve"> 'FS Qtr'!FO$42</f>
        <v>0</v>
      </c>
      <c r="FP77" s="248">
        <f ca="1" xml:space="preserve"> 'FS Qtr'!FP$42</f>
        <v>0</v>
      </c>
      <c r="FQ77" s="248">
        <f ca="1" xml:space="preserve"> 'FS Qtr'!FQ$42</f>
        <v>0</v>
      </c>
      <c r="FR77" s="248">
        <f ca="1" xml:space="preserve"> 'FS Qtr'!FR$42</f>
        <v>0</v>
      </c>
      <c r="FS77" s="248">
        <f ca="1" xml:space="preserve"> 'FS Qtr'!FS$42</f>
        <v>0</v>
      </c>
      <c r="FT77" s="248">
        <f ca="1" xml:space="preserve"> 'FS Qtr'!FT$42</f>
        <v>0</v>
      </c>
      <c r="FU77" s="248">
        <f ca="1" xml:space="preserve"> 'FS Qtr'!FU$42</f>
        <v>0</v>
      </c>
      <c r="FV77" s="248">
        <f ca="1" xml:space="preserve"> 'FS Qtr'!FV$42</f>
        <v>0</v>
      </c>
      <c r="FW77" s="248">
        <f ca="1" xml:space="preserve"> 'FS Qtr'!FW$42</f>
        <v>0</v>
      </c>
      <c r="FX77" s="248">
        <f ca="1" xml:space="preserve"> 'FS Qtr'!FX$42</f>
        <v>0</v>
      </c>
      <c r="FY77" s="248">
        <f ca="1" xml:space="preserve"> 'FS Qtr'!FY$42</f>
        <v>0</v>
      </c>
      <c r="FZ77" s="248">
        <f ca="1" xml:space="preserve"> 'FS Qtr'!FZ$42</f>
        <v>0</v>
      </c>
      <c r="GA77" s="248">
        <f ca="1" xml:space="preserve"> 'FS Qtr'!GA$42</f>
        <v>0</v>
      </c>
      <c r="GB77" s="248">
        <f ca="1" xml:space="preserve"> 'FS Qtr'!GB$42</f>
        <v>0</v>
      </c>
      <c r="GC77" s="248">
        <f ca="1" xml:space="preserve"> 'FS Qtr'!GC$42</f>
        <v>0</v>
      </c>
      <c r="GD77" s="248">
        <f ca="1" xml:space="preserve"> 'FS Qtr'!GD$42</f>
        <v>0</v>
      </c>
      <c r="GE77" s="248">
        <f ca="1" xml:space="preserve"> 'FS Qtr'!GE$42</f>
        <v>0</v>
      </c>
      <c r="GF77" s="248">
        <f ca="1" xml:space="preserve"> 'FS Qtr'!GF$42</f>
        <v>0</v>
      </c>
      <c r="GG77" s="248">
        <f ca="1" xml:space="preserve"> 'FS Qtr'!GG$42</f>
        <v>0</v>
      </c>
      <c r="GH77" s="248">
        <f ca="1" xml:space="preserve"> 'FS Qtr'!GH$42</f>
        <v>0</v>
      </c>
      <c r="GI77" s="248">
        <f ca="1" xml:space="preserve"> 'FS Qtr'!GI$42</f>
        <v>0</v>
      </c>
      <c r="GJ77" s="248">
        <f ca="1" xml:space="preserve"> 'FS Qtr'!GJ$42</f>
        <v>0</v>
      </c>
    </row>
    <row r="78" spans="1:192" x14ac:dyDescent="0.25">
      <c r="E78" s="6" t="s">
        <v>289</v>
      </c>
      <c r="G78" s="12" t="str">
        <f xml:space="preserve"> SMU</f>
        <v>$ 000s</v>
      </c>
      <c r="J78" s="12">
        <f t="shared" ref="J78:AO78" ca="1" si="89">SUM(J76:J77)</f>
        <v>0</v>
      </c>
      <c r="K78" s="12">
        <f t="shared" ca="1" si="89"/>
        <v>0</v>
      </c>
      <c r="L78" s="12">
        <f t="shared" ca="1" si="89"/>
        <v>0</v>
      </c>
      <c r="M78" s="12">
        <f t="shared" ca="1" si="89"/>
        <v>1961.8750000000018</v>
      </c>
      <c r="N78" s="12">
        <f t="shared" ca="1" si="89"/>
        <v>2450.6750000000011</v>
      </c>
      <c r="O78" s="12">
        <f t="shared" ca="1" si="89"/>
        <v>-752.46250000000146</v>
      </c>
      <c r="P78" s="12">
        <f t="shared" ca="1" si="89"/>
        <v>-701.625</v>
      </c>
      <c r="Q78" s="12">
        <f t="shared" ca="1" si="89"/>
        <v>2047.4712686567191</v>
      </c>
      <c r="R78" s="12">
        <f t="shared" ca="1" si="89"/>
        <v>2535.1436567164192</v>
      </c>
      <c r="S78" s="12">
        <f t="shared" ca="1" si="89"/>
        <v>-651.91766169154289</v>
      </c>
      <c r="T78" s="12">
        <f t="shared" ca="1" si="89"/>
        <v>-603.53016169154171</v>
      </c>
      <c r="U78" s="12">
        <f t="shared" ca="1" si="89"/>
        <v>2133.1962872206159</v>
      </c>
      <c r="V78" s="12">
        <f t="shared" ca="1" si="89"/>
        <v>2619.7527678770348</v>
      </c>
      <c r="W78" s="12">
        <f t="shared" ca="1" si="89"/>
        <v>-551.31234994183296</v>
      </c>
      <c r="X78" s="12">
        <f t="shared" ca="1" si="89"/>
        <v>-514.25609994183151</v>
      </c>
      <c r="Y78" s="12">
        <f t="shared" ca="1" si="89"/>
        <v>2219.0494151448911</v>
      </c>
      <c r="Z78" s="12">
        <f t="shared" ca="1" si="89"/>
        <v>2704.5016347035175</v>
      </c>
      <c r="AA78" s="12">
        <f t="shared" ca="1" si="89"/>
        <v>-450.64686561376493</v>
      </c>
      <c r="AB78" s="12">
        <f t="shared" ca="1" si="89"/>
        <v>-407.15936561376293</v>
      </c>
      <c r="AC78" s="12">
        <f t="shared" ca="1" si="89"/>
        <v>2305.0300150695452</v>
      </c>
      <c r="AD78" s="12">
        <f t="shared" ca="1" si="89"/>
        <v>2789.3895618940492</v>
      </c>
      <c r="AE78" s="12">
        <f t="shared" ca="1" si="89"/>
        <v>-349.92150807339704</v>
      </c>
      <c r="AF78" s="12">
        <f t="shared" ca="1" si="89"/>
        <v>-308.88400807339531</v>
      </c>
      <c r="AG78" s="12">
        <f t="shared" ca="1" si="89"/>
        <v>2391.1374528055185</v>
      </c>
      <c r="AH78" s="12">
        <f t="shared" ca="1" si="89"/>
        <v>2874.4158576060199</v>
      </c>
      <c r="AI78" s="12">
        <f t="shared" ca="1" si="89"/>
        <v>-249.136575197409</v>
      </c>
      <c r="AJ78" s="12">
        <f t="shared" ca="1" si="89"/>
        <v>-210.549075197408</v>
      </c>
      <c r="AK78" s="12">
        <f t="shared" ca="1" si="89"/>
        <v>2477.371097318925</v>
      </c>
      <c r="AL78" s="12">
        <f t="shared" ca="1" si="89"/>
        <v>2899.2494785453619</v>
      </c>
      <c r="AM78" s="12">
        <f t="shared" ca="1" si="89"/>
        <v>-205.11379623866264</v>
      </c>
      <c r="AN78" s="12">
        <f t="shared" ca="1" si="89"/>
        <v>-191.32044393143406</v>
      </c>
      <c r="AO78" s="12">
        <f t="shared" ca="1" si="89"/>
        <v>1941.2539217145686</v>
      </c>
      <c r="AP78" s="12">
        <f t="shared" ref="AP78:BU78" ca="1" si="90">SUM(AP76:AP77)</f>
        <v>2311.8401845259596</v>
      </c>
      <c r="AQ78" s="12">
        <f t="shared" ca="1" si="90"/>
        <v>-173.27257009129607</v>
      </c>
      <c r="AR78" s="12">
        <f t="shared" ca="1" si="90"/>
        <v>-156.01487286789416</v>
      </c>
      <c r="AS78" s="12">
        <f t="shared" ca="1" si="90"/>
        <v>1965.9122957995926</v>
      </c>
      <c r="AT78" s="12">
        <f t="shared" ca="1" si="90"/>
        <v>2338.2803814130843</v>
      </c>
      <c r="AU78" s="12">
        <f t="shared" ca="1" si="90"/>
        <v>-132.31721018588769</v>
      </c>
      <c r="AV78" s="12">
        <f t="shared" ca="1" si="90"/>
        <v>-115.27453766096164</v>
      </c>
      <c r="AW78" s="12">
        <f t="shared" ca="1" si="90"/>
        <v>1998.7637596707355</v>
      </c>
      <c r="AX78" s="12">
        <f t="shared" ca="1" si="90"/>
        <v>2372.6030611906149</v>
      </c>
      <c r="AY78" s="12">
        <f t="shared" ca="1" si="90"/>
        <v>-83.929855578684737</v>
      </c>
      <c r="AZ78" s="12">
        <f t="shared" ca="1" si="90"/>
        <v>-67.516063512530309</v>
      </c>
      <c r="BA78" s="12">
        <f t="shared" ca="1" si="90"/>
        <v>3788.2903893265297</v>
      </c>
      <c r="BB78" s="12">
        <f t="shared" ca="1" si="90"/>
        <v>4140.8256603207283</v>
      </c>
      <c r="BC78" s="12">
        <f t="shared" ca="1" si="90"/>
        <v>1675.4393387875091</v>
      </c>
      <c r="BD78" s="12">
        <f t="shared" ca="1" si="90"/>
        <v>1669.6402277225097</v>
      </c>
      <c r="BE78" s="12">
        <f t="shared" ca="1" si="90"/>
        <v>3743.8223981248057</v>
      </c>
      <c r="BF78" s="12">
        <f t="shared" ca="1" si="90"/>
        <v>4096.6931043342374</v>
      </c>
      <c r="BG78" s="12">
        <f t="shared" ca="1" si="90"/>
        <v>1644.6743311899797</v>
      </c>
      <c r="BH78" s="12">
        <f t="shared" ca="1" si="90"/>
        <v>1639.950918983094</v>
      </c>
      <c r="BI78" s="12">
        <f t="shared" ca="1" si="90"/>
        <v>3704.8082802861009</v>
      </c>
      <c r="BJ78" s="12">
        <f t="shared" ca="1" si="90"/>
        <v>4056.8681907650021</v>
      </c>
      <c r="BK78" s="12">
        <f t="shared" ca="1" si="90"/>
        <v>1617.9460569207358</v>
      </c>
      <c r="BL78" s="12">
        <f t="shared" ca="1" si="90"/>
        <v>1614.0988081569014</v>
      </c>
      <c r="BM78" s="12">
        <f t="shared" ca="1" si="90"/>
        <v>3669.4932779502114</v>
      </c>
      <c r="BN78" s="12">
        <f t="shared" ca="1" si="90"/>
        <v>4020.5711757374834</v>
      </c>
      <c r="BO78" s="12">
        <f t="shared" ca="1" si="90"/>
        <v>1594.5140355515878</v>
      </c>
      <c r="BP78" s="12">
        <f t="shared" ca="1" si="90"/>
        <v>1591.3804273881403</v>
      </c>
      <c r="BQ78" s="12">
        <f t="shared" ca="1" si="90"/>
        <v>3637.2088291044602</v>
      </c>
      <c r="BR78" s="12">
        <f t="shared" ca="1" si="90"/>
        <v>3987.16685698733</v>
      </c>
      <c r="BS78" s="12">
        <f t="shared" ca="1" si="90"/>
        <v>1573.7750998105785</v>
      </c>
      <c r="BT78" s="12">
        <f t="shared" ca="1" si="90"/>
        <v>1571.2227563763995</v>
      </c>
      <c r="BU78" s="12">
        <f t="shared" ca="1" si="90"/>
        <v>3607.4102982448703</v>
      </c>
      <c r="BV78" s="12">
        <f t="shared" ref="BV78:DA78" ca="1" si="91">SUM(BV76:BV77)</f>
        <v>3956.1377627735155</v>
      </c>
      <c r="BW78" s="12">
        <f t="shared" ca="1" si="91"/>
        <v>1555.2379250553518</v>
      </c>
      <c r="BX78" s="12">
        <f t="shared" ca="1" si="91"/>
        <v>1553.1590253760667</v>
      </c>
      <c r="BY78" s="12">
        <f t="shared" ca="1" si="91"/>
        <v>4029.171204996665</v>
      </c>
      <c r="BZ78" s="12">
        <f t="shared" ca="1" si="91"/>
        <v>5214.103669066124</v>
      </c>
      <c r="CA78" s="12">
        <f t="shared" ca="1" si="91"/>
        <v>3661.191570608351</v>
      </c>
      <c r="CB78" s="12">
        <f t="shared" ca="1" si="91"/>
        <v>4493.3638294644825</v>
      </c>
      <c r="CC78" s="12">
        <f t="shared" ca="1" si="91"/>
        <v>7342.3055037740769</v>
      </c>
      <c r="CD78" s="12">
        <f t="shared" ca="1" si="91"/>
        <v>8518.8877652214851</v>
      </c>
      <c r="CE78" s="12">
        <f t="shared" ca="1" si="91"/>
        <v>6971.5683371549712</v>
      </c>
      <c r="CF78" s="12">
        <f t="shared" ca="1" si="91"/>
        <v>7797.772843069909</v>
      </c>
      <c r="CG78" s="12">
        <f t="shared" ca="1" si="91"/>
        <v>10631.003470352054</v>
      </c>
      <c r="CH78" s="12">
        <f t="shared" ca="1" si="91"/>
        <v>11800.470746223617</v>
      </c>
      <c r="CI78" s="12">
        <f t="shared" ca="1" si="91"/>
        <v>10259.850154379659</v>
      </c>
      <c r="CJ78" s="12">
        <f t="shared" ca="1" si="91"/>
        <v>11081.193888225538</v>
      </c>
      <c r="CK78" s="12">
        <f t="shared" ca="1" si="91"/>
        <v>13899.815058924352</v>
      </c>
      <c r="CL78" s="12">
        <f t="shared" ca="1" si="91"/>
        <v>15063.17500188775</v>
      </c>
      <c r="CM78" s="12">
        <f t="shared" ca="1" si="91"/>
        <v>13530.143560715973</v>
      </c>
      <c r="CN78" s="12">
        <f t="shared" ca="1" si="91"/>
        <v>14347.528165331778</v>
      </c>
      <c r="CO78" s="12">
        <f t="shared" ca="1" si="91"/>
        <v>17152.446150209558</v>
      </c>
      <c r="CP78" s="12">
        <f t="shared" ca="1" si="91"/>
        <v>18310.521052559398</v>
      </c>
      <c r="CQ78" s="12">
        <f t="shared" ca="1" si="91"/>
        <v>16785.793317267358</v>
      </c>
      <c r="CR78" s="12">
        <f t="shared" ca="1" si="91"/>
        <v>17599.95318638071</v>
      </c>
      <c r="CS78" s="12">
        <f t="shared" ca="1" si="91"/>
        <v>20391.915122230203</v>
      </c>
      <c r="CT78" s="12">
        <f t="shared" ca="1" si="91"/>
        <v>21545.376291352837</v>
      </c>
      <c r="CU78" s="12">
        <f t="shared" ca="1" si="91"/>
        <v>20029.52371294035</v>
      </c>
      <c r="CV78" s="12">
        <f t="shared" ca="1" si="91"/>
        <v>20841.057014832357</v>
      </c>
      <c r="CW78" s="12">
        <f t="shared" ca="1" si="91"/>
        <v>23620.680378188776</v>
      </c>
      <c r="CX78" s="12">
        <f t="shared" ca="1" si="91"/>
        <v>24770.076135631723</v>
      </c>
      <c r="CY78" s="12">
        <f t="shared" ca="1" si="91"/>
        <v>23263.553658357752</v>
      </c>
      <c r="CZ78" s="12">
        <f t="shared" ca="1" si="91"/>
        <v>24072.94760483193</v>
      </c>
      <c r="DA78" s="12">
        <f t="shared" ca="1" si="91"/>
        <v>26840.744218717737</v>
      </c>
      <c r="DB78" s="12">
        <f t="shared" ref="DB78:EG78" ca="1" si="92">SUM(DB76:DB77)</f>
        <v>27986.522705644915</v>
      </c>
      <c r="DC78" s="12">
        <f t="shared" ca="1" si="92"/>
        <v>26489.690430569251</v>
      </c>
      <c r="DD78" s="12">
        <f t="shared" ca="1" si="92"/>
        <v>27297.341858684635</v>
      </c>
      <c r="DE78" s="12">
        <f t="shared" ca="1" si="92"/>
        <v>30053.737446474184</v>
      </c>
      <c r="DF78" s="12">
        <f t="shared" ca="1" si="92"/>
        <v>31196.265198889847</v>
      </c>
      <c r="DG78" s="12">
        <f t="shared" ca="1" si="92"/>
        <v>29709.406028703146</v>
      </c>
      <c r="DH78" s="12">
        <f t="shared" ca="1" si="92"/>
        <v>30515.638164724551</v>
      </c>
      <c r="DI78" s="12">
        <f t="shared" ca="1" si="92"/>
        <v>33260.988277109005</v>
      </c>
      <c r="DJ78" s="12">
        <f t="shared" ca="1" si="92"/>
        <v>33600.565355531537</v>
      </c>
      <c r="DK78" s="12">
        <f t="shared" ca="1" si="92"/>
        <v>31323.899366120924</v>
      </c>
      <c r="DL78" s="12">
        <f t="shared" ca="1" si="92"/>
        <v>31328.975479861208</v>
      </c>
      <c r="DM78" s="12">
        <f t="shared" ca="1" si="92"/>
        <v>33263.57846767977</v>
      </c>
      <c r="DN78" s="12">
        <f t="shared" ca="1" si="92"/>
        <v>33600.450780393279</v>
      </c>
      <c r="DO78" s="12">
        <f t="shared" ca="1" si="92"/>
        <v>31334.146926314876</v>
      </c>
      <c r="DP78" s="12">
        <f t="shared" ca="1" si="92"/>
        <v>31338.281452682048</v>
      </c>
      <c r="DQ78" s="12">
        <f t="shared" ca="1" si="92"/>
        <v>33262.389033591848</v>
      </c>
      <c r="DR78" s="12">
        <f t="shared" ca="1" si="92"/>
        <v>33596.758374049066</v>
      </c>
      <c r="DS78" s="12">
        <f t="shared" ca="1" si="92"/>
        <v>31340.944022452342</v>
      </c>
      <c r="DT78" s="12">
        <f t="shared" ca="1" si="92"/>
        <v>31344.311620019194</v>
      </c>
      <c r="DU78" s="12">
        <f t="shared" ca="1" si="92"/>
        <v>33258.137485330575</v>
      </c>
      <c r="DV78" s="12">
        <f t="shared" ca="1" si="92"/>
        <v>33590.169707717592</v>
      </c>
      <c r="DW78" s="12">
        <f t="shared" ca="1" si="92"/>
        <v>31344.938403531443</v>
      </c>
      <c r="DX78" s="12">
        <f t="shared" ca="1" si="92"/>
        <v>31347.681332797132</v>
      </c>
      <c r="DY78" s="12">
        <f t="shared" ca="1" si="92"/>
        <v>33251.408158010352</v>
      </c>
      <c r="DZ78" s="12">
        <f t="shared" ca="1" si="92"/>
        <v>33581.239836332265</v>
      </c>
      <c r="EA78" s="12">
        <f t="shared" ca="1" si="92"/>
        <v>31346.657626803939</v>
      </c>
      <c r="EB78" s="12">
        <f t="shared" ca="1" si="92"/>
        <v>31391.340287408111</v>
      </c>
      <c r="EC78" s="12">
        <f t="shared" ca="1" si="92"/>
        <v>4.3200998334214091E-12</v>
      </c>
      <c r="ED78" s="12">
        <f t="shared" ca="1" si="92"/>
        <v>4.3200998334214091E-12</v>
      </c>
      <c r="EE78" s="12">
        <f t="shared" ca="1" si="92"/>
        <v>4.3200998334214091E-12</v>
      </c>
      <c r="EF78" s="12">
        <f t="shared" ca="1" si="92"/>
        <v>4.3200998334214091E-12</v>
      </c>
      <c r="EG78" s="12">
        <f t="shared" ca="1" si="92"/>
        <v>4.3200998334214091E-12</v>
      </c>
      <c r="EH78" s="12">
        <f t="shared" ref="EH78:FM78" ca="1" si="93">SUM(EH76:EH77)</f>
        <v>4.3200998334214091E-12</v>
      </c>
      <c r="EI78" s="12">
        <f t="shared" ca="1" si="93"/>
        <v>4.3200998334214091E-12</v>
      </c>
      <c r="EJ78" s="12">
        <f t="shared" ca="1" si="93"/>
        <v>4.3200998334214091E-12</v>
      </c>
      <c r="EK78" s="12">
        <f t="shared" ca="1" si="93"/>
        <v>4.3200998334214091E-12</v>
      </c>
      <c r="EL78" s="12">
        <f t="shared" ca="1" si="93"/>
        <v>4.3200998334214091E-12</v>
      </c>
      <c r="EM78" s="12">
        <f t="shared" ca="1" si="93"/>
        <v>4.3200998334214091E-12</v>
      </c>
      <c r="EN78" s="12">
        <f t="shared" ca="1" si="93"/>
        <v>4.3200998334214091E-12</v>
      </c>
      <c r="EO78" s="12">
        <f t="shared" ca="1" si="93"/>
        <v>4.3200998334214091E-12</v>
      </c>
      <c r="EP78" s="12">
        <f t="shared" ca="1" si="93"/>
        <v>4.3200998334214091E-12</v>
      </c>
      <c r="EQ78" s="12">
        <f t="shared" ca="1" si="93"/>
        <v>4.3200998334214091E-12</v>
      </c>
      <c r="ER78" s="12">
        <f t="shared" ca="1" si="93"/>
        <v>4.3200998334214091E-12</v>
      </c>
      <c r="ES78" s="12">
        <f t="shared" ca="1" si="93"/>
        <v>4.3200998334214091E-12</v>
      </c>
      <c r="ET78" s="12">
        <f t="shared" ca="1" si="93"/>
        <v>4.3200998334214091E-12</v>
      </c>
      <c r="EU78" s="12">
        <f t="shared" ca="1" si="93"/>
        <v>4.3200998334214091E-12</v>
      </c>
      <c r="EV78" s="12">
        <f t="shared" ca="1" si="93"/>
        <v>4.3200998334214091E-12</v>
      </c>
      <c r="EW78" s="12">
        <f t="shared" ca="1" si="93"/>
        <v>4.3200998334214091E-12</v>
      </c>
      <c r="EX78" s="12">
        <f t="shared" ca="1" si="93"/>
        <v>4.3200998334214091E-12</v>
      </c>
      <c r="EY78" s="12">
        <f t="shared" ca="1" si="93"/>
        <v>4.3200998334214091E-12</v>
      </c>
      <c r="EZ78" s="12">
        <f t="shared" ca="1" si="93"/>
        <v>4.3200998334214091E-12</v>
      </c>
      <c r="FA78" s="12">
        <f t="shared" ca="1" si="93"/>
        <v>4.3200998334214091E-12</v>
      </c>
      <c r="FB78" s="12">
        <f t="shared" ca="1" si="93"/>
        <v>4.3200998334214091E-12</v>
      </c>
      <c r="FC78" s="12">
        <f t="shared" ca="1" si="93"/>
        <v>4.3200998334214091E-12</v>
      </c>
      <c r="FD78" s="12">
        <f t="shared" ca="1" si="93"/>
        <v>4.3200998334214091E-12</v>
      </c>
      <c r="FE78" s="12">
        <f t="shared" ca="1" si="93"/>
        <v>4.3200998334214091E-12</v>
      </c>
      <c r="FF78" s="12">
        <f t="shared" ca="1" si="93"/>
        <v>4.3200998334214091E-12</v>
      </c>
      <c r="FG78" s="12">
        <f t="shared" ca="1" si="93"/>
        <v>4.3200998334214091E-12</v>
      </c>
      <c r="FH78" s="12">
        <f t="shared" ca="1" si="93"/>
        <v>4.3200998334214091E-12</v>
      </c>
      <c r="FI78" s="12">
        <f t="shared" ca="1" si="93"/>
        <v>4.3200998334214091E-12</v>
      </c>
      <c r="FJ78" s="12">
        <f t="shared" ca="1" si="93"/>
        <v>4.3200998334214091E-12</v>
      </c>
      <c r="FK78" s="12">
        <f t="shared" ca="1" si="93"/>
        <v>4.3200998334214091E-12</v>
      </c>
      <c r="FL78" s="12">
        <f t="shared" ca="1" si="93"/>
        <v>4.3200998334214091E-12</v>
      </c>
      <c r="FM78" s="12">
        <f t="shared" ca="1" si="93"/>
        <v>4.3200998334214091E-12</v>
      </c>
      <c r="FN78" s="12">
        <f t="shared" ref="FN78:GJ78" ca="1" si="94">SUM(FN76:FN77)</f>
        <v>4.3200998334214091E-12</v>
      </c>
      <c r="FO78" s="12">
        <f t="shared" ca="1" si="94"/>
        <v>4.3200998334214091E-12</v>
      </c>
      <c r="FP78" s="12">
        <f t="shared" ca="1" si="94"/>
        <v>4.3200998334214091E-12</v>
      </c>
      <c r="FQ78" s="12">
        <f t="shared" ca="1" si="94"/>
        <v>4.3200998334214091E-12</v>
      </c>
      <c r="FR78" s="12">
        <f t="shared" ca="1" si="94"/>
        <v>4.3200998334214091E-12</v>
      </c>
      <c r="FS78" s="12">
        <f t="shared" ca="1" si="94"/>
        <v>4.3200998334214091E-12</v>
      </c>
      <c r="FT78" s="12">
        <f t="shared" ca="1" si="94"/>
        <v>4.3200998334214091E-12</v>
      </c>
      <c r="FU78" s="12">
        <f t="shared" ca="1" si="94"/>
        <v>4.3200998334214091E-12</v>
      </c>
      <c r="FV78" s="12">
        <f t="shared" ca="1" si="94"/>
        <v>4.3200998334214091E-12</v>
      </c>
      <c r="FW78" s="12">
        <f t="shared" ca="1" si="94"/>
        <v>4.3200998334214091E-12</v>
      </c>
      <c r="FX78" s="12">
        <f t="shared" ca="1" si="94"/>
        <v>4.3200998334214091E-12</v>
      </c>
      <c r="FY78" s="12">
        <f t="shared" ca="1" si="94"/>
        <v>4.3200998334214091E-12</v>
      </c>
      <c r="FZ78" s="12">
        <f t="shared" ca="1" si="94"/>
        <v>4.3200998334214091E-12</v>
      </c>
      <c r="GA78" s="12">
        <f t="shared" ca="1" si="94"/>
        <v>4.3200998334214091E-12</v>
      </c>
      <c r="GB78" s="12">
        <f t="shared" ca="1" si="94"/>
        <v>4.3200998334214091E-12</v>
      </c>
      <c r="GC78" s="12">
        <f t="shared" ca="1" si="94"/>
        <v>4.3200998334214091E-12</v>
      </c>
      <c r="GD78" s="12">
        <f t="shared" ca="1" si="94"/>
        <v>4.3200998334214091E-12</v>
      </c>
      <c r="GE78" s="12">
        <f t="shared" ca="1" si="94"/>
        <v>4.3200998334214091E-12</v>
      </c>
      <c r="GF78" s="12">
        <f t="shared" ca="1" si="94"/>
        <v>4.3200998334214091E-12</v>
      </c>
      <c r="GG78" s="12">
        <f t="shared" ca="1" si="94"/>
        <v>4.3200998334214091E-12</v>
      </c>
      <c r="GH78" s="12">
        <f t="shared" ca="1" si="94"/>
        <v>4.3200998334214091E-12</v>
      </c>
      <c r="GI78" s="12">
        <f t="shared" ca="1" si="94"/>
        <v>4.3200998334214091E-12</v>
      </c>
      <c r="GJ78" s="12">
        <f t="shared" ca="1" si="94"/>
        <v>4.3200998334214091E-12</v>
      </c>
    </row>
    <row r="80" spans="1:192" x14ac:dyDescent="0.25">
      <c r="E80" s="126" t="str">
        <f t="shared" ref="E80:AJ83" si="95" xml:space="preserve"> E$78</f>
        <v>Cash available for RCF / (Cash shortfall for RCF)</v>
      </c>
      <c r="F80" s="126">
        <f t="shared" si="95"/>
        <v>0</v>
      </c>
      <c r="G80" s="126" t="str">
        <f t="shared" si="95"/>
        <v>$ 000s</v>
      </c>
      <c r="H80" s="126">
        <f t="shared" si="95"/>
        <v>0</v>
      </c>
      <c r="I80" s="126">
        <f t="shared" si="95"/>
        <v>0</v>
      </c>
      <c r="J80" s="126">
        <f t="shared" ca="1" si="95"/>
        <v>0</v>
      </c>
      <c r="K80" s="126">
        <f t="shared" ca="1" si="95"/>
        <v>0</v>
      </c>
      <c r="L80" s="126">
        <f t="shared" ca="1" si="95"/>
        <v>0</v>
      </c>
      <c r="M80" s="126">
        <f t="shared" ca="1" si="95"/>
        <v>1961.8750000000018</v>
      </c>
      <c r="N80" s="126">
        <f t="shared" ca="1" si="95"/>
        <v>2450.6750000000011</v>
      </c>
      <c r="O80" s="126">
        <f t="shared" ca="1" si="95"/>
        <v>-752.46250000000146</v>
      </c>
      <c r="P80" s="126">
        <f t="shared" ca="1" si="95"/>
        <v>-701.625</v>
      </c>
      <c r="Q80" s="126">
        <f t="shared" ca="1" si="95"/>
        <v>2047.4712686567191</v>
      </c>
      <c r="R80" s="126">
        <f t="shared" ca="1" si="95"/>
        <v>2535.1436567164192</v>
      </c>
      <c r="S80" s="126">
        <f t="shared" ca="1" si="95"/>
        <v>-651.91766169154289</v>
      </c>
      <c r="T80" s="126">
        <f t="shared" ca="1" si="95"/>
        <v>-603.53016169154171</v>
      </c>
      <c r="U80" s="126">
        <f t="shared" ca="1" si="95"/>
        <v>2133.1962872206159</v>
      </c>
      <c r="V80" s="126">
        <f t="shared" ca="1" si="95"/>
        <v>2619.7527678770348</v>
      </c>
      <c r="W80" s="126">
        <f t="shared" ca="1" si="95"/>
        <v>-551.31234994183296</v>
      </c>
      <c r="X80" s="126">
        <f t="shared" ca="1" si="95"/>
        <v>-514.25609994183151</v>
      </c>
      <c r="Y80" s="126">
        <f t="shared" ca="1" si="95"/>
        <v>2219.0494151448911</v>
      </c>
      <c r="Z80" s="126">
        <f t="shared" ca="1" si="95"/>
        <v>2704.5016347035175</v>
      </c>
      <c r="AA80" s="126">
        <f t="shared" ca="1" si="95"/>
        <v>-450.64686561376493</v>
      </c>
      <c r="AB80" s="126">
        <f t="shared" ca="1" si="95"/>
        <v>-407.15936561376293</v>
      </c>
      <c r="AC80" s="126">
        <f t="shared" ca="1" si="95"/>
        <v>2305.0300150695452</v>
      </c>
      <c r="AD80" s="126">
        <f t="shared" ca="1" si="95"/>
        <v>2789.3895618940492</v>
      </c>
      <c r="AE80" s="126">
        <f t="shared" ca="1" si="95"/>
        <v>-349.92150807339704</v>
      </c>
      <c r="AF80" s="126">
        <f t="shared" ca="1" si="95"/>
        <v>-308.88400807339531</v>
      </c>
      <c r="AG80" s="126">
        <f t="shared" ca="1" si="95"/>
        <v>2391.1374528055185</v>
      </c>
      <c r="AH80" s="126">
        <f t="shared" ca="1" si="95"/>
        <v>2874.4158576060199</v>
      </c>
      <c r="AI80" s="126">
        <f t="shared" ca="1" si="95"/>
        <v>-249.136575197409</v>
      </c>
      <c r="AJ80" s="126">
        <f t="shared" ca="1" si="95"/>
        <v>-210.549075197408</v>
      </c>
      <c r="AK80" s="126">
        <f t="shared" ref="AK80:BP80" ca="1" si="96" xml:space="preserve"> AK$78</f>
        <v>2477.371097318925</v>
      </c>
      <c r="AL80" s="126">
        <f t="shared" ca="1" si="96"/>
        <v>2899.2494785453619</v>
      </c>
      <c r="AM80" s="126">
        <f t="shared" ca="1" si="96"/>
        <v>-205.11379623866264</v>
      </c>
      <c r="AN80" s="126">
        <f t="shared" ca="1" si="96"/>
        <v>-191.32044393143406</v>
      </c>
      <c r="AO80" s="126">
        <f t="shared" ca="1" si="96"/>
        <v>1941.2539217145686</v>
      </c>
      <c r="AP80" s="126">
        <f t="shared" ca="1" si="96"/>
        <v>2311.8401845259596</v>
      </c>
      <c r="AQ80" s="126">
        <f t="shared" ca="1" si="96"/>
        <v>-173.27257009129607</v>
      </c>
      <c r="AR80" s="126">
        <f t="shared" ca="1" si="96"/>
        <v>-156.01487286789416</v>
      </c>
      <c r="AS80" s="126">
        <f t="shared" ca="1" si="96"/>
        <v>1965.9122957995926</v>
      </c>
      <c r="AT80" s="126">
        <f t="shared" ca="1" si="96"/>
        <v>2338.2803814130843</v>
      </c>
      <c r="AU80" s="126">
        <f t="shared" ca="1" si="96"/>
        <v>-132.31721018588769</v>
      </c>
      <c r="AV80" s="126">
        <f t="shared" ca="1" si="96"/>
        <v>-115.27453766096164</v>
      </c>
      <c r="AW80" s="126">
        <f t="shared" ca="1" si="96"/>
        <v>1998.7637596707355</v>
      </c>
      <c r="AX80" s="126">
        <f t="shared" ca="1" si="96"/>
        <v>2372.6030611906149</v>
      </c>
      <c r="AY80" s="126">
        <f t="shared" ca="1" si="96"/>
        <v>-83.929855578684737</v>
      </c>
      <c r="AZ80" s="126">
        <f t="shared" ca="1" si="96"/>
        <v>-67.516063512530309</v>
      </c>
      <c r="BA80" s="126">
        <f t="shared" ca="1" si="96"/>
        <v>3788.2903893265297</v>
      </c>
      <c r="BB80" s="126">
        <f t="shared" ca="1" si="96"/>
        <v>4140.8256603207283</v>
      </c>
      <c r="BC80" s="126">
        <f t="shared" ca="1" si="96"/>
        <v>1675.4393387875091</v>
      </c>
      <c r="BD80" s="126">
        <f t="shared" ca="1" si="96"/>
        <v>1669.6402277225097</v>
      </c>
      <c r="BE80" s="126">
        <f t="shared" ca="1" si="96"/>
        <v>3743.8223981248057</v>
      </c>
      <c r="BF80" s="126">
        <f t="shared" ca="1" si="96"/>
        <v>4096.6931043342374</v>
      </c>
      <c r="BG80" s="126">
        <f t="shared" ca="1" si="96"/>
        <v>1644.6743311899797</v>
      </c>
      <c r="BH80" s="126">
        <f t="shared" ca="1" si="96"/>
        <v>1639.950918983094</v>
      </c>
      <c r="BI80" s="126">
        <f t="shared" ca="1" si="96"/>
        <v>3704.8082802861009</v>
      </c>
      <c r="BJ80" s="126">
        <f t="shared" ca="1" si="96"/>
        <v>4056.8681907650021</v>
      </c>
      <c r="BK80" s="126">
        <f t="shared" ca="1" si="96"/>
        <v>1617.9460569207358</v>
      </c>
      <c r="BL80" s="126">
        <f t="shared" ca="1" si="96"/>
        <v>1614.0988081569014</v>
      </c>
      <c r="BM80" s="126">
        <f t="shared" ca="1" si="96"/>
        <v>3669.4932779502114</v>
      </c>
      <c r="BN80" s="126">
        <f t="shared" ca="1" si="96"/>
        <v>4020.5711757374834</v>
      </c>
      <c r="BO80" s="126">
        <f t="shared" ca="1" si="96"/>
        <v>1594.5140355515878</v>
      </c>
      <c r="BP80" s="126">
        <f t="shared" ca="1" si="96"/>
        <v>1591.3804273881403</v>
      </c>
      <c r="BQ80" s="126">
        <f t="shared" ref="BQ80:CV80" ca="1" si="97" xml:space="preserve"> BQ$78</f>
        <v>3637.2088291044602</v>
      </c>
      <c r="BR80" s="126">
        <f t="shared" ca="1" si="97"/>
        <v>3987.16685698733</v>
      </c>
      <c r="BS80" s="126">
        <f t="shared" ca="1" si="97"/>
        <v>1573.7750998105785</v>
      </c>
      <c r="BT80" s="126">
        <f t="shared" ca="1" si="97"/>
        <v>1571.2227563763995</v>
      </c>
      <c r="BU80" s="126">
        <f t="shared" ca="1" si="97"/>
        <v>3607.4102982448703</v>
      </c>
      <c r="BV80" s="126">
        <f t="shared" ca="1" si="97"/>
        <v>3956.1377627735155</v>
      </c>
      <c r="BW80" s="126">
        <f t="shared" ca="1" si="97"/>
        <v>1555.2379250553518</v>
      </c>
      <c r="BX80" s="126">
        <f t="shared" ca="1" si="97"/>
        <v>1553.1590253760667</v>
      </c>
      <c r="BY80" s="126">
        <f t="shared" ca="1" si="97"/>
        <v>4029.171204996665</v>
      </c>
      <c r="BZ80" s="126">
        <f t="shared" ca="1" si="97"/>
        <v>5214.103669066124</v>
      </c>
      <c r="CA80" s="126">
        <f t="shared" ca="1" si="97"/>
        <v>3661.191570608351</v>
      </c>
      <c r="CB80" s="126">
        <f t="shared" ca="1" si="97"/>
        <v>4493.3638294644825</v>
      </c>
      <c r="CC80" s="126">
        <f t="shared" ca="1" si="97"/>
        <v>7342.3055037740769</v>
      </c>
      <c r="CD80" s="126">
        <f t="shared" ca="1" si="97"/>
        <v>8518.8877652214851</v>
      </c>
      <c r="CE80" s="126">
        <f t="shared" ca="1" si="97"/>
        <v>6971.5683371549712</v>
      </c>
      <c r="CF80" s="126">
        <f t="shared" ca="1" si="97"/>
        <v>7797.772843069909</v>
      </c>
      <c r="CG80" s="126">
        <f t="shared" ca="1" si="97"/>
        <v>10631.003470352054</v>
      </c>
      <c r="CH80" s="126">
        <f t="shared" ca="1" si="97"/>
        <v>11800.470746223617</v>
      </c>
      <c r="CI80" s="126">
        <f t="shared" ca="1" si="97"/>
        <v>10259.850154379659</v>
      </c>
      <c r="CJ80" s="126">
        <f t="shared" ca="1" si="97"/>
        <v>11081.193888225538</v>
      </c>
      <c r="CK80" s="126">
        <f t="shared" ca="1" si="97"/>
        <v>13899.815058924352</v>
      </c>
      <c r="CL80" s="126">
        <f t="shared" ca="1" si="97"/>
        <v>15063.17500188775</v>
      </c>
      <c r="CM80" s="126">
        <f t="shared" ca="1" si="97"/>
        <v>13530.143560715973</v>
      </c>
      <c r="CN80" s="126">
        <f t="shared" ca="1" si="97"/>
        <v>14347.528165331778</v>
      </c>
      <c r="CO80" s="126">
        <f t="shared" ca="1" si="97"/>
        <v>17152.446150209558</v>
      </c>
      <c r="CP80" s="126">
        <f t="shared" ca="1" si="97"/>
        <v>18310.521052559398</v>
      </c>
      <c r="CQ80" s="126">
        <f t="shared" ca="1" si="97"/>
        <v>16785.793317267358</v>
      </c>
      <c r="CR80" s="126">
        <f t="shared" ca="1" si="97"/>
        <v>17599.95318638071</v>
      </c>
      <c r="CS80" s="126">
        <f t="shared" ca="1" si="97"/>
        <v>20391.915122230203</v>
      </c>
      <c r="CT80" s="126">
        <f t="shared" ca="1" si="97"/>
        <v>21545.376291352837</v>
      </c>
      <c r="CU80" s="126">
        <f t="shared" ca="1" si="97"/>
        <v>20029.52371294035</v>
      </c>
      <c r="CV80" s="126">
        <f t="shared" ca="1" si="97"/>
        <v>20841.057014832357</v>
      </c>
      <c r="CW80" s="126">
        <f t="shared" ref="CW80:EB80" ca="1" si="98" xml:space="preserve"> CW$78</f>
        <v>23620.680378188776</v>
      </c>
      <c r="CX80" s="126">
        <f t="shared" ca="1" si="98"/>
        <v>24770.076135631723</v>
      </c>
      <c r="CY80" s="126">
        <f t="shared" ca="1" si="98"/>
        <v>23263.553658357752</v>
      </c>
      <c r="CZ80" s="126">
        <f t="shared" ca="1" si="98"/>
        <v>24072.94760483193</v>
      </c>
      <c r="DA80" s="126">
        <f t="shared" ca="1" si="98"/>
        <v>26840.744218717737</v>
      </c>
      <c r="DB80" s="126">
        <f t="shared" ca="1" si="98"/>
        <v>27986.522705644915</v>
      </c>
      <c r="DC80" s="126">
        <f t="shared" ca="1" si="98"/>
        <v>26489.690430569251</v>
      </c>
      <c r="DD80" s="126">
        <f t="shared" ca="1" si="98"/>
        <v>27297.341858684635</v>
      </c>
      <c r="DE80" s="126">
        <f t="shared" ca="1" si="98"/>
        <v>30053.737446474184</v>
      </c>
      <c r="DF80" s="126">
        <f t="shared" ca="1" si="98"/>
        <v>31196.265198889847</v>
      </c>
      <c r="DG80" s="126">
        <f t="shared" ca="1" si="98"/>
        <v>29709.406028703146</v>
      </c>
      <c r="DH80" s="126">
        <f t="shared" ca="1" si="98"/>
        <v>30515.638164724551</v>
      </c>
      <c r="DI80" s="126">
        <f t="shared" ca="1" si="98"/>
        <v>33260.988277109005</v>
      </c>
      <c r="DJ80" s="126">
        <f t="shared" ca="1" si="98"/>
        <v>33600.565355531537</v>
      </c>
      <c r="DK80" s="126">
        <f t="shared" ca="1" si="98"/>
        <v>31323.899366120924</v>
      </c>
      <c r="DL80" s="126">
        <f t="shared" ca="1" si="98"/>
        <v>31328.975479861208</v>
      </c>
      <c r="DM80" s="126">
        <f t="shared" ca="1" si="98"/>
        <v>33263.57846767977</v>
      </c>
      <c r="DN80" s="126">
        <f t="shared" ca="1" si="98"/>
        <v>33600.450780393279</v>
      </c>
      <c r="DO80" s="126">
        <f t="shared" ca="1" si="98"/>
        <v>31334.146926314876</v>
      </c>
      <c r="DP80" s="126">
        <f t="shared" ca="1" si="98"/>
        <v>31338.281452682048</v>
      </c>
      <c r="DQ80" s="126">
        <f t="shared" ca="1" si="98"/>
        <v>33262.389033591848</v>
      </c>
      <c r="DR80" s="126">
        <f t="shared" ca="1" si="98"/>
        <v>33596.758374049066</v>
      </c>
      <c r="DS80" s="126">
        <f t="shared" ca="1" si="98"/>
        <v>31340.944022452342</v>
      </c>
      <c r="DT80" s="126">
        <f t="shared" ca="1" si="98"/>
        <v>31344.311620019194</v>
      </c>
      <c r="DU80" s="126">
        <f t="shared" ca="1" si="98"/>
        <v>33258.137485330575</v>
      </c>
      <c r="DV80" s="126">
        <f t="shared" ca="1" si="98"/>
        <v>33590.169707717592</v>
      </c>
      <c r="DW80" s="126">
        <f t="shared" ca="1" si="98"/>
        <v>31344.938403531443</v>
      </c>
      <c r="DX80" s="126">
        <f t="shared" ca="1" si="98"/>
        <v>31347.681332797132</v>
      </c>
      <c r="DY80" s="126">
        <f t="shared" ca="1" si="98"/>
        <v>33251.408158010352</v>
      </c>
      <c r="DZ80" s="126">
        <f t="shared" ca="1" si="98"/>
        <v>33581.239836332265</v>
      </c>
      <c r="EA80" s="126">
        <f t="shared" ca="1" si="98"/>
        <v>31346.657626803939</v>
      </c>
      <c r="EB80" s="126">
        <f t="shared" ca="1" si="98"/>
        <v>31391.340287408111</v>
      </c>
      <c r="EC80" s="126">
        <f t="shared" ref="EC80:FH80" ca="1" si="99" xml:space="preserve"> EC$78</f>
        <v>4.3200998334214091E-12</v>
      </c>
      <c r="ED80" s="126">
        <f t="shared" ca="1" si="99"/>
        <v>4.3200998334214091E-12</v>
      </c>
      <c r="EE80" s="126">
        <f t="shared" ca="1" si="99"/>
        <v>4.3200998334214091E-12</v>
      </c>
      <c r="EF80" s="126">
        <f t="shared" ca="1" si="99"/>
        <v>4.3200998334214091E-12</v>
      </c>
      <c r="EG80" s="126">
        <f t="shared" ca="1" si="99"/>
        <v>4.3200998334214091E-12</v>
      </c>
      <c r="EH80" s="126">
        <f t="shared" ca="1" si="99"/>
        <v>4.3200998334214091E-12</v>
      </c>
      <c r="EI80" s="126">
        <f t="shared" ca="1" si="99"/>
        <v>4.3200998334214091E-12</v>
      </c>
      <c r="EJ80" s="126">
        <f t="shared" ca="1" si="99"/>
        <v>4.3200998334214091E-12</v>
      </c>
      <c r="EK80" s="126">
        <f t="shared" ca="1" si="99"/>
        <v>4.3200998334214091E-12</v>
      </c>
      <c r="EL80" s="126">
        <f t="shared" ca="1" si="99"/>
        <v>4.3200998334214091E-12</v>
      </c>
      <c r="EM80" s="126">
        <f t="shared" ca="1" si="99"/>
        <v>4.3200998334214091E-12</v>
      </c>
      <c r="EN80" s="126">
        <f t="shared" ca="1" si="99"/>
        <v>4.3200998334214091E-12</v>
      </c>
      <c r="EO80" s="126">
        <f t="shared" ca="1" si="99"/>
        <v>4.3200998334214091E-12</v>
      </c>
      <c r="EP80" s="126">
        <f t="shared" ca="1" si="99"/>
        <v>4.3200998334214091E-12</v>
      </c>
      <c r="EQ80" s="126">
        <f t="shared" ca="1" si="99"/>
        <v>4.3200998334214091E-12</v>
      </c>
      <c r="ER80" s="126">
        <f t="shared" ca="1" si="99"/>
        <v>4.3200998334214091E-12</v>
      </c>
      <c r="ES80" s="126">
        <f t="shared" ca="1" si="99"/>
        <v>4.3200998334214091E-12</v>
      </c>
      <c r="ET80" s="126">
        <f t="shared" ca="1" si="99"/>
        <v>4.3200998334214091E-12</v>
      </c>
      <c r="EU80" s="126">
        <f t="shared" ca="1" si="99"/>
        <v>4.3200998334214091E-12</v>
      </c>
      <c r="EV80" s="126">
        <f t="shared" ca="1" si="99"/>
        <v>4.3200998334214091E-12</v>
      </c>
      <c r="EW80" s="126">
        <f t="shared" ca="1" si="99"/>
        <v>4.3200998334214091E-12</v>
      </c>
      <c r="EX80" s="126">
        <f t="shared" ca="1" si="99"/>
        <v>4.3200998334214091E-12</v>
      </c>
      <c r="EY80" s="126">
        <f t="shared" ca="1" si="99"/>
        <v>4.3200998334214091E-12</v>
      </c>
      <c r="EZ80" s="126">
        <f t="shared" ca="1" si="99"/>
        <v>4.3200998334214091E-12</v>
      </c>
      <c r="FA80" s="126">
        <f t="shared" ca="1" si="99"/>
        <v>4.3200998334214091E-12</v>
      </c>
      <c r="FB80" s="126">
        <f t="shared" ca="1" si="99"/>
        <v>4.3200998334214091E-12</v>
      </c>
      <c r="FC80" s="126">
        <f t="shared" ca="1" si="99"/>
        <v>4.3200998334214091E-12</v>
      </c>
      <c r="FD80" s="126">
        <f t="shared" ca="1" si="99"/>
        <v>4.3200998334214091E-12</v>
      </c>
      <c r="FE80" s="126">
        <f t="shared" ca="1" si="99"/>
        <v>4.3200998334214091E-12</v>
      </c>
      <c r="FF80" s="126">
        <f t="shared" ca="1" si="99"/>
        <v>4.3200998334214091E-12</v>
      </c>
      <c r="FG80" s="126">
        <f t="shared" ca="1" si="99"/>
        <v>4.3200998334214091E-12</v>
      </c>
      <c r="FH80" s="126">
        <f t="shared" ca="1" si="99"/>
        <v>4.3200998334214091E-12</v>
      </c>
      <c r="FI80" s="126">
        <f t="shared" ref="FI80:GJ80" ca="1" si="100" xml:space="preserve"> FI$78</f>
        <v>4.3200998334214091E-12</v>
      </c>
      <c r="FJ80" s="126">
        <f t="shared" ca="1" si="100"/>
        <v>4.3200998334214091E-12</v>
      </c>
      <c r="FK80" s="126">
        <f t="shared" ca="1" si="100"/>
        <v>4.3200998334214091E-12</v>
      </c>
      <c r="FL80" s="126">
        <f t="shared" ca="1" si="100"/>
        <v>4.3200998334214091E-12</v>
      </c>
      <c r="FM80" s="126">
        <f t="shared" ca="1" si="100"/>
        <v>4.3200998334214091E-12</v>
      </c>
      <c r="FN80" s="126">
        <f t="shared" ca="1" si="100"/>
        <v>4.3200998334214091E-12</v>
      </c>
      <c r="FO80" s="126">
        <f t="shared" ca="1" si="100"/>
        <v>4.3200998334214091E-12</v>
      </c>
      <c r="FP80" s="126">
        <f t="shared" ca="1" si="100"/>
        <v>4.3200998334214091E-12</v>
      </c>
      <c r="FQ80" s="126">
        <f t="shared" ca="1" si="100"/>
        <v>4.3200998334214091E-12</v>
      </c>
      <c r="FR80" s="126">
        <f t="shared" ca="1" si="100"/>
        <v>4.3200998334214091E-12</v>
      </c>
      <c r="FS80" s="126">
        <f t="shared" ca="1" si="100"/>
        <v>4.3200998334214091E-12</v>
      </c>
      <c r="FT80" s="126">
        <f t="shared" ca="1" si="100"/>
        <v>4.3200998334214091E-12</v>
      </c>
      <c r="FU80" s="126">
        <f t="shared" ca="1" si="100"/>
        <v>4.3200998334214091E-12</v>
      </c>
      <c r="FV80" s="126">
        <f t="shared" ca="1" si="100"/>
        <v>4.3200998334214091E-12</v>
      </c>
      <c r="FW80" s="126">
        <f t="shared" ca="1" si="100"/>
        <v>4.3200998334214091E-12</v>
      </c>
      <c r="FX80" s="126">
        <f t="shared" ca="1" si="100"/>
        <v>4.3200998334214091E-12</v>
      </c>
      <c r="FY80" s="126">
        <f t="shared" ca="1" si="100"/>
        <v>4.3200998334214091E-12</v>
      </c>
      <c r="FZ80" s="126">
        <f t="shared" ca="1" si="100"/>
        <v>4.3200998334214091E-12</v>
      </c>
      <c r="GA80" s="126">
        <f t="shared" ca="1" si="100"/>
        <v>4.3200998334214091E-12</v>
      </c>
      <c r="GB80" s="126">
        <f t="shared" ca="1" si="100"/>
        <v>4.3200998334214091E-12</v>
      </c>
      <c r="GC80" s="126">
        <f t="shared" ca="1" si="100"/>
        <v>4.3200998334214091E-12</v>
      </c>
      <c r="GD80" s="126">
        <f t="shared" ca="1" si="100"/>
        <v>4.3200998334214091E-12</v>
      </c>
      <c r="GE80" s="126">
        <f t="shared" ca="1" si="100"/>
        <v>4.3200998334214091E-12</v>
      </c>
      <c r="GF80" s="126">
        <f t="shared" ca="1" si="100"/>
        <v>4.3200998334214091E-12</v>
      </c>
      <c r="GG80" s="126">
        <f t="shared" ca="1" si="100"/>
        <v>4.3200998334214091E-12</v>
      </c>
      <c r="GH80" s="126">
        <f t="shared" ca="1" si="100"/>
        <v>4.3200998334214091E-12</v>
      </c>
      <c r="GI80" s="126">
        <f t="shared" ca="1" si="100"/>
        <v>4.3200998334214091E-12</v>
      </c>
      <c r="GJ80" s="126">
        <f t="shared" ca="1" si="100"/>
        <v>4.3200998334214091E-12</v>
      </c>
    </row>
    <row r="81" spans="1:192" x14ac:dyDescent="0.25">
      <c r="E81" s="6" t="s">
        <v>288</v>
      </c>
      <c r="G81" s="12" t="str">
        <f xml:space="preserve"> SMU</f>
        <v>$ 000s</v>
      </c>
      <c r="J81" s="12">
        <f t="shared" ref="J81:AO81" ca="1" si="101" xml:space="preserve"> MAX(J80, 0)</f>
        <v>0</v>
      </c>
      <c r="K81" s="12">
        <f t="shared" ca="1" si="101"/>
        <v>0</v>
      </c>
      <c r="L81" s="12">
        <f t="shared" ca="1" si="101"/>
        <v>0</v>
      </c>
      <c r="M81" s="12">
        <f t="shared" ca="1" si="101"/>
        <v>1961.8750000000018</v>
      </c>
      <c r="N81" s="12">
        <f t="shared" ca="1" si="101"/>
        <v>2450.6750000000011</v>
      </c>
      <c r="O81" s="12">
        <f t="shared" ca="1" si="101"/>
        <v>0</v>
      </c>
      <c r="P81" s="12">
        <f t="shared" ca="1" si="101"/>
        <v>0</v>
      </c>
      <c r="Q81" s="12">
        <f t="shared" ca="1" si="101"/>
        <v>2047.4712686567191</v>
      </c>
      <c r="R81" s="12">
        <f t="shared" ca="1" si="101"/>
        <v>2535.1436567164192</v>
      </c>
      <c r="S81" s="12">
        <f t="shared" ca="1" si="101"/>
        <v>0</v>
      </c>
      <c r="T81" s="12">
        <f t="shared" ca="1" si="101"/>
        <v>0</v>
      </c>
      <c r="U81" s="12">
        <f t="shared" ca="1" si="101"/>
        <v>2133.1962872206159</v>
      </c>
      <c r="V81" s="12">
        <f t="shared" ca="1" si="101"/>
        <v>2619.7527678770348</v>
      </c>
      <c r="W81" s="12">
        <f t="shared" ca="1" si="101"/>
        <v>0</v>
      </c>
      <c r="X81" s="12">
        <f t="shared" ca="1" si="101"/>
        <v>0</v>
      </c>
      <c r="Y81" s="12">
        <f t="shared" ca="1" si="101"/>
        <v>2219.0494151448911</v>
      </c>
      <c r="Z81" s="12">
        <f t="shared" ca="1" si="101"/>
        <v>2704.5016347035175</v>
      </c>
      <c r="AA81" s="12">
        <f t="shared" ca="1" si="101"/>
        <v>0</v>
      </c>
      <c r="AB81" s="12">
        <f t="shared" ca="1" si="101"/>
        <v>0</v>
      </c>
      <c r="AC81" s="12">
        <f t="shared" ca="1" si="101"/>
        <v>2305.0300150695452</v>
      </c>
      <c r="AD81" s="12">
        <f t="shared" ca="1" si="101"/>
        <v>2789.3895618940492</v>
      </c>
      <c r="AE81" s="12">
        <f t="shared" ca="1" si="101"/>
        <v>0</v>
      </c>
      <c r="AF81" s="12">
        <f t="shared" ca="1" si="101"/>
        <v>0</v>
      </c>
      <c r="AG81" s="12">
        <f t="shared" ca="1" si="101"/>
        <v>2391.1374528055185</v>
      </c>
      <c r="AH81" s="12">
        <f t="shared" ca="1" si="101"/>
        <v>2874.4158576060199</v>
      </c>
      <c r="AI81" s="12">
        <f t="shared" ca="1" si="101"/>
        <v>0</v>
      </c>
      <c r="AJ81" s="12">
        <f t="shared" ca="1" si="101"/>
        <v>0</v>
      </c>
      <c r="AK81" s="12">
        <f t="shared" ca="1" si="101"/>
        <v>2477.371097318925</v>
      </c>
      <c r="AL81" s="12">
        <f t="shared" ca="1" si="101"/>
        <v>2899.2494785453619</v>
      </c>
      <c r="AM81" s="12">
        <f t="shared" ca="1" si="101"/>
        <v>0</v>
      </c>
      <c r="AN81" s="12">
        <f t="shared" ca="1" si="101"/>
        <v>0</v>
      </c>
      <c r="AO81" s="12">
        <f t="shared" ca="1" si="101"/>
        <v>1941.2539217145686</v>
      </c>
      <c r="AP81" s="12">
        <f t="shared" ref="AP81:BU81" ca="1" si="102" xml:space="preserve"> MAX(AP80, 0)</f>
        <v>2311.8401845259596</v>
      </c>
      <c r="AQ81" s="12">
        <f t="shared" ca="1" si="102"/>
        <v>0</v>
      </c>
      <c r="AR81" s="12">
        <f t="shared" ca="1" si="102"/>
        <v>0</v>
      </c>
      <c r="AS81" s="12">
        <f t="shared" ca="1" si="102"/>
        <v>1965.9122957995926</v>
      </c>
      <c r="AT81" s="12">
        <f t="shared" ca="1" si="102"/>
        <v>2338.2803814130843</v>
      </c>
      <c r="AU81" s="12">
        <f t="shared" ca="1" si="102"/>
        <v>0</v>
      </c>
      <c r="AV81" s="12">
        <f t="shared" ca="1" si="102"/>
        <v>0</v>
      </c>
      <c r="AW81" s="12">
        <f t="shared" ca="1" si="102"/>
        <v>1998.7637596707355</v>
      </c>
      <c r="AX81" s="12">
        <f t="shared" ca="1" si="102"/>
        <v>2372.6030611906149</v>
      </c>
      <c r="AY81" s="12">
        <f t="shared" ca="1" si="102"/>
        <v>0</v>
      </c>
      <c r="AZ81" s="12">
        <f t="shared" ca="1" si="102"/>
        <v>0</v>
      </c>
      <c r="BA81" s="12">
        <f t="shared" ca="1" si="102"/>
        <v>3788.2903893265297</v>
      </c>
      <c r="BB81" s="12">
        <f t="shared" ca="1" si="102"/>
        <v>4140.8256603207283</v>
      </c>
      <c r="BC81" s="12">
        <f t="shared" ca="1" si="102"/>
        <v>1675.4393387875091</v>
      </c>
      <c r="BD81" s="12">
        <f t="shared" ca="1" si="102"/>
        <v>1669.6402277225097</v>
      </c>
      <c r="BE81" s="12">
        <f t="shared" ca="1" si="102"/>
        <v>3743.8223981248057</v>
      </c>
      <c r="BF81" s="12">
        <f t="shared" ca="1" si="102"/>
        <v>4096.6931043342374</v>
      </c>
      <c r="BG81" s="12">
        <f t="shared" ca="1" si="102"/>
        <v>1644.6743311899797</v>
      </c>
      <c r="BH81" s="12">
        <f t="shared" ca="1" si="102"/>
        <v>1639.950918983094</v>
      </c>
      <c r="BI81" s="12">
        <f t="shared" ca="1" si="102"/>
        <v>3704.8082802861009</v>
      </c>
      <c r="BJ81" s="12">
        <f t="shared" ca="1" si="102"/>
        <v>4056.8681907650021</v>
      </c>
      <c r="BK81" s="12">
        <f t="shared" ca="1" si="102"/>
        <v>1617.9460569207358</v>
      </c>
      <c r="BL81" s="12">
        <f t="shared" ca="1" si="102"/>
        <v>1614.0988081569014</v>
      </c>
      <c r="BM81" s="12">
        <f t="shared" ca="1" si="102"/>
        <v>3669.4932779502114</v>
      </c>
      <c r="BN81" s="12">
        <f t="shared" ca="1" si="102"/>
        <v>4020.5711757374834</v>
      </c>
      <c r="BO81" s="12">
        <f t="shared" ca="1" si="102"/>
        <v>1594.5140355515878</v>
      </c>
      <c r="BP81" s="12">
        <f t="shared" ca="1" si="102"/>
        <v>1591.3804273881403</v>
      </c>
      <c r="BQ81" s="12">
        <f t="shared" ca="1" si="102"/>
        <v>3637.2088291044602</v>
      </c>
      <c r="BR81" s="12">
        <f t="shared" ca="1" si="102"/>
        <v>3987.16685698733</v>
      </c>
      <c r="BS81" s="12">
        <f t="shared" ca="1" si="102"/>
        <v>1573.7750998105785</v>
      </c>
      <c r="BT81" s="12">
        <f t="shared" ca="1" si="102"/>
        <v>1571.2227563763995</v>
      </c>
      <c r="BU81" s="12">
        <f t="shared" ca="1" si="102"/>
        <v>3607.4102982448703</v>
      </c>
      <c r="BV81" s="12">
        <f t="shared" ref="BV81:DA81" ca="1" si="103" xml:space="preserve"> MAX(BV80, 0)</f>
        <v>3956.1377627735155</v>
      </c>
      <c r="BW81" s="12">
        <f t="shared" ca="1" si="103"/>
        <v>1555.2379250553518</v>
      </c>
      <c r="BX81" s="12">
        <f t="shared" ca="1" si="103"/>
        <v>1553.1590253760667</v>
      </c>
      <c r="BY81" s="12">
        <f t="shared" ca="1" si="103"/>
        <v>4029.171204996665</v>
      </c>
      <c r="BZ81" s="12">
        <f t="shared" ca="1" si="103"/>
        <v>5214.103669066124</v>
      </c>
      <c r="CA81" s="12">
        <f t="shared" ca="1" si="103"/>
        <v>3661.191570608351</v>
      </c>
      <c r="CB81" s="12">
        <f t="shared" ca="1" si="103"/>
        <v>4493.3638294644825</v>
      </c>
      <c r="CC81" s="12">
        <f t="shared" ca="1" si="103"/>
        <v>7342.3055037740769</v>
      </c>
      <c r="CD81" s="12">
        <f t="shared" ca="1" si="103"/>
        <v>8518.8877652214851</v>
      </c>
      <c r="CE81" s="12">
        <f t="shared" ca="1" si="103"/>
        <v>6971.5683371549712</v>
      </c>
      <c r="CF81" s="12">
        <f t="shared" ca="1" si="103"/>
        <v>7797.772843069909</v>
      </c>
      <c r="CG81" s="12">
        <f t="shared" ca="1" si="103"/>
        <v>10631.003470352054</v>
      </c>
      <c r="CH81" s="12">
        <f t="shared" ca="1" si="103"/>
        <v>11800.470746223617</v>
      </c>
      <c r="CI81" s="12">
        <f t="shared" ca="1" si="103"/>
        <v>10259.850154379659</v>
      </c>
      <c r="CJ81" s="12">
        <f t="shared" ca="1" si="103"/>
        <v>11081.193888225538</v>
      </c>
      <c r="CK81" s="12">
        <f t="shared" ca="1" si="103"/>
        <v>13899.815058924352</v>
      </c>
      <c r="CL81" s="12">
        <f t="shared" ca="1" si="103"/>
        <v>15063.17500188775</v>
      </c>
      <c r="CM81" s="12">
        <f t="shared" ca="1" si="103"/>
        <v>13530.143560715973</v>
      </c>
      <c r="CN81" s="12">
        <f t="shared" ca="1" si="103"/>
        <v>14347.528165331778</v>
      </c>
      <c r="CO81" s="12">
        <f t="shared" ca="1" si="103"/>
        <v>17152.446150209558</v>
      </c>
      <c r="CP81" s="12">
        <f t="shared" ca="1" si="103"/>
        <v>18310.521052559398</v>
      </c>
      <c r="CQ81" s="12">
        <f t="shared" ca="1" si="103"/>
        <v>16785.793317267358</v>
      </c>
      <c r="CR81" s="12">
        <f t="shared" ca="1" si="103"/>
        <v>17599.95318638071</v>
      </c>
      <c r="CS81" s="12">
        <f t="shared" ca="1" si="103"/>
        <v>20391.915122230203</v>
      </c>
      <c r="CT81" s="12">
        <f t="shared" ca="1" si="103"/>
        <v>21545.376291352837</v>
      </c>
      <c r="CU81" s="12">
        <f t="shared" ca="1" si="103"/>
        <v>20029.52371294035</v>
      </c>
      <c r="CV81" s="12">
        <f t="shared" ca="1" si="103"/>
        <v>20841.057014832357</v>
      </c>
      <c r="CW81" s="12">
        <f t="shared" ca="1" si="103"/>
        <v>23620.680378188776</v>
      </c>
      <c r="CX81" s="12">
        <f t="shared" ca="1" si="103"/>
        <v>24770.076135631723</v>
      </c>
      <c r="CY81" s="12">
        <f t="shared" ca="1" si="103"/>
        <v>23263.553658357752</v>
      </c>
      <c r="CZ81" s="12">
        <f t="shared" ca="1" si="103"/>
        <v>24072.94760483193</v>
      </c>
      <c r="DA81" s="12">
        <f t="shared" ca="1" si="103"/>
        <v>26840.744218717737</v>
      </c>
      <c r="DB81" s="12">
        <f t="shared" ref="DB81:EG81" ca="1" si="104" xml:space="preserve"> MAX(DB80, 0)</f>
        <v>27986.522705644915</v>
      </c>
      <c r="DC81" s="12">
        <f t="shared" ca="1" si="104"/>
        <v>26489.690430569251</v>
      </c>
      <c r="DD81" s="12">
        <f t="shared" ca="1" si="104"/>
        <v>27297.341858684635</v>
      </c>
      <c r="DE81" s="12">
        <f t="shared" ca="1" si="104"/>
        <v>30053.737446474184</v>
      </c>
      <c r="DF81" s="12">
        <f t="shared" ca="1" si="104"/>
        <v>31196.265198889847</v>
      </c>
      <c r="DG81" s="12">
        <f t="shared" ca="1" si="104"/>
        <v>29709.406028703146</v>
      </c>
      <c r="DH81" s="12">
        <f t="shared" ca="1" si="104"/>
        <v>30515.638164724551</v>
      </c>
      <c r="DI81" s="12">
        <f t="shared" ca="1" si="104"/>
        <v>33260.988277109005</v>
      </c>
      <c r="DJ81" s="12">
        <f t="shared" ca="1" si="104"/>
        <v>33600.565355531537</v>
      </c>
      <c r="DK81" s="12">
        <f t="shared" ca="1" si="104"/>
        <v>31323.899366120924</v>
      </c>
      <c r="DL81" s="12">
        <f t="shared" ca="1" si="104"/>
        <v>31328.975479861208</v>
      </c>
      <c r="DM81" s="12">
        <f t="shared" ca="1" si="104"/>
        <v>33263.57846767977</v>
      </c>
      <c r="DN81" s="12">
        <f t="shared" ca="1" si="104"/>
        <v>33600.450780393279</v>
      </c>
      <c r="DO81" s="12">
        <f t="shared" ca="1" si="104"/>
        <v>31334.146926314876</v>
      </c>
      <c r="DP81" s="12">
        <f t="shared" ca="1" si="104"/>
        <v>31338.281452682048</v>
      </c>
      <c r="DQ81" s="12">
        <f t="shared" ca="1" si="104"/>
        <v>33262.389033591848</v>
      </c>
      <c r="DR81" s="12">
        <f t="shared" ca="1" si="104"/>
        <v>33596.758374049066</v>
      </c>
      <c r="DS81" s="12">
        <f t="shared" ca="1" si="104"/>
        <v>31340.944022452342</v>
      </c>
      <c r="DT81" s="12">
        <f t="shared" ca="1" si="104"/>
        <v>31344.311620019194</v>
      </c>
      <c r="DU81" s="12">
        <f t="shared" ca="1" si="104"/>
        <v>33258.137485330575</v>
      </c>
      <c r="DV81" s="12">
        <f t="shared" ca="1" si="104"/>
        <v>33590.169707717592</v>
      </c>
      <c r="DW81" s="12">
        <f t="shared" ca="1" si="104"/>
        <v>31344.938403531443</v>
      </c>
      <c r="DX81" s="12">
        <f t="shared" ca="1" si="104"/>
        <v>31347.681332797132</v>
      </c>
      <c r="DY81" s="12">
        <f t="shared" ca="1" si="104"/>
        <v>33251.408158010352</v>
      </c>
      <c r="DZ81" s="12">
        <f t="shared" ca="1" si="104"/>
        <v>33581.239836332265</v>
      </c>
      <c r="EA81" s="12">
        <f t="shared" ca="1" si="104"/>
        <v>31346.657626803939</v>
      </c>
      <c r="EB81" s="12">
        <f t="shared" ca="1" si="104"/>
        <v>31391.340287408111</v>
      </c>
      <c r="EC81" s="12">
        <f t="shared" ca="1" si="104"/>
        <v>4.3200998334214091E-12</v>
      </c>
      <c r="ED81" s="12">
        <f t="shared" ca="1" si="104"/>
        <v>4.3200998334214091E-12</v>
      </c>
      <c r="EE81" s="12">
        <f t="shared" ca="1" si="104"/>
        <v>4.3200998334214091E-12</v>
      </c>
      <c r="EF81" s="12">
        <f t="shared" ca="1" si="104"/>
        <v>4.3200998334214091E-12</v>
      </c>
      <c r="EG81" s="12">
        <f t="shared" ca="1" si="104"/>
        <v>4.3200998334214091E-12</v>
      </c>
      <c r="EH81" s="12">
        <f t="shared" ref="EH81:FM81" ca="1" si="105" xml:space="preserve"> MAX(EH80, 0)</f>
        <v>4.3200998334214091E-12</v>
      </c>
      <c r="EI81" s="12">
        <f t="shared" ca="1" si="105"/>
        <v>4.3200998334214091E-12</v>
      </c>
      <c r="EJ81" s="12">
        <f t="shared" ca="1" si="105"/>
        <v>4.3200998334214091E-12</v>
      </c>
      <c r="EK81" s="12">
        <f t="shared" ca="1" si="105"/>
        <v>4.3200998334214091E-12</v>
      </c>
      <c r="EL81" s="12">
        <f t="shared" ca="1" si="105"/>
        <v>4.3200998334214091E-12</v>
      </c>
      <c r="EM81" s="12">
        <f t="shared" ca="1" si="105"/>
        <v>4.3200998334214091E-12</v>
      </c>
      <c r="EN81" s="12">
        <f t="shared" ca="1" si="105"/>
        <v>4.3200998334214091E-12</v>
      </c>
      <c r="EO81" s="12">
        <f t="shared" ca="1" si="105"/>
        <v>4.3200998334214091E-12</v>
      </c>
      <c r="EP81" s="12">
        <f t="shared" ca="1" si="105"/>
        <v>4.3200998334214091E-12</v>
      </c>
      <c r="EQ81" s="12">
        <f t="shared" ca="1" si="105"/>
        <v>4.3200998334214091E-12</v>
      </c>
      <c r="ER81" s="12">
        <f t="shared" ca="1" si="105"/>
        <v>4.3200998334214091E-12</v>
      </c>
      <c r="ES81" s="12">
        <f t="shared" ca="1" si="105"/>
        <v>4.3200998334214091E-12</v>
      </c>
      <c r="ET81" s="12">
        <f t="shared" ca="1" si="105"/>
        <v>4.3200998334214091E-12</v>
      </c>
      <c r="EU81" s="12">
        <f t="shared" ca="1" si="105"/>
        <v>4.3200998334214091E-12</v>
      </c>
      <c r="EV81" s="12">
        <f t="shared" ca="1" si="105"/>
        <v>4.3200998334214091E-12</v>
      </c>
      <c r="EW81" s="12">
        <f t="shared" ca="1" si="105"/>
        <v>4.3200998334214091E-12</v>
      </c>
      <c r="EX81" s="12">
        <f t="shared" ca="1" si="105"/>
        <v>4.3200998334214091E-12</v>
      </c>
      <c r="EY81" s="12">
        <f t="shared" ca="1" si="105"/>
        <v>4.3200998334214091E-12</v>
      </c>
      <c r="EZ81" s="12">
        <f t="shared" ca="1" si="105"/>
        <v>4.3200998334214091E-12</v>
      </c>
      <c r="FA81" s="12">
        <f t="shared" ca="1" si="105"/>
        <v>4.3200998334214091E-12</v>
      </c>
      <c r="FB81" s="12">
        <f t="shared" ca="1" si="105"/>
        <v>4.3200998334214091E-12</v>
      </c>
      <c r="FC81" s="12">
        <f t="shared" ca="1" si="105"/>
        <v>4.3200998334214091E-12</v>
      </c>
      <c r="FD81" s="12">
        <f t="shared" ca="1" si="105"/>
        <v>4.3200998334214091E-12</v>
      </c>
      <c r="FE81" s="12">
        <f t="shared" ca="1" si="105"/>
        <v>4.3200998334214091E-12</v>
      </c>
      <c r="FF81" s="12">
        <f t="shared" ca="1" si="105"/>
        <v>4.3200998334214091E-12</v>
      </c>
      <c r="FG81" s="12">
        <f t="shared" ca="1" si="105"/>
        <v>4.3200998334214091E-12</v>
      </c>
      <c r="FH81" s="12">
        <f t="shared" ca="1" si="105"/>
        <v>4.3200998334214091E-12</v>
      </c>
      <c r="FI81" s="12">
        <f t="shared" ca="1" si="105"/>
        <v>4.3200998334214091E-12</v>
      </c>
      <c r="FJ81" s="12">
        <f t="shared" ca="1" si="105"/>
        <v>4.3200998334214091E-12</v>
      </c>
      <c r="FK81" s="12">
        <f t="shared" ca="1" si="105"/>
        <v>4.3200998334214091E-12</v>
      </c>
      <c r="FL81" s="12">
        <f t="shared" ca="1" si="105"/>
        <v>4.3200998334214091E-12</v>
      </c>
      <c r="FM81" s="12">
        <f t="shared" ca="1" si="105"/>
        <v>4.3200998334214091E-12</v>
      </c>
      <c r="FN81" s="12">
        <f t="shared" ref="FN81:GJ81" ca="1" si="106" xml:space="preserve"> MAX(FN80, 0)</f>
        <v>4.3200998334214091E-12</v>
      </c>
      <c r="FO81" s="12">
        <f t="shared" ca="1" si="106"/>
        <v>4.3200998334214091E-12</v>
      </c>
      <c r="FP81" s="12">
        <f t="shared" ca="1" si="106"/>
        <v>4.3200998334214091E-12</v>
      </c>
      <c r="FQ81" s="12">
        <f t="shared" ca="1" si="106"/>
        <v>4.3200998334214091E-12</v>
      </c>
      <c r="FR81" s="12">
        <f t="shared" ca="1" si="106"/>
        <v>4.3200998334214091E-12</v>
      </c>
      <c r="FS81" s="12">
        <f t="shared" ca="1" si="106"/>
        <v>4.3200998334214091E-12</v>
      </c>
      <c r="FT81" s="12">
        <f t="shared" ca="1" si="106"/>
        <v>4.3200998334214091E-12</v>
      </c>
      <c r="FU81" s="12">
        <f t="shared" ca="1" si="106"/>
        <v>4.3200998334214091E-12</v>
      </c>
      <c r="FV81" s="12">
        <f t="shared" ca="1" si="106"/>
        <v>4.3200998334214091E-12</v>
      </c>
      <c r="FW81" s="12">
        <f t="shared" ca="1" si="106"/>
        <v>4.3200998334214091E-12</v>
      </c>
      <c r="FX81" s="12">
        <f t="shared" ca="1" si="106"/>
        <v>4.3200998334214091E-12</v>
      </c>
      <c r="FY81" s="12">
        <f t="shared" ca="1" si="106"/>
        <v>4.3200998334214091E-12</v>
      </c>
      <c r="FZ81" s="12">
        <f t="shared" ca="1" si="106"/>
        <v>4.3200998334214091E-12</v>
      </c>
      <c r="GA81" s="12">
        <f t="shared" ca="1" si="106"/>
        <v>4.3200998334214091E-12</v>
      </c>
      <c r="GB81" s="12">
        <f t="shared" ca="1" si="106"/>
        <v>4.3200998334214091E-12</v>
      </c>
      <c r="GC81" s="12">
        <f t="shared" ca="1" si="106"/>
        <v>4.3200998334214091E-12</v>
      </c>
      <c r="GD81" s="12">
        <f t="shared" ca="1" si="106"/>
        <v>4.3200998334214091E-12</v>
      </c>
      <c r="GE81" s="12">
        <f t="shared" ca="1" si="106"/>
        <v>4.3200998334214091E-12</v>
      </c>
      <c r="GF81" s="12">
        <f t="shared" ca="1" si="106"/>
        <v>4.3200998334214091E-12</v>
      </c>
      <c r="GG81" s="12">
        <f t="shared" ca="1" si="106"/>
        <v>4.3200998334214091E-12</v>
      </c>
      <c r="GH81" s="12">
        <f t="shared" ca="1" si="106"/>
        <v>4.3200998334214091E-12</v>
      </c>
      <c r="GI81" s="12">
        <f t="shared" ca="1" si="106"/>
        <v>4.3200998334214091E-12</v>
      </c>
      <c r="GJ81" s="12">
        <f t="shared" ca="1" si="106"/>
        <v>4.3200998334214091E-12</v>
      </c>
    </row>
    <row r="83" spans="1:192" x14ac:dyDescent="0.25">
      <c r="E83" s="126" t="str">
        <f t="shared" si="95"/>
        <v>Cash available for RCF / (Cash shortfall for RCF)</v>
      </c>
      <c r="F83" s="126">
        <f t="shared" si="95"/>
        <v>0</v>
      </c>
      <c r="G83" s="126" t="str">
        <f t="shared" si="95"/>
        <v>$ 000s</v>
      </c>
      <c r="H83" s="126">
        <f t="shared" si="95"/>
        <v>0</v>
      </c>
      <c r="I83" s="126">
        <f t="shared" si="95"/>
        <v>0</v>
      </c>
      <c r="J83" s="126">
        <f t="shared" ca="1" si="95"/>
        <v>0</v>
      </c>
      <c r="K83" s="126">
        <f t="shared" ca="1" si="95"/>
        <v>0</v>
      </c>
      <c r="L83" s="126">
        <f t="shared" ca="1" si="95"/>
        <v>0</v>
      </c>
      <c r="M83" s="126">
        <f t="shared" ca="1" si="95"/>
        <v>1961.8750000000018</v>
      </c>
      <c r="N83" s="126">
        <f t="shared" ca="1" si="95"/>
        <v>2450.6750000000011</v>
      </c>
      <c r="O83" s="126">
        <f t="shared" ca="1" si="95"/>
        <v>-752.46250000000146</v>
      </c>
      <c r="P83" s="126">
        <f t="shared" ca="1" si="95"/>
        <v>-701.625</v>
      </c>
      <c r="Q83" s="126">
        <f t="shared" ca="1" si="95"/>
        <v>2047.4712686567191</v>
      </c>
      <c r="R83" s="126">
        <f t="shared" ca="1" si="95"/>
        <v>2535.1436567164192</v>
      </c>
      <c r="S83" s="126">
        <f t="shared" ca="1" si="95"/>
        <v>-651.91766169154289</v>
      </c>
      <c r="T83" s="126">
        <f t="shared" ca="1" si="95"/>
        <v>-603.53016169154171</v>
      </c>
      <c r="U83" s="126">
        <f t="shared" ca="1" si="95"/>
        <v>2133.1962872206159</v>
      </c>
      <c r="V83" s="126">
        <f t="shared" ca="1" si="95"/>
        <v>2619.7527678770348</v>
      </c>
      <c r="W83" s="126">
        <f t="shared" ca="1" si="95"/>
        <v>-551.31234994183296</v>
      </c>
      <c r="X83" s="126">
        <f t="shared" ca="1" si="95"/>
        <v>-514.25609994183151</v>
      </c>
      <c r="Y83" s="126">
        <f t="shared" ca="1" si="95"/>
        <v>2219.0494151448911</v>
      </c>
      <c r="Z83" s="126">
        <f t="shared" ca="1" si="95"/>
        <v>2704.5016347035175</v>
      </c>
      <c r="AA83" s="126">
        <f t="shared" ca="1" si="95"/>
        <v>-450.64686561376493</v>
      </c>
      <c r="AB83" s="126">
        <f t="shared" ca="1" si="95"/>
        <v>-407.15936561376293</v>
      </c>
      <c r="AC83" s="126">
        <f t="shared" ca="1" si="95"/>
        <v>2305.0300150695452</v>
      </c>
      <c r="AD83" s="126">
        <f t="shared" ca="1" si="95"/>
        <v>2789.3895618940492</v>
      </c>
      <c r="AE83" s="126">
        <f t="shared" ca="1" si="95"/>
        <v>-349.92150807339704</v>
      </c>
      <c r="AF83" s="126">
        <f t="shared" ca="1" si="95"/>
        <v>-308.88400807339531</v>
      </c>
      <c r="AG83" s="126">
        <f t="shared" ca="1" si="95"/>
        <v>2391.1374528055185</v>
      </c>
      <c r="AH83" s="126">
        <f t="shared" ca="1" si="95"/>
        <v>2874.4158576060199</v>
      </c>
      <c r="AI83" s="126">
        <f t="shared" ca="1" si="95"/>
        <v>-249.136575197409</v>
      </c>
      <c r="AJ83" s="126">
        <f t="shared" ca="1" si="95"/>
        <v>-210.549075197408</v>
      </c>
      <c r="AK83" s="126">
        <f t="shared" ref="AK83:CV83" ca="1" si="107" xml:space="preserve"> AK$78</f>
        <v>2477.371097318925</v>
      </c>
      <c r="AL83" s="126">
        <f t="shared" ca="1" si="107"/>
        <v>2899.2494785453619</v>
      </c>
      <c r="AM83" s="126">
        <f t="shared" ca="1" si="107"/>
        <v>-205.11379623866264</v>
      </c>
      <c r="AN83" s="126">
        <f t="shared" ca="1" si="107"/>
        <v>-191.32044393143406</v>
      </c>
      <c r="AO83" s="126">
        <f t="shared" ca="1" si="107"/>
        <v>1941.2539217145686</v>
      </c>
      <c r="AP83" s="126">
        <f t="shared" ca="1" si="107"/>
        <v>2311.8401845259596</v>
      </c>
      <c r="AQ83" s="126">
        <f t="shared" ca="1" si="107"/>
        <v>-173.27257009129607</v>
      </c>
      <c r="AR83" s="126">
        <f t="shared" ca="1" si="107"/>
        <v>-156.01487286789416</v>
      </c>
      <c r="AS83" s="126">
        <f t="shared" ca="1" si="107"/>
        <v>1965.9122957995926</v>
      </c>
      <c r="AT83" s="126">
        <f t="shared" ca="1" si="107"/>
        <v>2338.2803814130843</v>
      </c>
      <c r="AU83" s="126">
        <f t="shared" ca="1" si="107"/>
        <v>-132.31721018588769</v>
      </c>
      <c r="AV83" s="126">
        <f t="shared" ca="1" si="107"/>
        <v>-115.27453766096164</v>
      </c>
      <c r="AW83" s="126">
        <f t="shared" ca="1" si="107"/>
        <v>1998.7637596707355</v>
      </c>
      <c r="AX83" s="126">
        <f t="shared" ca="1" si="107"/>
        <v>2372.6030611906149</v>
      </c>
      <c r="AY83" s="126">
        <f t="shared" ca="1" si="107"/>
        <v>-83.929855578684737</v>
      </c>
      <c r="AZ83" s="126">
        <f t="shared" ca="1" si="107"/>
        <v>-67.516063512530309</v>
      </c>
      <c r="BA83" s="126">
        <f t="shared" ca="1" si="107"/>
        <v>3788.2903893265297</v>
      </c>
      <c r="BB83" s="126">
        <f t="shared" ca="1" si="107"/>
        <v>4140.8256603207283</v>
      </c>
      <c r="BC83" s="126">
        <f t="shared" ca="1" si="107"/>
        <v>1675.4393387875091</v>
      </c>
      <c r="BD83" s="126">
        <f t="shared" ca="1" si="107"/>
        <v>1669.6402277225097</v>
      </c>
      <c r="BE83" s="126">
        <f t="shared" ca="1" si="107"/>
        <v>3743.8223981248057</v>
      </c>
      <c r="BF83" s="126">
        <f t="shared" ca="1" si="107"/>
        <v>4096.6931043342374</v>
      </c>
      <c r="BG83" s="126">
        <f t="shared" ca="1" si="107"/>
        <v>1644.6743311899797</v>
      </c>
      <c r="BH83" s="126">
        <f t="shared" ca="1" si="107"/>
        <v>1639.950918983094</v>
      </c>
      <c r="BI83" s="126">
        <f t="shared" ca="1" si="107"/>
        <v>3704.8082802861009</v>
      </c>
      <c r="BJ83" s="126">
        <f t="shared" ca="1" si="107"/>
        <v>4056.8681907650021</v>
      </c>
      <c r="BK83" s="126">
        <f t="shared" ca="1" si="107"/>
        <v>1617.9460569207358</v>
      </c>
      <c r="BL83" s="126">
        <f t="shared" ca="1" si="107"/>
        <v>1614.0988081569014</v>
      </c>
      <c r="BM83" s="126">
        <f t="shared" ca="1" si="107"/>
        <v>3669.4932779502114</v>
      </c>
      <c r="BN83" s="126">
        <f t="shared" ca="1" si="107"/>
        <v>4020.5711757374834</v>
      </c>
      <c r="BO83" s="126">
        <f t="shared" ca="1" si="107"/>
        <v>1594.5140355515878</v>
      </c>
      <c r="BP83" s="126">
        <f t="shared" ca="1" si="107"/>
        <v>1591.3804273881403</v>
      </c>
      <c r="BQ83" s="126">
        <f t="shared" ca="1" si="107"/>
        <v>3637.2088291044602</v>
      </c>
      <c r="BR83" s="126">
        <f t="shared" ca="1" si="107"/>
        <v>3987.16685698733</v>
      </c>
      <c r="BS83" s="126">
        <f t="shared" ca="1" si="107"/>
        <v>1573.7750998105785</v>
      </c>
      <c r="BT83" s="126">
        <f t="shared" ca="1" si="107"/>
        <v>1571.2227563763995</v>
      </c>
      <c r="BU83" s="126">
        <f t="shared" ca="1" si="107"/>
        <v>3607.4102982448703</v>
      </c>
      <c r="BV83" s="126">
        <f t="shared" ca="1" si="107"/>
        <v>3956.1377627735155</v>
      </c>
      <c r="BW83" s="126">
        <f t="shared" ca="1" si="107"/>
        <v>1555.2379250553518</v>
      </c>
      <c r="BX83" s="126">
        <f t="shared" ca="1" si="107"/>
        <v>1553.1590253760667</v>
      </c>
      <c r="BY83" s="126">
        <f t="shared" ca="1" si="107"/>
        <v>4029.171204996665</v>
      </c>
      <c r="BZ83" s="126">
        <f t="shared" ca="1" si="107"/>
        <v>5214.103669066124</v>
      </c>
      <c r="CA83" s="126">
        <f t="shared" ca="1" si="107"/>
        <v>3661.191570608351</v>
      </c>
      <c r="CB83" s="126">
        <f t="shared" ca="1" si="107"/>
        <v>4493.3638294644825</v>
      </c>
      <c r="CC83" s="126">
        <f t="shared" ca="1" si="107"/>
        <v>7342.3055037740769</v>
      </c>
      <c r="CD83" s="126">
        <f t="shared" ca="1" si="107"/>
        <v>8518.8877652214851</v>
      </c>
      <c r="CE83" s="126">
        <f t="shared" ca="1" si="107"/>
        <v>6971.5683371549712</v>
      </c>
      <c r="CF83" s="126">
        <f t="shared" ca="1" si="107"/>
        <v>7797.772843069909</v>
      </c>
      <c r="CG83" s="126">
        <f t="shared" ca="1" si="107"/>
        <v>10631.003470352054</v>
      </c>
      <c r="CH83" s="126">
        <f t="shared" ca="1" si="107"/>
        <v>11800.470746223617</v>
      </c>
      <c r="CI83" s="126">
        <f t="shared" ca="1" si="107"/>
        <v>10259.850154379659</v>
      </c>
      <c r="CJ83" s="126">
        <f t="shared" ca="1" si="107"/>
        <v>11081.193888225538</v>
      </c>
      <c r="CK83" s="126">
        <f t="shared" ca="1" si="107"/>
        <v>13899.815058924352</v>
      </c>
      <c r="CL83" s="126">
        <f t="shared" ca="1" si="107"/>
        <v>15063.17500188775</v>
      </c>
      <c r="CM83" s="126">
        <f t="shared" ca="1" si="107"/>
        <v>13530.143560715973</v>
      </c>
      <c r="CN83" s="126">
        <f t="shared" ca="1" si="107"/>
        <v>14347.528165331778</v>
      </c>
      <c r="CO83" s="126">
        <f t="shared" ca="1" si="107"/>
        <v>17152.446150209558</v>
      </c>
      <c r="CP83" s="126">
        <f t="shared" ca="1" si="107"/>
        <v>18310.521052559398</v>
      </c>
      <c r="CQ83" s="126">
        <f t="shared" ca="1" si="107"/>
        <v>16785.793317267358</v>
      </c>
      <c r="CR83" s="126">
        <f t="shared" ca="1" si="107"/>
        <v>17599.95318638071</v>
      </c>
      <c r="CS83" s="126">
        <f t="shared" ca="1" si="107"/>
        <v>20391.915122230203</v>
      </c>
      <c r="CT83" s="126">
        <f t="shared" ca="1" si="107"/>
        <v>21545.376291352837</v>
      </c>
      <c r="CU83" s="126">
        <f t="shared" ca="1" si="107"/>
        <v>20029.52371294035</v>
      </c>
      <c r="CV83" s="126">
        <f t="shared" ca="1" si="107"/>
        <v>20841.057014832357</v>
      </c>
      <c r="CW83" s="126">
        <f t="shared" ref="CW83:FH83" ca="1" si="108" xml:space="preserve"> CW$78</f>
        <v>23620.680378188776</v>
      </c>
      <c r="CX83" s="126">
        <f t="shared" ca="1" si="108"/>
        <v>24770.076135631723</v>
      </c>
      <c r="CY83" s="126">
        <f t="shared" ca="1" si="108"/>
        <v>23263.553658357752</v>
      </c>
      <c r="CZ83" s="126">
        <f t="shared" ca="1" si="108"/>
        <v>24072.94760483193</v>
      </c>
      <c r="DA83" s="126">
        <f t="shared" ca="1" si="108"/>
        <v>26840.744218717737</v>
      </c>
      <c r="DB83" s="126">
        <f t="shared" ca="1" si="108"/>
        <v>27986.522705644915</v>
      </c>
      <c r="DC83" s="126">
        <f t="shared" ca="1" si="108"/>
        <v>26489.690430569251</v>
      </c>
      <c r="DD83" s="126">
        <f t="shared" ca="1" si="108"/>
        <v>27297.341858684635</v>
      </c>
      <c r="DE83" s="126">
        <f t="shared" ca="1" si="108"/>
        <v>30053.737446474184</v>
      </c>
      <c r="DF83" s="126">
        <f t="shared" ca="1" si="108"/>
        <v>31196.265198889847</v>
      </c>
      <c r="DG83" s="126">
        <f t="shared" ca="1" si="108"/>
        <v>29709.406028703146</v>
      </c>
      <c r="DH83" s="126">
        <f t="shared" ca="1" si="108"/>
        <v>30515.638164724551</v>
      </c>
      <c r="DI83" s="126">
        <f t="shared" ca="1" si="108"/>
        <v>33260.988277109005</v>
      </c>
      <c r="DJ83" s="126">
        <f t="shared" ca="1" si="108"/>
        <v>33600.565355531537</v>
      </c>
      <c r="DK83" s="126">
        <f t="shared" ca="1" si="108"/>
        <v>31323.899366120924</v>
      </c>
      <c r="DL83" s="126">
        <f t="shared" ca="1" si="108"/>
        <v>31328.975479861208</v>
      </c>
      <c r="DM83" s="126">
        <f t="shared" ca="1" si="108"/>
        <v>33263.57846767977</v>
      </c>
      <c r="DN83" s="126">
        <f t="shared" ca="1" si="108"/>
        <v>33600.450780393279</v>
      </c>
      <c r="DO83" s="126">
        <f t="shared" ca="1" si="108"/>
        <v>31334.146926314876</v>
      </c>
      <c r="DP83" s="126">
        <f t="shared" ca="1" si="108"/>
        <v>31338.281452682048</v>
      </c>
      <c r="DQ83" s="126">
        <f t="shared" ca="1" si="108"/>
        <v>33262.389033591848</v>
      </c>
      <c r="DR83" s="126">
        <f t="shared" ca="1" si="108"/>
        <v>33596.758374049066</v>
      </c>
      <c r="DS83" s="126">
        <f t="shared" ca="1" si="108"/>
        <v>31340.944022452342</v>
      </c>
      <c r="DT83" s="126">
        <f t="shared" ca="1" si="108"/>
        <v>31344.311620019194</v>
      </c>
      <c r="DU83" s="126">
        <f t="shared" ca="1" si="108"/>
        <v>33258.137485330575</v>
      </c>
      <c r="DV83" s="126">
        <f t="shared" ca="1" si="108"/>
        <v>33590.169707717592</v>
      </c>
      <c r="DW83" s="126">
        <f t="shared" ca="1" si="108"/>
        <v>31344.938403531443</v>
      </c>
      <c r="DX83" s="126">
        <f t="shared" ca="1" si="108"/>
        <v>31347.681332797132</v>
      </c>
      <c r="DY83" s="126">
        <f t="shared" ca="1" si="108"/>
        <v>33251.408158010352</v>
      </c>
      <c r="DZ83" s="126">
        <f t="shared" ca="1" si="108"/>
        <v>33581.239836332265</v>
      </c>
      <c r="EA83" s="126">
        <f t="shared" ca="1" si="108"/>
        <v>31346.657626803939</v>
      </c>
      <c r="EB83" s="126">
        <f t="shared" ca="1" si="108"/>
        <v>31391.340287408111</v>
      </c>
      <c r="EC83" s="126">
        <f t="shared" ca="1" si="108"/>
        <v>4.3200998334214091E-12</v>
      </c>
      <c r="ED83" s="126">
        <f t="shared" ca="1" si="108"/>
        <v>4.3200998334214091E-12</v>
      </c>
      <c r="EE83" s="126">
        <f t="shared" ca="1" si="108"/>
        <v>4.3200998334214091E-12</v>
      </c>
      <c r="EF83" s="126">
        <f t="shared" ca="1" si="108"/>
        <v>4.3200998334214091E-12</v>
      </c>
      <c r="EG83" s="126">
        <f t="shared" ca="1" si="108"/>
        <v>4.3200998334214091E-12</v>
      </c>
      <c r="EH83" s="126">
        <f t="shared" ca="1" si="108"/>
        <v>4.3200998334214091E-12</v>
      </c>
      <c r="EI83" s="126">
        <f t="shared" ca="1" si="108"/>
        <v>4.3200998334214091E-12</v>
      </c>
      <c r="EJ83" s="126">
        <f t="shared" ca="1" si="108"/>
        <v>4.3200998334214091E-12</v>
      </c>
      <c r="EK83" s="126">
        <f t="shared" ca="1" si="108"/>
        <v>4.3200998334214091E-12</v>
      </c>
      <c r="EL83" s="126">
        <f t="shared" ca="1" si="108"/>
        <v>4.3200998334214091E-12</v>
      </c>
      <c r="EM83" s="126">
        <f t="shared" ca="1" si="108"/>
        <v>4.3200998334214091E-12</v>
      </c>
      <c r="EN83" s="126">
        <f t="shared" ca="1" si="108"/>
        <v>4.3200998334214091E-12</v>
      </c>
      <c r="EO83" s="126">
        <f t="shared" ca="1" si="108"/>
        <v>4.3200998334214091E-12</v>
      </c>
      <c r="EP83" s="126">
        <f t="shared" ca="1" si="108"/>
        <v>4.3200998334214091E-12</v>
      </c>
      <c r="EQ83" s="126">
        <f t="shared" ca="1" si="108"/>
        <v>4.3200998334214091E-12</v>
      </c>
      <c r="ER83" s="126">
        <f t="shared" ca="1" si="108"/>
        <v>4.3200998334214091E-12</v>
      </c>
      <c r="ES83" s="126">
        <f t="shared" ca="1" si="108"/>
        <v>4.3200998334214091E-12</v>
      </c>
      <c r="ET83" s="126">
        <f t="shared" ca="1" si="108"/>
        <v>4.3200998334214091E-12</v>
      </c>
      <c r="EU83" s="126">
        <f t="shared" ca="1" si="108"/>
        <v>4.3200998334214091E-12</v>
      </c>
      <c r="EV83" s="126">
        <f t="shared" ca="1" si="108"/>
        <v>4.3200998334214091E-12</v>
      </c>
      <c r="EW83" s="126">
        <f t="shared" ca="1" si="108"/>
        <v>4.3200998334214091E-12</v>
      </c>
      <c r="EX83" s="126">
        <f t="shared" ca="1" si="108"/>
        <v>4.3200998334214091E-12</v>
      </c>
      <c r="EY83" s="126">
        <f t="shared" ca="1" si="108"/>
        <v>4.3200998334214091E-12</v>
      </c>
      <c r="EZ83" s="126">
        <f t="shared" ca="1" si="108"/>
        <v>4.3200998334214091E-12</v>
      </c>
      <c r="FA83" s="126">
        <f t="shared" ca="1" si="108"/>
        <v>4.3200998334214091E-12</v>
      </c>
      <c r="FB83" s="126">
        <f t="shared" ca="1" si="108"/>
        <v>4.3200998334214091E-12</v>
      </c>
      <c r="FC83" s="126">
        <f t="shared" ca="1" si="108"/>
        <v>4.3200998334214091E-12</v>
      </c>
      <c r="FD83" s="126">
        <f t="shared" ca="1" si="108"/>
        <v>4.3200998334214091E-12</v>
      </c>
      <c r="FE83" s="126">
        <f t="shared" ca="1" si="108"/>
        <v>4.3200998334214091E-12</v>
      </c>
      <c r="FF83" s="126">
        <f t="shared" ca="1" si="108"/>
        <v>4.3200998334214091E-12</v>
      </c>
      <c r="FG83" s="126">
        <f t="shared" ca="1" si="108"/>
        <v>4.3200998334214091E-12</v>
      </c>
      <c r="FH83" s="126">
        <f t="shared" ca="1" si="108"/>
        <v>4.3200998334214091E-12</v>
      </c>
      <c r="FI83" s="126">
        <f t="shared" ref="FI83:GJ83" ca="1" si="109" xml:space="preserve"> FI$78</f>
        <v>4.3200998334214091E-12</v>
      </c>
      <c r="FJ83" s="126">
        <f t="shared" ca="1" si="109"/>
        <v>4.3200998334214091E-12</v>
      </c>
      <c r="FK83" s="126">
        <f t="shared" ca="1" si="109"/>
        <v>4.3200998334214091E-12</v>
      </c>
      <c r="FL83" s="126">
        <f t="shared" ca="1" si="109"/>
        <v>4.3200998334214091E-12</v>
      </c>
      <c r="FM83" s="126">
        <f t="shared" ca="1" si="109"/>
        <v>4.3200998334214091E-12</v>
      </c>
      <c r="FN83" s="126">
        <f t="shared" ca="1" si="109"/>
        <v>4.3200998334214091E-12</v>
      </c>
      <c r="FO83" s="126">
        <f t="shared" ca="1" si="109"/>
        <v>4.3200998334214091E-12</v>
      </c>
      <c r="FP83" s="126">
        <f t="shared" ca="1" si="109"/>
        <v>4.3200998334214091E-12</v>
      </c>
      <c r="FQ83" s="126">
        <f t="shared" ca="1" si="109"/>
        <v>4.3200998334214091E-12</v>
      </c>
      <c r="FR83" s="126">
        <f t="shared" ca="1" si="109"/>
        <v>4.3200998334214091E-12</v>
      </c>
      <c r="FS83" s="126">
        <f t="shared" ca="1" si="109"/>
        <v>4.3200998334214091E-12</v>
      </c>
      <c r="FT83" s="126">
        <f t="shared" ca="1" si="109"/>
        <v>4.3200998334214091E-12</v>
      </c>
      <c r="FU83" s="126">
        <f t="shared" ca="1" si="109"/>
        <v>4.3200998334214091E-12</v>
      </c>
      <c r="FV83" s="126">
        <f t="shared" ca="1" si="109"/>
        <v>4.3200998334214091E-12</v>
      </c>
      <c r="FW83" s="126">
        <f t="shared" ca="1" si="109"/>
        <v>4.3200998334214091E-12</v>
      </c>
      <c r="FX83" s="126">
        <f t="shared" ca="1" si="109"/>
        <v>4.3200998334214091E-12</v>
      </c>
      <c r="FY83" s="126">
        <f t="shared" ca="1" si="109"/>
        <v>4.3200998334214091E-12</v>
      </c>
      <c r="FZ83" s="126">
        <f t="shared" ca="1" si="109"/>
        <v>4.3200998334214091E-12</v>
      </c>
      <c r="GA83" s="126">
        <f t="shared" ca="1" si="109"/>
        <v>4.3200998334214091E-12</v>
      </c>
      <c r="GB83" s="126">
        <f t="shared" ca="1" si="109"/>
        <v>4.3200998334214091E-12</v>
      </c>
      <c r="GC83" s="126">
        <f t="shared" ca="1" si="109"/>
        <v>4.3200998334214091E-12</v>
      </c>
      <c r="GD83" s="126">
        <f t="shared" ca="1" si="109"/>
        <v>4.3200998334214091E-12</v>
      </c>
      <c r="GE83" s="126">
        <f t="shared" ca="1" si="109"/>
        <v>4.3200998334214091E-12</v>
      </c>
      <c r="GF83" s="126">
        <f t="shared" ca="1" si="109"/>
        <v>4.3200998334214091E-12</v>
      </c>
      <c r="GG83" s="126">
        <f t="shared" ca="1" si="109"/>
        <v>4.3200998334214091E-12</v>
      </c>
      <c r="GH83" s="126">
        <f t="shared" ca="1" si="109"/>
        <v>4.3200998334214091E-12</v>
      </c>
      <c r="GI83" s="126">
        <f t="shared" ca="1" si="109"/>
        <v>4.3200998334214091E-12</v>
      </c>
      <c r="GJ83" s="126">
        <f t="shared" ca="1" si="109"/>
        <v>4.3200998334214091E-12</v>
      </c>
    </row>
    <row r="84" spans="1:192" s="600" customFormat="1" x14ac:dyDescent="0.25">
      <c r="A84" s="595"/>
      <c r="B84" s="595"/>
      <c r="C84" s="596"/>
      <c r="D84" s="597"/>
      <c r="E84" s="598" t="s">
        <v>290</v>
      </c>
      <c r="F84" s="598"/>
      <c r="G84" s="598" t="str">
        <f xml:space="preserve"> SMU</f>
        <v>$ 000s</v>
      </c>
      <c r="H84" s="598">
        <f ca="1" xml:space="preserve"> SUM(J84:GJ84)</f>
        <v>6876.1605211032402</v>
      </c>
      <c r="I84" s="599"/>
      <c r="J84" s="598">
        <f t="shared" ref="J84:AO84" ca="1" si="110" xml:space="preserve"> -1 * MIN(J83, 0)</f>
        <v>0</v>
      </c>
      <c r="K84" s="598">
        <f t="shared" ca="1" si="110"/>
        <v>0</v>
      </c>
      <c r="L84" s="598">
        <f t="shared" ca="1" si="110"/>
        <v>0</v>
      </c>
      <c r="M84" s="598">
        <f t="shared" ca="1" si="110"/>
        <v>0</v>
      </c>
      <c r="N84" s="598">
        <f t="shared" ca="1" si="110"/>
        <v>0</v>
      </c>
      <c r="O84" s="598">
        <f t="shared" ca="1" si="110"/>
        <v>752.46250000000146</v>
      </c>
      <c r="P84" s="598">
        <f t="shared" ca="1" si="110"/>
        <v>701.625</v>
      </c>
      <c r="Q84" s="598">
        <f t="shared" ca="1" si="110"/>
        <v>0</v>
      </c>
      <c r="R84" s="598">
        <f t="shared" ca="1" si="110"/>
        <v>0</v>
      </c>
      <c r="S84" s="598">
        <f t="shared" ca="1" si="110"/>
        <v>651.91766169154289</v>
      </c>
      <c r="T84" s="598">
        <f t="shared" ca="1" si="110"/>
        <v>603.53016169154171</v>
      </c>
      <c r="U84" s="598">
        <f t="shared" ca="1" si="110"/>
        <v>0</v>
      </c>
      <c r="V84" s="598">
        <f t="shared" ca="1" si="110"/>
        <v>0</v>
      </c>
      <c r="W84" s="598">
        <f t="shared" ca="1" si="110"/>
        <v>551.31234994183296</v>
      </c>
      <c r="X84" s="598">
        <f t="shared" ca="1" si="110"/>
        <v>514.25609994183151</v>
      </c>
      <c r="Y84" s="598">
        <f t="shared" ca="1" si="110"/>
        <v>0</v>
      </c>
      <c r="Z84" s="598">
        <f t="shared" ca="1" si="110"/>
        <v>0</v>
      </c>
      <c r="AA84" s="598">
        <f t="shared" ca="1" si="110"/>
        <v>450.64686561376493</v>
      </c>
      <c r="AB84" s="598">
        <f t="shared" ca="1" si="110"/>
        <v>407.15936561376293</v>
      </c>
      <c r="AC84" s="598">
        <f t="shared" ca="1" si="110"/>
        <v>0</v>
      </c>
      <c r="AD84" s="598">
        <f t="shared" ca="1" si="110"/>
        <v>0</v>
      </c>
      <c r="AE84" s="598">
        <f t="shared" ca="1" si="110"/>
        <v>349.92150807339704</v>
      </c>
      <c r="AF84" s="598">
        <f t="shared" ca="1" si="110"/>
        <v>308.88400807339531</v>
      </c>
      <c r="AG84" s="598">
        <f t="shared" ca="1" si="110"/>
        <v>0</v>
      </c>
      <c r="AH84" s="598">
        <f t="shared" ca="1" si="110"/>
        <v>0</v>
      </c>
      <c r="AI84" s="598">
        <f t="shared" ca="1" si="110"/>
        <v>249.136575197409</v>
      </c>
      <c r="AJ84" s="598">
        <f t="shared" ca="1" si="110"/>
        <v>210.549075197408</v>
      </c>
      <c r="AK84" s="598">
        <f t="shared" ca="1" si="110"/>
        <v>0</v>
      </c>
      <c r="AL84" s="598">
        <f t="shared" ca="1" si="110"/>
        <v>0</v>
      </c>
      <c r="AM84" s="598">
        <f t="shared" ca="1" si="110"/>
        <v>205.11379623866264</v>
      </c>
      <c r="AN84" s="598">
        <f t="shared" ca="1" si="110"/>
        <v>191.32044393143406</v>
      </c>
      <c r="AO84" s="598">
        <f t="shared" ca="1" si="110"/>
        <v>0</v>
      </c>
      <c r="AP84" s="598">
        <f t="shared" ref="AP84:BU84" ca="1" si="111" xml:space="preserve"> -1 * MIN(AP83, 0)</f>
        <v>0</v>
      </c>
      <c r="AQ84" s="598">
        <f t="shared" ca="1" si="111"/>
        <v>173.27257009129607</v>
      </c>
      <c r="AR84" s="598">
        <f t="shared" ca="1" si="111"/>
        <v>156.01487286789416</v>
      </c>
      <c r="AS84" s="598">
        <f t="shared" ca="1" si="111"/>
        <v>0</v>
      </c>
      <c r="AT84" s="598">
        <f t="shared" ca="1" si="111"/>
        <v>0</v>
      </c>
      <c r="AU84" s="598">
        <f t="shared" ca="1" si="111"/>
        <v>132.31721018588769</v>
      </c>
      <c r="AV84" s="598">
        <f t="shared" ca="1" si="111"/>
        <v>115.27453766096164</v>
      </c>
      <c r="AW84" s="598">
        <f t="shared" ca="1" si="111"/>
        <v>0</v>
      </c>
      <c r="AX84" s="598">
        <f t="shared" ca="1" si="111"/>
        <v>0</v>
      </c>
      <c r="AY84" s="598">
        <f t="shared" ca="1" si="111"/>
        <v>83.929855578684737</v>
      </c>
      <c r="AZ84" s="598">
        <f t="shared" ca="1" si="111"/>
        <v>67.516063512530309</v>
      </c>
      <c r="BA84" s="598">
        <f t="shared" ca="1" si="111"/>
        <v>0</v>
      </c>
      <c r="BB84" s="598">
        <f t="shared" ca="1" si="111"/>
        <v>0</v>
      </c>
      <c r="BC84" s="598">
        <f t="shared" ca="1" si="111"/>
        <v>0</v>
      </c>
      <c r="BD84" s="598">
        <f t="shared" ca="1" si="111"/>
        <v>0</v>
      </c>
      <c r="BE84" s="598">
        <f t="shared" ca="1" si="111"/>
        <v>0</v>
      </c>
      <c r="BF84" s="598">
        <f t="shared" ca="1" si="111"/>
        <v>0</v>
      </c>
      <c r="BG84" s="598">
        <f t="shared" ca="1" si="111"/>
        <v>0</v>
      </c>
      <c r="BH84" s="598">
        <f t="shared" ca="1" si="111"/>
        <v>0</v>
      </c>
      <c r="BI84" s="598">
        <f t="shared" ca="1" si="111"/>
        <v>0</v>
      </c>
      <c r="BJ84" s="598">
        <f t="shared" ca="1" si="111"/>
        <v>0</v>
      </c>
      <c r="BK84" s="598">
        <f t="shared" ca="1" si="111"/>
        <v>0</v>
      </c>
      <c r="BL84" s="598">
        <f t="shared" ca="1" si="111"/>
        <v>0</v>
      </c>
      <c r="BM84" s="598">
        <f t="shared" ca="1" si="111"/>
        <v>0</v>
      </c>
      <c r="BN84" s="598">
        <f t="shared" ca="1" si="111"/>
        <v>0</v>
      </c>
      <c r="BO84" s="598">
        <f t="shared" ca="1" si="111"/>
        <v>0</v>
      </c>
      <c r="BP84" s="598">
        <f t="shared" ca="1" si="111"/>
        <v>0</v>
      </c>
      <c r="BQ84" s="598">
        <f t="shared" ca="1" si="111"/>
        <v>0</v>
      </c>
      <c r="BR84" s="598">
        <f t="shared" ca="1" si="111"/>
        <v>0</v>
      </c>
      <c r="BS84" s="598">
        <f t="shared" ca="1" si="111"/>
        <v>0</v>
      </c>
      <c r="BT84" s="598">
        <f t="shared" ca="1" si="111"/>
        <v>0</v>
      </c>
      <c r="BU84" s="598">
        <f t="shared" ca="1" si="111"/>
        <v>0</v>
      </c>
      <c r="BV84" s="598">
        <f t="shared" ref="BV84:DA84" ca="1" si="112" xml:space="preserve"> -1 * MIN(BV83, 0)</f>
        <v>0</v>
      </c>
      <c r="BW84" s="598">
        <f t="shared" ca="1" si="112"/>
        <v>0</v>
      </c>
      <c r="BX84" s="598">
        <f t="shared" ca="1" si="112"/>
        <v>0</v>
      </c>
      <c r="BY84" s="598">
        <f t="shared" ca="1" si="112"/>
        <v>0</v>
      </c>
      <c r="BZ84" s="598">
        <f t="shared" ca="1" si="112"/>
        <v>0</v>
      </c>
      <c r="CA84" s="598">
        <f t="shared" ca="1" si="112"/>
        <v>0</v>
      </c>
      <c r="CB84" s="598">
        <f t="shared" ca="1" si="112"/>
        <v>0</v>
      </c>
      <c r="CC84" s="598">
        <f t="shared" ca="1" si="112"/>
        <v>0</v>
      </c>
      <c r="CD84" s="598">
        <f t="shared" ca="1" si="112"/>
        <v>0</v>
      </c>
      <c r="CE84" s="598">
        <f t="shared" ca="1" si="112"/>
        <v>0</v>
      </c>
      <c r="CF84" s="598">
        <f t="shared" ca="1" si="112"/>
        <v>0</v>
      </c>
      <c r="CG84" s="598">
        <f t="shared" ca="1" si="112"/>
        <v>0</v>
      </c>
      <c r="CH84" s="598">
        <f t="shared" ca="1" si="112"/>
        <v>0</v>
      </c>
      <c r="CI84" s="598">
        <f t="shared" ca="1" si="112"/>
        <v>0</v>
      </c>
      <c r="CJ84" s="598">
        <f t="shared" ca="1" si="112"/>
        <v>0</v>
      </c>
      <c r="CK84" s="598">
        <f t="shared" ca="1" si="112"/>
        <v>0</v>
      </c>
      <c r="CL84" s="598">
        <f t="shared" ca="1" si="112"/>
        <v>0</v>
      </c>
      <c r="CM84" s="598">
        <f t="shared" ca="1" si="112"/>
        <v>0</v>
      </c>
      <c r="CN84" s="598">
        <f t="shared" ca="1" si="112"/>
        <v>0</v>
      </c>
      <c r="CO84" s="598">
        <f t="shared" ca="1" si="112"/>
        <v>0</v>
      </c>
      <c r="CP84" s="598">
        <f t="shared" ca="1" si="112"/>
        <v>0</v>
      </c>
      <c r="CQ84" s="598">
        <f t="shared" ca="1" si="112"/>
        <v>0</v>
      </c>
      <c r="CR84" s="598">
        <f t="shared" ca="1" si="112"/>
        <v>0</v>
      </c>
      <c r="CS84" s="598">
        <f t="shared" ca="1" si="112"/>
        <v>0</v>
      </c>
      <c r="CT84" s="598">
        <f t="shared" ca="1" si="112"/>
        <v>0</v>
      </c>
      <c r="CU84" s="598">
        <f t="shared" ca="1" si="112"/>
        <v>0</v>
      </c>
      <c r="CV84" s="598">
        <f t="shared" ca="1" si="112"/>
        <v>0</v>
      </c>
      <c r="CW84" s="598">
        <f t="shared" ca="1" si="112"/>
        <v>0</v>
      </c>
      <c r="CX84" s="598">
        <f t="shared" ca="1" si="112"/>
        <v>0</v>
      </c>
      <c r="CY84" s="598">
        <f t="shared" ca="1" si="112"/>
        <v>0</v>
      </c>
      <c r="CZ84" s="598">
        <f t="shared" ca="1" si="112"/>
        <v>0</v>
      </c>
      <c r="DA84" s="598">
        <f t="shared" ca="1" si="112"/>
        <v>0</v>
      </c>
      <c r="DB84" s="598">
        <f t="shared" ref="DB84:EG84" ca="1" si="113" xml:space="preserve"> -1 * MIN(DB83, 0)</f>
        <v>0</v>
      </c>
      <c r="DC84" s="598">
        <f t="shared" ca="1" si="113"/>
        <v>0</v>
      </c>
      <c r="DD84" s="598">
        <f t="shared" ca="1" si="113"/>
        <v>0</v>
      </c>
      <c r="DE84" s="598">
        <f t="shared" ca="1" si="113"/>
        <v>0</v>
      </c>
      <c r="DF84" s="598">
        <f t="shared" ca="1" si="113"/>
        <v>0</v>
      </c>
      <c r="DG84" s="598">
        <f t="shared" ca="1" si="113"/>
        <v>0</v>
      </c>
      <c r="DH84" s="598">
        <f t="shared" ca="1" si="113"/>
        <v>0</v>
      </c>
      <c r="DI84" s="598">
        <f t="shared" ca="1" si="113"/>
        <v>0</v>
      </c>
      <c r="DJ84" s="598">
        <f t="shared" ca="1" si="113"/>
        <v>0</v>
      </c>
      <c r="DK84" s="598">
        <f t="shared" ca="1" si="113"/>
        <v>0</v>
      </c>
      <c r="DL84" s="598">
        <f t="shared" ca="1" si="113"/>
        <v>0</v>
      </c>
      <c r="DM84" s="598">
        <f t="shared" ca="1" si="113"/>
        <v>0</v>
      </c>
      <c r="DN84" s="598">
        <f t="shared" ca="1" si="113"/>
        <v>0</v>
      </c>
      <c r="DO84" s="598">
        <f t="shared" ca="1" si="113"/>
        <v>0</v>
      </c>
      <c r="DP84" s="598">
        <f t="shared" ca="1" si="113"/>
        <v>0</v>
      </c>
      <c r="DQ84" s="598">
        <f t="shared" ca="1" si="113"/>
        <v>0</v>
      </c>
      <c r="DR84" s="598">
        <f t="shared" ca="1" si="113"/>
        <v>0</v>
      </c>
      <c r="DS84" s="598">
        <f t="shared" ca="1" si="113"/>
        <v>0</v>
      </c>
      <c r="DT84" s="598">
        <f t="shared" ca="1" si="113"/>
        <v>0</v>
      </c>
      <c r="DU84" s="598">
        <f t="shared" ca="1" si="113"/>
        <v>0</v>
      </c>
      <c r="DV84" s="598">
        <f t="shared" ca="1" si="113"/>
        <v>0</v>
      </c>
      <c r="DW84" s="598">
        <f t="shared" ca="1" si="113"/>
        <v>0</v>
      </c>
      <c r="DX84" s="598">
        <f t="shared" ca="1" si="113"/>
        <v>0</v>
      </c>
      <c r="DY84" s="598">
        <f t="shared" ca="1" si="113"/>
        <v>0</v>
      </c>
      <c r="DZ84" s="598">
        <f t="shared" ca="1" si="113"/>
        <v>0</v>
      </c>
      <c r="EA84" s="598">
        <f t="shared" ca="1" si="113"/>
        <v>0</v>
      </c>
      <c r="EB84" s="598">
        <f t="shared" ca="1" si="113"/>
        <v>0</v>
      </c>
      <c r="EC84" s="598">
        <f t="shared" ca="1" si="113"/>
        <v>0</v>
      </c>
      <c r="ED84" s="598">
        <f t="shared" ca="1" si="113"/>
        <v>0</v>
      </c>
      <c r="EE84" s="598">
        <f t="shared" ca="1" si="113"/>
        <v>0</v>
      </c>
      <c r="EF84" s="598">
        <f t="shared" ca="1" si="113"/>
        <v>0</v>
      </c>
      <c r="EG84" s="598">
        <f t="shared" ca="1" si="113"/>
        <v>0</v>
      </c>
      <c r="EH84" s="598">
        <f t="shared" ref="EH84:FM84" ca="1" si="114" xml:space="preserve"> -1 * MIN(EH83, 0)</f>
        <v>0</v>
      </c>
      <c r="EI84" s="598">
        <f t="shared" ca="1" si="114"/>
        <v>0</v>
      </c>
      <c r="EJ84" s="598">
        <f t="shared" ca="1" si="114"/>
        <v>0</v>
      </c>
      <c r="EK84" s="598">
        <f t="shared" ca="1" si="114"/>
        <v>0</v>
      </c>
      <c r="EL84" s="598">
        <f t="shared" ca="1" si="114"/>
        <v>0</v>
      </c>
      <c r="EM84" s="598">
        <f t="shared" ca="1" si="114"/>
        <v>0</v>
      </c>
      <c r="EN84" s="598">
        <f t="shared" ca="1" si="114"/>
        <v>0</v>
      </c>
      <c r="EO84" s="598">
        <f t="shared" ca="1" si="114"/>
        <v>0</v>
      </c>
      <c r="EP84" s="598">
        <f t="shared" ca="1" si="114"/>
        <v>0</v>
      </c>
      <c r="EQ84" s="598">
        <f t="shared" ca="1" si="114"/>
        <v>0</v>
      </c>
      <c r="ER84" s="598">
        <f t="shared" ca="1" si="114"/>
        <v>0</v>
      </c>
      <c r="ES84" s="598">
        <f t="shared" ca="1" si="114"/>
        <v>0</v>
      </c>
      <c r="ET84" s="598">
        <f t="shared" ca="1" si="114"/>
        <v>0</v>
      </c>
      <c r="EU84" s="598">
        <f t="shared" ca="1" si="114"/>
        <v>0</v>
      </c>
      <c r="EV84" s="598">
        <f t="shared" ca="1" si="114"/>
        <v>0</v>
      </c>
      <c r="EW84" s="598">
        <f t="shared" ca="1" si="114"/>
        <v>0</v>
      </c>
      <c r="EX84" s="598">
        <f t="shared" ca="1" si="114"/>
        <v>0</v>
      </c>
      <c r="EY84" s="598">
        <f t="shared" ca="1" si="114"/>
        <v>0</v>
      </c>
      <c r="EZ84" s="598">
        <f t="shared" ca="1" si="114"/>
        <v>0</v>
      </c>
      <c r="FA84" s="598">
        <f t="shared" ca="1" si="114"/>
        <v>0</v>
      </c>
      <c r="FB84" s="598">
        <f t="shared" ca="1" si="114"/>
        <v>0</v>
      </c>
      <c r="FC84" s="598">
        <f t="shared" ca="1" si="114"/>
        <v>0</v>
      </c>
      <c r="FD84" s="598">
        <f t="shared" ca="1" si="114"/>
        <v>0</v>
      </c>
      <c r="FE84" s="598">
        <f t="shared" ca="1" si="114"/>
        <v>0</v>
      </c>
      <c r="FF84" s="598">
        <f t="shared" ca="1" si="114"/>
        <v>0</v>
      </c>
      <c r="FG84" s="598">
        <f t="shared" ca="1" si="114"/>
        <v>0</v>
      </c>
      <c r="FH84" s="598">
        <f t="shared" ca="1" si="114"/>
        <v>0</v>
      </c>
      <c r="FI84" s="598">
        <f t="shared" ca="1" si="114"/>
        <v>0</v>
      </c>
      <c r="FJ84" s="598">
        <f t="shared" ca="1" si="114"/>
        <v>0</v>
      </c>
      <c r="FK84" s="598">
        <f t="shared" ca="1" si="114"/>
        <v>0</v>
      </c>
      <c r="FL84" s="598">
        <f t="shared" ca="1" si="114"/>
        <v>0</v>
      </c>
      <c r="FM84" s="598">
        <f t="shared" ca="1" si="114"/>
        <v>0</v>
      </c>
      <c r="FN84" s="598">
        <f t="shared" ref="FN84:GJ84" ca="1" si="115" xml:space="preserve"> -1 * MIN(FN83, 0)</f>
        <v>0</v>
      </c>
      <c r="FO84" s="598">
        <f t="shared" ca="1" si="115"/>
        <v>0</v>
      </c>
      <c r="FP84" s="598">
        <f t="shared" ca="1" si="115"/>
        <v>0</v>
      </c>
      <c r="FQ84" s="598">
        <f t="shared" ca="1" si="115"/>
        <v>0</v>
      </c>
      <c r="FR84" s="598">
        <f t="shared" ca="1" si="115"/>
        <v>0</v>
      </c>
      <c r="FS84" s="598">
        <f t="shared" ca="1" si="115"/>
        <v>0</v>
      </c>
      <c r="FT84" s="598">
        <f t="shared" ca="1" si="115"/>
        <v>0</v>
      </c>
      <c r="FU84" s="598">
        <f t="shared" ca="1" si="115"/>
        <v>0</v>
      </c>
      <c r="FV84" s="598">
        <f t="shared" ca="1" si="115"/>
        <v>0</v>
      </c>
      <c r="FW84" s="598">
        <f t="shared" ca="1" si="115"/>
        <v>0</v>
      </c>
      <c r="FX84" s="598">
        <f t="shared" ca="1" si="115"/>
        <v>0</v>
      </c>
      <c r="FY84" s="598">
        <f t="shared" ca="1" si="115"/>
        <v>0</v>
      </c>
      <c r="FZ84" s="598">
        <f t="shared" ca="1" si="115"/>
        <v>0</v>
      </c>
      <c r="GA84" s="598">
        <f t="shared" ca="1" si="115"/>
        <v>0</v>
      </c>
      <c r="GB84" s="598">
        <f t="shared" ca="1" si="115"/>
        <v>0</v>
      </c>
      <c r="GC84" s="598">
        <f t="shared" ca="1" si="115"/>
        <v>0</v>
      </c>
      <c r="GD84" s="598">
        <f t="shared" ca="1" si="115"/>
        <v>0</v>
      </c>
      <c r="GE84" s="598">
        <f t="shared" ca="1" si="115"/>
        <v>0</v>
      </c>
      <c r="GF84" s="598">
        <f t="shared" ca="1" si="115"/>
        <v>0</v>
      </c>
      <c r="GG84" s="598">
        <f t="shared" ca="1" si="115"/>
        <v>0</v>
      </c>
      <c r="GH84" s="598">
        <f t="shared" ca="1" si="115"/>
        <v>0</v>
      </c>
      <c r="GI84" s="598">
        <f t="shared" ca="1" si="115"/>
        <v>0</v>
      </c>
      <c r="GJ84" s="598">
        <f t="shared" ca="1" si="115"/>
        <v>0</v>
      </c>
    </row>
    <row r="86" spans="1:192" x14ac:dyDescent="0.25">
      <c r="B86" s="15" t="s">
        <v>295</v>
      </c>
    </row>
    <row r="87" spans="1:192" x14ac:dyDescent="0.25">
      <c r="E87" s="587" t="str">
        <f xml:space="preserve"> InpC!E$54</f>
        <v>All in RCF annual interest rate</v>
      </c>
      <c r="F87" s="623">
        <f xml:space="preserve"> InpC!F$54</f>
        <v>0.12</v>
      </c>
      <c r="G87" s="587" t="str">
        <f xml:space="preserve"> InpC!G$54</f>
        <v>%</v>
      </c>
      <c r="H87" s="43"/>
    </row>
    <row r="88" spans="1:192" x14ac:dyDescent="0.25">
      <c r="E88" s="198" t="str">
        <f xml:space="preserve"> InpC!E$48</f>
        <v>Senior debt day count convention</v>
      </c>
      <c r="F88" s="198">
        <f xml:space="preserve"> InpC!F$48</f>
        <v>360</v>
      </c>
      <c r="G88" s="198" t="str">
        <f xml:space="preserve"> InpC!G$48</f>
        <v>days</v>
      </c>
      <c r="H88" s="43"/>
    </row>
    <row r="89" spans="1:192" x14ac:dyDescent="0.25">
      <c r="E89" s="248" t="str">
        <f xml:space="preserve"> Time!E$149</f>
        <v>Days in period</v>
      </c>
      <c r="F89" s="248">
        <f xml:space="preserve"> Time!F$149</f>
        <v>0</v>
      </c>
      <c r="G89" s="248" t="str">
        <f xml:space="preserve"> Time!G$149</f>
        <v>days</v>
      </c>
      <c r="H89" s="248">
        <f xml:space="preserve"> Time!H$149</f>
        <v>0</v>
      </c>
      <c r="I89" s="248">
        <f xml:space="preserve"> Time!I$149</f>
        <v>0</v>
      </c>
      <c r="J89" s="248">
        <f xml:space="preserve"> Time!J$149</f>
        <v>92</v>
      </c>
      <c r="K89" s="248">
        <f xml:space="preserve"> Time!K$149</f>
        <v>92</v>
      </c>
      <c r="L89" s="248">
        <f xml:space="preserve"> Time!L$149</f>
        <v>90</v>
      </c>
      <c r="M89" s="248">
        <f xml:space="preserve"> Time!M$149</f>
        <v>91</v>
      </c>
      <c r="N89" s="248">
        <f xml:space="preserve"> Time!N$149</f>
        <v>92</v>
      </c>
      <c r="O89" s="248">
        <f xml:space="preserve"> Time!O$149</f>
        <v>92</v>
      </c>
      <c r="P89" s="248">
        <f xml:space="preserve"> Time!P$149</f>
        <v>90</v>
      </c>
      <c r="Q89" s="248">
        <f xml:space="preserve"> Time!Q$149</f>
        <v>91</v>
      </c>
      <c r="R89" s="248">
        <f xml:space="preserve"> Time!R$149</f>
        <v>92</v>
      </c>
      <c r="S89" s="248">
        <f xml:space="preserve"> Time!S$149</f>
        <v>92</v>
      </c>
      <c r="T89" s="248">
        <f xml:space="preserve"> Time!T$149</f>
        <v>90</v>
      </c>
      <c r="U89" s="248">
        <f xml:space="preserve"> Time!U$149</f>
        <v>91</v>
      </c>
      <c r="V89" s="248">
        <f xml:space="preserve"> Time!V$149</f>
        <v>92</v>
      </c>
      <c r="W89" s="248">
        <f xml:space="preserve"> Time!W$149</f>
        <v>92</v>
      </c>
      <c r="X89" s="248">
        <f xml:space="preserve"> Time!X$149</f>
        <v>91</v>
      </c>
      <c r="Y89" s="248">
        <f xml:space="preserve"> Time!Y$149</f>
        <v>91</v>
      </c>
      <c r="Z89" s="248">
        <f xml:space="preserve"> Time!Z$149</f>
        <v>92</v>
      </c>
      <c r="AA89" s="248">
        <f xml:space="preserve"> Time!AA$149</f>
        <v>92</v>
      </c>
      <c r="AB89" s="248">
        <f xml:space="preserve"> Time!AB$149</f>
        <v>90</v>
      </c>
      <c r="AC89" s="248">
        <f xml:space="preserve"> Time!AC$149</f>
        <v>91</v>
      </c>
      <c r="AD89" s="248">
        <f xml:space="preserve"> Time!AD$149</f>
        <v>92</v>
      </c>
      <c r="AE89" s="248">
        <f xml:space="preserve"> Time!AE$149</f>
        <v>92</v>
      </c>
      <c r="AF89" s="248">
        <f xml:space="preserve"> Time!AF$149</f>
        <v>90</v>
      </c>
      <c r="AG89" s="248">
        <f xml:space="preserve"> Time!AG$149</f>
        <v>91</v>
      </c>
      <c r="AH89" s="248">
        <f xml:space="preserve"> Time!AH$149</f>
        <v>92</v>
      </c>
      <c r="AI89" s="248">
        <f xml:space="preserve"> Time!AI$149</f>
        <v>92</v>
      </c>
      <c r="AJ89" s="248">
        <f xml:space="preserve"> Time!AJ$149</f>
        <v>90</v>
      </c>
      <c r="AK89" s="248">
        <f xml:space="preserve"> Time!AK$149</f>
        <v>91</v>
      </c>
      <c r="AL89" s="248">
        <f xml:space="preserve"> Time!AL$149</f>
        <v>92</v>
      </c>
      <c r="AM89" s="248">
        <f xml:space="preserve"> Time!AM$149</f>
        <v>92</v>
      </c>
      <c r="AN89" s="248">
        <f xml:space="preserve"> Time!AN$149</f>
        <v>91</v>
      </c>
      <c r="AO89" s="248">
        <f xml:space="preserve"> Time!AO$149</f>
        <v>91</v>
      </c>
      <c r="AP89" s="248">
        <f xml:space="preserve"> Time!AP$149</f>
        <v>92</v>
      </c>
      <c r="AQ89" s="248">
        <f xml:space="preserve"> Time!AQ$149</f>
        <v>92</v>
      </c>
      <c r="AR89" s="248">
        <f xml:space="preserve"> Time!AR$149</f>
        <v>90</v>
      </c>
      <c r="AS89" s="248">
        <f xml:space="preserve"> Time!AS$149</f>
        <v>91</v>
      </c>
      <c r="AT89" s="248">
        <f xml:space="preserve"> Time!AT$149</f>
        <v>92</v>
      </c>
      <c r="AU89" s="248">
        <f xml:space="preserve"> Time!AU$149</f>
        <v>92</v>
      </c>
      <c r="AV89" s="248">
        <f xml:space="preserve"> Time!AV$149</f>
        <v>90</v>
      </c>
      <c r="AW89" s="248">
        <f xml:space="preserve"> Time!AW$149</f>
        <v>91</v>
      </c>
      <c r="AX89" s="248">
        <f xml:space="preserve"> Time!AX$149</f>
        <v>92</v>
      </c>
      <c r="AY89" s="248">
        <f xml:space="preserve"> Time!AY$149</f>
        <v>92</v>
      </c>
      <c r="AZ89" s="248">
        <f xml:space="preserve"> Time!AZ$149</f>
        <v>90</v>
      </c>
      <c r="BA89" s="248">
        <f xml:space="preserve"> Time!BA$149</f>
        <v>91</v>
      </c>
      <c r="BB89" s="248">
        <f xml:space="preserve"> Time!BB$149</f>
        <v>92</v>
      </c>
      <c r="BC89" s="248">
        <f xml:space="preserve"> Time!BC$149</f>
        <v>92</v>
      </c>
      <c r="BD89" s="248">
        <f xml:space="preserve"> Time!BD$149</f>
        <v>91</v>
      </c>
      <c r="BE89" s="248">
        <f xml:space="preserve"> Time!BE$149</f>
        <v>91</v>
      </c>
      <c r="BF89" s="248">
        <f xml:space="preserve"> Time!BF$149</f>
        <v>92</v>
      </c>
      <c r="BG89" s="248">
        <f xml:space="preserve"> Time!BG$149</f>
        <v>92</v>
      </c>
      <c r="BH89" s="248">
        <f xml:space="preserve"> Time!BH$149</f>
        <v>90</v>
      </c>
      <c r="BI89" s="248">
        <f xml:space="preserve"> Time!BI$149</f>
        <v>91</v>
      </c>
      <c r="BJ89" s="248">
        <f xml:space="preserve"> Time!BJ$149</f>
        <v>92</v>
      </c>
      <c r="BK89" s="248">
        <f xml:space="preserve"> Time!BK$149</f>
        <v>92</v>
      </c>
      <c r="BL89" s="248">
        <f xml:space="preserve"> Time!BL$149</f>
        <v>90</v>
      </c>
      <c r="BM89" s="248">
        <f xml:space="preserve"> Time!BM$149</f>
        <v>91</v>
      </c>
      <c r="BN89" s="248">
        <f xml:space="preserve"> Time!BN$149</f>
        <v>92</v>
      </c>
      <c r="BO89" s="248">
        <f xml:space="preserve"> Time!BO$149</f>
        <v>92</v>
      </c>
      <c r="BP89" s="248">
        <f xml:space="preserve"> Time!BP$149</f>
        <v>90</v>
      </c>
      <c r="BQ89" s="248">
        <f xml:space="preserve"> Time!BQ$149</f>
        <v>91</v>
      </c>
      <c r="BR89" s="248">
        <f xml:space="preserve"> Time!BR$149</f>
        <v>92</v>
      </c>
      <c r="BS89" s="248">
        <f xml:space="preserve"> Time!BS$149</f>
        <v>92</v>
      </c>
      <c r="BT89" s="248">
        <f xml:space="preserve"> Time!BT$149</f>
        <v>91</v>
      </c>
      <c r="BU89" s="248">
        <f xml:space="preserve"> Time!BU$149</f>
        <v>91</v>
      </c>
      <c r="BV89" s="248">
        <f xml:space="preserve"> Time!BV$149</f>
        <v>92</v>
      </c>
      <c r="BW89" s="248">
        <f xml:space="preserve"> Time!BW$149</f>
        <v>92</v>
      </c>
      <c r="BX89" s="248">
        <f xml:space="preserve"> Time!BX$149</f>
        <v>90</v>
      </c>
      <c r="BY89" s="248">
        <f xml:space="preserve"> Time!BY$149</f>
        <v>91</v>
      </c>
      <c r="BZ89" s="248">
        <f xml:space="preserve"> Time!BZ$149</f>
        <v>92</v>
      </c>
      <c r="CA89" s="248">
        <f xml:space="preserve"> Time!CA$149</f>
        <v>92</v>
      </c>
      <c r="CB89" s="248">
        <f xml:space="preserve"> Time!CB$149</f>
        <v>90</v>
      </c>
      <c r="CC89" s="248">
        <f xml:space="preserve"> Time!CC$149</f>
        <v>91</v>
      </c>
      <c r="CD89" s="248">
        <f xml:space="preserve"> Time!CD$149</f>
        <v>92</v>
      </c>
      <c r="CE89" s="248">
        <f xml:space="preserve"> Time!CE$149</f>
        <v>92</v>
      </c>
      <c r="CF89" s="248">
        <f xml:space="preserve"> Time!CF$149</f>
        <v>90</v>
      </c>
      <c r="CG89" s="248">
        <f xml:space="preserve"> Time!CG$149</f>
        <v>91</v>
      </c>
      <c r="CH89" s="248">
        <f xml:space="preserve"> Time!CH$149</f>
        <v>92</v>
      </c>
      <c r="CI89" s="248">
        <f xml:space="preserve"> Time!CI$149</f>
        <v>92</v>
      </c>
      <c r="CJ89" s="248">
        <f xml:space="preserve"> Time!CJ$149</f>
        <v>91</v>
      </c>
      <c r="CK89" s="248">
        <f xml:space="preserve"> Time!CK$149</f>
        <v>91</v>
      </c>
      <c r="CL89" s="248">
        <f xml:space="preserve"> Time!CL$149</f>
        <v>92</v>
      </c>
      <c r="CM89" s="248">
        <f xml:space="preserve"> Time!CM$149</f>
        <v>92</v>
      </c>
      <c r="CN89" s="248">
        <f xml:space="preserve"> Time!CN$149</f>
        <v>90</v>
      </c>
      <c r="CO89" s="248">
        <f xml:space="preserve"> Time!CO$149</f>
        <v>91</v>
      </c>
      <c r="CP89" s="248">
        <f xml:space="preserve"> Time!CP$149</f>
        <v>92</v>
      </c>
      <c r="CQ89" s="248">
        <f xml:space="preserve"> Time!CQ$149</f>
        <v>92</v>
      </c>
      <c r="CR89" s="248">
        <f xml:space="preserve"> Time!CR$149</f>
        <v>90</v>
      </c>
      <c r="CS89" s="248">
        <f xml:space="preserve"> Time!CS$149</f>
        <v>91</v>
      </c>
      <c r="CT89" s="248">
        <f xml:space="preserve"> Time!CT$149</f>
        <v>92</v>
      </c>
      <c r="CU89" s="248">
        <f xml:space="preserve"> Time!CU$149</f>
        <v>92</v>
      </c>
      <c r="CV89" s="248">
        <f xml:space="preserve"> Time!CV$149</f>
        <v>90</v>
      </c>
      <c r="CW89" s="248">
        <f xml:space="preserve"> Time!CW$149</f>
        <v>91</v>
      </c>
      <c r="CX89" s="248">
        <f xml:space="preserve"> Time!CX$149</f>
        <v>92</v>
      </c>
      <c r="CY89" s="248">
        <f xml:space="preserve"> Time!CY$149</f>
        <v>92</v>
      </c>
      <c r="CZ89" s="248">
        <f xml:space="preserve"> Time!CZ$149</f>
        <v>91</v>
      </c>
      <c r="DA89" s="248">
        <f xml:space="preserve"> Time!DA$149</f>
        <v>91</v>
      </c>
      <c r="DB89" s="248">
        <f xml:space="preserve"> Time!DB$149</f>
        <v>92</v>
      </c>
      <c r="DC89" s="248">
        <f xml:space="preserve"> Time!DC$149</f>
        <v>92</v>
      </c>
      <c r="DD89" s="248">
        <f xml:space="preserve"> Time!DD$149</f>
        <v>90</v>
      </c>
      <c r="DE89" s="248">
        <f xml:space="preserve"> Time!DE$149</f>
        <v>91</v>
      </c>
      <c r="DF89" s="248">
        <f xml:space="preserve"> Time!DF$149</f>
        <v>92</v>
      </c>
      <c r="DG89" s="248">
        <f xml:space="preserve"> Time!DG$149</f>
        <v>92</v>
      </c>
      <c r="DH89" s="248">
        <f xml:space="preserve"> Time!DH$149</f>
        <v>90</v>
      </c>
      <c r="DI89" s="248">
        <f xml:space="preserve"> Time!DI$149</f>
        <v>91</v>
      </c>
      <c r="DJ89" s="248">
        <f xml:space="preserve"> Time!DJ$149</f>
        <v>92</v>
      </c>
      <c r="DK89" s="248">
        <f xml:space="preserve"> Time!DK$149</f>
        <v>92</v>
      </c>
      <c r="DL89" s="248">
        <f xml:space="preserve"> Time!DL$149</f>
        <v>90</v>
      </c>
      <c r="DM89" s="248">
        <f xml:space="preserve"> Time!DM$149</f>
        <v>91</v>
      </c>
      <c r="DN89" s="248">
        <f xml:space="preserve"> Time!DN$149</f>
        <v>92</v>
      </c>
      <c r="DO89" s="248">
        <f xml:space="preserve"> Time!DO$149</f>
        <v>92</v>
      </c>
      <c r="DP89" s="248">
        <f xml:space="preserve"> Time!DP$149</f>
        <v>91</v>
      </c>
      <c r="DQ89" s="248">
        <f xml:space="preserve"> Time!DQ$149</f>
        <v>91</v>
      </c>
      <c r="DR89" s="248">
        <f xml:space="preserve"> Time!DR$149</f>
        <v>92</v>
      </c>
      <c r="DS89" s="248">
        <f xml:space="preserve"> Time!DS$149</f>
        <v>92</v>
      </c>
      <c r="DT89" s="248">
        <f xml:space="preserve"> Time!DT$149</f>
        <v>90</v>
      </c>
      <c r="DU89" s="248">
        <f xml:space="preserve"> Time!DU$149</f>
        <v>91</v>
      </c>
      <c r="DV89" s="248">
        <f xml:space="preserve"> Time!DV$149</f>
        <v>92</v>
      </c>
      <c r="DW89" s="248">
        <f xml:space="preserve"> Time!DW$149</f>
        <v>92</v>
      </c>
      <c r="DX89" s="248">
        <f xml:space="preserve"> Time!DX$149</f>
        <v>90</v>
      </c>
      <c r="DY89" s="248">
        <f xml:space="preserve"> Time!DY$149</f>
        <v>91</v>
      </c>
      <c r="DZ89" s="248">
        <f xml:space="preserve"> Time!DZ$149</f>
        <v>92</v>
      </c>
      <c r="EA89" s="248">
        <f xml:space="preserve"> Time!EA$149</f>
        <v>92</v>
      </c>
      <c r="EB89" s="248">
        <f xml:space="preserve"> Time!EB$149</f>
        <v>90</v>
      </c>
      <c r="EC89" s="248">
        <f xml:space="preserve"> Time!EC$149</f>
        <v>91</v>
      </c>
      <c r="ED89" s="248">
        <f xml:space="preserve"> Time!ED$149</f>
        <v>92</v>
      </c>
      <c r="EE89" s="248">
        <f xml:space="preserve"> Time!EE$149</f>
        <v>92</v>
      </c>
      <c r="EF89" s="248">
        <f xml:space="preserve"> Time!EF$149</f>
        <v>91</v>
      </c>
      <c r="EG89" s="248">
        <f xml:space="preserve"> Time!EG$149</f>
        <v>91</v>
      </c>
      <c r="EH89" s="248">
        <f xml:space="preserve"> Time!EH$149</f>
        <v>92</v>
      </c>
      <c r="EI89" s="248">
        <f xml:space="preserve"> Time!EI$149</f>
        <v>92</v>
      </c>
      <c r="EJ89" s="248">
        <f xml:space="preserve"> Time!EJ$149</f>
        <v>90</v>
      </c>
      <c r="EK89" s="248">
        <f xml:space="preserve"> Time!EK$149</f>
        <v>91</v>
      </c>
      <c r="EL89" s="248">
        <f xml:space="preserve"> Time!EL$149</f>
        <v>92</v>
      </c>
      <c r="EM89" s="248">
        <f xml:space="preserve"> Time!EM$149</f>
        <v>92</v>
      </c>
      <c r="EN89" s="248">
        <f xml:space="preserve"> Time!EN$149</f>
        <v>90</v>
      </c>
      <c r="EO89" s="248">
        <f xml:space="preserve"> Time!EO$149</f>
        <v>91</v>
      </c>
      <c r="EP89" s="248">
        <f xml:space="preserve"> Time!EP$149</f>
        <v>92</v>
      </c>
      <c r="EQ89" s="248">
        <f xml:space="preserve"> Time!EQ$149</f>
        <v>92</v>
      </c>
      <c r="ER89" s="248">
        <f xml:space="preserve"> Time!ER$149</f>
        <v>90</v>
      </c>
      <c r="ES89" s="248">
        <f xml:space="preserve"> Time!ES$149</f>
        <v>91</v>
      </c>
      <c r="ET89" s="248">
        <f xml:space="preserve"> Time!ET$149</f>
        <v>92</v>
      </c>
      <c r="EU89" s="248">
        <f xml:space="preserve"> Time!EU$149</f>
        <v>92</v>
      </c>
      <c r="EV89" s="248">
        <f xml:space="preserve"> Time!EV$149</f>
        <v>91</v>
      </c>
      <c r="EW89" s="248">
        <f xml:space="preserve"> Time!EW$149</f>
        <v>91</v>
      </c>
      <c r="EX89" s="248">
        <f xml:space="preserve"> Time!EX$149</f>
        <v>92</v>
      </c>
      <c r="EY89" s="248">
        <f xml:space="preserve"> Time!EY$149</f>
        <v>92</v>
      </c>
      <c r="EZ89" s="248">
        <f xml:space="preserve"> Time!EZ$149</f>
        <v>90</v>
      </c>
      <c r="FA89" s="248">
        <f xml:space="preserve"> Time!FA$149</f>
        <v>91</v>
      </c>
      <c r="FB89" s="248">
        <f xml:space="preserve"> Time!FB$149</f>
        <v>92</v>
      </c>
      <c r="FC89" s="248">
        <f xml:space="preserve"> Time!FC$149</f>
        <v>92</v>
      </c>
      <c r="FD89" s="248">
        <f xml:space="preserve"> Time!FD$149</f>
        <v>90</v>
      </c>
      <c r="FE89" s="248">
        <f xml:space="preserve"> Time!FE$149</f>
        <v>91</v>
      </c>
      <c r="FF89" s="248">
        <f xml:space="preserve"> Time!FF$149</f>
        <v>92</v>
      </c>
      <c r="FG89" s="248">
        <f xml:space="preserve"> Time!FG$149</f>
        <v>92</v>
      </c>
      <c r="FH89" s="248">
        <f xml:space="preserve"> Time!FH$149</f>
        <v>90</v>
      </c>
      <c r="FI89" s="248">
        <f xml:space="preserve"> Time!FI$149</f>
        <v>91</v>
      </c>
      <c r="FJ89" s="248">
        <f xml:space="preserve"> Time!FJ$149</f>
        <v>92</v>
      </c>
      <c r="FK89" s="248">
        <f xml:space="preserve"> Time!FK$149</f>
        <v>92</v>
      </c>
      <c r="FL89" s="248">
        <f xml:space="preserve"> Time!FL$149</f>
        <v>91</v>
      </c>
      <c r="FM89" s="248">
        <f xml:space="preserve"> Time!FM$149</f>
        <v>91</v>
      </c>
      <c r="FN89" s="248">
        <f xml:space="preserve"> Time!FN$149</f>
        <v>92</v>
      </c>
      <c r="FO89" s="248">
        <f xml:space="preserve"> Time!FO$149</f>
        <v>92</v>
      </c>
      <c r="FP89" s="248">
        <f xml:space="preserve"> Time!FP$149</f>
        <v>90</v>
      </c>
      <c r="FQ89" s="248">
        <f xml:space="preserve"> Time!FQ$149</f>
        <v>91</v>
      </c>
      <c r="FR89" s="248">
        <f xml:space="preserve"> Time!FR$149</f>
        <v>92</v>
      </c>
      <c r="FS89" s="248">
        <f xml:space="preserve"> Time!FS$149</f>
        <v>92</v>
      </c>
      <c r="FT89" s="248">
        <f xml:space="preserve"> Time!FT$149</f>
        <v>90</v>
      </c>
      <c r="FU89" s="248">
        <f xml:space="preserve"> Time!FU$149</f>
        <v>91</v>
      </c>
      <c r="FV89" s="248">
        <f xml:space="preserve"> Time!FV$149</f>
        <v>92</v>
      </c>
      <c r="FW89" s="248">
        <f xml:space="preserve"> Time!FW$149</f>
        <v>92</v>
      </c>
      <c r="FX89" s="248">
        <f xml:space="preserve"> Time!FX$149</f>
        <v>90</v>
      </c>
      <c r="FY89" s="248">
        <f xml:space="preserve"> Time!FY$149</f>
        <v>91</v>
      </c>
      <c r="FZ89" s="248">
        <f xml:space="preserve"> Time!FZ$149</f>
        <v>92</v>
      </c>
      <c r="GA89" s="248">
        <f xml:space="preserve"> Time!GA$149</f>
        <v>92</v>
      </c>
      <c r="GB89" s="248">
        <f xml:space="preserve"> Time!GB$149</f>
        <v>91</v>
      </c>
      <c r="GC89" s="248">
        <f xml:space="preserve"> Time!GC$149</f>
        <v>91</v>
      </c>
      <c r="GD89" s="248">
        <f xml:space="preserve"> Time!GD$149</f>
        <v>92</v>
      </c>
      <c r="GE89" s="248">
        <f xml:space="preserve"> Time!GE$149</f>
        <v>92</v>
      </c>
      <c r="GF89" s="248">
        <f xml:space="preserve"> Time!GF$149</f>
        <v>90</v>
      </c>
      <c r="GG89" s="248">
        <f xml:space="preserve"> Time!GG$149</f>
        <v>91</v>
      </c>
      <c r="GH89" s="248">
        <f xml:space="preserve"> Time!GH$149</f>
        <v>92</v>
      </c>
      <c r="GI89" s="248">
        <f xml:space="preserve"> Time!GI$149</f>
        <v>92</v>
      </c>
      <c r="GJ89" s="248">
        <f xml:space="preserve"> Time!GJ$149</f>
        <v>90</v>
      </c>
    </row>
    <row r="90" spans="1:192" s="612" customFormat="1" x14ac:dyDescent="0.25">
      <c r="A90" s="609"/>
      <c r="B90" s="609"/>
      <c r="C90" s="610"/>
      <c r="D90" s="611"/>
      <c r="E90" s="612" t="s">
        <v>296</v>
      </c>
      <c r="G90" s="612" t="s">
        <v>108</v>
      </c>
      <c r="J90" s="612">
        <f t="shared" ref="J90:BU90" si="116" xml:space="preserve"> $F87 / $F88 * J89</f>
        <v>3.0666666666666665E-2</v>
      </c>
      <c r="K90" s="612">
        <f t="shared" si="116"/>
        <v>3.0666666666666665E-2</v>
      </c>
      <c r="L90" s="612">
        <f t="shared" si="116"/>
        <v>0.03</v>
      </c>
      <c r="M90" s="612">
        <f t="shared" si="116"/>
        <v>3.0333333333333334E-2</v>
      </c>
      <c r="N90" s="612">
        <f t="shared" si="116"/>
        <v>3.0666666666666665E-2</v>
      </c>
      <c r="O90" s="612">
        <f t="shared" si="116"/>
        <v>3.0666666666666665E-2</v>
      </c>
      <c r="P90" s="612">
        <f t="shared" si="116"/>
        <v>0.03</v>
      </c>
      <c r="Q90" s="612">
        <f t="shared" si="116"/>
        <v>3.0333333333333334E-2</v>
      </c>
      <c r="R90" s="612">
        <f t="shared" si="116"/>
        <v>3.0666666666666665E-2</v>
      </c>
      <c r="S90" s="612">
        <f t="shared" si="116"/>
        <v>3.0666666666666665E-2</v>
      </c>
      <c r="T90" s="612">
        <f t="shared" si="116"/>
        <v>0.03</v>
      </c>
      <c r="U90" s="612">
        <f t="shared" si="116"/>
        <v>3.0333333333333334E-2</v>
      </c>
      <c r="V90" s="612">
        <f t="shared" si="116"/>
        <v>3.0666666666666665E-2</v>
      </c>
      <c r="W90" s="612">
        <f t="shared" si="116"/>
        <v>3.0666666666666665E-2</v>
      </c>
      <c r="X90" s="612">
        <f t="shared" si="116"/>
        <v>3.0333333333333334E-2</v>
      </c>
      <c r="Y90" s="612">
        <f t="shared" si="116"/>
        <v>3.0333333333333334E-2</v>
      </c>
      <c r="Z90" s="612">
        <f t="shared" si="116"/>
        <v>3.0666666666666665E-2</v>
      </c>
      <c r="AA90" s="612">
        <f t="shared" si="116"/>
        <v>3.0666666666666665E-2</v>
      </c>
      <c r="AB90" s="612">
        <f t="shared" si="116"/>
        <v>0.03</v>
      </c>
      <c r="AC90" s="612">
        <f t="shared" si="116"/>
        <v>3.0333333333333334E-2</v>
      </c>
      <c r="AD90" s="612">
        <f t="shared" si="116"/>
        <v>3.0666666666666665E-2</v>
      </c>
      <c r="AE90" s="612">
        <f t="shared" si="116"/>
        <v>3.0666666666666665E-2</v>
      </c>
      <c r="AF90" s="612">
        <f t="shared" si="116"/>
        <v>0.03</v>
      </c>
      <c r="AG90" s="612">
        <f t="shared" si="116"/>
        <v>3.0333333333333334E-2</v>
      </c>
      <c r="AH90" s="612">
        <f t="shared" si="116"/>
        <v>3.0666666666666665E-2</v>
      </c>
      <c r="AI90" s="612">
        <f t="shared" si="116"/>
        <v>3.0666666666666665E-2</v>
      </c>
      <c r="AJ90" s="612">
        <f t="shared" si="116"/>
        <v>0.03</v>
      </c>
      <c r="AK90" s="612">
        <f t="shared" si="116"/>
        <v>3.0333333333333334E-2</v>
      </c>
      <c r="AL90" s="612">
        <f t="shared" si="116"/>
        <v>3.0666666666666665E-2</v>
      </c>
      <c r="AM90" s="612">
        <f t="shared" si="116"/>
        <v>3.0666666666666665E-2</v>
      </c>
      <c r="AN90" s="612">
        <f t="shared" si="116"/>
        <v>3.0333333333333334E-2</v>
      </c>
      <c r="AO90" s="612">
        <f t="shared" si="116"/>
        <v>3.0333333333333334E-2</v>
      </c>
      <c r="AP90" s="612">
        <f t="shared" si="116"/>
        <v>3.0666666666666665E-2</v>
      </c>
      <c r="AQ90" s="612">
        <f t="shared" si="116"/>
        <v>3.0666666666666665E-2</v>
      </c>
      <c r="AR90" s="612">
        <f t="shared" si="116"/>
        <v>0.03</v>
      </c>
      <c r="AS90" s="612">
        <f t="shared" si="116"/>
        <v>3.0333333333333334E-2</v>
      </c>
      <c r="AT90" s="612">
        <f t="shared" si="116"/>
        <v>3.0666666666666665E-2</v>
      </c>
      <c r="AU90" s="612">
        <f t="shared" si="116"/>
        <v>3.0666666666666665E-2</v>
      </c>
      <c r="AV90" s="612">
        <f t="shared" si="116"/>
        <v>0.03</v>
      </c>
      <c r="AW90" s="612">
        <f t="shared" si="116"/>
        <v>3.0333333333333334E-2</v>
      </c>
      <c r="AX90" s="612">
        <f t="shared" si="116"/>
        <v>3.0666666666666665E-2</v>
      </c>
      <c r="AY90" s="612">
        <f t="shared" si="116"/>
        <v>3.0666666666666665E-2</v>
      </c>
      <c r="AZ90" s="612">
        <f t="shared" si="116"/>
        <v>0.03</v>
      </c>
      <c r="BA90" s="612">
        <f t="shared" si="116"/>
        <v>3.0333333333333334E-2</v>
      </c>
      <c r="BB90" s="612">
        <f t="shared" si="116"/>
        <v>3.0666666666666665E-2</v>
      </c>
      <c r="BC90" s="612">
        <f t="shared" si="116"/>
        <v>3.0666666666666665E-2</v>
      </c>
      <c r="BD90" s="612">
        <f t="shared" si="116"/>
        <v>3.0333333333333334E-2</v>
      </c>
      <c r="BE90" s="612">
        <f t="shared" si="116"/>
        <v>3.0333333333333334E-2</v>
      </c>
      <c r="BF90" s="612">
        <f t="shared" si="116"/>
        <v>3.0666666666666665E-2</v>
      </c>
      <c r="BG90" s="612">
        <f t="shared" si="116"/>
        <v>3.0666666666666665E-2</v>
      </c>
      <c r="BH90" s="612">
        <f t="shared" si="116"/>
        <v>0.03</v>
      </c>
      <c r="BI90" s="612">
        <f t="shared" si="116"/>
        <v>3.0333333333333334E-2</v>
      </c>
      <c r="BJ90" s="612">
        <f t="shared" si="116"/>
        <v>3.0666666666666665E-2</v>
      </c>
      <c r="BK90" s="612">
        <f t="shared" si="116"/>
        <v>3.0666666666666665E-2</v>
      </c>
      <c r="BL90" s="612">
        <f t="shared" si="116"/>
        <v>0.03</v>
      </c>
      <c r="BM90" s="612">
        <f t="shared" si="116"/>
        <v>3.0333333333333334E-2</v>
      </c>
      <c r="BN90" s="612">
        <f t="shared" si="116"/>
        <v>3.0666666666666665E-2</v>
      </c>
      <c r="BO90" s="612">
        <f t="shared" si="116"/>
        <v>3.0666666666666665E-2</v>
      </c>
      <c r="BP90" s="612">
        <f t="shared" si="116"/>
        <v>0.03</v>
      </c>
      <c r="BQ90" s="612">
        <f t="shared" si="116"/>
        <v>3.0333333333333334E-2</v>
      </c>
      <c r="BR90" s="612">
        <f t="shared" si="116"/>
        <v>3.0666666666666665E-2</v>
      </c>
      <c r="BS90" s="612">
        <f t="shared" si="116"/>
        <v>3.0666666666666665E-2</v>
      </c>
      <c r="BT90" s="612">
        <f t="shared" si="116"/>
        <v>3.0333333333333334E-2</v>
      </c>
      <c r="BU90" s="612">
        <f t="shared" si="116"/>
        <v>3.0333333333333334E-2</v>
      </c>
      <c r="BV90" s="612">
        <f t="shared" ref="BV90:EG90" si="117" xml:space="preserve"> $F87 / $F88 * BV89</f>
        <v>3.0666666666666665E-2</v>
      </c>
      <c r="BW90" s="612">
        <f t="shared" si="117"/>
        <v>3.0666666666666665E-2</v>
      </c>
      <c r="BX90" s="612">
        <f t="shared" si="117"/>
        <v>0.03</v>
      </c>
      <c r="BY90" s="612">
        <f t="shared" si="117"/>
        <v>3.0333333333333334E-2</v>
      </c>
      <c r="BZ90" s="612">
        <f t="shared" si="117"/>
        <v>3.0666666666666665E-2</v>
      </c>
      <c r="CA90" s="612">
        <f t="shared" si="117"/>
        <v>3.0666666666666665E-2</v>
      </c>
      <c r="CB90" s="612">
        <f t="shared" si="117"/>
        <v>0.03</v>
      </c>
      <c r="CC90" s="612">
        <f t="shared" si="117"/>
        <v>3.0333333333333334E-2</v>
      </c>
      <c r="CD90" s="612">
        <f t="shared" si="117"/>
        <v>3.0666666666666665E-2</v>
      </c>
      <c r="CE90" s="612">
        <f t="shared" si="117"/>
        <v>3.0666666666666665E-2</v>
      </c>
      <c r="CF90" s="612">
        <f t="shared" si="117"/>
        <v>0.03</v>
      </c>
      <c r="CG90" s="612">
        <f t="shared" si="117"/>
        <v>3.0333333333333334E-2</v>
      </c>
      <c r="CH90" s="612">
        <f t="shared" si="117"/>
        <v>3.0666666666666665E-2</v>
      </c>
      <c r="CI90" s="612">
        <f t="shared" si="117"/>
        <v>3.0666666666666665E-2</v>
      </c>
      <c r="CJ90" s="612">
        <f t="shared" si="117"/>
        <v>3.0333333333333334E-2</v>
      </c>
      <c r="CK90" s="612">
        <f t="shared" si="117"/>
        <v>3.0333333333333334E-2</v>
      </c>
      <c r="CL90" s="612">
        <f t="shared" si="117"/>
        <v>3.0666666666666665E-2</v>
      </c>
      <c r="CM90" s="612">
        <f t="shared" si="117"/>
        <v>3.0666666666666665E-2</v>
      </c>
      <c r="CN90" s="612">
        <f t="shared" si="117"/>
        <v>0.03</v>
      </c>
      <c r="CO90" s="612">
        <f t="shared" si="117"/>
        <v>3.0333333333333334E-2</v>
      </c>
      <c r="CP90" s="612">
        <f t="shared" si="117"/>
        <v>3.0666666666666665E-2</v>
      </c>
      <c r="CQ90" s="612">
        <f t="shared" si="117"/>
        <v>3.0666666666666665E-2</v>
      </c>
      <c r="CR90" s="612">
        <f t="shared" si="117"/>
        <v>0.03</v>
      </c>
      <c r="CS90" s="612">
        <f t="shared" si="117"/>
        <v>3.0333333333333334E-2</v>
      </c>
      <c r="CT90" s="612">
        <f t="shared" si="117"/>
        <v>3.0666666666666665E-2</v>
      </c>
      <c r="CU90" s="612">
        <f t="shared" si="117"/>
        <v>3.0666666666666665E-2</v>
      </c>
      <c r="CV90" s="612">
        <f t="shared" si="117"/>
        <v>0.03</v>
      </c>
      <c r="CW90" s="612">
        <f t="shared" si="117"/>
        <v>3.0333333333333334E-2</v>
      </c>
      <c r="CX90" s="612">
        <f t="shared" si="117"/>
        <v>3.0666666666666665E-2</v>
      </c>
      <c r="CY90" s="612">
        <f t="shared" si="117"/>
        <v>3.0666666666666665E-2</v>
      </c>
      <c r="CZ90" s="612">
        <f t="shared" si="117"/>
        <v>3.0333333333333334E-2</v>
      </c>
      <c r="DA90" s="612">
        <f t="shared" si="117"/>
        <v>3.0333333333333334E-2</v>
      </c>
      <c r="DB90" s="612">
        <f t="shared" si="117"/>
        <v>3.0666666666666665E-2</v>
      </c>
      <c r="DC90" s="612">
        <f t="shared" si="117"/>
        <v>3.0666666666666665E-2</v>
      </c>
      <c r="DD90" s="612">
        <f t="shared" si="117"/>
        <v>0.03</v>
      </c>
      <c r="DE90" s="612">
        <f t="shared" si="117"/>
        <v>3.0333333333333334E-2</v>
      </c>
      <c r="DF90" s="612">
        <f t="shared" si="117"/>
        <v>3.0666666666666665E-2</v>
      </c>
      <c r="DG90" s="612">
        <f t="shared" si="117"/>
        <v>3.0666666666666665E-2</v>
      </c>
      <c r="DH90" s="612">
        <f t="shared" si="117"/>
        <v>0.03</v>
      </c>
      <c r="DI90" s="612">
        <f t="shared" si="117"/>
        <v>3.0333333333333334E-2</v>
      </c>
      <c r="DJ90" s="612">
        <f t="shared" si="117"/>
        <v>3.0666666666666665E-2</v>
      </c>
      <c r="DK90" s="612">
        <f t="shared" si="117"/>
        <v>3.0666666666666665E-2</v>
      </c>
      <c r="DL90" s="612">
        <f t="shared" si="117"/>
        <v>0.03</v>
      </c>
      <c r="DM90" s="612">
        <f t="shared" si="117"/>
        <v>3.0333333333333334E-2</v>
      </c>
      <c r="DN90" s="612">
        <f t="shared" si="117"/>
        <v>3.0666666666666665E-2</v>
      </c>
      <c r="DO90" s="612">
        <f t="shared" si="117"/>
        <v>3.0666666666666665E-2</v>
      </c>
      <c r="DP90" s="612">
        <f t="shared" si="117"/>
        <v>3.0333333333333334E-2</v>
      </c>
      <c r="DQ90" s="612">
        <f t="shared" si="117"/>
        <v>3.0333333333333334E-2</v>
      </c>
      <c r="DR90" s="612">
        <f t="shared" si="117"/>
        <v>3.0666666666666665E-2</v>
      </c>
      <c r="DS90" s="612">
        <f t="shared" si="117"/>
        <v>3.0666666666666665E-2</v>
      </c>
      <c r="DT90" s="612">
        <f t="shared" si="117"/>
        <v>0.03</v>
      </c>
      <c r="DU90" s="612">
        <f t="shared" si="117"/>
        <v>3.0333333333333334E-2</v>
      </c>
      <c r="DV90" s="612">
        <f t="shared" si="117"/>
        <v>3.0666666666666665E-2</v>
      </c>
      <c r="DW90" s="612">
        <f t="shared" si="117"/>
        <v>3.0666666666666665E-2</v>
      </c>
      <c r="DX90" s="612">
        <f t="shared" si="117"/>
        <v>0.03</v>
      </c>
      <c r="DY90" s="612">
        <f t="shared" si="117"/>
        <v>3.0333333333333334E-2</v>
      </c>
      <c r="DZ90" s="612">
        <f t="shared" si="117"/>
        <v>3.0666666666666665E-2</v>
      </c>
      <c r="EA90" s="612">
        <f t="shared" si="117"/>
        <v>3.0666666666666665E-2</v>
      </c>
      <c r="EB90" s="612">
        <f t="shared" si="117"/>
        <v>0.03</v>
      </c>
      <c r="EC90" s="612">
        <f t="shared" si="117"/>
        <v>3.0333333333333334E-2</v>
      </c>
      <c r="ED90" s="612">
        <f t="shared" si="117"/>
        <v>3.0666666666666665E-2</v>
      </c>
      <c r="EE90" s="612">
        <f t="shared" si="117"/>
        <v>3.0666666666666665E-2</v>
      </c>
      <c r="EF90" s="612">
        <f t="shared" si="117"/>
        <v>3.0333333333333334E-2</v>
      </c>
      <c r="EG90" s="612">
        <f t="shared" si="117"/>
        <v>3.0333333333333334E-2</v>
      </c>
      <c r="EH90" s="612">
        <f t="shared" ref="EH90:GJ90" si="118" xml:space="preserve"> $F87 / $F88 * EH89</f>
        <v>3.0666666666666665E-2</v>
      </c>
      <c r="EI90" s="612">
        <f t="shared" si="118"/>
        <v>3.0666666666666665E-2</v>
      </c>
      <c r="EJ90" s="612">
        <f t="shared" si="118"/>
        <v>0.03</v>
      </c>
      <c r="EK90" s="612">
        <f t="shared" si="118"/>
        <v>3.0333333333333334E-2</v>
      </c>
      <c r="EL90" s="612">
        <f t="shared" si="118"/>
        <v>3.0666666666666665E-2</v>
      </c>
      <c r="EM90" s="612">
        <f t="shared" si="118"/>
        <v>3.0666666666666665E-2</v>
      </c>
      <c r="EN90" s="612">
        <f t="shared" si="118"/>
        <v>0.03</v>
      </c>
      <c r="EO90" s="612">
        <f t="shared" si="118"/>
        <v>3.0333333333333334E-2</v>
      </c>
      <c r="EP90" s="612">
        <f t="shared" si="118"/>
        <v>3.0666666666666665E-2</v>
      </c>
      <c r="EQ90" s="612">
        <f t="shared" si="118"/>
        <v>3.0666666666666665E-2</v>
      </c>
      <c r="ER90" s="612">
        <f t="shared" si="118"/>
        <v>0.03</v>
      </c>
      <c r="ES90" s="612">
        <f t="shared" si="118"/>
        <v>3.0333333333333334E-2</v>
      </c>
      <c r="ET90" s="612">
        <f t="shared" si="118"/>
        <v>3.0666666666666665E-2</v>
      </c>
      <c r="EU90" s="612">
        <f t="shared" si="118"/>
        <v>3.0666666666666665E-2</v>
      </c>
      <c r="EV90" s="612">
        <f t="shared" si="118"/>
        <v>3.0333333333333334E-2</v>
      </c>
      <c r="EW90" s="612">
        <f t="shared" si="118"/>
        <v>3.0333333333333334E-2</v>
      </c>
      <c r="EX90" s="612">
        <f t="shared" si="118"/>
        <v>3.0666666666666665E-2</v>
      </c>
      <c r="EY90" s="612">
        <f t="shared" si="118"/>
        <v>3.0666666666666665E-2</v>
      </c>
      <c r="EZ90" s="612">
        <f t="shared" si="118"/>
        <v>0.03</v>
      </c>
      <c r="FA90" s="612">
        <f t="shared" si="118"/>
        <v>3.0333333333333334E-2</v>
      </c>
      <c r="FB90" s="612">
        <f t="shared" si="118"/>
        <v>3.0666666666666665E-2</v>
      </c>
      <c r="FC90" s="612">
        <f t="shared" si="118"/>
        <v>3.0666666666666665E-2</v>
      </c>
      <c r="FD90" s="612">
        <f t="shared" si="118"/>
        <v>0.03</v>
      </c>
      <c r="FE90" s="612">
        <f t="shared" si="118"/>
        <v>3.0333333333333334E-2</v>
      </c>
      <c r="FF90" s="612">
        <f t="shared" si="118"/>
        <v>3.0666666666666665E-2</v>
      </c>
      <c r="FG90" s="612">
        <f t="shared" si="118"/>
        <v>3.0666666666666665E-2</v>
      </c>
      <c r="FH90" s="612">
        <f t="shared" si="118"/>
        <v>0.03</v>
      </c>
      <c r="FI90" s="612">
        <f t="shared" si="118"/>
        <v>3.0333333333333334E-2</v>
      </c>
      <c r="FJ90" s="612">
        <f t="shared" si="118"/>
        <v>3.0666666666666665E-2</v>
      </c>
      <c r="FK90" s="612">
        <f t="shared" si="118"/>
        <v>3.0666666666666665E-2</v>
      </c>
      <c r="FL90" s="612">
        <f t="shared" si="118"/>
        <v>3.0333333333333334E-2</v>
      </c>
      <c r="FM90" s="612">
        <f t="shared" si="118"/>
        <v>3.0333333333333334E-2</v>
      </c>
      <c r="FN90" s="612">
        <f t="shared" si="118"/>
        <v>3.0666666666666665E-2</v>
      </c>
      <c r="FO90" s="612">
        <f t="shared" si="118"/>
        <v>3.0666666666666665E-2</v>
      </c>
      <c r="FP90" s="612">
        <f t="shared" si="118"/>
        <v>0.03</v>
      </c>
      <c r="FQ90" s="612">
        <f t="shared" si="118"/>
        <v>3.0333333333333334E-2</v>
      </c>
      <c r="FR90" s="612">
        <f t="shared" si="118"/>
        <v>3.0666666666666665E-2</v>
      </c>
      <c r="FS90" s="612">
        <f t="shared" si="118"/>
        <v>3.0666666666666665E-2</v>
      </c>
      <c r="FT90" s="612">
        <f t="shared" si="118"/>
        <v>0.03</v>
      </c>
      <c r="FU90" s="612">
        <f t="shared" si="118"/>
        <v>3.0333333333333334E-2</v>
      </c>
      <c r="FV90" s="612">
        <f t="shared" si="118"/>
        <v>3.0666666666666665E-2</v>
      </c>
      <c r="FW90" s="612">
        <f t="shared" si="118"/>
        <v>3.0666666666666665E-2</v>
      </c>
      <c r="FX90" s="612">
        <f t="shared" si="118"/>
        <v>0.03</v>
      </c>
      <c r="FY90" s="612">
        <f t="shared" si="118"/>
        <v>3.0333333333333334E-2</v>
      </c>
      <c r="FZ90" s="612">
        <f t="shared" si="118"/>
        <v>3.0666666666666665E-2</v>
      </c>
      <c r="GA90" s="612">
        <f t="shared" si="118"/>
        <v>3.0666666666666665E-2</v>
      </c>
      <c r="GB90" s="612">
        <f t="shared" si="118"/>
        <v>3.0333333333333334E-2</v>
      </c>
      <c r="GC90" s="612">
        <f t="shared" si="118"/>
        <v>3.0333333333333334E-2</v>
      </c>
      <c r="GD90" s="612">
        <f t="shared" si="118"/>
        <v>3.0666666666666665E-2</v>
      </c>
      <c r="GE90" s="612">
        <f t="shared" si="118"/>
        <v>3.0666666666666665E-2</v>
      </c>
      <c r="GF90" s="612">
        <f t="shared" si="118"/>
        <v>0.03</v>
      </c>
      <c r="GG90" s="612">
        <f t="shared" si="118"/>
        <v>3.0333333333333334E-2</v>
      </c>
      <c r="GH90" s="612">
        <f t="shared" si="118"/>
        <v>3.0666666666666665E-2</v>
      </c>
      <c r="GI90" s="612">
        <f t="shared" si="118"/>
        <v>3.0666666666666665E-2</v>
      </c>
      <c r="GJ90" s="612">
        <f t="shared" si="118"/>
        <v>0.03</v>
      </c>
    </row>
    <row r="92" spans="1:192" x14ac:dyDescent="0.25">
      <c r="E92" s="367" t="str">
        <f t="shared" ref="E92:AJ92" si="119" xml:space="preserve"> E$90</f>
        <v>[RCF period interest rate]</v>
      </c>
      <c r="F92" s="367">
        <f t="shared" si="119"/>
        <v>0</v>
      </c>
      <c r="G92" s="367" t="str">
        <f t="shared" si="119"/>
        <v>%</v>
      </c>
      <c r="H92" s="367">
        <f t="shared" si="119"/>
        <v>0</v>
      </c>
      <c r="I92" s="367">
        <f t="shared" si="119"/>
        <v>0</v>
      </c>
      <c r="J92" s="367">
        <f t="shared" si="119"/>
        <v>3.0666666666666665E-2</v>
      </c>
      <c r="K92" s="367">
        <f t="shared" si="119"/>
        <v>3.0666666666666665E-2</v>
      </c>
      <c r="L92" s="367">
        <f t="shared" si="119"/>
        <v>0.03</v>
      </c>
      <c r="M92" s="367">
        <f t="shared" si="119"/>
        <v>3.0333333333333334E-2</v>
      </c>
      <c r="N92" s="367">
        <f t="shared" si="119"/>
        <v>3.0666666666666665E-2</v>
      </c>
      <c r="O92" s="367">
        <f t="shared" si="119"/>
        <v>3.0666666666666665E-2</v>
      </c>
      <c r="P92" s="367">
        <f t="shared" si="119"/>
        <v>0.03</v>
      </c>
      <c r="Q92" s="367">
        <f t="shared" si="119"/>
        <v>3.0333333333333334E-2</v>
      </c>
      <c r="R92" s="367">
        <f t="shared" si="119"/>
        <v>3.0666666666666665E-2</v>
      </c>
      <c r="S92" s="367">
        <f t="shared" si="119"/>
        <v>3.0666666666666665E-2</v>
      </c>
      <c r="T92" s="367">
        <f t="shared" si="119"/>
        <v>0.03</v>
      </c>
      <c r="U92" s="367">
        <f t="shared" si="119"/>
        <v>3.0333333333333334E-2</v>
      </c>
      <c r="V92" s="367">
        <f t="shared" si="119"/>
        <v>3.0666666666666665E-2</v>
      </c>
      <c r="W92" s="367">
        <f t="shared" si="119"/>
        <v>3.0666666666666665E-2</v>
      </c>
      <c r="X92" s="367">
        <f t="shared" si="119"/>
        <v>3.0333333333333334E-2</v>
      </c>
      <c r="Y92" s="367">
        <f t="shared" si="119"/>
        <v>3.0333333333333334E-2</v>
      </c>
      <c r="Z92" s="367">
        <f t="shared" si="119"/>
        <v>3.0666666666666665E-2</v>
      </c>
      <c r="AA92" s="367">
        <f t="shared" si="119"/>
        <v>3.0666666666666665E-2</v>
      </c>
      <c r="AB92" s="367">
        <f t="shared" si="119"/>
        <v>0.03</v>
      </c>
      <c r="AC92" s="367">
        <f t="shared" si="119"/>
        <v>3.0333333333333334E-2</v>
      </c>
      <c r="AD92" s="367">
        <f t="shared" si="119"/>
        <v>3.0666666666666665E-2</v>
      </c>
      <c r="AE92" s="367">
        <f t="shared" si="119"/>
        <v>3.0666666666666665E-2</v>
      </c>
      <c r="AF92" s="367">
        <f t="shared" si="119"/>
        <v>0.03</v>
      </c>
      <c r="AG92" s="367">
        <f t="shared" si="119"/>
        <v>3.0333333333333334E-2</v>
      </c>
      <c r="AH92" s="367">
        <f t="shared" si="119"/>
        <v>3.0666666666666665E-2</v>
      </c>
      <c r="AI92" s="367">
        <f t="shared" si="119"/>
        <v>3.0666666666666665E-2</v>
      </c>
      <c r="AJ92" s="367">
        <f t="shared" si="119"/>
        <v>0.03</v>
      </c>
      <c r="AK92" s="367">
        <f t="shared" ref="AK92:BP92" si="120" xml:space="preserve"> AK$90</f>
        <v>3.0333333333333334E-2</v>
      </c>
      <c r="AL92" s="367">
        <f t="shared" si="120"/>
        <v>3.0666666666666665E-2</v>
      </c>
      <c r="AM92" s="367">
        <f t="shared" si="120"/>
        <v>3.0666666666666665E-2</v>
      </c>
      <c r="AN92" s="367">
        <f t="shared" si="120"/>
        <v>3.0333333333333334E-2</v>
      </c>
      <c r="AO92" s="367">
        <f t="shared" si="120"/>
        <v>3.0333333333333334E-2</v>
      </c>
      <c r="AP92" s="367">
        <f t="shared" si="120"/>
        <v>3.0666666666666665E-2</v>
      </c>
      <c r="AQ92" s="367">
        <f t="shared" si="120"/>
        <v>3.0666666666666665E-2</v>
      </c>
      <c r="AR92" s="367">
        <f t="shared" si="120"/>
        <v>0.03</v>
      </c>
      <c r="AS92" s="367">
        <f t="shared" si="120"/>
        <v>3.0333333333333334E-2</v>
      </c>
      <c r="AT92" s="367">
        <f t="shared" si="120"/>
        <v>3.0666666666666665E-2</v>
      </c>
      <c r="AU92" s="367">
        <f t="shared" si="120"/>
        <v>3.0666666666666665E-2</v>
      </c>
      <c r="AV92" s="367">
        <f t="shared" si="120"/>
        <v>0.03</v>
      </c>
      <c r="AW92" s="367">
        <f t="shared" si="120"/>
        <v>3.0333333333333334E-2</v>
      </c>
      <c r="AX92" s="367">
        <f t="shared" si="120"/>
        <v>3.0666666666666665E-2</v>
      </c>
      <c r="AY92" s="367">
        <f t="shared" si="120"/>
        <v>3.0666666666666665E-2</v>
      </c>
      <c r="AZ92" s="367">
        <f t="shared" si="120"/>
        <v>0.03</v>
      </c>
      <c r="BA92" s="367">
        <f t="shared" si="120"/>
        <v>3.0333333333333334E-2</v>
      </c>
      <c r="BB92" s="367">
        <f t="shared" si="120"/>
        <v>3.0666666666666665E-2</v>
      </c>
      <c r="BC92" s="367">
        <f t="shared" si="120"/>
        <v>3.0666666666666665E-2</v>
      </c>
      <c r="BD92" s="367">
        <f t="shared" si="120"/>
        <v>3.0333333333333334E-2</v>
      </c>
      <c r="BE92" s="367">
        <f t="shared" si="120"/>
        <v>3.0333333333333334E-2</v>
      </c>
      <c r="BF92" s="367">
        <f t="shared" si="120"/>
        <v>3.0666666666666665E-2</v>
      </c>
      <c r="BG92" s="367">
        <f t="shared" si="120"/>
        <v>3.0666666666666665E-2</v>
      </c>
      <c r="BH92" s="367">
        <f t="shared" si="120"/>
        <v>0.03</v>
      </c>
      <c r="BI92" s="367">
        <f t="shared" si="120"/>
        <v>3.0333333333333334E-2</v>
      </c>
      <c r="BJ92" s="367">
        <f t="shared" si="120"/>
        <v>3.0666666666666665E-2</v>
      </c>
      <c r="BK92" s="367">
        <f t="shared" si="120"/>
        <v>3.0666666666666665E-2</v>
      </c>
      <c r="BL92" s="367">
        <f t="shared" si="120"/>
        <v>0.03</v>
      </c>
      <c r="BM92" s="367">
        <f t="shared" si="120"/>
        <v>3.0333333333333334E-2</v>
      </c>
      <c r="BN92" s="367">
        <f t="shared" si="120"/>
        <v>3.0666666666666665E-2</v>
      </c>
      <c r="BO92" s="367">
        <f t="shared" si="120"/>
        <v>3.0666666666666665E-2</v>
      </c>
      <c r="BP92" s="367">
        <f t="shared" si="120"/>
        <v>0.03</v>
      </c>
      <c r="BQ92" s="367">
        <f t="shared" ref="BQ92:CV92" si="121" xml:space="preserve"> BQ$90</f>
        <v>3.0333333333333334E-2</v>
      </c>
      <c r="BR92" s="367">
        <f t="shared" si="121"/>
        <v>3.0666666666666665E-2</v>
      </c>
      <c r="BS92" s="367">
        <f t="shared" si="121"/>
        <v>3.0666666666666665E-2</v>
      </c>
      <c r="BT92" s="367">
        <f t="shared" si="121"/>
        <v>3.0333333333333334E-2</v>
      </c>
      <c r="BU92" s="367">
        <f t="shared" si="121"/>
        <v>3.0333333333333334E-2</v>
      </c>
      <c r="BV92" s="367">
        <f t="shared" si="121"/>
        <v>3.0666666666666665E-2</v>
      </c>
      <c r="BW92" s="367">
        <f t="shared" si="121"/>
        <v>3.0666666666666665E-2</v>
      </c>
      <c r="BX92" s="367">
        <f t="shared" si="121"/>
        <v>0.03</v>
      </c>
      <c r="BY92" s="367">
        <f t="shared" si="121"/>
        <v>3.0333333333333334E-2</v>
      </c>
      <c r="BZ92" s="367">
        <f t="shared" si="121"/>
        <v>3.0666666666666665E-2</v>
      </c>
      <c r="CA92" s="367">
        <f t="shared" si="121"/>
        <v>3.0666666666666665E-2</v>
      </c>
      <c r="CB92" s="367">
        <f t="shared" si="121"/>
        <v>0.03</v>
      </c>
      <c r="CC92" s="367">
        <f t="shared" si="121"/>
        <v>3.0333333333333334E-2</v>
      </c>
      <c r="CD92" s="367">
        <f t="shared" si="121"/>
        <v>3.0666666666666665E-2</v>
      </c>
      <c r="CE92" s="367">
        <f t="shared" si="121"/>
        <v>3.0666666666666665E-2</v>
      </c>
      <c r="CF92" s="367">
        <f t="shared" si="121"/>
        <v>0.03</v>
      </c>
      <c r="CG92" s="367">
        <f t="shared" si="121"/>
        <v>3.0333333333333334E-2</v>
      </c>
      <c r="CH92" s="367">
        <f t="shared" si="121"/>
        <v>3.0666666666666665E-2</v>
      </c>
      <c r="CI92" s="367">
        <f t="shared" si="121"/>
        <v>3.0666666666666665E-2</v>
      </c>
      <c r="CJ92" s="367">
        <f t="shared" si="121"/>
        <v>3.0333333333333334E-2</v>
      </c>
      <c r="CK92" s="367">
        <f t="shared" si="121"/>
        <v>3.0333333333333334E-2</v>
      </c>
      <c r="CL92" s="367">
        <f t="shared" si="121"/>
        <v>3.0666666666666665E-2</v>
      </c>
      <c r="CM92" s="367">
        <f t="shared" si="121"/>
        <v>3.0666666666666665E-2</v>
      </c>
      <c r="CN92" s="367">
        <f t="shared" si="121"/>
        <v>0.03</v>
      </c>
      <c r="CO92" s="367">
        <f t="shared" si="121"/>
        <v>3.0333333333333334E-2</v>
      </c>
      <c r="CP92" s="367">
        <f t="shared" si="121"/>
        <v>3.0666666666666665E-2</v>
      </c>
      <c r="CQ92" s="367">
        <f t="shared" si="121"/>
        <v>3.0666666666666665E-2</v>
      </c>
      <c r="CR92" s="367">
        <f t="shared" si="121"/>
        <v>0.03</v>
      </c>
      <c r="CS92" s="367">
        <f t="shared" si="121"/>
        <v>3.0333333333333334E-2</v>
      </c>
      <c r="CT92" s="367">
        <f t="shared" si="121"/>
        <v>3.0666666666666665E-2</v>
      </c>
      <c r="CU92" s="367">
        <f t="shared" si="121"/>
        <v>3.0666666666666665E-2</v>
      </c>
      <c r="CV92" s="367">
        <f t="shared" si="121"/>
        <v>0.03</v>
      </c>
      <c r="CW92" s="367">
        <f t="shared" ref="CW92:EB92" si="122" xml:space="preserve"> CW$90</f>
        <v>3.0333333333333334E-2</v>
      </c>
      <c r="CX92" s="367">
        <f t="shared" si="122"/>
        <v>3.0666666666666665E-2</v>
      </c>
      <c r="CY92" s="367">
        <f t="shared" si="122"/>
        <v>3.0666666666666665E-2</v>
      </c>
      <c r="CZ92" s="367">
        <f t="shared" si="122"/>
        <v>3.0333333333333334E-2</v>
      </c>
      <c r="DA92" s="367">
        <f t="shared" si="122"/>
        <v>3.0333333333333334E-2</v>
      </c>
      <c r="DB92" s="367">
        <f t="shared" si="122"/>
        <v>3.0666666666666665E-2</v>
      </c>
      <c r="DC92" s="367">
        <f t="shared" si="122"/>
        <v>3.0666666666666665E-2</v>
      </c>
      <c r="DD92" s="367">
        <f t="shared" si="122"/>
        <v>0.03</v>
      </c>
      <c r="DE92" s="367">
        <f t="shared" si="122"/>
        <v>3.0333333333333334E-2</v>
      </c>
      <c r="DF92" s="367">
        <f t="shared" si="122"/>
        <v>3.0666666666666665E-2</v>
      </c>
      <c r="DG92" s="367">
        <f t="shared" si="122"/>
        <v>3.0666666666666665E-2</v>
      </c>
      <c r="DH92" s="367">
        <f t="shared" si="122"/>
        <v>0.03</v>
      </c>
      <c r="DI92" s="367">
        <f t="shared" si="122"/>
        <v>3.0333333333333334E-2</v>
      </c>
      <c r="DJ92" s="367">
        <f t="shared" si="122"/>
        <v>3.0666666666666665E-2</v>
      </c>
      <c r="DK92" s="367">
        <f t="shared" si="122"/>
        <v>3.0666666666666665E-2</v>
      </c>
      <c r="DL92" s="367">
        <f t="shared" si="122"/>
        <v>0.03</v>
      </c>
      <c r="DM92" s="367">
        <f t="shared" si="122"/>
        <v>3.0333333333333334E-2</v>
      </c>
      <c r="DN92" s="367">
        <f t="shared" si="122"/>
        <v>3.0666666666666665E-2</v>
      </c>
      <c r="DO92" s="367">
        <f t="shared" si="122"/>
        <v>3.0666666666666665E-2</v>
      </c>
      <c r="DP92" s="367">
        <f t="shared" si="122"/>
        <v>3.0333333333333334E-2</v>
      </c>
      <c r="DQ92" s="367">
        <f t="shared" si="122"/>
        <v>3.0333333333333334E-2</v>
      </c>
      <c r="DR92" s="367">
        <f t="shared" si="122"/>
        <v>3.0666666666666665E-2</v>
      </c>
      <c r="DS92" s="367">
        <f t="shared" si="122"/>
        <v>3.0666666666666665E-2</v>
      </c>
      <c r="DT92" s="367">
        <f t="shared" si="122"/>
        <v>0.03</v>
      </c>
      <c r="DU92" s="367">
        <f t="shared" si="122"/>
        <v>3.0333333333333334E-2</v>
      </c>
      <c r="DV92" s="367">
        <f t="shared" si="122"/>
        <v>3.0666666666666665E-2</v>
      </c>
      <c r="DW92" s="367">
        <f t="shared" si="122"/>
        <v>3.0666666666666665E-2</v>
      </c>
      <c r="DX92" s="367">
        <f t="shared" si="122"/>
        <v>0.03</v>
      </c>
      <c r="DY92" s="367">
        <f t="shared" si="122"/>
        <v>3.0333333333333334E-2</v>
      </c>
      <c r="DZ92" s="367">
        <f t="shared" si="122"/>
        <v>3.0666666666666665E-2</v>
      </c>
      <c r="EA92" s="367">
        <f t="shared" si="122"/>
        <v>3.0666666666666665E-2</v>
      </c>
      <c r="EB92" s="367">
        <f t="shared" si="122"/>
        <v>0.03</v>
      </c>
      <c r="EC92" s="367">
        <f t="shared" ref="EC92:FH92" si="123" xml:space="preserve"> EC$90</f>
        <v>3.0333333333333334E-2</v>
      </c>
      <c r="ED92" s="367">
        <f t="shared" si="123"/>
        <v>3.0666666666666665E-2</v>
      </c>
      <c r="EE92" s="367">
        <f t="shared" si="123"/>
        <v>3.0666666666666665E-2</v>
      </c>
      <c r="EF92" s="367">
        <f t="shared" si="123"/>
        <v>3.0333333333333334E-2</v>
      </c>
      <c r="EG92" s="367">
        <f t="shared" si="123"/>
        <v>3.0333333333333334E-2</v>
      </c>
      <c r="EH92" s="367">
        <f t="shared" si="123"/>
        <v>3.0666666666666665E-2</v>
      </c>
      <c r="EI92" s="367">
        <f t="shared" si="123"/>
        <v>3.0666666666666665E-2</v>
      </c>
      <c r="EJ92" s="367">
        <f t="shared" si="123"/>
        <v>0.03</v>
      </c>
      <c r="EK92" s="367">
        <f t="shared" si="123"/>
        <v>3.0333333333333334E-2</v>
      </c>
      <c r="EL92" s="367">
        <f t="shared" si="123"/>
        <v>3.0666666666666665E-2</v>
      </c>
      <c r="EM92" s="367">
        <f t="shared" si="123"/>
        <v>3.0666666666666665E-2</v>
      </c>
      <c r="EN92" s="367">
        <f t="shared" si="123"/>
        <v>0.03</v>
      </c>
      <c r="EO92" s="367">
        <f t="shared" si="123"/>
        <v>3.0333333333333334E-2</v>
      </c>
      <c r="EP92" s="367">
        <f t="shared" si="123"/>
        <v>3.0666666666666665E-2</v>
      </c>
      <c r="EQ92" s="367">
        <f t="shared" si="123"/>
        <v>3.0666666666666665E-2</v>
      </c>
      <c r="ER92" s="367">
        <f t="shared" si="123"/>
        <v>0.03</v>
      </c>
      <c r="ES92" s="367">
        <f t="shared" si="123"/>
        <v>3.0333333333333334E-2</v>
      </c>
      <c r="ET92" s="367">
        <f t="shared" si="123"/>
        <v>3.0666666666666665E-2</v>
      </c>
      <c r="EU92" s="367">
        <f t="shared" si="123"/>
        <v>3.0666666666666665E-2</v>
      </c>
      <c r="EV92" s="367">
        <f t="shared" si="123"/>
        <v>3.0333333333333334E-2</v>
      </c>
      <c r="EW92" s="367">
        <f t="shared" si="123"/>
        <v>3.0333333333333334E-2</v>
      </c>
      <c r="EX92" s="367">
        <f t="shared" si="123"/>
        <v>3.0666666666666665E-2</v>
      </c>
      <c r="EY92" s="367">
        <f t="shared" si="123"/>
        <v>3.0666666666666665E-2</v>
      </c>
      <c r="EZ92" s="367">
        <f t="shared" si="123"/>
        <v>0.03</v>
      </c>
      <c r="FA92" s="367">
        <f t="shared" si="123"/>
        <v>3.0333333333333334E-2</v>
      </c>
      <c r="FB92" s="367">
        <f t="shared" si="123"/>
        <v>3.0666666666666665E-2</v>
      </c>
      <c r="FC92" s="367">
        <f t="shared" si="123"/>
        <v>3.0666666666666665E-2</v>
      </c>
      <c r="FD92" s="367">
        <f t="shared" si="123"/>
        <v>0.03</v>
      </c>
      <c r="FE92" s="367">
        <f t="shared" si="123"/>
        <v>3.0333333333333334E-2</v>
      </c>
      <c r="FF92" s="367">
        <f t="shared" si="123"/>
        <v>3.0666666666666665E-2</v>
      </c>
      <c r="FG92" s="367">
        <f t="shared" si="123"/>
        <v>3.0666666666666665E-2</v>
      </c>
      <c r="FH92" s="367">
        <f t="shared" si="123"/>
        <v>0.03</v>
      </c>
      <c r="FI92" s="367">
        <f t="shared" ref="FI92:GJ92" si="124" xml:space="preserve"> FI$90</f>
        <v>3.0333333333333334E-2</v>
      </c>
      <c r="FJ92" s="367">
        <f t="shared" si="124"/>
        <v>3.0666666666666665E-2</v>
      </c>
      <c r="FK92" s="367">
        <f t="shared" si="124"/>
        <v>3.0666666666666665E-2</v>
      </c>
      <c r="FL92" s="367">
        <f t="shared" si="124"/>
        <v>3.0333333333333334E-2</v>
      </c>
      <c r="FM92" s="367">
        <f t="shared" si="124"/>
        <v>3.0333333333333334E-2</v>
      </c>
      <c r="FN92" s="367">
        <f t="shared" si="124"/>
        <v>3.0666666666666665E-2</v>
      </c>
      <c r="FO92" s="367">
        <f t="shared" si="124"/>
        <v>3.0666666666666665E-2</v>
      </c>
      <c r="FP92" s="367">
        <f t="shared" si="124"/>
        <v>0.03</v>
      </c>
      <c r="FQ92" s="367">
        <f t="shared" si="124"/>
        <v>3.0333333333333334E-2</v>
      </c>
      <c r="FR92" s="367">
        <f t="shared" si="124"/>
        <v>3.0666666666666665E-2</v>
      </c>
      <c r="FS92" s="367">
        <f t="shared" si="124"/>
        <v>3.0666666666666665E-2</v>
      </c>
      <c r="FT92" s="367">
        <f t="shared" si="124"/>
        <v>0.03</v>
      </c>
      <c r="FU92" s="367">
        <f t="shared" si="124"/>
        <v>3.0333333333333334E-2</v>
      </c>
      <c r="FV92" s="367">
        <f t="shared" si="124"/>
        <v>3.0666666666666665E-2</v>
      </c>
      <c r="FW92" s="367">
        <f t="shared" si="124"/>
        <v>3.0666666666666665E-2</v>
      </c>
      <c r="FX92" s="367">
        <f t="shared" si="124"/>
        <v>0.03</v>
      </c>
      <c r="FY92" s="367">
        <f t="shared" si="124"/>
        <v>3.0333333333333334E-2</v>
      </c>
      <c r="FZ92" s="367">
        <f t="shared" si="124"/>
        <v>3.0666666666666665E-2</v>
      </c>
      <c r="GA92" s="367">
        <f t="shared" si="124"/>
        <v>3.0666666666666665E-2</v>
      </c>
      <c r="GB92" s="367">
        <f t="shared" si="124"/>
        <v>3.0333333333333334E-2</v>
      </c>
      <c r="GC92" s="367">
        <f t="shared" si="124"/>
        <v>3.0333333333333334E-2</v>
      </c>
      <c r="GD92" s="367">
        <f t="shared" si="124"/>
        <v>3.0666666666666665E-2</v>
      </c>
      <c r="GE92" s="367">
        <f t="shared" si="124"/>
        <v>3.0666666666666665E-2</v>
      </c>
      <c r="GF92" s="367">
        <f t="shared" si="124"/>
        <v>0.03</v>
      </c>
      <c r="GG92" s="367">
        <f t="shared" si="124"/>
        <v>3.0333333333333334E-2</v>
      </c>
      <c r="GH92" s="367">
        <f t="shared" si="124"/>
        <v>3.0666666666666665E-2</v>
      </c>
      <c r="GI92" s="367">
        <f t="shared" si="124"/>
        <v>3.0666666666666665E-2</v>
      </c>
      <c r="GJ92" s="367">
        <f t="shared" si="124"/>
        <v>0.03</v>
      </c>
    </row>
    <row r="93" spans="1:192" x14ac:dyDescent="0.25">
      <c r="E93" s="126" t="str">
        <f t="shared" ref="E93:AJ93" si="125" xml:space="preserve"> E$123</f>
        <v>RCF balance BEG</v>
      </c>
      <c r="F93" s="126">
        <f t="shared" si="125"/>
        <v>0</v>
      </c>
      <c r="G93" s="126" t="str">
        <f t="shared" si="125"/>
        <v>$ 000s</v>
      </c>
      <c r="H93" s="126">
        <f t="shared" si="125"/>
        <v>0</v>
      </c>
      <c r="I93" s="126">
        <f t="shared" si="125"/>
        <v>0</v>
      </c>
      <c r="J93" s="126">
        <f t="shared" si="125"/>
        <v>0</v>
      </c>
      <c r="K93" s="126">
        <f t="shared" ca="1" si="125"/>
        <v>0</v>
      </c>
      <c r="L93" s="126">
        <f t="shared" ca="1" si="125"/>
        <v>0</v>
      </c>
      <c r="M93" s="126">
        <f t="shared" si="125"/>
        <v>0</v>
      </c>
      <c r="N93" s="126">
        <f t="shared" ca="1" si="125"/>
        <v>0</v>
      </c>
      <c r="O93" s="126">
        <f t="shared" ca="1" si="125"/>
        <v>0</v>
      </c>
      <c r="P93" s="126">
        <f t="shared" ca="1" si="125"/>
        <v>752.46250000000146</v>
      </c>
      <c r="Q93" s="126">
        <f t="shared" ca="1" si="125"/>
        <v>1476.6613750000015</v>
      </c>
      <c r="R93" s="126">
        <f t="shared" ca="1" si="125"/>
        <v>0</v>
      </c>
      <c r="S93" s="126">
        <f t="shared" ca="1" si="125"/>
        <v>0</v>
      </c>
      <c r="T93" s="126">
        <f t="shared" ca="1" si="125"/>
        <v>651.91766169154289</v>
      </c>
      <c r="U93" s="126">
        <f t="shared" ca="1" si="125"/>
        <v>1275.0053532338309</v>
      </c>
      <c r="V93" s="126">
        <f t="shared" ca="1" si="125"/>
        <v>0</v>
      </c>
      <c r="W93" s="126">
        <f t="shared" ca="1" si="125"/>
        <v>0</v>
      </c>
      <c r="X93" s="126">
        <f t="shared" ca="1" si="125"/>
        <v>551.31234994183296</v>
      </c>
      <c r="Y93" s="126">
        <f t="shared" ca="1" si="125"/>
        <v>1082.2915911652335</v>
      </c>
      <c r="Z93" s="126">
        <f t="shared" ca="1" si="125"/>
        <v>0</v>
      </c>
      <c r="AA93" s="126">
        <f t="shared" ca="1" si="125"/>
        <v>0</v>
      </c>
      <c r="AB93" s="126">
        <f t="shared" ca="1" si="125"/>
        <v>450.64686561376493</v>
      </c>
      <c r="AC93" s="126">
        <f t="shared" ca="1" si="125"/>
        <v>871.32563719594077</v>
      </c>
      <c r="AD93" s="126">
        <f t="shared" ca="1" si="125"/>
        <v>0</v>
      </c>
      <c r="AE93" s="126">
        <f t="shared" ca="1" si="125"/>
        <v>0</v>
      </c>
      <c r="AF93" s="126">
        <f t="shared" ca="1" si="125"/>
        <v>349.92150807339704</v>
      </c>
      <c r="AG93" s="126">
        <f t="shared" ca="1" si="125"/>
        <v>669.30316138899423</v>
      </c>
      <c r="AH93" s="126">
        <f t="shared" ca="1" si="125"/>
        <v>0</v>
      </c>
      <c r="AI93" s="126">
        <f t="shared" ca="1" si="125"/>
        <v>0</v>
      </c>
      <c r="AJ93" s="126">
        <f t="shared" ca="1" si="125"/>
        <v>249.136575197409</v>
      </c>
      <c r="AK93" s="126">
        <f t="shared" ref="AK93:BP93" ca="1" si="126" xml:space="preserve"> AK$123</f>
        <v>467.15974765073929</v>
      </c>
      <c r="AL93" s="126">
        <f t="shared" ca="1" si="126"/>
        <v>0</v>
      </c>
      <c r="AM93" s="126">
        <f t="shared" ca="1" si="126"/>
        <v>0</v>
      </c>
      <c r="AN93" s="126">
        <f t="shared" ca="1" si="126"/>
        <v>205.11379623866264</v>
      </c>
      <c r="AO93" s="126">
        <f t="shared" ca="1" si="126"/>
        <v>402.65602532266945</v>
      </c>
      <c r="AP93" s="126">
        <f t="shared" ca="1" si="126"/>
        <v>0</v>
      </c>
      <c r="AQ93" s="126">
        <f t="shared" ca="1" si="126"/>
        <v>0</v>
      </c>
      <c r="AR93" s="126">
        <f t="shared" ca="1" si="126"/>
        <v>173.27257009129607</v>
      </c>
      <c r="AS93" s="126">
        <f t="shared" ca="1" si="126"/>
        <v>334.48562006192913</v>
      </c>
      <c r="AT93" s="126">
        <f t="shared" ca="1" si="126"/>
        <v>0</v>
      </c>
      <c r="AU93" s="126">
        <f t="shared" ca="1" si="126"/>
        <v>0</v>
      </c>
      <c r="AV93" s="126">
        <f t="shared" ca="1" si="126"/>
        <v>132.31721018588769</v>
      </c>
      <c r="AW93" s="126">
        <f t="shared" ca="1" si="126"/>
        <v>251.56126415242596</v>
      </c>
      <c r="AX93" s="126">
        <f t="shared" ca="1" si="126"/>
        <v>0</v>
      </c>
      <c r="AY93" s="126">
        <f t="shared" ca="1" si="126"/>
        <v>0</v>
      </c>
      <c r="AZ93" s="126">
        <f t="shared" ca="1" si="126"/>
        <v>83.929855578684737</v>
      </c>
      <c r="BA93" s="126">
        <f t="shared" ca="1" si="126"/>
        <v>153.96381475857558</v>
      </c>
      <c r="BB93" s="126">
        <f t="shared" ca="1" si="126"/>
        <v>0</v>
      </c>
      <c r="BC93" s="126">
        <f t="shared" ca="1" si="126"/>
        <v>0</v>
      </c>
      <c r="BD93" s="126">
        <f t="shared" ca="1" si="126"/>
        <v>0</v>
      </c>
      <c r="BE93" s="126">
        <f t="shared" ca="1" si="126"/>
        <v>0</v>
      </c>
      <c r="BF93" s="126">
        <f t="shared" ca="1" si="126"/>
        <v>0</v>
      </c>
      <c r="BG93" s="126">
        <f t="shared" ca="1" si="126"/>
        <v>0</v>
      </c>
      <c r="BH93" s="126">
        <f t="shared" ca="1" si="126"/>
        <v>0</v>
      </c>
      <c r="BI93" s="126">
        <f t="shared" ca="1" si="126"/>
        <v>0</v>
      </c>
      <c r="BJ93" s="126">
        <f t="shared" ca="1" si="126"/>
        <v>0</v>
      </c>
      <c r="BK93" s="126">
        <f t="shared" ca="1" si="126"/>
        <v>0</v>
      </c>
      <c r="BL93" s="126">
        <f t="shared" ca="1" si="126"/>
        <v>0</v>
      </c>
      <c r="BM93" s="126">
        <f t="shared" ca="1" si="126"/>
        <v>0</v>
      </c>
      <c r="BN93" s="126">
        <f t="shared" ca="1" si="126"/>
        <v>0</v>
      </c>
      <c r="BO93" s="126">
        <f t="shared" ca="1" si="126"/>
        <v>0</v>
      </c>
      <c r="BP93" s="126">
        <f t="shared" ca="1" si="126"/>
        <v>0</v>
      </c>
      <c r="BQ93" s="126">
        <f t="shared" ref="BQ93:CV93" ca="1" si="127" xml:space="preserve"> BQ$123</f>
        <v>0</v>
      </c>
      <c r="BR93" s="126">
        <f t="shared" ca="1" si="127"/>
        <v>0</v>
      </c>
      <c r="BS93" s="126">
        <f t="shared" ca="1" si="127"/>
        <v>0</v>
      </c>
      <c r="BT93" s="126">
        <f t="shared" ca="1" si="127"/>
        <v>0</v>
      </c>
      <c r="BU93" s="126">
        <f t="shared" ca="1" si="127"/>
        <v>0</v>
      </c>
      <c r="BV93" s="126">
        <f t="shared" ca="1" si="127"/>
        <v>0</v>
      </c>
      <c r="BW93" s="126">
        <f t="shared" ca="1" si="127"/>
        <v>0</v>
      </c>
      <c r="BX93" s="126">
        <f t="shared" ca="1" si="127"/>
        <v>0</v>
      </c>
      <c r="BY93" s="126">
        <f t="shared" ca="1" si="127"/>
        <v>0</v>
      </c>
      <c r="BZ93" s="126">
        <f t="shared" ca="1" si="127"/>
        <v>0</v>
      </c>
      <c r="CA93" s="126">
        <f t="shared" ca="1" si="127"/>
        <v>0</v>
      </c>
      <c r="CB93" s="126">
        <f t="shared" ca="1" si="127"/>
        <v>0</v>
      </c>
      <c r="CC93" s="126">
        <f t="shared" ca="1" si="127"/>
        <v>0</v>
      </c>
      <c r="CD93" s="126">
        <f t="shared" ca="1" si="127"/>
        <v>0</v>
      </c>
      <c r="CE93" s="126">
        <f t="shared" ca="1" si="127"/>
        <v>0</v>
      </c>
      <c r="CF93" s="126">
        <f t="shared" ca="1" si="127"/>
        <v>0</v>
      </c>
      <c r="CG93" s="126">
        <f t="shared" ca="1" si="127"/>
        <v>0</v>
      </c>
      <c r="CH93" s="126">
        <f t="shared" ca="1" si="127"/>
        <v>0</v>
      </c>
      <c r="CI93" s="126">
        <f t="shared" ca="1" si="127"/>
        <v>0</v>
      </c>
      <c r="CJ93" s="126">
        <f t="shared" ca="1" si="127"/>
        <v>0</v>
      </c>
      <c r="CK93" s="126">
        <f t="shared" ca="1" si="127"/>
        <v>0</v>
      </c>
      <c r="CL93" s="126">
        <f t="shared" ca="1" si="127"/>
        <v>0</v>
      </c>
      <c r="CM93" s="126">
        <f t="shared" ca="1" si="127"/>
        <v>0</v>
      </c>
      <c r="CN93" s="126">
        <f t="shared" ca="1" si="127"/>
        <v>0</v>
      </c>
      <c r="CO93" s="126">
        <f t="shared" ca="1" si="127"/>
        <v>0</v>
      </c>
      <c r="CP93" s="126">
        <f t="shared" ca="1" si="127"/>
        <v>0</v>
      </c>
      <c r="CQ93" s="126">
        <f t="shared" ca="1" si="127"/>
        <v>0</v>
      </c>
      <c r="CR93" s="126">
        <f t="shared" ca="1" si="127"/>
        <v>0</v>
      </c>
      <c r="CS93" s="126">
        <f t="shared" ca="1" si="127"/>
        <v>0</v>
      </c>
      <c r="CT93" s="126">
        <f t="shared" ca="1" si="127"/>
        <v>0</v>
      </c>
      <c r="CU93" s="126">
        <f t="shared" ca="1" si="127"/>
        <v>0</v>
      </c>
      <c r="CV93" s="126">
        <f t="shared" ca="1" si="127"/>
        <v>0</v>
      </c>
      <c r="CW93" s="126">
        <f t="shared" ref="CW93:EB93" ca="1" si="128" xml:space="preserve"> CW$123</f>
        <v>0</v>
      </c>
      <c r="CX93" s="126">
        <f t="shared" ca="1" si="128"/>
        <v>0</v>
      </c>
      <c r="CY93" s="126">
        <f t="shared" ca="1" si="128"/>
        <v>0</v>
      </c>
      <c r="CZ93" s="126">
        <f t="shared" ca="1" si="128"/>
        <v>0</v>
      </c>
      <c r="DA93" s="126">
        <f t="shared" ca="1" si="128"/>
        <v>0</v>
      </c>
      <c r="DB93" s="126">
        <f t="shared" ca="1" si="128"/>
        <v>0</v>
      </c>
      <c r="DC93" s="126">
        <f t="shared" ca="1" si="128"/>
        <v>0</v>
      </c>
      <c r="DD93" s="126">
        <f t="shared" ca="1" si="128"/>
        <v>0</v>
      </c>
      <c r="DE93" s="126">
        <f t="shared" ca="1" si="128"/>
        <v>0</v>
      </c>
      <c r="DF93" s="126">
        <f t="shared" ca="1" si="128"/>
        <v>0</v>
      </c>
      <c r="DG93" s="126">
        <f t="shared" ca="1" si="128"/>
        <v>0</v>
      </c>
      <c r="DH93" s="126">
        <f t="shared" ca="1" si="128"/>
        <v>0</v>
      </c>
      <c r="DI93" s="126">
        <f t="shared" ca="1" si="128"/>
        <v>0</v>
      </c>
      <c r="DJ93" s="126">
        <f t="shared" ca="1" si="128"/>
        <v>0</v>
      </c>
      <c r="DK93" s="126">
        <f t="shared" ca="1" si="128"/>
        <v>0</v>
      </c>
      <c r="DL93" s="126">
        <f t="shared" ca="1" si="128"/>
        <v>0</v>
      </c>
      <c r="DM93" s="126">
        <f t="shared" ca="1" si="128"/>
        <v>0</v>
      </c>
      <c r="DN93" s="126">
        <f t="shared" ca="1" si="128"/>
        <v>0</v>
      </c>
      <c r="DO93" s="126">
        <f t="shared" ca="1" si="128"/>
        <v>0</v>
      </c>
      <c r="DP93" s="126">
        <f t="shared" ca="1" si="128"/>
        <v>0</v>
      </c>
      <c r="DQ93" s="126">
        <f t="shared" ca="1" si="128"/>
        <v>0</v>
      </c>
      <c r="DR93" s="126">
        <f t="shared" ca="1" si="128"/>
        <v>0</v>
      </c>
      <c r="DS93" s="126">
        <f t="shared" ca="1" si="128"/>
        <v>0</v>
      </c>
      <c r="DT93" s="126">
        <f t="shared" ca="1" si="128"/>
        <v>0</v>
      </c>
      <c r="DU93" s="126">
        <f t="shared" ca="1" si="128"/>
        <v>0</v>
      </c>
      <c r="DV93" s="126">
        <f t="shared" ca="1" si="128"/>
        <v>0</v>
      </c>
      <c r="DW93" s="126">
        <f t="shared" ca="1" si="128"/>
        <v>0</v>
      </c>
      <c r="DX93" s="126">
        <f t="shared" ca="1" si="128"/>
        <v>0</v>
      </c>
      <c r="DY93" s="126">
        <f t="shared" ca="1" si="128"/>
        <v>0</v>
      </c>
      <c r="DZ93" s="126">
        <f t="shared" ca="1" si="128"/>
        <v>0</v>
      </c>
      <c r="EA93" s="126">
        <f t="shared" ca="1" si="128"/>
        <v>0</v>
      </c>
      <c r="EB93" s="126">
        <f t="shared" ca="1" si="128"/>
        <v>0</v>
      </c>
      <c r="EC93" s="126">
        <f t="shared" ref="EC93:FH93" ca="1" si="129" xml:space="preserve"> EC$123</f>
        <v>0</v>
      </c>
      <c r="ED93" s="126">
        <f t="shared" ca="1" si="129"/>
        <v>0</v>
      </c>
      <c r="EE93" s="126">
        <f t="shared" ca="1" si="129"/>
        <v>0</v>
      </c>
      <c r="EF93" s="126">
        <f t="shared" ca="1" si="129"/>
        <v>0</v>
      </c>
      <c r="EG93" s="126">
        <f t="shared" ca="1" si="129"/>
        <v>0</v>
      </c>
      <c r="EH93" s="126">
        <f t="shared" ca="1" si="129"/>
        <v>0</v>
      </c>
      <c r="EI93" s="126">
        <f t="shared" ca="1" si="129"/>
        <v>0</v>
      </c>
      <c r="EJ93" s="126">
        <f t="shared" ca="1" si="129"/>
        <v>0</v>
      </c>
      <c r="EK93" s="126">
        <f t="shared" ca="1" si="129"/>
        <v>0</v>
      </c>
      <c r="EL93" s="126">
        <f t="shared" ca="1" si="129"/>
        <v>0</v>
      </c>
      <c r="EM93" s="126">
        <f t="shared" ca="1" si="129"/>
        <v>0</v>
      </c>
      <c r="EN93" s="126">
        <f t="shared" ca="1" si="129"/>
        <v>0</v>
      </c>
      <c r="EO93" s="126">
        <f t="shared" ca="1" si="129"/>
        <v>0</v>
      </c>
      <c r="EP93" s="126">
        <f t="shared" ca="1" si="129"/>
        <v>0</v>
      </c>
      <c r="EQ93" s="126">
        <f t="shared" ca="1" si="129"/>
        <v>0</v>
      </c>
      <c r="ER93" s="126">
        <f t="shared" ca="1" si="129"/>
        <v>0</v>
      </c>
      <c r="ES93" s="126">
        <f t="shared" ca="1" si="129"/>
        <v>0</v>
      </c>
      <c r="ET93" s="126">
        <f t="shared" ca="1" si="129"/>
        <v>0</v>
      </c>
      <c r="EU93" s="126">
        <f t="shared" ca="1" si="129"/>
        <v>0</v>
      </c>
      <c r="EV93" s="126">
        <f t="shared" ca="1" si="129"/>
        <v>0</v>
      </c>
      <c r="EW93" s="126">
        <f t="shared" ca="1" si="129"/>
        <v>0</v>
      </c>
      <c r="EX93" s="126">
        <f t="shared" ca="1" si="129"/>
        <v>0</v>
      </c>
      <c r="EY93" s="126">
        <f t="shared" ca="1" si="129"/>
        <v>0</v>
      </c>
      <c r="EZ93" s="126">
        <f t="shared" ca="1" si="129"/>
        <v>0</v>
      </c>
      <c r="FA93" s="126">
        <f t="shared" ca="1" si="129"/>
        <v>0</v>
      </c>
      <c r="FB93" s="126">
        <f t="shared" ca="1" si="129"/>
        <v>0</v>
      </c>
      <c r="FC93" s="126">
        <f t="shared" ca="1" si="129"/>
        <v>0</v>
      </c>
      <c r="FD93" s="126">
        <f t="shared" ca="1" si="129"/>
        <v>0</v>
      </c>
      <c r="FE93" s="126">
        <f t="shared" ca="1" si="129"/>
        <v>0</v>
      </c>
      <c r="FF93" s="126">
        <f t="shared" ca="1" si="129"/>
        <v>0</v>
      </c>
      <c r="FG93" s="126">
        <f t="shared" ca="1" si="129"/>
        <v>0</v>
      </c>
      <c r="FH93" s="126">
        <f t="shared" ca="1" si="129"/>
        <v>0</v>
      </c>
      <c r="FI93" s="126">
        <f t="shared" ref="FI93:GJ93" ca="1" si="130" xml:space="preserve"> FI$123</f>
        <v>0</v>
      </c>
      <c r="FJ93" s="126">
        <f t="shared" ca="1" si="130"/>
        <v>0</v>
      </c>
      <c r="FK93" s="126">
        <f t="shared" ca="1" si="130"/>
        <v>0</v>
      </c>
      <c r="FL93" s="126">
        <f t="shared" ca="1" si="130"/>
        <v>0</v>
      </c>
      <c r="FM93" s="126">
        <f t="shared" ca="1" si="130"/>
        <v>0</v>
      </c>
      <c r="FN93" s="126">
        <f t="shared" ca="1" si="130"/>
        <v>0</v>
      </c>
      <c r="FO93" s="126">
        <f t="shared" ca="1" si="130"/>
        <v>0</v>
      </c>
      <c r="FP93" s="126">
        <f t="shared" ca="1" si="130"/>
        <v>0</v>
      </c>
      <c r="FQ93" s="126">
        <f t="shared" ca="1" si="130"/>
        <v>0</v>
      </c>
      <c r="FR93" s="126">
        <f t="shared" ca="1" si="130"/>
        <v>0</v>
      </c>
      <c r="FS93" s="126">
        <f t="shared" ca="1" si="130"/>
        <v>0</v>
      </c>
      <c r="FT93" s="126">
        <f t="shared" ca="1" si="130"/>
        <v>0</v>
      </c>
      <c r="FU93" s="126">
        <f t="shared" ca="1" si="130"/>
        <v>0</v>
      </c>
      <c r="FV93" s="126">
        <f t="shared" ca="1" si="130"/>
        <v>0</v>
      </c>
      <c r="FW93" s="126">
        <f t="shared" ca="1" si="130"/>
        <v>0</v>
      </c>
      <c r="FX93" s="126">
        <f t="shared" ca="1" si="130"/>
        <v>0</v>
      </c>
      <c r="FY93" s="126">
        <f t="shared" ca="1" si="130"/>
        <v>0</v>
      </c>
      <c r="FZ93" s="126">
        <f t="shared" ca="1" si="130"/>
        <v>0</v>
      </c>
      <c r="GA93" s="126">
        <f t="shared" ca="1" si="130"/>
        <v>0</v>
      </c>
      <c r="GB93" s="126">
        <f t="shared" ca="1" si="130"/>
        <v>0</v>
      </c>
      <c r="GC93" s="126">
        <f t="shared" ca="1" si="130"/>
        <v>0</v>
      </c>
      <c r="GD93" s="126">
        <f t="shared" ca="1" si="130"/>
        <v>0</v>
      </c>
      <c r="GE93" s="126">
        <f t="shared" ca="1" si="130"/>
        <v>0</v>
      </c>
      <c r="GF93" s="126">
        <f t="shared" ca="1" si="130"/>
        <v>0</v>
      </c>
      <c r="GG93" s="126">
        <f t="shared" ca="1" si="130"/>
        <v>0</v>
      </c>
      <c r="GH93" s="126">
        <f t="shared" ca="1" si="130"/>
        <v>0</v>
      </c>
      <c r="GI93" s="126">
        <f t="shared" ca="1" si="130"/>
        <v>0</v>
      </c>
      <c r="GJ93" s="126">
        <f t="shared" ca="1" si="130"/>
        <v>0</v>
      </c>
    </row>
    <row r="94" spans="1:192" s="548" customFormat="1" x14ac:dyDescent="0.25">
      <c r="A94" s="189"/>
      <c r="B94" s="189"/>
      <c r="C94" s="190"/>
      <c r="D94" s="191"/>
      <c r="E94" s="622" t="s">
        <v>297</v>
      </c>
      <c r="F94" s="249"/>
      <c r="G94" s="249" t="str">
        <f xml:space="preserve"> SMU</f>
        <v>$ 000s</v>
      </c>
      <c r="H94" s="249">
        <f ca="1" xml:space="preserve"> SUM(J94:GJ94)</f>
        <v>320.11361438832154</v>
      </c>
      <c r="I94" s="192"/>
      <c r="J94" s="249">
        <f t="shared" ref="J94:AO94" si="131" xml:space="preserve"> J92 * J93</f>
        <v>0</v>
      </c>
      <c r="K94" s="249">
        <f t="shared" ca="1" si="131"/>
        <v>0</v>
      </c>
      <c r="L94" s="249">
        <f t="shared" ca="1" si="131"/>
        <v>0</v>
      </c>
      <c r="M94" s="249">
        <f t="shared" si="131"/>
        <v>0</v>
      </c>
      <c r="N94" s="249">
        <f t="shared" ca="1" si="131"/>
        <v>0</v>
      </c>
      <c r="O94" s="249">
        <f t="shared" ca="1" si="131"/>
        <v>0</v>
      </c>
      <c r="P94" s="249">
        <f t="shared" ca="1" si="131"/>
        <v>22.573875000000044</v>
      </c>
      <c r="Q94" s="249">
        <f t="shared" ca="1" si="131"/>
        <v>44.792061708333378</v>
      </c>
      <c r="R94" s="249">
        <f t="shared" ca="1" si="131"/>
        <v>0</v>
      </c>
      <c r="S94" s="249">
        <f t="shared" ca="1" si="131"/>
        <v>0</v>
      </c>
      <c r="T94" s="249">
        <f t="shared" ca="1" si="131"/>
        <v>19.557529850746285</v>
      </c>
      <c r="U94" s="249">
        <f t="shared" ca="1" si="131"/>
        <v>38.675162381426205</v>
      </c>
      <c r="V94" s="249">
        <f t="shared" ca="1" si="131"/>
        <v>0</v>
      </c>
      <c r="W94" s="249">
        <f t="shared" ca="1" si="131"/>
        <v>0</v>
      </c>
      <c r="X94" s="249">
        <f t="shared" ca="1" si="131"/>
        <v>16.723141281568932</v>
      </c>
      <c r="Y94" s="249">
        <f t="shared" ca="1" si="131"/>
        <v>32.829511598678749</v>
      </c>
      <c r="Z94" s="249">
        <f t="shared" ca="1" si="131"/>
        <v>0</v>
      </c>
      <c r="AA94" s="249">
        <f t="shared" ca="1" si="131"/>
        <v>0</v>
      </c>
      <c r="AB94" s="249">
        <f t="shared" ca="1" si="131"/>
        <v>13.519405968412947</v>
      </c>
      <c r="AC94" s="249">
        <f t="shared" ca="1" si="131"/>
        <v>26.430210994943536</v>
      </c>
      <c r="AD94" s="249">
        <f t="shared" ca="1" si="131"/>
        <v>0</v>
      </c>
      <c r="AE94" s="249">
        <f t="shared" ca="1" si="131"/>
        <v>0</v>
      </c>
      <c r="AF94" s="249">
        <f t="shared" ca="1" si="131"/>
        <v>10.49764524220191</v>
      </c>
      <c r="AG94" s="249">
        <f t="shared" ca="1" si="131"/>
        <v>20.302195895466159</v>
      </c>
      <c r="AH94" s="249">
        <f t="shared" ca="1" si="131"/>
        <v>0</v>
      </c>
      <c r="AI94" s="249">
        <f t="shared" ca="1" si="131"/>
        <v>0</v>
      </c>
      <c r="AJ94" s="249">
        <f t="shared" ca="1" si="131"/>
        <v>7.4740972559222696</v>
      </c>
      <c r="AK94" s="249">
        <f t="shared" ca="1" si="131"/>
        <v>14.17051234540576</v>
      </c>
      <c r="AL94" s="249">
        <f t="shared" ca="1" si="131"/>
        <v>0</v>
      </c>
      <c r="AM94" s="249">
        <f t="shared" ca="1" si="131"/>
        <v>0</v>
      </c>
      <c r="AN94" s="249">
        <f t="shared" ca="1" si="131"/>
        <v>6.2217851525727665</v>
      </c>
      <c r="AO94" s="249">
        <f t="shared" ca="1" si="131"/>
        <v>12.21389943478764</v>
      </c>
      <c r="AP94" s="249">
        <f t="shared" ref="AP94:BU94" ca="1" si="132" xml:space="preserve"> AP92 * AP93</f>
        <v>0</v>
      </c>
      <c r="AQ94" s="249">
        <f t="shared" ca="1" si="132"/>
        <v>0</v>
      </c>
      <c r="AR94" s="249">
        <f t="shared" ca="1" si="132"/>
        <v>5.1981771027388817</v>
      </c>
      <c r="AS94" s="249">
        <f t="shared" ca="1" si="132"/>
        <v>10.146063808545184</v>
      </c>
      <c r="AT94" s="249">
        <f t="shared" ca="1" si="132"/>
        <v>0</v>
      </c>
      <c r="AU94" s="249">
        <f t="shared" ca="1" si="132"/>
        <v>0</v>
      </c>
      <c r="AV94" s="249">
        <f t="shared" ca="1" si="132"/>
        <v>3.9695163055766307</v>
      </c>
      <c r="AW94" s="249">
        <f t="shared" ca="1" si="132"/>
        <v>7.6306916792902539</v>
      </c>
      <c r="AX94" s="249">
        <f t="shared" ca="1" si="132"/>
        <v>0</v>
      </c>
      <c r="AY94" s="249">
        <f t="shared" ca="1" si="132"/>
        <v>0</v>
      </c>
      <c r="AZ94" s="249">
        <f t="shared" ca="1" si="132"/>
        <v>2.5178956673605422</v>
      </c>
      <c r="BA94" s="249">
        <f t="shared" ca="1" si="132"/>
        <v>4.670235714343459</v>
      </c>
      <c r="BB94" s="249">
        <f t="shared" ca="1" si="132"/>
        <v>0</v>
      </c>
      <c r="BC94" s="249">
        <f t="shared" ca="1" si="132"/>
        <v>0</v>
      </c>
      <c r="BD94" s="249">
        <f t="shared" ca="1" si="132"/>
        <v>0</v>
      </c>
      <c r="BE94" s="249">
        <f t="shared" ca="1" si="132"/>
        <v>0</v>
      </c>
      <c r="BF94" s="249">
        <f t="shared" ca="1" si="132"/>
        <v>0</v>
      </c>
      <c r="BG94" s="249">
        <f t="shared" ca="1" si="132"/>
        <v>0</v>
      </c>
      <c r="BH94" s="249">
        <f t="shared" ca="1" si="132"/>
        <v>0</v>
      </c>
      <c r="BI94" s="249">
        <f t="shared" ca="1" si="132"/>
        <v>0</v>
      </c>
      <c r="BJ94" s="249">
        <f t="shared" ca="1" si="132"/>
        <v>0</v>
      </c>
      <c r="BK94" s="249">
        <f t="shared" ca="1" si="132"/>
        <v>0</v>
      </c>
      <c r="BL94" s="249">
        <f t="shared" ca="1" si="132"/>
        <v>0</v>
      </c>
      <c r="BM94" s="249">
        <f t="shared" ca="1" si="132"/>
        <v>0</v>
      </c>
      <c r="BN94" s="249">
        <f t="shared" ca="1" si="132"/>
        <v>0</v>
      </c>
      <c r="BO94" s="249">
        <f t="shared" ca="1" si="132"/>
        <v>0</v>
      </c>
      <c r="BP94" s="249">
        <f t="shared" ca="1" si="132"/>
        <v>0</v>
      </c>
      <c r="BQ94" s="249">
        <f t="shared" ca="1" si="132"/>
        <v>0</v>
      </c>
      <c r="BR94" s="249">
        <f t="shared" ca="1" si="132"/>
        <v>0</v>
      </c>
      <c r="BS94" s="249">
        <f t="shared" ca="1" si="132"/>
        <v>0</v>
      </c>
      <c r="BT94" s="249">
        <f t="shared" ca="1" si="132"/>
        <v>0</v>
      </c>
      <c r="BU94" s="249">
        <f t="shared" ca="1" si="132"/>
        <v>0</v>
      </c>
      <c r="BV94" s="249">
        <f t="shared" ref="BV94:DA94" ca="1" si="133" xml:space="preserve"> BV92 * BV93</f>
        <v>0</v>
      </c>
      <c r="BW94" s="249">
        <f t="shared" ca="1" si="133"/>
        <v>0</v>
      </c>
      <c r="BX94" s="249">
        <f t="shared" ca="1" si="133"/>
        <v>0</v>
      </c>
      <c r="BY94" s="249">
        <f t="shared" ca="1" si="133"/>
        <v>0</v>
      </c>
      <c r="BZ94" s="249">
        <f t="shared" ca="1" si="133"/>
        <v>0</v>
      </c>
      <c r="CA94" s="249">
        <f t="shared" ca="1" si="133"/>
        <v>0</v>
      </c>
      <c r="CB94" s="249">
        <f t="shared" ca="1" si="133"/>
        <v>0</v>
      </c>
      <c r="CC94" s="249">
        <f t="shared" ca="1" si="133"/>
        <v>0</v>
      </c>
      <c r="CD94" s="249">
        <f t="shared" ca="1" si="133"/>
        <v>0</v>
      </c>
      <c r="CE94" s="249">
        <f t="shared" ca="1" si="133"/>
        <v>0</v>
      </c>
      <c r="CF94" s="249">
        <f t="shared" ca="1" si="133"/>
        <v>0</v>
      </c>
      <c r="CG94" s="249">
        <f t="shared" ca="1" si="133"/>
        <v>0</v>
      </c>
      <c r="CH94" s="249">
        <f t="shared" ca="1" si="133"/>
        <v>0</v>
      </c>
      <c r="CI94" s="249">
        <f t="shared" ca="1" si="133"/>
        <v>0</v>
      </c>
      <c r="CJ94" s="249">
        <f t="shared" ca="1" si="133"/>
        <v>0</v>
      </c>
      <c r="CK94" s="249">
        <f t="shared" ca="1" si="133"/>
        <v>0</v>
      </c>
      <c r="CL94" s="249">
        <f t="shared" ca="1" si="133"/>
        <v>0</v>
      </c>
      <c r="CM94" s="249">
        <f t="shared" ca="1" si="133"/>
        <v>0</v>
      </c>
      <c r="CN94" s="249">
        <f t="shared" ca="1" si="133"/>
        <v>0</v>
      </c>
      <c r="CO94" s="249">
        <f t="shared" ca="1" si="133"/>
        <v>0</v>
      </c>
      <c r="CP94" s="249">
        <f t="shared" ca="1" si="133"/>
        <v>0</v>
      </c>
      <c r="CQ94" s="249">
        <f t="shared" ca="1" si="133"/>
        <v>0</v>
      </c>
      <c r="CR94" s="249">
        <f t="shared" ca="1" si="133"/>
        <v>0</v>
      </c>
      <c r="CS94" s="249">
        <f t="shared" ca="1" si="133"/>
        <v>0</v>
      </c>
      <c r="CT94" s="249">
        <f t="shared" ca="1" si="133"/>
        <v>0</v>
      </c>
      <c r="CU94" s="249">
        <f t="shared" ca="1" si="133"/>
        <v>0</v>
      </c>
      <c r="CV94" s="249">
        <f t="shared" ca="1" si="133"/>
        <v>0</v>
      </c>
      <c r="CW94" s="249">
        <f t="shared" ca="1" si="133"/>
        <v>0</v>
      </c>
      <c r="CX94" s="249">
        <f t="shared" ca="1" si="133"/>
        <v>0</v>
      </c>
      <c r="CY94" s="249">
        <f t="shared" ca="1" si="133"/>
        <v>0</v>
      </c>
      <c r="CZ94" s="249">
        <f t="shared" ca="1" si="133"/>
        <v>0</v>
      </c>
      <c r="DA94" s="249">
        <f t="shared" ca="1" si="133"/>
        <v>0</v>
      </c>
      <c r="DB94" s="249">
        <f t="shared" ref="DB94:EG94" ca="1" si="134" xml:space="preserve"> DB92 * DB93</f>
        <v>0</v>
      </c>
      <c r="DC94" s="249">
        <f t="shared" ca="1" si="134"/>
        <v>0</v>
      </c>
      <c r="DD94" s="249">
        <f t="shared" ca="1" si="134"/>
        <v>0</v>
      </c>
      <c r="DE94" s="249">
        <f t="shared" ca="1" si="134"/>
        <v>0</v>
      </c>
      <c r="DF94" s="249">
        <f t="shared" ca="1" si="134"/>
        <v>0</v>
      </c>
      <c r="DG94" s="249">
        <f t="shared" ca="1" si="134"/>
        <v>0</v>
      </c>
      <c r="DH94" s="249">
        <f t="shared" ca="1" si="134"/>
        <v>0</v>
      </c>
      <c r="DI94" s="249">
        <f t="shared" ca="1" si="134"/>
        <v>0</v>
      </c>
      <c r="DJ94" s="249">
        <f t="shared" ca="1" si="134"/>
        <v>0</v>
      </c>
      <c r="DK94" s="249">
        <f t="shared" ca="1" si="134"/>
        <v>0</v>
      </c>
      <c r="DL94" s="249">
        <f t="shared" ca="1" si="134"/>
        <v>0</v>
      </c>
      <c r="DM94" s="249">
        <f t="shared" ca="1" si="134"/>
        <v>0</v>
      </c>
      <c r="DN94" s="249">
        <f t="shared" ca="1" si="134"/>
        <v>0</v>
      </c>
      <c r="DO94" s="249">
        <f t="shared" ca="1" si="134"/>
        <v>0</v>
      </c>
      <c r="DP94" s="249">
        <f t="shared" ca="1" si="134"/>
        <v>0</v>
      </c>
      <c r="DQ94" s="249">
        <f t="shared" ca="1" si="134"/>
        <v>0</v>
      </c>
      <c r="DR94" s="249">
        <f t="shared" ca="1" si="134"/>
        <v>0</v>
      </c>
      <c r="DS94" s="249">
        <f t="shared" ca="1" si="134"/>
        <v>0</v>
      </c>
      <c r="DT94" s="249">
        <f t="shared" ca="1" si="134"/>
        <v>0</v>
      </c>
      <c r="DU94" s="249">
        <f t="shared" ca="1" si="134"/>
        <v>0</v>
      </c>
      <c r="DV94" s="249">
        <f t="shared" ca="1" si="134"/>
        <v>0</v>
      </c>
      <c r="DW94" s="249">
        <f t="shared" ca="1" si="134"/>
        <v>0</v>
      </c>
      <c r="DX94" s="249">
        <f t="shared" ca="1" si="134"/>
        <v>0</v>
      </c>
      <c r="DY94" s="249">
        <f t="shared" ca="1" si="134"/>
        <v>0</v>
      </c>
      <c r="DZ94" s="249">
        <f t="shared" ca="1" si="134"/>
        <v>0</v>
      </c>
      <c r="EA94" s="249">
        <f t="shared" ca="1" si="134"/>
        <v>0</v>
      </c>
      <c r="EB94" s="249">
        <f t="shared" ca="1" si="134"/>
        <v>0</v>
      </c>
      <c r="EC94" s="249">
        <f t="shared" ca="1" si="134"/>
        <v>0</v>
      </c>
      <c r="ED94" s="249">
        <f t="shared" ca="1" si="134"/>
        <v>0</v>
      </c>
      <c r="EE94" s="249">
        <f t="shared" ca="1" si="134"/>
        <v>0</v>
      </c>
      <c r="EF94" s="249">
        <f t="shared" ca="1" si="134"/>
        <v>0</v>
      </c>
      <c r="EG94" s="249">
        <f t="shared" ca="1" si="134"/>
        <v>0</v>
      </c>
      <c r="EH94" s="249">
        <f t="shared" ref="EH94:FM94" ca="1" si="135" xml:space="preserve"> EH92 * EH93</f>
        <v>0</v>
      </c>
      <c r="EI94" s="249">
        <f t="shared" ca="1" si="135"/>
        <v>0</v>
      </c>
      <c r="EJ94" s="249">
        <f t="shared" ca="1" si="135"/>
        <v>0</v>
      </c>
      <c r="EK94" s="249">
        <f t="shared" ca="1" si="135"/>
        <v>0</v>
      </c>
      <c r="EL94" s="249">
        <f t="shared" ca="1" si="135"/>
        <v>0</v>
      </c>
      <c r="EM94" s="249">
        <f t="shared" ca="1" si="135"/>
        <v>0</v>
      </c>
      <c r="EN94" s="249">
        <f t="shared" ca="1" si="135"/>
        <v>0</v>
      </c>
      <c r="EO94" s="249">
        <f t="shared" ca="1" si="135"/>
        <v>0</v>
      </c>
      <c r="EP94" s="249">
        <f t="shared" ca="1" si="135"/>
        <v>0</v>
      </c>
      <c r="EQ94" s="249">
        <f t="shared" ca="1" si="135"/>
        <v>0</v>
      </c>
      <c r="ER94" s="249">
        <f t="shared" ca="1" si="135"/>
        <v>0</v>
      </c>
      <c r="ES94" s="249">
        <f t="shared" ca="1" si="135"/>
        <v>0</v>
      </c>
      <c r="ET94" s="249">
        <f t="shared" ca="1" si="135"/>
        <v>0</v>
      </c>
      <c r="EU94" s="249">
        <f t="shared" ca="1" si="135"/>
        <v>0</v>
      </c>
      <c r="EV94" s="249">
        <f t="shared" ca="1" si="135"/>
        <v>0</v>
      </c>
      <c r="EW94" s="249">
        <f t="shared" ca="1" si="135"/>
        <v>0</v>
      </c>
      <c r="EX94" s="249">
        <f t="shared" ca="1" si="135"/>
        <v>0</v>
      </c>
      <c r="EY94" s="249">
        <f t="shared" ca="1" si="135"/>
        <v>0</v>
      </c>
      <c r="EZ94" s="249">
        <f t="shared" ca="1" si="135"/>
        <v>0</v>
      </c>
      <c r="FA94" s="249">
        <f t="shared" ca="1" si="135"/>
        <v>0</v>
      </c>
      <c r="FB94" s="249">
        <f t="shared" ca="1" si="135"/>
        <v>0</v>
      </c>
      <c r="FC94" s="249">
        <f t="shared" ca="1" si="135"/>
        <v>0</v>
      </c>
      <c r="FD94" s="249">
        <f t="shared" ca="1" si="135"/>
        <v>0</v>
      </c>
      <c r="FE94" s="249">
        <f t="shared" ca="1" si="135"/>
        <v>0</v>
      </c>
      <c r="FF94" s="249">
        <f t="shared" ca="1" si="135"/>
        <v>0</v>
      </c>
      <c r="FG94" s="249">
        <f t="shared" ca="1" si="135"/>
        <v>0</v>
      </c>
      <c r="FH94" s="249">
        <f t="shared" ca="1" si="135"/>
        <v>0</v>
      </c>
      <c r="FI94" s="249">
        <f t="shared" ca="1" si="135"/>
        <v>0</v>
      </c>
      <c r="FJ94" s="249">
        <f t="shared" ca="1" si="135"/>
        <v>0</v>
      </c>
      <c r="FK94" s="249">
        <f t="shared" ca="1" si="135"/>
        <v>0</v>
      </c>
      <c r="FL94" s="249">
        <f t="shared" ca="1" si="135"/>
        <v>0</v>
      </c>
      <c r="FM94" s="249">
        <f t="shared" ca="1" si="135"/>
        <v>0</v>
      </c>
      <c r="FN94" s="249">
        <f t="shared" ref="FN94:GJ94" ca="1" si="136" xml:space="preserve"> FN92 * FN93</f>
        <v>0</v>
      </c>
      <c r="FO94" s="249">
        <f t="shared" ca="1" si="136"/>
        <v>0</v>
      </c>
      <c r="FP94" s="249">
        <f t="shared" ca="1" si="136"/>
        <v>0</v>
      </c>
      <c r="FQ94" s="249">
        <f t="shared" ca="1" si="136"/>
        <v>0</v>
      </c>
      <c r="FR94" s="249">
        <f t="shared" ca="1" si="136"/>
        <v>0</v>
      </c>
      <c r="FS94" s="249">
        <f t="shared" ca="1" si="136"/>
        <v>0</v>
      </c>
      <c r="FT94" s="249">
        <f t="shared" ca="1" si="136"/>
        <v>0</v>
      </c>
      <c r="FU94" s="249">
        <f t="shared" ca="1" si="136"/>
        <v>0</v>
      </c>
      <c r="FV94" s="249">
        <f t="shared" ca="1" si="136"/>
        <v>0</v>
      </c>
      <c r="FW94" s="249">
        <f t="shared" ca="1" si="136"/>
        <v>0</v>
      </c>
      <c r="FX94" s="249">
        <f t="shared" ca="1" si="136"/>
        <v>0</v>
      </c>
      <c r="FY94" s="249">
        <f t="shared" ca="1" si="136"/>
        <v>0</v>
      </c>
      <c r="FZ94" s="249">
        <f t="shared" ca="1" si="136"/>
        <v>0</v>
      </c>
      <c r="GA94" s="249">
        <f t="shared" ca="1" si="136"/>
        <v>0</v>
      </c>
      <c r="GB94" s="249">
        <f t="shared" ca="1" si="136"/>
        <v>0</v>
      </c>
      <c r="GC94" s="249">
        <f t="shared" ca="1" si="136"/>
        <v>0</v>
      </c>
      <c r="GD94" s="249">
        <f t="shared" ca="1" si="136"/>
        <v>0</v>
      </c>
      <c r="GE94" s="249">
        <f t="shared" ca="1" si="136"/>
        <v>0</v>
      </c>
      <c r="GF94" s="249">
        <f t="shared" ca="1" si="136"/>
        <v>0</v>
      </c>
      <c r="GG94" s="249">
        <f t="shared" ca="1" si="136"/>
        <v>0</v>
      </c>
      <c r="GH94" s="249">
        <f t="shared" ca="1" si="136"/>
        <v>0</v>
      </c>
      <c r="GI94" s="249">
        <f t="shared" ca="1" si="136"/>
        <v>0</v>
      </c>
      <c r="GJ94" s="249">
        <f t="shared" ca="1" si="136"/>
        <v>0</v>
      </c>
    </row>
    <row r="95" spans="1:192" s="600" customFormat="1" x14ac:dyDescent="0.25">
      <c r="A95" s="595"/>
      <c r="B95" s="595"/>
      <c r="C95" s="596"/>
      <c r="D95" s="597"/>
      <c r="E95" s="598" t="str">
        <f xml:space="preserve"> LEFT(E94, LEN(E94) - 4)</f>
        <v>RCF interest due</v>
      </c>
      <c r="F95" s="598"/>
      <c r="G95" s="598" t="str">
        <f xml:space="preserve"> SMU</f>
        <v>$ 000s</v>
      </c>
      <c r="H95" s="598">
        <f ca="1" xml:space="preserve"> SUM(J95:GJ95)</f>
        <v>-320.11361438832154</v>
      </c>
      <c r="I95" s="599"/>
      <c r="J95" s="598">
        <f t="shared" ref="J95:BU95" si="137" xml:space="preserve"> -1 * J94</f>
        <v>0</v>
      </c>
      <c r="K95" s="598">
        <f t="shared" ca="1" si="137"/>
        <v>0</v>
      </c>
      <c r="L95" s="598">
        <f t="shared" ca="1" si="137"/>
        <v>0</v>
      </c>
      <c r="M95" s="598">
        <f t="shared" si="137"/>
        <v>0</v>
      </c>
      <c r="N95" s="598">
        <f t="shared" ca="1" si="137"/>
        <v>0</v>
      </c>
      <c r="O95" s="598">
        <f t="shared" ca="1" si="137"/>
        <v>0</v>
      </c>
      <c r="P95" s="598">
        <f t="shared" ca="1" si="137"/>
        <v>-22.573875000000044</v>
      </c>
      <c r="Q95" s="598">
        <f t="shared" ca="1" si="137"/>
        <v>-44.792061708333378</v>
      </c>
      <c r="R95" s="598">
        <f t="shared" ca="1" si="137"/>
        <v>0</v>
      </c>
      <c r="S95" s="598">
        <f t="shared" ca="1" si="137"/>
        <v>0</v>
      </c>
      <c r="T95" s="598">
        <f t="shared" ca="1" si="137"/>
        <v>-19.557529850746285</v>
      </c>
      <c r="U95" s="598">
        <f t="shared" ca="1" si="137"/>
        <v>-38.675162381426205</v>
      </c>
      <c r="V95" s="598">
        <f t="shared" ca="1" si="137"/>
        <v>0</v>
      </c>
      <c r="W95" s="598">
        <f t="shared" ca="1" si="137"/>
        <v>0</v>
      </c>
      <c r="X95" s="598">
        <f t="shared" ca="1" si="137"/>
        <v>-16.723141281568932</v>
      </c>
      <c r="Y95" s="598">
        <f t="shared" ca="1" si="137"/>
        <v>-32.829511598678749</v>
      </c>
      <c r="Z95" s="598">
        <f t="shared" ca="1" si="137"/>
        <v>0</v>
      </c>
      <c r="AA95" s="598">
        <f t="shared" ca="1" si="137"/>
        <v>0</v>
      </c>
      <c r="AB95" s="598">
        <f t="shared" ca="1" si="137"/>
        <v>-13.519405968412947</v>
      </c>
      <c r="AC95" s="598">
        <f t="shared" ca="1" si="137"/>
        <v>-26.430210994943536</v>
      </c>
      <c r="AD95" s="598">
        <f t="shared" ca="1" si="137"/>
        <v>0</v>
      </c>
      <c r="AE95" s="598">
        <f t="shared" ca="1" si="137"/>
        <v>0</v>
      </c>
      <c r="AF95" s="598">
        <f t="shared" ca="1" si="137"/>
        <v>-10.49764524220191</v>
      </c>
      <c r="AG95" s="598">
        <f t="shared" ca="1" si="137"/>
        <v>-20.302195895466159</v>
      </c>
      <c r="AH95" s="598">
        <f t="shared" ca="1" si="137"/>
        <v>0</v>
      </c>
      <c r="AI95" s="598">
        <f t="shared" ca="1" si="137"/>
        <v>0</v>
      </c>
      <c r="AJ95" s="598">
        <f t="shared" ca="1" si="137"/>
        <v>-7.4740972559222696</v>
      </c>
      <c r="AK95" s="598">
        <f t="shared" ca="1" si="137"/>
        <v>-14.17051234540576</v>
      </c>
      <c r="AL95" s="598">
        <f t="shared" ca="1" si="137"/>
        <v>0</v>
      </c>
      <c r="AM95" s="598">
        <f t="shared" ca="1" si="137"/>
        <v>0</v>
      </c>
      <c r="AN95" s="598">
        <f t="shared" ca="1" si="137"/>
        <v>-6.2217851525727665</v>
      </c>
      <c r="AO95" s="598">
        <f t="shared" ca="1" si="137"/>
        <v>-12.21389943478764</v>
      </c>
      <c r="AP95" s="598">
        <f t="shared" ca="1" si="137"/>
        <v>0</v>
      </c>
      <c r="AQ95" s="598">
        <f t="shared" ca="1" si="137"/>
        <v>0</v>
      </c>
      <c r="AR95" s="598">
        <f t="shared" ca="1" si="137"/>
        <v>-5.1981771027388817</v>
      </c>
      <c r="AS95" s="598">
        <f t="shared" ca="1" si="137"/>
        <v>-10.146063808545184</v>
      </c>
      <c r="AT95" s="598">
        <f t="shared" ca="1" si="137"/>
        <v>0</v>
      </c>
      <c r="AU95" s="598">
        <f t="shared" ca="1" si="137"/>
        <v>0</v>
      </c>
      <c r="AV95" s="598">
        <f t="shared" ca="1" si="137"/>
        <v>-3.9695163055766307</v>
      </c>
      <c r="AW95" s="598">
        <f t="shared" ca="1" si="137"/>
        <v>-7.6306916792902539</v>
      </c>
      <c r="AX95" s="598">
        <f t="shared" ca="1" si="137"/>
        <v>0</v>
      </c>
      <c r="AY95" s="598">
        <f t="shared" ca="1" si="137"/>
        <v>0</v>
      </c>
      <c r="AZ95" s="598">
        <f t="shared" ca="1" si="137"/>
        <v>-2.5178956673605422</v>
      </c>
      <c r="BA95" s="598">
        <f t="shared" ca="1" si="137"/>
        <v>-4.670235714343459</v>
      </c>
      <c r="BB95" s="598">
        <f t="shared" ca="1" si="137"/>
        <v>0</v>
      </c>
      <c r="BC95" s="598">
        <f t="shared" ca="1" si="137"/>
        <v>0</v>
      </c>
      <c r="BD95" s="598">
        <f t="shared" ca="1" si="137"/>
        <v>0</v>
      </c>
      <c r="BE95" s="598">
        <f t="shared" ca="1" si="137"/>
        <v>0</v>
      </c>
      <c r="BF95" s="598">
        <f t="shared" ca="1" si="137"/>
        <v>0</v>
      </c>
      <c r="BG95" s="598">
        <f t="shared" ca="1" si="137"/>
        <v>0</v>
      </c>
      <c r="BH95" s="598">
        <f t="shared" ca="1" si="137"/>
        <v>0</v>
      </c>
      <c r="BI95" s="598">
        <f t="shared" ca="1" si="137"/>
        <v>0</v>
      </c>
      <c r="BJ95" s="598">
        <f t="shared" ca="1" si="137"/>
        <v>0</v>
      </c>
      <c r="BK95" s="598">
        <f t="shared" ca="1" si="137"/>
        <v>0</v>
      </c>
      <c r="BL95" s="598">
        <f t="shared" ca="1" si="137"/>
        <v>0</v>
      </c>
      <c r="BM95" s="598">
        <f t="shared" ca="1" si="137"/>
        <v>0</v>
      </c>
      <c r="BN95" s="598">
        <f t="shared" ca="1" si="137"/>
        <v>0</v>
      </c>
      <c r="BO95" s="598">
        <f t="shared" ca="1" si="137"/>
        <v>0</v>
      </c>
      <c r="BP95" s="598">
        <f t="shared" ca="1" si="137"/>
        <v>0</v>
      </c>
      <c r="BQ95" s="598">
        <f t="shared" ca="1" si="137"/>
        <v>0</v>
      </c>
      <c r="BR95" s="598">
        <f t="shared" ca="1" si="137"/>
        <v>0</v>
      </c>
      <c r="BS95" s="598">
        <f t="shared" ca="1" si="137"/>
        <v>0</v>
      </c>
      <c r="BT95" s="598">
        <f t="shared" ca="1" si="137"/>
        <v>0</v>
      </c>
      <c r="BU95" s="598">
        <f t="shared" ca="1" si="137"/>
        <v>0</v>
      </c>
      <c r="BV95" s="598">
        <f t="shared" ref="BV95:EG95" ca="1" si="138" xml:space="preserve"> -1 * BV94</f>
        <v>0</v>
      </c>
      <c r="BW95" s="598">
        <f t="shared" ca="1" si="138"/>
        <v>0</v>
      </c>
      <c r="BX95" s="598">
        <f t="shared" ca="1" si="138"/>
        <v>0</v>
      </c>
      <c r="BY95" s="598">
        <f t="shared" ca="1" si="138"/>
        <v>0</v>
      </c>
      <c r="BZ95" s="598">
        <f t="shared" ca="1" si="138"/>
        <v>0</v>
      </c>
      <c r="CA95" s="598">
        <f t="shared" ca="1" si="138"/>
        <v>0</v>
      </c>
      <c r="CB95" s="598">
        <f t="shared" ca="1" si="138"/>
        <v>0</v>
      </c>
      <c r="CC95" s="598">
        <f t="shared" ca="1" si="138"/>
        <v>0</v>
      </c>
      <c r="CD95" s="598">
        <f t="shared" ca="1" si="138"/>
        <v>0</v>
      </c>
      <c r="CE95" s="598">
        <f t="shared" ca="1" si="138"/>
        <v>0</v>
      </c>
      <c r="CF95" s="598">
        <f t="shared" ca="1" si="138"/>
        <v>0</v>
      </c>
      <c r="CG95" s="598">
        <f t="shared" ca="1" si="138"/>
        <v>0</v>
      </c>
      <c r="CH95" s="598">
        <f t="shared" ca="1" si="138"/>
        <v>0</v>
      </c>
      <c r="CI95" s="598">
        <f t="shared" ca="1" si="138"/>
        <v>0</v>
      </c>
      <c r="CJ95" s="598">
        <f t="shared" ca="1" si="138"/>
        <v>0</v>
      </c>
      <c r="CK95" s="598">
        <f t="shared" ca="1" si="138"/>
        <v>0</v>
      </c>
      <c r="CL95" s="598">
        <f t="shared" ca="1" si="138"/>
        <v>0</v>
      </c>
      <c r="CM95" s="598">
        <f t="shared" ca="1" si="138"/>
        <v>0</v>
      </c>
      <c r="CN95" s="598">
        <f t="shared" ca="1" si="138"/>
        <v>0</v>
      </c>
      <c r="CO95" s="598">
        <f t="shared" ca="1" si="138"/>
        <v>0</v>
      </c>
      <c r="CP95" s="598">
        <f t="shared" ca="1" si="138"/>
        <v>0</v>
      </c>
      <c r="CQ95" s="598">
        <f t="shared" ca="1" si="138"/>
        <v>0</v>
      </c>
      <c r="CR95" s="598">
        <f t="shared" ca="1" si="138"/>
        <v>0</v>
      </c>
      <c r="CS95" s="598">
        <f t="shared" ca="1" si="138"/>
        <v>0</v>
      </c>
      <c r="CT95" s="598">
        <f t="shared" ca="1" si="138"/>
        <v>0</v>
      </c>
      <c r="CU95" s="598">
        <f t="shared" ca="1" si="138"/>
        <v>0</v>
      </c>
      <c r="CV95" s="598">
        <f t="shared" ca="1" si="138"/>
        <v>0</v>
      </c>
      <c r="CW95" s="598">
        <f t="shared" ca="1" si="138"/>
        <v>0</v>
      </c>
      <c r="CX95" s="598">
        <f t="shared" ca="1" si="138"/>
        <v>0</v>
      </c>
      <c r="CY95" s="598">
        <f t="shared" ca="1" si="138"/>
        <v>0</v>
      </c>
      <c r="CZ95" s="598">
        <f t="shared" ca="1" si="138"/>
        <v>0</v>
      </c>
      <c r="DA95" s="598">
        <f t="shared" ca="1" si="138"/>
        <v>0</v>
      </c>
      <c r="DB95" s="598">
        <f t="shared" ca="1" si="138"/>
        <v>0</v>
      </c>
      <c r="DC95" s="598">
        <f t="shared" ca="1" si="138"/>
        <v>0</v>
      </c>
      <c r="DD95" s="598">
        <f t="shared" ca="1" si="138"/>
        <v>0</v>
      </c>
      <c r="DE95" s="598">
        <f t="shared" ca="1" si="138"/>
        <v>0</v>
      </c>
      <c r="DF95" s="598">
        <f t="shared" ca="1" si="138"/>
        <v>0</v>
      </c>
      <c r="DG95" s="598">
        <f t="shared" ca="1" si="138"/>
        <v>0</v>
      </c>
      <c r="DH95" s="598">
        <f t="shared" ca="1" si="138"/>
        <v>0</v>
      </c>
      <c r="DI95" s="598">
        <f t="shared" ca="1" si="138"/>
        <v>0</v>
      </c>
      <c r="DJ95" s="598">
        <f t="shared" ca="1" si="138"/>
        <v>0</v>
      </c>
      <c r="DK95" s="598">
        <f t="shared" ca="1" si="138"/>
        <v>0</v>
      </c>
      <c r="DL95" s="598">
        <f t="shared" ca="1" si="138"/>
        <v>0</v>
      </c>
      <c r="DM95" s="598">
        <f t="shared" ca="1" si="138"/>
        <v>0</v>
      </c>
      <c r="DN95" s="598">
        <f t="shared" ca="1" si="138"/>
        <v>0</v>
      </c>
      <c r="DO95" s="598">
        <f t="shared" ca="1" si="138"/>
        <v>0</v>
      </c>
      <c r="DP95" s="598">
        <f t="shared" ca="1" si="138"/>
        <v>0</v>
      </c>
      <c r="DQ95" s="598">
        <f t="shared" ca="1" si="138"/>
        <v>0</v>
      </c>
      <c r="DR95" s="598">
        <f t="shared" ca="1" si="138"/>
        <v>0</v>
      </c>
      <c r="DS95" s="598">
        <f t="shared" ca="1" si="138"/>
        <v>0</v>
      </c>
      <c r="DT95" s="598">
        <f t="shared" ca="1" si="138"/>
        <v>0</v>
      </c>
      <c r="DU95" s="598">
        <f t="shared" ca="1" si="138"/>
        <v>0</v>
      </c>
      <c r="DV95" s="598">
        <f t="shared" ca="1" si="138"/>
        <v>0</v>
      </c>
      <c r="DW95" s="598">
        <f t="shared" ca="1" si="138"/>
        <v>0</v>
      </c>
      <c r="DX95" s="598">
        <f t="shared" ca="1" si="138"/>
        <v>0</v>
      </c>
      <c r="DY95" s="598">
        <f t="shared" ca="1" si="138"/>
        <v>0</v>
      </c>
      <c r="DZ95" s="598">
        <f t="shared" ca="1" si="138"/>
        <v>0</v>
      </c>
      <c r="EA95" s="598">
        <f t="shared" ca="1" si="138"/>
        <v>0</v>
      </c>
      <c r="EB95" s="598">
        <f t="shared" ca="1" si="138"/>
        <v>0</v>
      </c>
      <c r="EC95" s="598">
        <f t="shared" ca="1" si="138"/>
        <v>0</v>
      </c>
      <c r="ED95" s="598">
        <f t="shared" ca="1" si="138"/>
        <v>0</v>
      </c>
      <c r="EE95" s="598">
        <f t="shared" ca="1" si="138"/>
        <v>0</v>
      </c>
      <c r="EF95" s="598">
        <f t="shared" ca="1" si="138"/>
        <v>0</v>
      </c>
      <c r="EG95" s="598">
        <f t="shared" ca="1" si="138"/>
        <v>0</v>
      </c>
      <c r="EH95" s="598">
        <f t="shared" ref="EH95:GJ95" ca="1" si="139" xml:space="preserve"> -1 * EH94</f>
        <v>0</v>
      </c>
      <c r="EI95" s="598">
        <f t="shared" ca="1" si="139"/>
        <v>0</v>
      </c>
      <c r="EJ95" s="598">
        <f t="shared" ca="1" si="139"/>
        <v>0</v>
      </c>
      <c r="EK95" s="598">
        <f t="shared" ca="1" si="139"/>
        <v>0</v>
      </c>
      <c r="EL95" s="598">
        <f t="shared" ca="1" si="139"/>
        <v>0</v>
      </c>
      <c r="EM95" s="598">
        <f t="shared" ca="1" si="139"/>
        <v>0</v>
      </c>
      <c r="EN95" s="598">
        <f t="shared" ca="1" si="139"/>
        <v>0</v>
      </c>
      <c r="EO95" s="598">
        <f t="shared" ca="1" si="139"/>
        <v>0</v>
      </c>
      <c r="EP95" s="598">
        <f t="shared" ca="1" si="139"/>
        <v>0</v>
      </c>
      <c r="EQ95" s="598">
        <f t="shared" ca="1" si="139"/>
        <v>0</v>
      </c>
      <c r="ER95" s="598">
        <f t="shared" ca="1" si="139"/>
        <v>0</v>
      </c>
      <c r="ES95" s="598">
        <f t="shared" ca="1" si="139"/>
        <v>0</v>
      </c>
      <c r="ET95" s="598">
        <f t="shared" ca="1" si="139"/>
        <v>0</v>
      </c>
      <c r="EU95" s="598">
        <f t="shared" ca="1" si="139"/>
        <v>0</v>
      </c>
      <c r="EV95" s="598">
        <f t="shared" ca="1" si="139"/>
        <v>0</v>
      </c>
      <c r="EW95" s="598">
        <f t="shared" ca="1" si="139"/>
        <v>0</v>
      </c>
      <c r="EX95" s="598">
        <f t="shared" ca="1" si="139"/>
        <v>0</v>
      </c>
      <c r="EY95" s="598">
        <f t="shared" ca="1" si="139"/>
        <v>0</v>
      </c>
      <c r="EZ95" s="598">
        <f t="shared" ca="1" si="139"/>
        <v>0</v>
      </c>
      <c r="FA95" s="598">
        <f t="shared" ca="1" si="139"/>
        <v>0</v>
      </c>
      <c r="FB95" s="598">
        <f t="shared" ca="1" si="139"/>
        <v>0</v>
      </c>
      <c r="FC95" s="598">
        <f t="shared" ca="1" si="139"/>
        <v>0</v>
      </c>
      <c r="FD95" s="598">
        <f t="shared" ca="1" si="139"/>
        <v>0</v>
      </c>
      <c r="FE95" s="598">
        <f t="shared" ca="1" si="139"/>
        <v>0</v>
      </c>
      <c r="FF95" s="598">
        <f t="shared" ca="1" si="139"/>
        <v>0</v>
      </c>
      <c r="FG95" s="598">
        <f t="shared" ca="1" si="139"/>
        <v>0</v>
      </c>
      <c r="FH95" s="598">
        <f t="shared" ca="1" si="139"/>
        <v>0</v>
      </c>
      <c r="FI95" s="598">
        <f t="shared" ca="1" si="139"/>
        <v>0</v>
      </c>
      <c r="FJ95" s="598">
        <f t="shared" ca="1" si="139"/>
        <v>0</v>
      </c>
      <c r="FK95" s="598">
        <f t="shared" ca="1" si="139"/>
        <v>0</v>
      </c>
      <c r="FL95" s="598">
        <f t="shared" ca="1" si="139"/>
        <v>0</v>
      </c>
      <c r="FM95" s="598">
        <f t="shared" ca="1" si="139"/>
        <v>0</v>
      </c>
      <c r="FN95" s="598">
        <f t="shared" ca="1" si="139"/>
        <v>0</v>
      </c>
      <c r="FO95" s="598">
        <f t="shared" ca="1" si="139"/>
        <v>0</v>
      </c>
      <c r="FP95" s="598">
        <f t="shared" ca="1" si="139"/>
        <v>0</v>
      </c>
      <c r="FQ95" s="598">
        <f t="shared" ca="1" si="139"/>
        <v>0</v>
      </c>
      <c r="FR95" s="598">
        <f t="shared" ca="1" si="139"/>
        <v>0</v>
      </c>
      <c r="FS95" s="598">
        <f t="shared" ca="1" si="139"/>
        <v>0</v>
      </c>
      <c r="FT95" s="598">
        <f t="shared" ca="1" si="139"/>
        <v>0</v>
      </c>
      <c r="FU95" s="598">
        <f t="shared" ca="1" si="139"/>
        <v>0</v>
      </c>
      <c r="FV95" s="598">
        <f t="shared" ca="1" si="139"/>
        <v>0</v>
      </c>
      <c r="FW95" s="598">
        <f t="shared" ca="1" si="139"/>
        <v>0</v>
      </c>
      <c r="FX95" s="598">
        <f t="shared" ca="1" si="139"/>
        <v>0</v>
      </c>
      <c r="FY95" s="598">
        <f t="shared" ca="1" si="139"/>
        <v>0</v>
      </c>
      <c r="FZ95" s="598">
        <f t="shared" ca="1" si="139"/>
        <v>0</v>
      </c>
      <c r="GA95" s="598">
        <f t="shared" ca="1" si="139"/>
        <v>0</v>
      </c>
      <c r="GB95" s="598">
        <f t="shared" ca="1" si="139"/>
        <v>0</v>
      </c>
      <c r="GC95" s="598">
        <f t="shared" ca="1" si="139"/>
        <v>0</v>
      </c>
      <c r="GD95" s="598">
        <f t="shared" ca="1" si="139"/>
        <v>0</v>
      </c>
      <c r="GE95" s="598">
        <f t="shared" ca="1" si="139"/>
        <v>0</v>
      </c>
      <c r="GF95" s="598">
        <f t="shared" ca="1" si="139"/>
        <v>0</v>
      </c>
      <c r="GG95" s="598">
        <f t="shared" ca="1" si="139"/>
        <v>0</v>
      </c>
      <c r="GH95" s="598">
        <f t="shared" ca="1" si="139"/>
        <v>0</v>
      </c>
      <c r="GI95" s="598">
        <f t="shared" ca="1" si="139"/>
        <v>0</v>
      </c>
      <c r="GJ95" s="598">
        <f t="shared" ca="1" si="139"/>
        <v>0</v>
      </c>
    </row>
    <row r="97" spans="1:192" x14ac:dyDescent="0.25">
      <c r="B97" s="15" t="s">
        <v>298</v>
      </c>
    </row>
    <row r="98" spans="1:192" x14ac:dyDescent="0.25">
      <c r="E98" s="126" t="str">
        <f t="shared" ref="E98:AJ98" si="140" xml:space="preserve"> E$81</f>
        <v>Cash available for RCF</v>
      </c>
      <c r="F98" s="126">
        <f t="shared" si="140"/>
        <v>0</v>
      </c>
      <c r="G98" s="126" t="str">
        <f t="shared" si="140"/>
        <v>$ 000s</v>
      </c>
      <c r="H98" s="126">
        <f t="shared" si="140"/>
        <v>0</v>
      </c>
      <c r="I98" s="126">
        <f t="shared" si="140"/>
        <v>0</v>
      </c>
      <c r="J98" s="126">
        <f t="shared" ca="1" si="140"/>
        <v>0</v>
      </c>
      <c r="K98" s="126">
        <f t="shared" ca="1" si="140"/>
        <v>0</v>
      </c>
      <c r="L98" s="126">
        <f t="shared" ca="1" si="140"/>
        <v>0</v>
      </c>
      <c r="M98" s="126">
        <f t="shared" ca="1" si="140"/>
        <v>1961.8750000000018</v>
      </c>
      <c r="N98" s="126">
        <f t="shared" ca="1" si="140"/>
        <v>2450.6750000000011</v>
      </c>
      <c r="O98" s="126">
        <f t="shared" ca="1" si="140"/>
        <v>0</v>
      </c>
      <c r="P98" s="126">
        <f t="shared" ca="1" si="140"/>
        <v>0</v>
      </c>
      <c r="Q98" s="126">
        <f t="shared" ca="1" si="140"/>
        <v>2047.4712686567191</v>
      </c>
      <c r="R98" s="126">
        <f t="shared" ca="1" si="140"/>
        <v>2535.1436567164192</v>
      </c>
      <c r="S98" s="126">
        <f t="shared" ca="1" si="140"/>
        <v>0</v>
      </c>
      <c r="T98" s="126">
        <f t="shared" ca="1" si="140"/>
        <v>0</v>
      </c>
      <c r="U98" s="126">
        <f t="shared" ca="1" si="140"/>
        <v>2133.1962872206159</v>
      </c>
      <c r="V98" s="126">
        <f t="shared" ca="1" si="140"/>
        <v>2619.7527678770348</v>
      </c>
      <c r="W98" s="126">
        <f t="shared" ca="1" si="140"/>
        <v>0</v>
      </c>
      <c r="X98" s="126">
        <f t="shared" ca="1" si="140"/>
        <v>0</v>
      </c>
      <c r="Y98" s="126">
        <f t="shared" ca="1" si="140"/>
        <v>2219.0494151448911</v>
      </c>
      <c r="Z98" s="126">
        <f t="shared" ca="1" si="140"/>
        <v>2704.5016347035175</v>
      </c>
      <c r="AA98" s="126">
        <f t="shared" ca="1" si="140"/>
        <v>0</v>
      </c>
      <c r="AB98" s="126">
        <f t="shared" ca="1" si="140"/>
        <v>0</v>
      </c>
      <c r="AC98" s="126">
        <f t="shared" ca="1" si="140"/>
        <v>2305.0300150695452</v>
      </c>
      <c r="AD98" s="126">
        <f t="shared" ca="1" si="140"/>
        <v>2789.3895618940492</v>
      </c>
      <c r="AE98" s="126">
        <f t="shared" ca="1" si="140"/>
        <v>0</v>
      </c>
      <c r="AF98" s="126">
        <f t="shared" ca="1" si="140"/>
        <v>0</v>
      </c>
      <c r="AG98" s="126">
        <f t="shared" ca="1" si="140"/>
        <v>2391.1374528055185</v>
      </c>
      <c r="AH98" s="126">
        <f t="shared" ca="1" si="140"/>
        <v>2874.4158576060199</v>
      </c>
      <c r="AI98" s="126">
        <f t="shared" ca="1" si="140"/>
        <v>0</v>
      </c>
      <c r="AJ98" s="126">
        <f t="shared" ca="1" si="140"/>
        <v>0</v>
      </c>
      <c r="AK98" s="126">
        <f t="shared" ref="AK98:BP98" ca="1" si="141" xml:space="preserve"> AK$81</f>
        <v>2477.371097318925</v>
      </c>
      <c r="AL98" s="126">
        <f t="shared" ca="1" si="141"/>
        <v>2899.2494785453619</v>
      </c>
      <c r="AM98" s="126">
        <f t="shared" ca="1" si="141"/>
        <v>0</v>
      </c>
      <c r="AN98" s="126">
        <f t="shared" ca="1" si="141"/>
        <v>0</v>
      </c>
      <c r="AO98" s="126">
        <f t="shared" ca="1" si="141"/>
        <v>1941.2539217145686</v>
      </c>
      <c r="AP98" s="126">
        <f t="shared" ca="1" si="141"/>
        <v>2311.8401845259596</v>
      </c>
      <c r="AQ98" s="126">
        <f t="shared" ca="1" si="141"/>
        <v>0</v>
      </c>
      <c r="AR98" s="126">
        <f t="shared" ca="1" si="141"/>
        <v>0</v>
      </c>
      <c r="AS98" s="126">
        <f t="shared" ca="1" si="141"/>
        <v>1965.9122957995926</v>
      </c>
      <c r="AT98" s="126">
        <f t="shared" ca="1" si="141"/>
        <v>2338.2803814130843</v>
      </c>
      <c r="AU98" s="126">
        <f t="shared" ca="1" si="141"/>
        <v>0</v>
      </c>
      <c r="AV98" s="126">
        <f t="shared" ca="1" si="141"/>
        <v>0</v>
      </c>
      <c r="AW98" s="126">
        <f t="shared" ca="1" si="141"/>
        <v>1998.7637596707355</v>
      </c>
      <c r="AX98" s="126">
        <f t="shared" ca="1" si="141"/>
        <v>2372.6030611906149</v>
      </c>
      <c r="AY98" s="126">
        <f t="shared" ca="1" si="141"/>
        <v>0</v>
      </c>
      <c r="AZ98" s="126">
        <f t="shared" ca="1" si="141"/>
        <v>0</v>
      </c>
      <c r="BA98" s="126">
        <f t="shared" ca="1" si="141"/>
        <v>3788.2903893265297</v>
      </c>
      <c r="BB98" s="126">
        <f t="shared" ca="1" si="141"/>
        <v>4140.8256603207283</v>
      </c>
      <c r="BC98" s="126">
        <f t="shared" ca="1" si="141"/>
        <v>1675.4393387875091</v>
      </c>
      <c r="BD98" s="126">
        <f t="shared" ca="1" si="141"/>
        <v>1669.6402277225097</v>
      </c>
      <c r="BE98" s="126">
        <f t="shared" ca="1" si="141"/>
        <v>3743.8223981248057</v>
      </c>
      <c r="BF98" s="126">
        <f t="shared" ca="1" si="141"/>
        <v>4096.6931043342374</v>
      </c>
      <c r="BG98" s="126">
        <f t="shared" ca="1" si="141"/>
        <v>1644.6743311899797</v>
      </c>
      <c r="BH98" s="126">
        <f t="shared" ca="1" si="141"/>
        <v>1639.950918983094</v>
      </c>
      <c r="BI98" s="126">
        <f t="shared" ca="1" si="141"/>
        <v>3704.8082802861009</v>
      </c>
      <c r="BJ98" s="126">
        <f t="shared" ca="1" si="141"/>
        <v>4056.8681907650021</v>
      </c>
      <c r="BK98" s="126">
        <f t="shared" ca="1" si="141"/>
        <v>1617.9460569207358</v>
      </c>
      <c r="BL98" s="126">
        <f t="shared" ca="1" si="141"/>
        <v>1614.0988081569014</v>
      </c>
      <c r="BM98" s="126">
        <f t="shared" ca="1" si="141"/>
        <v>3669.4932779502114</v>
      </c>
      <c r="BN98" s="126">
        <f t="shared" ca="1" si="141"/>
        <v>4020.5711757374834</v>
      </c>
      <c r="BO98" s="126">
        <f t="shared" ca="1" si="141"/>
        <v>1594.5140355515878</v>
      </c>
      <c r="BP98" s="126">
        <f t="shared" ca="1" si="141"/>
        <v>1591.3804273881403</v>
      </c>
      <c r="BQ98" s="126">
        <f t="shared" ref="BQ98:CV98" ca="1" si="142" xml:space="preserve"> BQ$81</f>
        <v>3637.2088291044602</v>
      </c>
      <c r="BR98" s="126">
        <f t="shared" ca="1" si="142"/>
        <v>3987.16685698733</v>
      </c>
      <c r="BS98" s="126">
        <f t="shared" ca="1" si="142"/>
        <v>1573.7750998105785</v>
      </c>
      <c r="BT98" s="126">
        <f t="shared" ca="1" si="142"/>
        <v>1571.2227563763995</v>
      </c>
      <c r="BU98" s="126">
        <f t="shared" ca="1" si="142"/>
        <v>3607.4102982448703</v>
      </c>
      <c r="BV98" s="126">
        <f t="shared" ca="1" si="142"/>
        <v>3956.1377627735155</v>
      </c>
      <c r="BW98" s="126">
        <f t="shared" ca="1" si="142"/>
        <v>1555.2379250553518</v>
      </c>
      <c r="BX98" s="126">
        <f t="shared" ca="1" si="142"/>
        <v>1553.1590253760667</v>
      </c>
      <c r="BY98" s="126">
        <f t="shared" ca="1" si="142"/>
        <v>4029.171204996665</v>
      </c>
      <c r="BZ98" s="126">
        <f t="shared" ca="1" si="142"/>
        <v>5214.103669066124</v>
      </c>
      <c r="CA98" s="126">
        <f t="shared" ca="1" si="142"/>
        <v>3661.191570608351</v>
      </c>
      <c r="CB98" s="126">
        <f t="shared" ca="1" si="142"/>
        <v>4493.3638294644825</v>
      </c>
      <c r="CC98" s="126">
        <f t="shared" ca="1" si="142"/>
        <v>7342.3055037740769</v>
      </c>
      <c r="CD98" s="126">
        <f t="shared" ca="1" si="142"/>
        <v>8518.8877652214851</v>
      </c>
      <c r="CE98" s="126">
        <f t="shared" ca="1" si="142"/>
        <v>6971.5683371549712</v>
      </c>
      <c r="CF98" s="126">
        <f t="shared" ca="1" si="142"/>
        <v>7797.772843069909</v>
      </c>
      <c r="CG98" s="126">
        <f t="shared" ca="1" si="142"/>
        <v>10631.003470352054</v>
      </c>
      <c r="CH98" s="126">
        <f t="shared" ca="1" si="142"/>
        <v>11800.470746223617</v>
      </c>
      <c r="CI98" s="126">
        <f t="shared" ca="1" si="142"/>
        <v>10259.850154379659</v>
      </c>
      <c r="CJ98" s="126">
        <f t="shared" ca="1" si="142"/>
        <v>11081.193888225538</v>
      </c>
      <c r="CK98" s="126">
        <f t="shared" ca="1" si="142"/>
        <v>13899.815058924352</v>
      </c>
      <c r="CL98" s="126">
        <f t="shared" ca="1" si="142"/>
        <v>15063.17500188775</v>
      </c>
      <c r="CM98" s="126">
        <f t="shared" ca="1" si="142"/>
        <v>13530.143560715973</v>
      </c>
      <c r="CN98" s="126">
        <f t="shared" ca="1" si="142"/>
        <v>14347.528165331778</v>
      </c>
      <c r="CO98" s="126">
        <f t="shared" ca="1" si="142"/>
        <v>17152.446150209558</v>
      </c>
      <c r="CP98" s="126">
        <f t="shared" ca="1" si="142"/>
        <v>18310.521052559398</v>
      </c>
      <c r="CQ98" s="126">
        <f t="shared" ca="1" si="142"/>
        <v>16785.793317267358</v>
      </c>
      <c r="CR98" s="126">
        <f t="shared" ca="1" si="142"/>
        <v>17599.95318638071</v>
      </c>
      <c r="CS98" s="126">
        <f t="shared" ca="1" si="142"/>
        <v>20391.915122230203</v>
      </c>
      <c r="CT98" s="126">
        <f t="shared" ca="1" si="142"/>
        <v>21545.376291352837</v>
      </c>
      <c r="CU98" s="126">
        <f t="shared" ca="1" si="142"/>
        <v>20029.52371294035</v>
      </c>
      <c r="CV98" s="126">
        <f t="shared" ca="1" si="142"/>
        <v>20841.057014832357</v>
      </c>
      <c r="CW98" s="126">
        <f t="shared" ref="CW98:EB98" ca="1" si="143" xml:space="preserve"> CW$81</f>
        <v>23620.680378188776</v>
      </c>
      <c r="CX98" s="126">
        <f t="shared" ca="1" si="143"/>
        <v>24770.076135631723</v>
      </c>
      <c r="CY98" s="126">
        <f t="shared" ca="1" si="143"/>
        <v>23263.553658357752</v>
      </c>
      <c r="CZ98" s="126">
        <f t="shared" ca="1" si="143"/>
        <v>24072.94760483193</v>
      </c>
      <c r="DA98" s="126">
        <f t="shared" ca="1" si="143"/>
        <v>26840.744218717737</v>
      </c>
      <c r="DB98" s="126">
        <f t="shared" ca="1" si="143"/>
        <v>27986.522705644915</v>
      </c>
      <c r="DC98" s="126">
        <f t="shared" ca="1" si="143"/>
        <v>26489.690430569251</v>
      </c>
      <c r="DD98" s="126">
        <f t="shared" ca="1" si="143"/>
        <v>27297.341858684635</v>
      </c>
      <c r="DE98" s="126">
        <f t="shared" ca="1" si="143"/>
        <v>30053.737446474184</v>
      </c>
      <c r="DF98" s="126">
        <f t="shared" ca="1" si="143"/>
        <v>31196.265198889847</v>
      </c>
      <c r="DG98" s="126">
        <f t="shared" ca="1" si="143"/>
        <v>29709.406028703146</v>
      </c>
      <c r="DH98" s="126">
        <f t="shared" ca="1" si="143"/>
        <v>30515.638164724551</v>
      </c>
      <c r="DI98" s="126">
        <f t="shared" ca="1" si="143"/>
        <v>33260.988277109005</v>
      </c>
      <c r="DJ98" s="126">
        <f t="shared" ca="1" si="143"/>
        <v>33600.565355531537</v>
      </c>
      <c r="DK98" s="126">
        <f t="shared" ca="1" si="143"/>
        <v>31323.899366120924</v>
      </c>
      <c r="DL98" s="126">
        <f t="shared" ca="1" si="143"/>
        <v>31328.975479861208</v>
      </c>
      <c r="DM98" s="126">
        <f t="shared" ca="1" si="143"/>
        <v>33263.57846767977</v>
      </c>
      <c r="DN98" s="126">
        <f t="shared" ca="1" si="143"/>
        <v>33600.450780393279</v>
      </c>
      <c r="DO98" s="126">
        <f t="shared" ca="1" si="143"/>
        <v>31334.146926314876</v>
      </c>
      <c r="DP98" s="126">
        <f t="shared" ca="1" si="143"/>
        <v>31338.281452682048</v>
      </c>
      <c r="DQ98" s="126">
        <f t="shared" ca="1" si="143"/>
        <v>33262.389033591848</v>
      </c>
      <c r="DR98" s="126">
        <f t="shared" ca="1" si="143"/>
        <v>33596.758374049066</v>
      </c>
      <c r="DS98" s="126">
        <f t="shared" ca="1" si="143"/>
        <v>31340.944022452342</v>
      </c>
      <c r="DT98" s="126">
        <f t="shared" ca="1" si="143"/>
        <v>31344.311620019194</v>
      </c>
      <c r="DU98" s="126">
        <f t="shared" ca="1" si="143"/>
        <v>33258.137485330575</v>
      </c>
      <c r="DV98" s="126">
        <f t="shared" ca="1" si="143"/>
        <v>33590.169707717592</v>
      </c>
      <c r="DW98" s="126">
        <f t="shared" ca="1" si="143"/>
        <v>31344.938403531443</v>
      </c>
      <c r="DX98" s="126">
        <f t="shared" ca="1" si="143"/>
        <v>31347.681332797132</v>
      </c>
      <c r="DY98" s="126">
        <f t="shared" ca="1" si="143"/>
        <v>33251.408158010352</v>
      </c>
      <c r="DZ98" s="126">
        <f t="shared" ca="1" si="143"/>
        <v>33581.239836332265</v>
      </c>
      <c r="EA98" s="126">
        <f t="shared" ca="1" si="143"/>
        <v>31346.657626803939</v>
      </c>
      <c r="EB98" s="126">
        <f t="shared" ca="1" si="143"/>
        <v>31391.340287408111</v>
      </c>
      <c r="EC98" s="126">
        <f t="shared" ref="EC98:FH98" ca="1" si="144" xml:space="preserve"> EC$81</f>
        <v>4.3200998334214091E-12</v>
      </c>
      <c r="ED98" s="126">
        <f t="shared" ca="1" si="144"/>
        <v>4.3200998334214091E-12</v>
      </c>
      <c r="EE98" s="126">
        <f t="shared" ca="1" si="144"/>
        <v>4.3200998334214091E-12</v>
      </c>
      <c r="EF98" s="126">
        <f t="shared" ca="1" si="144"/>
        <v>4.3200998334214091E-12</v>
      </c>
      <c r="EG98" s="126">
        <f t="shared" ca="1" si="144"/>
        <v>4.3200998334214091E-12</v>
      </c>
      <c r="EH98" s="126">
        <f t="shared" ca="1" si="144"/>
        <v>4.3200998334214091E-12</v>
      </c>
      <c r="EI98" s="126">
        <f t="shared" ca="1" si="144"/>
        <v>4.3200998334214091E-12</v>
      </c>
      <c r="EJ98" s="126">
        <f t="shared" ca="1" si="144"/>
        <v>4.3200998334214091E-12</v>
      </c>
      <c r="EK98" s="126">
        <f t="shared" ca="1" si="144"/>
        <v>4.3200998334214091E-12</v>
      </c>
      <c r="EL98" s="126">
        <f t="shared" ca="1" si="144"/>
        <v>4.3200998334214091E-12</v>
      </c>
      <c r="EM98" s="126">
        <f t="shared" ca="1" si="144"/>
        <v>4.3200998334214091E-12</v>
      </c>
      <c r="EN98" s="126">
        <f t="shared" ca="1" si="144"/>
        <v>4.3200998334214091E-12</v>
      </c>
      <c r="EO98" s="126">
        <f t="shared" ca="1" si="144"/>
        <v>4.3200998334214091E-12</v>
      </c>
      <c r="EP98" s="126">
        <f t="shared" ca="1" si="144"/>
        <v>4.3200998334214091E-12</v>
      </c>
      <c r="EQ98" s="126">
        <f t="shared" ca="1" si="144"/>
        <v>4.3200998334214091E-12</v>
      </c>
      <c r="ER98" s="126">
        <f t="shared" ca="1" si="144"/>
        <v>4.3200998334214091E-12</v>
      </c>
      <c r="ES98" s="126">
        <f t="shared" ca="1" si="144"/>
        <v>4.3200998334214091E-12</v>
      </c>
      <c r="ET98" s="126">
        <f t="shared" ca="1" si="144"/>
        <v>4.3200998334214091E-12</v>
      </c>
      <c r="EU98" s="126">
        <f t="shared" ca="1" si="144"/>
        <v>4.3200998334214091E-12</v>
      </c>
      <c r="EV98" s="126">
        <f t="shared" ca="1" si="144"/>
        <v>4.3200998334214091E-12</v>
      </c>
      <c r="EW98" s="126">
        <f t="shared" ca="1" si="144"/>
        <v>4.3200998334214091E-12</v>
      </c>
      <c r="EX98" s="126">
        <f t="shared" ca="1" si="144"/>
        <v>4.3200998334214091E-12</v>
      </c>
      <c r="EY98" s="126">
        <f t="shared" ca="1" si="144"/>
        <v>4.3200998334214091E-12</v>
      </c>
      <c r="EZ98" s="126">
        <f t="shared" ca="1" si="144"/>
        <v>4.3200998334214091E-12</v>
      </c>
      <c r="FA98" s="126">
        <f t="shared" ca="1" si="144"/>
        <v>4.3200998334214091E-12</v>
      </c>
      <c r="FB98" s="126">
        <f t="shared" ca="1" si="144"/>
        <v>4.3200998334214091E-12</v>
      </c>
      <c r="FC98" s="126">
        <f t="shared" ca="1" si="144"/>
        <v>4.3200998334214091E-12</v>
      </c>
      <c r="FD98" s="126">
        <f t="shared" ca="1" si="144"/>
        <v>4.3200998334214091E-12</v>
      </c>
      <c r="FE98" s="126">
        <f t="shared" ca="1" si="144"/>
        <v>4.3200998334214091E-12</v>
      </c>
      <c r="FF98" s="126">
        <f t="shared" ca="1" si="144"/>
        <v>4.3200998334214091E-12</v>
      </c>
      <c r="FG98" s="126">
        <f t="shared" ca="1" si="144"/>
        <v>4.3200998334214091E-12</v>
      </c>
      <c r="FH98" s="126">
        <f t="shared" ca="1" si="144"/>
        <v>4.3200998334214091E-12</v>
      </c>
      <c r="FI98" s="126">
        <f t="shared" ref="FI98:GJ98" ca="1" si="145" xml:space="preserve"> FI$81</f>
        <v>4.3200998334214091E-12</v>
      </c>
      <c r="FJ98" s="126">
        <f t="shared" ca="1" si="145"/>
        <v>4.3200998334214091E-12</v>
      </c>
      <c r="FK98" s="126">
        <f t="shared" ca="1" si="145"/>
        <v>4.3200998334214091E-12</v>
      </c>
      <c r="FL98" s="126">
        <f t="shared" ca="1" si="145"/>
        <v>4.3200998334214091E-12</v>
      </c>
      <c r="FM98" s="126">
        <f t="shared" ca="1" si="145"/>
        <v>4.3200998334214091E-12</v>
      </c>
      <c r="FN98" s="126">
        <f t="shared" ca="1" si="145"/>
        <v>4.3200998334214091E-12</v>
      </c>
      <c r="FO98" s="126">
        <f t="shared" ca="1" si="145"/>
        <v>4.3200998334214091E-12</v>
      </c>
      <c r="FP98" s="126">
        <f t="shared" ca="1" si="145"/>
        <v>4.3200998334214091E-12</v>
      </c>
      <c r="FQ98" s="126">
        <f t="shared" ca="1" si="145"/>
        <v>4.3200998334214091E-12</v>
      </c>
      <c r="FR98" s="126">
        <f t="shared" ca="1" si="145"/>
        <v>4.3200998334214091E-12</v>
      </c>
      <c r="FS98" s="126">
        <f t="shared" ca="1" si="145"/>
        <v>4.3200998334214091E-12</v>
      </c>
      <c r="FT98" s="126">
        <f t="shared" ca="1" si="145"/>
        <v>4.3200998334214091E-12</v>
      </c>
      <c r="FU98" s="126">
        <f t="shared" ca="1" si="145"/>
        <v>4.3200998334214091E-12</v>
      </c>
      <c r="FV98" s="126">
        <f t="shared" ca="1" si="145"/>
        <v>4.3200998334214091E-12</v>
      </c>
      <c r="FW98" s="126">
        <f t="shared" ca="1" si="145"/>
        <v>4.3200998334214091E-12</v>
      </c>
      <c r="FX98" s="126">
        <f t="shared" ca="1" si="145"/>
        <v>4.3200998334214091E-12</v>
      </c>
      <c r="FY98" s="126">
        <f t="shared" ca="1" si="145"/>
        <v>4.3200998334214091E-12</v>
      </c>
      <c r="FZ98" s="126">
        <f t="shared" ca="1" si="145"/>
        <v>4.3200998334214091E-12</v>
      </c>
      <c r="GA98" s="126">
        <f t="shared" ca="1" si="145"/>
        <v>4.3200998334214091E-12</v>
      </c>
      <c r="GB98" s="126">
        <f t="shared" ca="1" si="145"/>
        <v>4.3200998334214091E-12</v>
      </c>
      <c r="GC98" s="126">
        <f t="shared" ca="1" si="145"/>
        <v>4.3200998334214091E-12</v>
      </c>
      <c r="GD98" s="126">
        <f t="shared" ca="1" si="145"/>
        <v>4.3200998334214091E-12</v>
      </c>
      <c r="GE98" s="126">
        <f t="shared" ca="1" si="145"/>
        <v>4.3200998334214091E-12</v>
      </c>
      <c r="GF98" s="126">
        <f t="shared" ca="1" si="145"/>
        <v>4.3200998334214091E-12</v>
      </c>
      <c r="GG98" s="126">
        <f t="shared" ca="1" si="145"/>
        <v>4.3200998334214091E-12</v>
      </c>
      <c r="GH98" s="126">
        <f t="shared" ca="1" si="145"/>
        <v>4.3200998334214091E-12</v>
      </c>
      <c r="GI98" s="126">
        <f t="shared" ca="1" si="145"/>
        <v>4.3200998334214091E-12</v>
      </c>
      <c r="GJ98" s="126">
        <f t="shared" ca="1" si="145"/>
        <v>4.3200998334214091E-12</v>
      </c>
    </row>
    <row r="99" spans="1:192" x14ac:dyDescent="0.25">
      <c r="E99" s="126" t="str">
        <f t="shared" ref="E99:AJ99" si="146" xml:space="preserve"> E$94</f>
        <v>RCF interest due POS</v>
      </c>
      <c r="F99" s="126">
        <f t="shared" si="146"/>
        <v>0</v>
      </c>
      <c r="G99" s="126" t="str">
        <f t="shared" si="146"/>
        <v>$ 000s</v>
      </c>
      <c r="H99" s="126">
        <f t="shared" ca="1" si="146"/>
        <v>320.11361438832154</v>
      </c>
      <c r="I99" s="126">
        <f t="shared" si="146"/>
        <v>0</v>
      </c>
      <c r="J99" s="126">
        <f t="shared" si="146"/>
        <v>0</v>
      </c>
      <c r="K99" s="126">
        <f t="shared" ca="1" si="146"/>
        <v>0</v>
      </c>
      <c r="L99" s="126">
        <f t="shared" ca="1" si="146"/>
        <v>0</v>
      </c>
      <c r="M99" s="126">
        <f t="shared" si="146"/>
        <v>0</v>
      </c>
      <c r="N99" s="126">
        <f t="shared" ca="1" si="146"/>
        <v>0</v>
      </c>
      <c r="O99" s="126">
        <f t="shared" ca="1" si="146"/>
        <v>0</v>
      </c>
      <c r="P99" s="126">
        <f t="shared" ca="1" si="146"/>
        <v>22.573875000000044</v>
      </c>
      <c r="Q99" s="126">
        <f t="shared" ca="1" si="146"/>
        <v>44.792061708333378</v>
      </c>
      <c r="R99" s="126">
        <f t="shared" ca="1" si="146"/>
        <v>0</v>
      </c>
      <c r="S99" s="126">
        <f t="shared" ca="1" si="146"/>
        <v>0</v>
      </c>
      <c r="T99" s="126">
        <f t="shared" ca="1" si="146"/>
        <v>19.557529850746285</v>
      </c>
      <c r="U99" s="126">
        <f t="shared" ca="1" si="146"/>
        <v>38.675162381426205</v>
      </c>
      <c r="V99" s="126">
        <f t="shared" ca="1" si="146"/>
        <v>0</v>
      </c>
      <c r="W99" s="126">
        <f t="shared" ca="1" si="146"/>
        <v>0</v>
      </c>
      <c r="X99" s="126">
        <f t="shared" ca="1" si="146"/>
        <v>16.723141281568932</v>
      </c>
      <c r="Y99" s="126">
        <f t="shared" ca="1" si="146"/>
        <v>32.829511598678749</v>
      </c>
      <c r="Z99" s="126">
        <f t="shared" ca="1" si="146"/>
        <v>0</v>
      </c>
      <c r="AA99" s="126">
        <f t="shared" ca="1" si="146"/>
        <v>0</v>
      </c>
      <c r="AB99" s="126">
        <f t="shared" ca="1" si="146"/>
        <v>13.519405968412947</v>
      </c>
      <c r="AC99" s="126">
        <f t="shared" ca="1" si="146"/>
        <v>26.430210994943536</v>
      </c>
      <c r="AD99" s="126">
        <f t="shared" ca="1" si="146"/>
        <v>0</v>
      </c>
      <c r="AE99" s="126">
        <f t="shared" ca="1" si="146"/>
        <v>0</v>
      </c>
      <c r="AF99" s="126">
        <f t="shared" ca="1" si="146"/>
        <v>10.49764524220191</v>
      </c>
      <c r="AG99" s="126">
        <f t="shared" ca="1" si="146"/>
        <v>20.302195895466159</v>
      </c>
      <c r="AH99" s="126">
        <f t="shared" ca="1" si="146"/>
        <v>0</v>
      </c>
      <c r="AI99" s="126">
        <f t="shared" ca="1" si="146"/>
        <v>0</v>
      </c>
      <c r="AJ99" s="126">
        <f t="shared" ca="1" si="146"/>
        <v>7.4740972559222696</v>
      </c>
      <c r="AK99" s="126">
        <f t="shared" ref="AK99:BP99" ca="1" si="147" xml:space="preserve"> AK$94</f>
        <v>14.17051234540576</v>
      </c>
      <c r="AL99" s="126">
        <f t="shared" ca="1" si="147"/>
        <v>0</v>
      </c>
      <c r="AM99" s="126">
        <f t="shared" ca="1" si="147"/>
        <v>0</v>
      </c>
      <c r="AN99" s="126">
        <f t="shared" ca="1" si="147"/>
        <v>6.2217851525727665</v>
      </c>
      <c r="AO99" s="126">
        <f t="shared" ca="1" si="147"/>
        <v>12.21389943478764</v>
      </c>
      <c r="AP99" s="126">
        <f t="shared" ca="1" si="147"/>
        <v>0</v>
      </c>
      <c r="AQ99" s="126">
        <f t="shared" ca="1" si="147"/>
        <v>0</v>
      </c>
      <c r="AR99" s="126">
        <f t="shared" ca="1" si="147"/>
        <v>5.1981771027388817</v>
      </c>
      <c r="AS99" s="126">
        <f t="shared" ca="1" si="147"/>
        <v>10.146063808545184</v>
      </c>
      <c r="AT99" s="126">
        <f t="shared" ca="1" si="147"/>
        <v>0</v>
      </c>
      <c r="AU99" s="126">
        <f t="shared" ca="1" si="147"/>
        <v>0</v>
      </c>
      <c r="AV99" s="126">
        <f t="shared" ca="1" si="147"/>
        <v>3.9695163055766307</v>
      </c>
      <c r="AW99" s="126">
        <f t="shared" ca="1" si="147"/>
        <v>7.6306916792902539</v>
      </c>
      <c r="AX99" s="126">
        <f t="shared" ca="1" si="147"/>
        <v>0</v>
      </c>
      <c r="AY99" s="126">
        <f t="shared" ca="1" si="147"/>
        <v>0</v>
      </c>
      <c r="AZ99" s="126">
        <f t="shared" ca="1" si="147"/>
        <v>2.5178956673605422</v>
      </c>
      <c r="BA99" s="126">
        <f t="shared" ca="1" si="147"/>
        <v>4.670235714343459</v>
      </c>
      <c r="BB99" s="126">
        <f t="shared" ca="1" si="147"/>
        <v>0</v>
      </c>
      <c r="BC99" s="126">
        <f t="shared" ca="1" si="147"/>
        <v>0</v>
      </c>
      <c r="BD99" s="126">
        <f t="shared" ca="1" si="147"/>
        <v>0</v>
      </c>
      <c r="BE99" s="126">
        <f t="shared" ca="1" si="147"/>
        <v>0</v>
      </c>
      <c r="BF99" s="126">
        <f t="shared" ca="1" si="147"/>
        <v>0</v>
      </c>
      <c r="BG99" s="126">
        <f t="shared" ca="1" si="147"/>
        <v>0</v>
      </c>
      <c r="BH99" s="126">
        <f t="shared" ca="1" si="147"/>
        <v>0</v>
      </c>
      <c r="BI99" s="126">
        <f t="shared" ca="1" si="147"/>
        <v>0</v>
      </c>
      <c r="BJ99" s="126">
        <f t="shared" ca="1" si="147"/>
        <v>0</v>
      </c>
      <c r="BK99" s="126">
        <f t="shared" ca="1" si="147"/>
        <v>0</v>
      </c>
      <c r="BL99" s="126">
        <f t="shared" ca="1" si="147"/>
        <v>0</v>
      </c>
      <c r="BM99" s="126">
        <f t="shared" ca="1" si="147"/>
        <v>0</v>
      </c>
      <c r="BN99" s="126">
        <f t="shared" ca="1" si="147"/>
        <v>0</v>
      </c>
      <c r="BO99" s="126">
        <f t="shared" ca="1" si="147"/>
        <v>0</v>
      </c>
      <c r="BP99" s="126">
        <f t="shared" ca="1" si="147"/>
        <v>0</v>
      </c>
      <c r="BQ99" s="126">
        <f t="shared" ref="BQ99:CV99" ca="1" si="148" xml:space="preserve"> BQ$94</f>
        <v>0</v>
      </c>
      <c r="BR99" s="126">
        <f t="shared" ca="1" si="148"/>
        <v>0</v>
      </c>
      <c r="BS99" s="126">
        <f t="shared" ca="1" si="148"/>
        <v>0</v>
      </c>
      <c r="BT99" s="126">
        <f t="shared" ca="1" si="148"/>
        <v>0</v>
      </c>
      <c r="BU99" s="126">
        <f t="shared" ca="1" si="148"/>
        <v>0</v>
      </c>
      <c r="BV99" s="126">
        <f t="shared" ca="1" si="148"/>
        <v>0</v>
      </c>
      <c r="BW99" s="126">
        <f t="shared" ca="1" si="148"/>
        <v>0</v>
      </c>
      <c r="BX99" s="126">
        <f t="shared" ca="1" si="148"/>
        <v>0</v>
      </c>
      <c r="BY99" s="126">
        <f t="shared" ca="1" si="148"/>
        <v>0</v>
      </c>
      <c r="BZ99" s="126">
        <f t="shared" ca="1" si="148"/>
        <v>0</v>
      </c>
      <c r="CA99" s="126">
        <f t="shared" ca="1" si="148"/>
        <v>0</v>
      </c>
      <c r="CB99" s="126">
        <f t="shared" ca="1" si="148"/>
        <v>0</v>
      </c>
      <c r="CC99" s="126">
        <f t="shared" ca="1" si="148"/>
        <v>0</v>
      </c>
      <c r="CD99" s="126">
        <f t="shared" ca="1" si="148"/>
        <v>0</v>
      </c>
      <c r="CE99" s="126">
        <f t="shared" ca="1" si="148"/>
        <v>0</v>
      </c>
      <c r="CF99" s="126">
        <f t="shared" ca="1" si="148"/>
        <v>0</v>
      </c>
      <c r="CG99" s="126">
        <f t="shared" ca="1" si="148"/>
        <v>0</v>
      </c>
      <c r="CH99" s="126">
        <f t="shared" ca="1" si="148"/>
        <v>0</v>
      </c>
      <c r="CI99" s="126">
        <f t="shared" ca="1" si="148"/>
        <v>0</v>
      </c>
      <c r="CJ99" s="126">
        <f t="shared" ca="1" si="148"/>
        <v>0</v>
      </c>
      <c r="CK99" s="126">
        <f t="shared" ca="1" si="148"/>
        <v>0</v>
      </c>
      <c r="CL99" s="126">
        <f t="shared" ca="1" si="148"/>
        <v>0</v>
      </c>
      <c r="CM99" s="126">
        <f t="shared" ca="1" si="148"/>
        <v>0</v>
      </c>
      <c r="CN99" s="126">
        <f t="shared" ca="1" si="148"/>
        <v>0</v>
      </c>
      <c r="CO99" s="126">
        <f t="shared" ca="1" si="148"/>
        <v>0</v>
      </c>
      <c r="CP99" s="126">
        <f t="shared" ca="1" si="148"/>
        <v>0</v>
      </c>
      <c r="CQ99" s="126">
        <f t="shared" ca="1" si="148"/>
        <v>0</v>
      </c>
      <c r="CR99" s="126">
        <f t="shared" ca="1" si="148"/>
        <v>0</v>
      </c>
      <c r="CS99" s="126">
        <f t="shared" ca="1" si="148"/>
        <v>0</v>
      </c>
      <c r="CT99" s="126">
        <f t="shared" ca="1" si="148"/>
        <v>0</v>
      </c>
      <c r="CU99" s="126">
        <f t="shared" ca="1" si="148"/>
        <v>0</v>
      </c>
      <c r="CV99" s="126">
        <f t="shared" ca="1" si="148"/>
        <v>0</v>
      </c>
      <c r="CW99" s="126">
        <f t="shared" ref="CW99:EB99" ca="1" si="149" xml:space="preserve"> CW$94</f>
        <v>0</v>
      </c>
      <c r="CX99" s="126">
        <f t="shared" ca="1" si="149"/>
        <v>0</v>
      </c>
      <c r="CY99" s="126">
        <f t="shared" ca="1" si="149"/>
        <v>0</v>
      </c>
      <c r="CZ99" s="126">
        <f t="shared" ca="1" si="149"/>
        <v>0</v>
      </c>
      <c r="DA99" s="126">
        <f t="shared" ca="1" si="149"/>
        <v>0</v>
      </c>
      <c r="DB99" s="126">
        <f t="shared" ca="1" si="149"/>
        <v>0</v>
      </c>
      <c r="DC99" s="126">
        <f t="shared" ca="1" si="149"/>
        <v>0</v>
      </c>
      <c r="DD99" s="126">
        <f t="shared" ca="1" si="149"/>
        <v>0</v>
      </c>
      <c r="DE99" s="126">
        <f t="shared" ca="1" si="149"/>
        <v>0</v>
      </c>
      <c r="DF99" s="126">
        <f t="shared" ca="1" si="149"/>
        <v>0</v>
      </c>
      <c r="DG99" s="126">
        <f t="shared" ca="1" si="149"/>
        <v>0</v>
      </c>
      <c r="DH99" s="126">
        <f t="shared" ca="1" si="149"/>
        <v>0</v>
      </c>
      <c r="DI99" s="126">
        <f t="shared" ca="1" si="149"/>
        <v>0</v>
      </c>
      <c r="DJ99" s="126">
        <f t="shared" ca="1" si="149"/>
        <v>0</v>
      </c>
      <c r="DK99" s="126">
        <f t="shared" ca="1" si="149"/>
        <v>0</v>
      </c>
      <c r="DL99" s="126">
        <f t="shared" ca="1" si="149"/>
        <v>0</v>
      </c>
      <c r="DM99" s="126">
        <f t="shared" ca="1" si="149"/>
        <v>0</v>
      </c>
      <c r="DN99" s="126">
        <f t="shared" ca="1" si="149"/>
        <v>0</v>
      </c>
      <c r="DO99" s="126">
        <f t="shared" ca="1" si="149"/>
        <v>0</v>
      </c>
      <c r="DP99" s="126">
        <f t="shared" ca="1" si="149"/>
        <v>0</v>
      </c>
      <c r="DQ99" s="126">
        <f t="shared" ca="1" si="149"/>
        <v>0</v>
      </c>
      <c r="DR99" s="126">
        <f t="shared" ca="1" si="149"/>
        <v>0</v>
      </c>
      <c r="DS99" s="126">
        <f t="shared" ca="1" si="149"/>
        <v>0</v>
      </c>
      <c r="DT99" s="126">
        <f t="shared" ca="1" si="149"/>
        <v>0</v>
      </c>
      <c r="DU99" s="126">
        <f t="shared" ca="1" si="149"/>
        <v>0</v>
      </c>
      <c r="DV99" s="126">
        <f t="shared" ca="1" si="149"/>
        <v>0</v>
      </c>
      <c r="DW99" s="126">
        <f t="shared" ca="1" si="149"/>
        <v>0</v>
      </c>
      <c r="DX99" s="126">
        <f t="shared" ca="1" si="149"/>
        <v>0</v>
      </c>
      <c r="DY99" s="126">
        <f t="shared" ca="1" si="149"/>
        <v>0</v>
      </c>
      <c r="DZ99" s="126">
        <f t="shared" ca="1" si="149"/>
        <v>0</v>
      </c>
      <c r="EA99" s="126">
        <f t="shared" ca="1" si="149"/>
        <v>0</v>
      </c>
      <c r="EB99" s="126">
        <f t="shared" ca="1" si="149"/>
        <v>0</v>
      </c>
      <c r="EC99" s="126">
        <f t="shared" ref="EC99:FH99" ca="1" si="150" xml:space="preserve"> EC$94</f>
        <v>0</v>
      </c>
      <c r="ED99" s="126">
        <f t="shared" ca="1" si="150"/>
        <v>0</v>
      </c>
      <c r="EE99" s="126">
        <f t="shared" ca="1" si="150"/>
        <v>0</v>
      </c>
      <c r="EF99" s="126">
        <f t="shared" ca="1" si="150"/>
        <v>0</v>
      </c>
      <c r="EG99" s="126">
        <f t="shared" ca="1" si="150"/>
        <v>0</v>
      </c>
      <c r="EH99" s="126">
        <f t="shared" ca="1" si="150"/>
        <v>0</v>
      </c>
      <c r="EI99" s="126">
        <f t="shared" ca="1" si="150"/>
        <v>0</v>
      </c>
      <c r="EJ99" s="126">
        <f t="shared" ca="1" si="150"/>
        <v>0</v>
      </c>
      <c r="EK99" s="126">
        <f t="shared" ca="1" si="150"/>
        <v>0</v>
      </c>
      <c r="EL99" s="126">
        <f t="shared" ca="1" si="150"/>
        <v>0</v>
      </c>
      <c r="EM99" s="126">
        <f t="shared" ca="1" si="150"/>
        <v>0</v>
      </c>
      <c r="EN99" s="126">
        <f t="shared" ca="1" si="150"/>
        <v>0</v>
      </c>
      <c r="EO99" s="126">
        <f t="shared" ca="1" si="150"/>
        <v>0</v>
      </c>
      <c r="EP99" s="126">
        <f t="shared" ca="1" si="150"/>
        <v>0</v>
      </c>
      <c r="EQ99" s="126">
        <f t="shared" ca="1" si="150"/>
        <v>0</v>
      </c>
      <c r="ER99" s="126">
        <f t="shared" ca="1" si="150"/>
        <v>0</v>
      </c>
      <c r="ES99" s="126">
        <f t="shared" ca="1" si="150"/>
        <v>0</v>
      </c>
      <c r="ET99" s="126">
        <f t="shared" ca="1" si="150"/>
        <v>0</v>
      </c>
      <c r="EU99" s="126">
        <f t="shared" ca="1" si="150"/>
        <v>0</v>
      </c>
      <c r="EV99" s="126">
        <f t="shared" ca="1" si="150"/>
        <v>0</v>
      </c>
      <c r="EW99" s="126">
        <f t="shared" ca="1" si="150"/>
        <v>0</v>
      </c>
      <c r="EX99" s="126">
        <f t="shared" ca="1" si="150"/>
        <v>0</v>
      </c>
      <c r="EY99" s="126">
        <f t="shared" ca="1" si="150"/>
        <v>0</v>
      </c>
      <c r="EZ99" s="126">
        <f t="shared" ca="1" si="150"/>
        <v>0</v>
      </c>
      <c r="FA99" s="126">
        <f t="shared" ca="1" si="150"/>
        <v>0</v>
      </c>
      <c r="FB99" s="126">
        <f t="shared" ca="1" si="150"/>
        <v>0</v>
      </c>
      <c r="FC99" s="126">
        <f t="shared" ca="1" si="150"/>
        <v>0</v>
      </c>
      <c r="FD99" s="126">
        <f t="shared" ca="1" si="150"/>
        <v>0</v>
      </c>
      <c r="FE99" s="126">
        <f t="shared" ca="1" si="150"/>
        <v>0</v>
      </c>
      <c r="FF99" s="126">
        <f t="shared" ca="1" si="150"/>
        <v>0</v>
      </c>
      <c r="FG99" s="126">
        <f t="shared" ca="1" si="150"/>
        <v>0</v>
      </c>
      <c r="FH99" s="126">
        <f t="shared" ca="1" si="150"/>
        <v>0</v>
      </c>
      <c r="FI99" s="126">
        <f t="shared" ref="FI99:GJ99" ca="1" si="151" xml:space="preserve"> FI$94</f>
        <v>0</v>
      </c>
      <c r="FJ99" s="126">
        <f t="shared" ca="1" si="151"/>
        <v>0</v>
      </c>
      <c r="FK99" s="126">
        <f t="shared" ca="1" si="151"/>
        <v>0</v>
      </c>
      <c r="FL99" s="126">
        <f t="shared" ca="1" si="151"/>
        <v>0</v>
      </c>
      <c r="FM99" s="126">
        <f t="shared" ca="1" si="151"/>
        <v>0</v>
      </c>
      <c r="FN99" s="126">
        <f t="shared" ca="1" si="151"/>
        <v>0</v>
      </c>
      <c r="FO99" s="126">
        <f t="shared" ca="1" si="151"/>
        <v>0</v>
      </c>
      <c r="FP99" s="126">
        <f t="shared" ca="1" si="151"/>
        <v>0</v>
      </c>
      <c r="FQ99" s="126">
        <f t="shared" ca="1" si="151"/>
        <v>0</v>
      </c>
      <c r="FR99" s="126">
        <f t="shared" ca="1" si="151"/>
        <v>0</v>
      </c>
      <c r="FS99" s="126">
        <f t="shared" ca="1" si="151"/>
        <v>0</v>
      </c>
      <c r="FT99" s="126">
        <f t="shared" ca="1" si="151"/>
        <v>0</v>
      </c>
      <c r="FU99" s="126">
        <f t="shared" ca="1" si="151"/>
        <v>0</v>
      </c>
      <c r="FV99" s="126">
        <f t="shared" ca="1" si="151"/>
        <v>0</v>
      </c>
      <c r="FW99" s="126">
        <f t="shared" ca="1" si="151"/>
        <v>0</v>
      </c>
      <c r="FX99" s="126">
        <f t="shared" ca="1" si="151"/>
        <v>0</v>
      </c>
      <c r="FY99" s="126">
        <f t="shared" ca="1" si="151"/>
        <v>0</v>
      </c>
      <c r="FZ99" s="126">
        <f t="shared" ca="1" si="151"/>
        <v>0</v>
      </c>
      <c r="GA99" s="126">
        <f t="shared" ca="1" si="151"/>
        <v>0</v>
      </c>
      <c r="GB99" s="126">
        <f t="shared" ca="1" si="151"/>
        <v>0</v>
      </c>
      <c r="GC99" s="126">
        <f t="shared" ca="1" si="151"/>
        <v>0</v>
      </c>
      <c r="GD99" s="126">
        <f t="shared" ca="1" si="151"/>
        <v>0</v>
      </c>
      <c r="GE99" s="126">
        <f t="shared" ca="1" si="151"/>
        <v>0</v>
      </c>
      <c r="GF99" s="126">
        <f t="shared" ca="1" si="151"/>
        <v>0</v>
      </c>
      <c r="GG99" s="126">
        <f t="shared" ca="1" si="151"/>
        <v>0</v>
      </c>
      <c r="GH99" s="126">
        <f t="shared" ca="1" si="151"/>
        <v>0</v>
      </c>
      <c r="GI99" s="126">
        <f t="shared" ca="1" si="151"/>
        <v>0</v>
      </c>
      <c r="GJ99" s="126">
        <f t="shared" ca="1" si="151"/>
        <v>0</v>
      </c>
    </row>
    <row r="100" spans="1:192" x14ac:dyDescent="0.25">
      <c r="E100" s="6" t="s">
        <v>299</v>
      </c>
      <c r="G100" s="12" t="str">
        <f xml:space="preserve"> SMU</f>
        <v>$ 000s</v>
      </c>
      <c r="H100" s="12">
        <f ca="1" xml:space="preserve"> SUM(J100:GJ100)</f>
        <v>211.86054556122033</v>
      </c>
      <c r="J100" s="12">
        <f t="shared" ref="J100:AO100" ca="1" si="152" xml:space="preserve"> MIN(J98:J99)</f>
        <v>0</v>
      </c>
      <c r="K100" s="12">
        <f t="shared" ca="1" si="152"/>
        <v>0</v>
      </c>
      <c r="L100" s="12">
        <f t="shared" ca="1" si="152"/>
        <v>0</v>
      </c>
      <c r="M100" s="12">
        <f t="shared" ca="1" si="152"/>
        <v>0</v>
      </c>
      <c r="N100" s="12">
        <f t="shared" ca="1" si="152"/>
        <v>0</v>
      </c>
      <c r="O100" s="12">
        <f t="shared" ca="1" si="152"/>
        <v>0</v>
      </c>
      <c r="P100" s="12">
        <f t="shared" ca="1" si="152"/>
        <v>0</v>
      </c>
      <c r="Q100" s="12">
        <f t="shared" ca="1" si="152"/>
        <v>44.792061708333378</v>
      </c>
      <c r="R100" s="12">
        <f t="shared" ca="1" si="152"/>
        <v>0</v>
      </c>
      <c r="S100" s="12">
        <f t="shared" ca="1" si="152"/>
        <v>0</v>
      </c>
      <c r="T100" s="12">
        <f t="shared" ca="1" si="152"/>
        <v>0</v>
      </c>
      <c r="U100" s="12">
        <f t="shared" ca="1" si="152"/>
        <v>38.675162381426205</v>
      </c>
      <c r="V100" s="12">
        <f t="shared" ca="1" si="152"/>
        <v>0</v>
      </c>
      <c r="W100" s="12">
        <f t="shared" ca="1" si="152"/>
        <v>0</v>
      </c>
      <c r="X100" s="12">
        <f t="shared" ca="1" si="152"/>
        <v>0</v>
      </c>
      <c r="Y100" s="12">
        <f t="shared" ca="1" si="152"/>
        <v>32.829511598678749</v>
      </c>
      <c r="Z100" s="12">
        <f t="shared" ca="1" si="152"/>
        <v>0</v>
      </c>
      <c r="AA100" s="12">
        <f t="shared" ca="1" si="152"/>
        <v>0</v>
      </c>
      <c r="AB100" s="12">
        <f t="shared" ca="1" si="152"/>
        <v>0</v>
      </c>
      <c r="AC100" s="12">
        <f t="shared" ca="1" si="152"/>
        <v>26.430210994943536</v>
      </c>
      <c r="AD100" s="12">
        <f t="shared" ca="1" si="152"/>
        <v>0</v>
      </c>
      <c r="AE100" s="12">
        <f t="shared" ca="1" si="152"/>
        <v>0</v>
      </c>
      <c r="AF100" s="12">
        <f t="shared" ca="1" si="152"/>
        <v>0</v>
      </c>
      <c r="AG100" s="12">
        <f t="shared" ca="1" si="152"/>
        <v>20.302195895466159</v>
      </c>
      <c r="AH100" s="12">
        <f t="shared" ca="1" si="152"/>
        <v>0</v>
      </c>
      <c r="AI100" s="12">
        <f t="shared" ca="1" si="152"/>
        <v>0</v>
      </c>
      <c r="AJ100" s="12">
        <f t="shared" ca="1" si="152"/>
        <v>0</v>
      </c>
      <c r="AK100" s="12">
        <f t="shared" ca="1" si="152"/>
        <v>14.17051234540576</v>
      </c>
      <c r="AL100" s="12">
        <f t="shared" ca="1" si="152"/>
        <v>0</v>
      </c>
      <c r="AM100" s="12">
        <f t="shared" ca="1" si="152"/>
        <v>0</v>
      </c>
      <c r="AN100" s="12">
        <f t="shared" ca="1" si="152"/>
        <v>0</v>
      </c>
      <c r="AO100" s="12">
        <f t="shared" ca="1" si="152"/>
        <v>12.21389943478764</v>
      </c>
      <c r="AP100" s="12">
        <f t="shared" ref="AP100:BU100" ca="1" si="153" xml:space="preserve"> MIN(AP98:AP99)</f>
        <v>0</v>
      </c>
      <c r="AQ100" s="12">
        <f t="shared" ca="1" si="153"/>
        <v>0</v>
      </c>
      <c r="AR100" s="12">
        <f t="shared" ca="1" si="153"/>
        <v>0</v>
      </c>
      <c r="AS100" s="12">
        <f t="shared" ca="1" si="153"/>
        <v>10.146063808545184</v>
      </c>
      <c r="AT100" s="12">
        <f t="shared" ca="1" si="153"/>
        <v>0</v>
      </c>
      <c r="AU100" s="12">
        <f t="shared" ca="1" si="153"/>
        <v>0</v>
      </c>
      <c r="AV100" s="12">
        <f t="shared" ca="1" si="153"/>
        <v>0</v>
      </c>
      <c r="AW100" s="12">
        <f t="shared" ca="1" si="153"/>
        <v>7.6306916792902539</v>
      </c>
      <c r="AX100" s="12">
        <f t="shared" ca="1" si="153"/>
        <v>0</v>
      </c>
      <c r="AY100" s="12">
        <f t="shared" ca="1" si="153"/>
        <v>0</v>
      </c>
      <c r="AZ100" s="12">
        <f t="shared" ca="1" si="153"/>
        <v>0</v>
      </c>
      <c r="BA100" s="12">
        <f t="shared" ca="1" si="153"/>
        <v>4.670235714343459</v>
      </c>
      <c r="BB100" s="12">
        <f t="shared" ca="1" si="153"/>
        <v>0</v>
      </c>
      <c r="BC100" s="12">
        <f t="shared" ca="1" si="153"/>
        <v>0</v>
      </c>
      <c r="BD100" s="12">
        <f t="shared" ca="1" si="153"/>
        <v>0</v>
      </c>
      <c r="BE100" s="12">
        <f t="shared" ca="1" si="153"/>
        <v>0</v>
      </c>
      <c r="BF100" s="12">
        <f t="shared" ca="1" si="153"/>
        <v>0</v>
      </c>
      <c r="BG100" s="12">
        <f t="shared" ca="1" si="153"/>
        <v>0</v>
      </c>
      <c r="BH100" s="12">
        <f t="shared" ca="1" si="153"/>
        <v>0</v>
      </c>
      <c r="BI100" s="12">
        <f t="shared" ca="1" si="153"/>
        <v>0</v>
      </c>
      <c r="BJ100" s="12">
        <f t="shared" ca="1" si="153"/>
        <v>0</v>
      </c>
      <c r="BK100" s="12">
        <f t="shared" ca="1" si="153"/>
        <v>0</v>
      </c>
      <c r="BL100" s="12">
        <f t="shared" ca="1" si="153"/>
        <v>0</v>
      </c>
      <c r="BM100" s="12">
        <f t="shared" ca="1" si="153"/>
        <v>0</v>
      </c>
      <c r="BN100" s="12">
        <f t="shared" ca="1" si="153"/>
        <v>0</v>
      </c>
      <c r="BO100" s="12">
        <f t="shared" ca="1" si="153"/>
        <v>0</v>
      </c>
      <c r="BP100" s="12">
        <f t="shared" ca="1" si="153"/>
        <v>0</v>
      </c>
      <c r="BQ100" s="12">
        <f t="shared" ca="1" si="153"/>
        <v>0</v>
      </c>
      <c r="BR100" s="12">
        <f t="shared" ca="1" si="153"/>
        <v>0</v>
      </c>
      <c r="BS100" s="12">
        <f t="shared" ca="1" si="153"/>
        <v>0</v>
      </c>
      <c r="BT100" s="12">
        <f t="shared" ca="1" si="153"/>
        <v>0</v>
      </c>
      <c r="BU100" s="12">
        <f t="shared" ca="1" si="153"/>
        <v>0</v>
      </c>
      <c r="BV100" s="12">
        <f t="shared" ref="BV100:DA100" ca="1" si="154" xml:space="preserve"> MIN(BV98:BV99)</f>
        <v>0</v>
      </c>
      <c r="BW100" s="12">
        <f t="shared" ca="1" si="154"/>
        <v>0</v>
      </c>
      <c r="BX100" s="12">
        <f t="shared" ca="1" si="154"/>
        <v>0</v>
      </c>
      <c r="BY100" s="12">
        <f t="shared" ca="1" si="154"/>
        <v>0</v>
      </c>
      <c r="BZ100" s="12">
        <f t="shared" ca="1" si="154"/>
        <v>0</v>
      </c>
      <c r="CA100" s="12">
        <f t="shared" ca="1" si="154"/>
        <v>0</v>
      </c>
      <c r="CB100" s="12">
        <f t="shared" ca="1" si="154"/>
        <v>0</v>
      </c>
      <c r="CC100" s="12">
        <f t="shared" ca="1" si="154"/>
        <v>0</v>
      </c>
      <c r="CD100" s="12">
        <f t="shared" ca="1" si="154"/>
        <v>0</v>
      </c>
      <c r="CE100" s="12">
        <f t="shared" ca="1" si="154"/>
        <v>0</v>
      </c>
      <c r="CF100" s="12">
        <f t="shared" ca="1" si="154"/>
        <v>0</v>
      </c>
      <c r="CG100" s="12">
        <f t="shared" ca="1" si="154"/>
        <v>0</v>
      </c>
      <c r="CH100" s="12">
        <f t="shared" ca="1" si="154"/>
        <v>0</v>
      </c>
      <c r="CI100" s="12">
        <f t="shared" ca="1" si="154"/>
        <v>0</v>
      </c>
      <c r="CJ100" s="12">
        <f t="shared" ca="1" si="154"/>
        <v>0</v>
      </c>
      <c r="CK100" s="12">
        <f t="shared" ca="1" si="154"/>
        <v>0</v>
      </c>
      <c r="CL100" s="12">
        <f t="shared" ca="1" si="154"/>
        <v>0</v>
      </c>
      <c r="CM100" s="12">
        <f t="shared" ca="1" si="154"/>
        <v>0</v>
      </c>
      <c r="CN100" s="12">
        <f t="shared" ca="1" si="154"/>
        <v>0</v>
      </c>
      <c r="CO100" s="12">
        <f t="shared" ca="1" si="154"/>
        <v>0</v>
      </c>
      <c r="CP100" s="12">
        <f t="shared" ca="1" si="154"/>
        <v>0</v>
      </c>
      <c r="CQ100" s="12">
        <f t="shared" ca="1" si="154"/>
        <v>0</v>
      </c>
      <c r="CR100" s="12">
        <f t="shared" ca="1" si="154"/>
        <v>0</v>
      </c>
      <c r="CS100" s="12">
        <f t="shared" ca="1" si="154"/>
        <v>0</v>
      </c>
      <c r="CT100" s="12">
        <f t="shared" ca="1" si="154"/>
        <v>0</v>
      </c>
      <c r="CU100" s="12">
        <f t="shared" ca="1" si="154"/>
        <v>0</v>
      </c>
      <c r="CV100" s="12">
        <f t="shared" ca="1" si="154"/>
        <v>0</v>
      </c>
      <c r="CW100" s="12">
        <f t="shared" ca="1" si="154"/>
        <v>0</v>
      </c>
      <c r="CX100" s="12">
        <f t="shared" ca="1" si="154"/>
        <v>0</v>
      </c>
      <c r="CY100" s="12">
        <f t="shared" ca="1" si="154"/>
        <v>0</v>
      </c>
      <c r="CZ100" s="12">
        <f t="shared" ca="1" si="154"/>
        <v>0</v>
      </c>
      <c r="DA100" s="12">
        <f t="shared" ca="1" si="154"/>
        <v>0</v>
      </c>
      <c r="DB100" s="12">
        <f t="shared" ref="DB100:EG100" ca="1" si="155" xml:space="preserve"> MIN(DB98:DB99)</f>
        <v>0</v>
      </c>
      <c r="DC100" s="12">
        <f t="shared" ca="1" si="155"/>
        <v>0</v>
      </c>
      <c r="DD100" s="12">
        <f t="shared" ca="1" si="155"/>
        <v>0</v>
      </c>
      <c r="DE100" s="12">
        <f t="shared" ca="1" si="155"/>
        <v>0</v>
      </c>
      <c r="DF100" s="12">
        <f t="shared" ca="1" si="155"/>
        <v>0</v>
      </c>
      <c r="DG100" s="12">
        <f t="shared" ca="1" si="155"/>
        <v>0</v>
      </c>
      <c r="DH100" s="12">
        <f t="shared" ca="1" si="155"/>
        <v>0</v>
      </c>
      <c r="DI100" s="12">
        <f t="shared" ca="1" si="155"/>
        <v>0</v>
      </c>
      <c r="DJ100" s="12">
        <f t="shared" ca="1" si="155"/>
        <v>0</v>
      </c>
      <c r="DK100" s="12">
        <f t="shared" ca="1" si="155"/>
        <v>0</v>
      </c>
      <c r="DL100" s="12">
        <f t="shared" ca="1" si="155"/>
        <v>0</v>
      </c>
      <c r="DM100" s="12">
        <f t="shared" ca="1" si="155"/>
        <v>0</v>
      </c>
      <c r="DN100" s="12">
        <f t="shared" ca="1" si="155"/>
        <v>0</v>
      </c>
      <c r="DO100" s="12">
        <f t="shared" ca="1" si="155"/>
        <v>0</v>
      </c>
      <c r="DP100" s="12">
        <f t="shared" ca="1" si="155"/>
        <v>0</v>
      </c>
      <c r="DQ100" s="12">
        <f t="shared" ca="1" si="155"/>
        <v>0</v>
      </c>
      <c r="DR100" s="12">
        <f t="shared" ca="1" si="155"/>
        <v>0</v>
      </c>
      <c r="DS100" s="12">
        <f t="shared" ca="1" si="155"/>
        <v>0</v>
      </c>
      <c r="DT100" s="12">
        <f t="shared" ca="1" si="155"/>
        <v>0</v>
      </c>
      <c r="DU100" s="12">
        <f t="shared" ca="1" si="155"/>
        <v>0</v>
      </c>
      <c r="DV100" s="12">
        <f t="shared" ca="1" si="155"/>
        <v>0</v>
      </c>
      <c r="DW100" s="12">
        <f t="shared" ca="1" si="155"/>
        <v>0</v>
      </c>
      <c r="DX100" s="12">
        <f t="shared" ca="1" si="155"/>
        <v>0</v>
      </c>
      <c r="DY100" s="12">
        <f t="shared" ca="1" si="155"/>
        <v>0</v>
      </c>
      <c r="DZ100" s="12">
        <f t="shared" ca="1" si="155"/>
        <v>0</v>
      </c>
      <c r="EA100" s="12">
        <f t="shared" ca="1" si="155"/>
        <v>0</v>
      </c>
      <c r="EB100" s="12">
        <f t="shared" ca="1" si="155"/>
        <v>0</v>
      </c>
      <c r="EC100" s="12">
        <f t="shared" ca="1" si="155"/>
        <v>0</v>
      </c>
      <c r="ED100" s="12">
        <f t="shared" ca="1" si="155"/>
        <v>0</v>
      </c>
      <c r="EE100" s="12">
        <f t="shared" ca="1" si="155"/>
        <v>0</v>
      </c>
      <c r="EF100" s="12">
        <f t="shared" ca="1" si="155"/>
        <v>0</v>
      </c>
      <c r="EG100" s="12">
        <f t="shared" ca="1" si="155"/>
        <v>0</v>
      </c>
      <c r="EH100" s="12">
        <f t="shared" ref="EH100:FM100" ca="1" si="156" xml:space="preserve"> MIN(EH98:EH99)</f>
        <v>0</v>
      </c>
      <c r="EI100" s="12">
        <f t="shared" ca="1" si="156"/>
        <v>0</v>
      </c>
      <c r="EJ100" s="12">
        <f t="shared" ca="1" si="156"/>
        <v>0</v>
      </c>
      <c r="EK100" s="12">
        <f t="shared" ca="1" si="156"/>
        <v>0</v>
      </c>
      <c r="EL100" s="12">
        <f t="shared" ca="1" si="156"/>
        <v>0</v>
      </c>
      <c r="EM100" s="12">
        <f t="shared" ca="1" si="156"/>
        <v>0</v>
      </c>
      <c r="EN100" s="12">
        <f t="shared" ca="1" si="156"/>
        <v>0</v>
      </c>
      <c r="EO100" s="12">
        <f t="shared" ca="1" si="156"/>
        <v>0</v>
      </c>
      <c r="EP100" s="12">
        <f t="shared" ca="1" si="156"/>
        <v>0</v>
      </c>
      <c r="EQ100" s="12">
        <f t="shared" ca="1" si="156"/>
        <v>0</v>
      </c>
      <c r="ER100" s="12">
        <f t="shared" ca="1" si="156"/>
        <v>0</v>
      </c>
      <c r="ES100" s="12">
        <f t="shared" ca="1" si="156"/>
        <v>0</v>
      </c>
      <c r="ET100" s="12">
        <f t="shared" ca="1" si="156"/>
        <v>0</v>
      </c>
      <c r="EU100" s="12">
        <f t="shared" ca="1" si="156"/>
        <v>0</v>
      </c>
      <c r="EV100" s="12">
        <f t="shared" ca="1" si="156"/>
        <v>0</v>
      </c>
      <c r="EW100" s="12">
        <f t="shared" ca="1" si="156"/>
        <v>0</v>
      </c>
      <c r="EX100" s="12">
        <f t="shared" ca="1" si="156"/>
        <v>0</v>
      </c>
      <c r="EY100" s="12">
        <f t="shared" ca="1" si="156"/>
        <v>0</v>
      </c>
      <c r="EZ100" s="12">
        <f t="shared" ca="1" si="156"/>
        <v>0</v>
      </c>
      <c r="FA100" s="12">
        <f t="shared" ca="1" si="156"/>
        <v>0</v>
      </c>
      <c r="FB100" s="12">
        <f t="shared" ca="1" si="156"/>
        <v>0</v>
      </c>
      <c r="FC100" s="12">
        <f t="shared" ca="1" si="156"/>
        <v>0</v>
      </c>
      <c r="FD100" s="12">
        <f t="shared" ca="1" si="156"/>
        <v>0</v>
      </c>
      <c r="FE100" s="12">
        <f t="shared" ca="1" si="156"/>
        <v>0</v>
      </c>
      <c r="FF100" s="12">
        <f t="shared" ca="1" si="156"/>
        <v>0</v>
      </c>
      <c r="FG100" s="12">
        <f t="shared" ca="1" si="156"/>
        <v>0</v>
      </c>
      <c r="FH100" s="12">
        <f t="shared" ca="1" si="156"/>
        <v>0</v>
      </c>
      <c r="FI100" s="12">
        <f t="shared" ca="1" si="156"/>
        <v>0</v>
      </c>
      <c r="FJ100" s="12">
        <f t="shared" ca="1" si="156"/>
        <v>0</v>
      </c>
      <c r="FK100" s="12">
        <f t="shared" ca="1" si="156"/>
        <v>0</v>
      </c>
      <c r="FL100" s="12">
        <f t="shared" ca="1" si="156"/>
        <v>0</v>
      </c>
      <c r="FM100" s="12">
        <f t="shared" ca="1" si="156"/>
        <v>0</v>
      </c>
      <c r="FN100" s="12">
        <f t="shared" ref="FN100:GJ100" ca="1" si="157" xml:space="preserve"> MIN(FN98:FN99)</f>
        <v>0</v>
      </c>
      <c r="FO100" s="12">
        <f t="shared" ca="1" si="157"/>
        <v>0</v>
      </c>
      <c r="FP100" s="12">
        <f t="shared" ca="1" si="157"/>
        <v>0</v>
      </c>
      <c r="FQ100" s="12">
        <f t="shared" ca="1" si="157"/>
        <v>0</v>
      </c>
      <c r="FR100" s="12">
        <f t="shared" ca="1" si="157"/>
        <v>0</v>
      </c>
      <c r="FS100" s="12">
        <f t="shared" ca="1" si="157"/>
        <v>0</v>
      </c>
      <c r="FT100" s="12">
        <f t="shared" ca="1" si="157"/>
        <v>0</v>
      </c>
      <c r="FU100" s="12">
        <f t="shared" ca="1" si="157"/>
        <v>0</v>
      </c>
      <c r="FV100" s="12">
        <f t="shared" ca="1" si="157"/>
        <v>0</v>
      </c>
      <c r="FW100" s="12">
        <f t="shared" ca="1" si="157"/>
        <v>0</v>
      </c>
      <c r="FX100" s="12">
        <f t="shared" ca="1" si="157"/>
        <v>0</v>
      </c>
      <c r="FY100" s="12">
        <f t="shared" ca="1" si="157"/>
        <v>0</v>
      </c>
      <c r="FZ100" s="12">
        <f t="shared" ca="1" si="157"/>
        <v>0</v>
      </c>
      <c r="GA100" s="12">
        <f t="shared" ca="1" si="157"/>
        <v>0</v>
      </c>
      <c r="GB100" s="12">
        <f t="shared" ca="1" si="157"/>
        <v>0</v>
      </c>
      <c r="GC100" s="12">
        <f t="shared" ca="1" si="157"/>
        <v>0</v>
      </c>
      <c r="GD100" s="12">
        <f t="shared" ca="1" si="157"/>
        <v>0</v>
      </c>
      <c r="GE100" s="12">
        <f t="shared" ca="1" si="157"/>
        <v>0</v>
      </c>
      <c r="GF100" s="12">
        <f t="shared" ca="1" si="157"/>
        <v>0</v>
      </c>
      <c r="GG100" s="12">
        <f t="shared" ca="1" si="157"/>
        <v>0</v>
      </c>
      <c r="GH100" s="12">
        <f t="shared" ca="1" si="157"/>
        <v>0</v>
      </c>
      <c r="GI100" s="12">
        <f t="shared" ca="1" si="157"/>
        <v>0</v>
      </c>
      <c r="GJ100" s="12">
        <f t="shared" ca="1" si="157"/>
        <v>0</v>
      </c>
    </row>
    <row r="101" spans="1:192" s="600" customFormat="1" x14ac:dyDescent="0.25">
      <c r="A101" s="595"/>
      <c r="B101" s="595"/>
      <c r="C101" s="596"/>
      <c r="D101" s="597"/>
      <c r="E101" s="598" t="str">
        <f xml:space="preserve"> LEFT(E100, LEN(E100) - 4)</f>
        <v>RCF interest paid</v>
      </c>
      <c r="F101" s="598"/>
      <c r="G101" s="598" t="str">
        <f xml:space="preserve"> SMU</f>
        <v>$ 000s</v>
      </c>
      <c r="H101" s="598">
        <f ca="1" xml:space="preserve"> SUM(J101:GJ101)</f>
        <v>-211.86054556122033</v>
      </c>
      <c r="I101" s="599"/>
      <c r="J101" s="598">
        <f t="shared" ref="J101:BU101" ca="1" si="158" xml:space="preserve"> -1 * J100</f>
        <v>0</v>
      </c>
      <c r="K101" s="598">
        <f t="shared" ca="1" si="158"/>
        <v>0</v>
      </c>
      <c r="L101" s="598">
        <f t="shared" ca="1" si="158"/>
        <v>0</v>
      </c>
      <c r="M101" s="598">
        <f t="shared" ca="1" si="158"/>
        <v>0</v>
      </c>
      <c r="N101" s="598">
        <f t="shared" ca="1" si="158"/>
        <v>0</v>
      </c>
      <c r="O101" s="598">
        <f t="shared" ca="1" si="158"/>
        <v>0</v>
      </c>
      <c r="P101" s="598">
        <f t="shared" ca="1" si="158"/>
        <v>0</v>
      </c>
      <c r="Q101" s="598">
        <f t="shared" ca="1" si="158"/>
        <v>-44.792061708333378</v>
      </c>
      <c r="R101" s="598">
        <f t="shared" ca="1" si="158"/>
        <v>0</v>
      </c>
      <c r="S101" s="598">
        <f t="shared" ca="1" si="158"/>
        <v>0</v>
      </c>
      <c r="T101" s="598">
        <f t="shared" ca="1" si="158"/>
        <v>0</v>
      </c>
      <c r="U101" s="598">
        <f t="shared" ca="1" si="158"/>
        <v>-38.675162381426205</v>
      </c>
      <c r="V101" s="598">
        <f t="shared" ca="1" si="158"/>
        <v>0</v>
      </c>
      <c r="W101" s="598">
        <f t="shared" ca="1" si="158"/>
        <v>0</v>
      </c>
      <c r="X101" s="598">
        <f t="shared" ca="1" si="158"/>
        <v>0</v>
      </c>
      <c r="Y101" s="598">
        <f t="shared" ca="1" si="158"/>
        <v>-32.829511598678749</v>
      </c>
      <c r="Z101" s="598">
        <f t="shared" ca="1" si="158"/>
        <v>0</v>
      </c>
      <c r="AA101" s="598">
        <f t="shared" ca="1" si="158"/>
        <v>0</v>
      </c>
      <c r="AB101" s="598">
        <f t="shared" ca="1" si="158"/>
        <v>0</v>
      </c>
      <c r="AC101" s="598">
        <f t="shared" ca="1" si="158"/>
        <v>-26.430210994943536</v>
      </c>
      <c r="AD101" s="598">
        <f t="shared" ca="1" si="158"/>
        <v>0</v>
      </c>
      <c r="AE101" s="598">
        <f t="shared" ca="1" si="158"/>
        <v>0</v>
      </c>
      <c r="AF101" s="598">
        <f t="shared" ca="1" si="158"/>
        <v>0</v>
      </c>
      <c r="AG101" s="598">
        <f t="shared" ca="1" si="158"/>
        <v>-20.302195895466159</v>
      </c>
      <c r="AH101" s="598">
        <f t="shared" ca="1" si="158"/>
        <v>0</v>
      </c>
      <c r="AI101" s="598">
        <f t="shared" ca="1" si="158"/>
        <v>0</v>
      </c>
      <c r="AJ101" s="598">
        <f t="shared" ca="1" si="158"/>
        <v>0</v>
      </c>
      <c r="AK101" s="598">
        <f t="shared" ca="1" si="158"/>
        <v>-14.17051234540576</v>
      </c>
      <c r="AL101" s="598">
        <f t="shared" ca="1" si="158"/>
        <v>0</v>
      </c>
      <c r="AM101" s="598">
        <f t="shared" ca="1" si="158"/>
        <v>0</v>
      </c>
      <c r="AN101" s="598">
        <f t="shared" ca="1" si="158"/>
        <v>0</v>
      </c>
      <c r="AO101" s="598">
        <f t="shared" ca="1" si="158"/>
        <v>-12.21389943478764</v>
      </c>
      <c r="AP101" s="598">
        <f t="shared" ca="1" si="158"/>
        <v>0</v>
      </c>
      <c r="AQ101" s="598">
        <f t="shared" ca="1" si="158"/>
        <v>0</v>
      </c>
      <c r="AR101" s="598">
        <f t="shared" ca="1" si="158"/>
        <v>0</v>
      </c>
      <c r="AS101" s="598">
        <f t="shared" ca="1" si="158"/>
        <v>-10.146063808545184</v>
      </c>
      <c r="AT101" s="598">
        <f t="shared" ca="1" si="158"/>
        <v>0</v>
      </c>
      <c r="AU101" s="598">
        <f t="shared" ca="1" si="158"/>
        <v>0</v>
      </c>
      <c r="AV101" s="598">
        <f t="shared" ca="1" si="158"/>
        <v>0</v>
      </c>
      <c r="AW101" s="598">
        <f t="shared" ca="1" si="158"/>
        <v>-7.6306916792902539</v>
      </c>
      <c r="AX101" s="598">
        <f t="shared" ca="1" si="158"/>
        <v>0</v>
      </c>
      <c r="AY101" s="598">
        <f t="shared" ca="1" si="158"/>
        <v>0</v>
      </c>
      <c r="AZ101" s="598">
        <f t="shared" ca="1" si="158"/>
        <v>0</v>
      </c>
      <c r="BA101" s="598">
        <f t="shared" ca="1" si="158"/>
        <v>-4.670235714343459</v>
      </c>
      <c r="BB101" s="598">
        <f t="shared" ca="1" si="158"/>
        <v>0</v>
      </c>
      <c r="BC101" s="598">
        <f t="shared" ca="1" si="158"/>
        <v>0</v>
      </c>
      <c r="BD101" s="598">
        <f t="shared" ca="1" si="158"/>
        <v>0</v>
      </c>
      <c r="BE101" s="598">
        <f t="shared" ca="1" si="158"/>
        <v>0</v>
      </c>
      <c r="BF101" s="598">
        <f t="shared" ca="1" si="158"/>
        <v>0</v>
      </c>
      <c r="BG101" s="598">
        <f t="shared" ca="1" si="158"/>
        <v>0</v>
      </c>
      <c r="BH101" s="598">
        <f t="shared" ca="1" si="158"/>
        <v>0</v>
      </c>
      <c r="BI101" s="598">
        <f t="shared" ca="1" si="158"/>
        <v>0</v>
      </c>
      <c r="BJ101" s="598">
        <f t="shared" ca="1" si="158"/>
        <v>0</v>
      </c>
      <c r="BK101" s="598">
        <f t="shared" ca="1" si="158"/>
        <v>0</v>
      </c>
      <c r="BL101" s="598">
        <f t="shared" ca="1" si="158"/>
        <v>0</v>
      </c>
      <c r="BM101" s="598">
        <f t="shared" ca="1" si="158"/>
        <v>0</v>
      </c>
      <c r="BN101" s="598">
        <f t="shared" ca="1" si="158"/>
        <v>0</v>
      </c>
      <c r="BO101" s="598">
        <f t="shared" ca="1" si="158"/>
        <v>0</v>
      </c>
      <c r="BP101" s="598">
        <f t="shared" ca="1" si="158"/>
        <v>0</v>
      </c>
      <c r="BQ101" s="598">
        <f t="shared" ca="1" si="158"/>
        <v>0</v>
      </c>
      <c r="BR101" s="598">
        <f t="shared" ca="1" si="158"/>
        <v>0</v>
      </c>
      <c r="BS101" s="598">
        <f t="shared" ca="1" si="158"/>
        <v>0</v>
      </c>
      <c r="BT101" s="598">
        <f t="shared" ca="1" si="158"/>
        <v>0</v>
      </c>
      <c r="BU101" s="598">
        <f t="shared" ca="1" si="158"/>
        <v>0</v>
      </c>
      <c r="BV101" s="598">
        <f t="shared" ref="BV101:EG101" ca="1" si="159" xml:space="preserve"> -1 * BV100</f>
        <v>0</v>
      </c>
      <c r="BW101" s="598">
        <f t="shared" ca="1" si="159"/>
        <v>0</v>
      </c>
      <c r="BX101" s="598">
        <f t="shared" ca="1" si="159"/>
        <v>0</v>
      </c>
      <c r="BY101" s="598">
        <f t="shared" ca="1" si="159"/>
        <v>0</v>
      </c>
      <c r="BZ101" s="598">
        <f t="shared" ca="1" si="159"/>
        <v>0</v>
      </c>
      <c r="CA101" s="598">
        <f t="shared" ca="1" si="159"/>
        <v>0</v>
      </c>
      <c r="CB101" s="598">
        <f t="shared" ca="1" si="159"/>
        <v>0</v>
      </c>
      <c r="CC101" s="598">
        <f t="shared" ca="1" si="159"/>
        <v>0</v>
      </c>
      <c r="CD101" s="598">
        <f t="shared" ca="1" si="159"/>
        <v>0</v>
      </c>
      <c r="CE101" s="598">
        <f t="shared" ca="1" si="159"/>
        <v>0</v>
      </c>
      <c r="CF101" s="598">
        <f t="shared" ca="1" si="159"/>
        <v>0</v>
      </c>
      <c r="CG101" s="598">
        <f t="shared" ca="1" si="159"/>
        <v>0</v>
      </c>
      <c r="CH101" s="598">
        <f t="shared" ca="1" si="159"/>
        <v>0</v>
      </c>
      <c r="CI101" s="598">
        <f t="shared" ca="1" si="159"/>
        <v>0</v>
      </c>
      <c r="CJ101" s="598">
        <f t="shared" ca="1" si="159"/>
        <v>0</v>
      </c>
      <c r="CK101" s="598">
        <f t="shared" ca="1" si="159"/>
        <v>0</v>
      </c>
      <c r="CL101" s="598">
        <f t="shared" ca="1" si="159"/>
        <v>0</v>
      </c>
      <c r="CM101" s="598">
        <f t="shared" ca="1" si="159"/>
        <v>0</v>
      </c>
      <c r="CN101" s="598">
        <f t="shared" ca="1" si="159"/>
        <v>0</v>
      </c>
      <c r="CO101" s="598">
        <f t="shared" ca="1" si="159"/>
        <v>0</v>
      </c>
      <c r="CP101" s="598">
        <f t="shared" ca="1" si="159"/>
        <v>0</v>
      </c>
      <c r="CQ101" s="598">
        <f t="shared" ca="1" si="159"/>
        <v>0</v>
      </c>
      <c r="CR101" s="598">
        <f t="shared" ca="1" si="159"/>
        <v>0</v>
      </c>
      <c r="CS101" s="598">
        <f t="shared" ca="1" si="159"/>
        <v>0</v>
      </c>
      <c r="CT101" s="598">
        <f t="shared" ca="1" si="159"/>
        <v>0</v>
      </c>
      <c r="CU101" s="598">
        <f t="shared" ca="1" si="159"/>
        <v>0</v>
      </c>
      <c r="CV101" s="598">
        <f t="shared" ca="1" si="159"/>
        <v>0</v>
      </c>
      <c r="CW101" s="598">
        <f t="shared" ca="1" si="159"/>
        <v>0</v>
      </c>
      <c r="CX101" s="598">
        <f t="shared" ca="1" si="159"/>
        <v>0</v>
      </c>
      <c r="CY101" s="598">
        <f t="shared" ca="1" si="159"/>
        <v>0</v>
      </c>
      <c r="CZ101" s="598">
        <f t="shared" ca="1" si="159"/>
        <v>0</v>
      </c>
      <c r="DA101" s="598">
        <f t="shared" ca="1" si="159"/>
        <v>0</v>
      </c>
      <c r="DB101" s="598">
        <f t="shared" ca="1" si="159"/>
        <v>0</v>
      </c>
      <c r="DC101" s="598">
        <f t="shared" ca="1" si="159"/>
        <v>0</v>
      </c>
      <c r="DD101" s="598">
        <f t="shared" ca="1" si="159"/>
        <v>0</v>
      </c>
      <c r="DE101" s="598">
        <f t="shared" ca="1" si="159"/>
        <v>0</v>
      </c>
      <c r="DF101" s="598">
        <f t="shared" ca="1" si="159"/>
        <v>0</v>
      </c>
      <c r="DG101" s="598">
        <f t="shared" ca="1" si="159"/>
        <v>0</v>
      </c>
      <c r="DH101" s="598">
        <f t="shared" ca="1" si="159"/>
        <v>0</v>
      </c>
      <c r="DI101" s="598">
        <f t="shared" ca="1" si="159"/>
        <v>0</v>
      </c>
      <c r="DJ101" s="598">
        <f t="shared" ca="1" si="159"/>
        <v>0</v>
      </c>
      <c r="DK101" s="598">
        <f t="shared" ca="1" si="159"/>
        <v>0</v>
      </c>
      <c r="DL101" s="598">
        <f t="shared" ca="1" si="159"/>
        <v>0</v>
      </c>
      <c r="DM101" s="598">
        <f t="shared" ca="1" si="159"/>
        <v>0</v>
      </c>
      <c r="DN101" s="598">
        <f t="shared" ca="1" si="159"/>
        <v>0</v>
      </c>
      <c r="DO101" s="598">
        <f t="shared" ca="1" si="159"/>
        <v>0</v>
      </c>
      <c r="DP101" s="598">
        <f t="shared" ca="1" si="159"/>
        <v>0</v>
      </c>
      <c r="DQ101" s="598">
        <f t="shared" ca="1" si="159"/>
        <v>0</v>
      </c>
      <c r="DR101" s="598">
        <f t="shared" ca="1" si="159"/>
        <v>0</v>
      </c>
      <c r="DS101" s="598">
        <f t="shared" ca="1" si="159"/>
        <v>0</v>
      </c>
      <c r="DT101" s="598">
        <f t="shared" ca="1" si="159"/>
        <v>0</v>
      </c>
      <c r="DU101" s="598">
        <f t="shared" ca="1" si="159"/>
        <v>0</v>
      </c>
      <c r="DV101" s="598">
        <f t="shared" ca="1" si="159"/>
        <v>0</v>
      </c>
      <c r="DW101" s="598">
        <f t="shared" ca="1" si="159"/>
        <v>0</v>
      </c>
      <c r="DX101" s="598">
        <f t="shared" ca="1" si="159"/>
        <v>0</v>
      </c>
      <c r="DY101" s="598">
        <f t="shared" ca="1" si="159"/>
        <v>0</v>
      </c>
      <c r="DZ101" s="598">
        <f t="shared" ca="1" si="159"/>
        <v>0</v>
      </c>
      <c r="EA101" s="598">
        <f t="shared" ca="1" si="159"/>
        <v>0</v>
      </c>
      <c r="EB101" s="598">
        <f t="shared" ca="1" si="159"/>
        <v>0</v>
      </c>
      <c r="EC101" s="598">
        <f t="shared" ca="1" si="159"/>
        <v>0</v>
      </c>
      <c r="ED101" s="598">
        <f t="shared" ca="1" si="159"/>
        <v>0</v>
      </c>
      <c r="EE101" s="598">
        <f t="shared" ca="1" si="159"/>
        <v>0</v>
      </c>
      <c r="EF101" s="598">
        <f t="shared" ca="1" si="159"/>
        <v>0</v>
      </c>
      <c r="EG101" s="598">
        <f t="shared" ca="1" si="159"/>
        <v>0</v>
      </c>
      <c r="EH101" s="598">
        <f t="shared" ref="EH101:GJ101" ca="1" si="160" xml:space="preserve"> -1 * EH100</f>
        <v>0</v>
      </c>
      <c r="EI101" s="598">
        <f t="shared" ca="1" si="160"/>
        <v>0</v>
      </c>
      <c r="EJ101" s="598">
        <f t="shared" ca="1" si="160"/>
        <v>0</v>
      </c>
      <c r="EK101" s="598">
        <f t="shared" ca="1" si="160"/>
        <v>0</v>
      </c>
      <c r="EL101" s="598">
        <f t="shared" ca="1" si="160"/>
        <v>0</v>
      </c>
      <c r="EM101" s="598">
        <f t="shared" ca="1" si="160"/>
        <v>0</v>
      </c>
      <c r="EN101" s="598">
        <f t="shared" ca="1" si="160"/>
        <v>0</v>
      </c>
      <c r="EO101" s="598">
        <f t="shared" ca="1" si="160"/>
        <v>0</v>
      </c>
      <c r="EP101" s="598">
        <f t="shared" ca="1" si="160"/>
        <v>0</v>
      </c>
      <c r="EQ101" s="598">
        <f t="shared" ca="1" si="160"/>
        <v>0</v>
      </c>
      <c r="ER101" s="598">
        <f t="shared" ca="1" si="160"/>
        <v>0</v>
      </c>
      <c r="ES101" s="598">
        <f t="shared" ca="1" si="160"/>
        <v>0</v>
      </c>
      <c r="ET101" s="598">
        <f t="shared" ca="1" si="160"/>
        <v>0</v>
      </c>
      <c r="EU101" s="598">
        <f t="shared" ca="1" si="160"/>
        <v>0</v>
      </c>
      <c r="EV101" s="598">
        <f t="shared" ca="1" si="160"/>
        <v>0</v>
      </c>
      <c r="EW101" s="598">
        <f t="shared" ca="1" si="160"/>
        <v>0</v>
      </c>
      <c r="EX101" s="598">
        <f t="shared" ca="1" si="160"/>
        <v>0</v>
      </c>
      <c r="EY101" s="598">
        <f t="shared" ca="1" si="160"/>
        <v>0</v>
      </c>
      <c r="EZ101" s="598">
        <f t="shared" ca="1" si="160"/>
        <v>0</v>
      </c>
      <c r="FA101" s="598">
        <f t="shared" ca="1" si="160"/>
        <v>0</v>
      </c>
      <c r="FB101" s="598">
        <f t="shared" ca="1" si="160"/>
        <v>0</v>
      </c>
      <c r="FC101" s="598">
        <f t="shared" ca="1" si="160"/>
        <v>0</v>
      </c>
      <c r="FD101" s="598">
        <f t="shared" ca="1" si="160"/>
        <v>0</v>
      </c>
      <c r="FE101" s="598">
        <f t="shared" ca="1" si="160"/>
        <v>0</v>
      </c>
      <c r="FF101" s="598">
        <f t="shared" ca="1" si="160"/>
        <v>0</v>
      </c>
      <c r="FG101" s="598">
        <f t="shared" ca="1" si="160"/>
        <v>0</v>
      </c>
      <c r="FH101" s="598">
        <f t="shared" ca="1" si="160"/>
        <v>0</v>
      </c>
      <c r="FI101" s="598">
        <f t="shared" ca="1" si="160"/>
        <v>0</v>
      </c>
      <c r="FJ101" s="598">
        <f t="shared" ca="1" si="160"/>
        <v>0</v>
      </c>
      <c r="FK101" s="598">
        <f t="shared" ca="1" si="160"/>
        <v>0</v>
      </c>
      <c r="FL101" s="598">
        <f t="shared" ca="1" si="160"/>
        <v>0</v>
      </c>
      <c r="FM101" s="598">
        <f t="shared" ca="1" si="160"/>
        <v>0</v>
      </c>
      <c r="FN101" s="598">
        <f t="shared" ca="1" si="160"/>
        <v>0</v>
      </c>
      <c r="FO101" s="598">
        <f t="shared" ca="1" si="160"/>
        <v>0</v>
      </c>
      <c r="FP101" s="598">
        <f t="shared" ca="1" si="160"/>
        <v>0</v>
      </c>
      <c r="FQ101" s="598">
        <f t="shared" ca="1" si="160"/>
        <v>0</v>
      </c>
      <c r="FR101" s="598">
        <f t="shared" ca="1" si="160"/>
        <v>0</v>
      </c>
      <c r="FS101" s="598">
        <f t="shared" ca="1" si="160"/>
        <v>0</v>
      </c>
      <c r="FT101" s="598">
        <f t="shared" ca="1" si="160"/>
        <v>0</v>
      </c>
      <c r="FU101" s="598">
        <f t="shared" ca="1" si="160"/>
        <v>0</v>
      </c>
      <c r="FV101" s="598">
        <f t="shared" ca="1" si="160"/>
        <v>0</v>
      </c>
      <c r="FW101" s="598">
        <f t="shared" ca="1" si="160"/>
        <v>0</v>
      </c>
      <c r="FX101" s="598">
        <f t="shared" ca="1" si="160"/>
        <v>0</v>
      </c>
      <c r="FY101" s="598">
        <f t="shared" ca="1" si="160"/>
        <v>0</v>
      </c>
      <c r="FZ101" s="598">
        <f t="shared" ca="1" si="160"/>
        <v>0</v>
      </c>
      <c r="GA101" s="598">
        <f t="shared" ca="1" si="160"/>
        <v>0</v>
      </c>
      <c r="GB101" s="598">
        <f t="shared" ca="1" si="160"/>
        <v>0</v>
      </c>
      <c r="GC101" s="598">
        <f t="shared" ca="1" si="160"/>
        <v>0</v>
      </c>
      <c r="GD101" s="598">
        <f t="shared" ca="1" si="160"/>
        <v>0</v>
      </c>
      <c r="GE101" s="598">
        <f t="shared" ca="1" si="160"/>
        <v>0</v>
      </c>
      <c r="GF101" s="598">
        <f t="shared" ca="1" si="160"/>
        <v>0</v>
      </c>
      <c r="GG101" s="598">
        <f t="shared" ca="1" si="160"/>
        <v>0</v>
      </c>
      <c r="GH101" s="598">
        <f t="shared" ca="1" si="160"/>
        <v>0</v>
      </c>
      <c r="GI101" s="598">
        <f t="shared" ca="1" si="160"/>
        <v>0</v>
      </c>
      <c r="GJ101" s="598">
        <f t="shared" ca="1" si="160"/>
        <v>0</v>
      </c>
    </row>
    <row r="103" spans="1:192" x14ac:dyDescent="0.25">
      <c r="B103" s="15" t="s">
        <v>300</v>
      </c>
    </row>
    <row r="104" spans="1:192" x14ac:dyDescent="0.25">
      <c r="E104" s="126" t="str">
        <f t="shared" ref="E104:BP104" si="161" xml:space="preserve"> E$94</f>
        <v>RCF interest due POS</v>
      </c>
      <c r="F104" s="126">
        <f t="shared" si="161"/>
        <v>0</v>
      </c>
      <c r="G104" s="126" t="str">
        <f t="shared" si="161"/>
        <v>$ 000s</v>
      </c>
      <c r="H104" s="126">
        <f t="shared" ca="1" si="161"/>
        <v>320.11361438832154</v>
      </c>
      <c r="I104" s="126">
        <f t="shared" si="161"/>
        <v>0</v>
      </c>
      <c r="J104" s="126">
        <f t="shared" si="161"/>
        <v>0</v>
      </c>
      <c r="K104" s="126">
        <f t="shared" ca="1" si="161"/>
        <v>0</v>
      </c>
      <c r="L104" s="126">
        <f t="shared" ca="1" si="161"/>
        <v>0</v>
      </c>
      <c r="M104" s="126">
        <f t="shared" si="161"/>
        <v>0</v>
      </c>
      <c r="N104" s="126">
        <f t="shared" ca="1" si="161"/>
        <v>0</v>
      </c>
      <c r="O104" s="126">
        <f t="shared" ca="1" si="161"/>
        <v>0</v>
      </c>
      <c r="P104" s="126">
        <f t="shared" ca="1" si="161"/>
        <v>22.573875000000044</v>
      </c>
      <c r="Q104" s="126">
        <f t="shared" ca="1" si="161"/>
        <v>44.792061708333378</v>
      </c>
      <c r="R104" s="126">
        <f t="shared" ca="1" si="161"/>
        <v>0</v>
      </c>
      <c r="S104" s="126">
        <f t="shared" ca="1" si="161"/>
        <v>0</v>
      </c>
      <c r="T104" s="126">
        <f t="shared" ca="1" si="161"/>
        <v>19.557529850746285</v>
      </c>
      <c r="U104" s="126">
        <f t="shared" ca="1" si="161"/>
        <v>38.675162381426205</v>
      </c>
      <c r="V104" s="126">
        <f t="shared" ca="1" si="161"/>
        <v>0</v>
      </c>
      <c r="W104" s="126">
        <f t="shared" ca="1" si="161"/>
        <v>0</v>
      </c>
      <c r="X104" s="126">
        <f t="shared" ca="1" si="161"/>
        <v>16.723141281568932</v>
      </c>
      <c r="Y104" s="126">
        <f t="shared" ca="1" si="161"/>
        <v>32.829511598678749</v>
      </c>
      <c r="Z104" s="126">
        <f t="shared" ca="1" si="161"/>
        <v>0</v>
      </c>
      <c r="AA104" s="126">
        <f t="shared" ca="1" si="161"/>
        <v>0</v>
      </c>
      <c r="AB104" s="126">
        <f t="shared" ca="1" si="161"/>
        <v>13.519405968412947</v>
      </c>
      <c r="AC104" s="126">
        <f t="shared" ca="1" si="161"/>
        <v>26.430210994943536</v>
      </c>
      <c r="AD104" s="126">
        <f t="shared" ca="1" si="161"/>
        <v>0</v>
      </c>
      <c r="AE104" s="126">
        <f t="shared" ca="1" si="161"/>
        <v>0</v>
      </c>
      <c r="AF104" s="126">
        <f t="shared" ca="1" si="161"/>
        <v>10.49764524220191</v>
      </c>
      <c r="AG104" s="126">
        <f t="shared" ca="1" si="161"/>
        <v>20.302195895466159</v>
      </c>
      <c r="AH104" s="126">
        <f t="shared" ca="1" si="161"/>
        <v>0</v>
      </c>
      <c r="AI104" s="126">
        <f t="shared" ca="1" si="161"/>
        <v>0</v>
      </c>
      <c r="AJ104" s="126">
        <f t="shared" ca="1" si="161"/>
        <v>7.4740972559222696</v>
      </c>
      <c r="AK104" s="126">
        <f t="shared" ca="1" si="161"/>
        <v>14.17051234540576</v>
      </c>
      <c r="AL104" s="126">
        <f t="shared" ca="1" si="161"/>
        <v>0</v>
      </c>
      <c r="AM104" s="126">
        <f t="shared" ca="1" si="161"/>
        <v>0</v>
      </c>
      <c r="AN104" s="126">
        <f t="shared" ca="1" si="161"/>
        <v>6.2217851525727665</v>
      </c>
      <c r="AO104" s="126">
        <f t="shared" ca="1" si="161"/>
        <v>12.21389943478764</v>
      </c>
      <c r="AP104" s="126">
        <f t="shared" ca="1" si="161"/>
        <v>0</v>
      </c>
      <c r="AQ104" s="126">
        <f t="shared" ca="1" si="161"/>
        <v>0</v>
      </c>
      <c r="AR104" s="126">
        <f t="shared" ca="1" si="161"/>
        <v>5.1981771027388817</v>
      </c>
      <c r="AS104" s="126">
        <f t="shared" ca="1" si="161"/>
        <v>10.146063808545184</v>
      </c>
      <c r="AT104" s="126">
        <f t="shared" ca="1" si="161"/>
        <v>0</v>
      </c>
      <c r="AU104" s="126">
        <f t="shared" ca="1" si="161"/>
        <v>0</v>
      </c>
      <c r="AV104" s="126">
        <f t="shared" ca="1" si="161"/>
        <v>3.9695163055766307</v>
      </c>
      <c r="AW104" s="126">
        <f t="shared" ca="1" si="161"/>
        <v>7.6306916792902539</v>
      </c>
      <c r="AX104" s="126">
        <f t="shared" ca="1" si="161"/>
        <v>0</v>
      </c>
      <c r="AY104" s="126">
        <f t="shared" ca="1" si="161"/>
        <v>0</v>
      </c>
      <c r="AZ104" s="126">
        <f t="shared" ca="1" si="161"/>
        <v>2.5178956673605422</v>
      </c>
      <c r="BA104" s="126">
        <f t="shared" ca="1" si="161"/>
        <v>4.670235714343459</v>
      </c>
      <c r="BB104" s="126">
        <f t="shared" ca="1" si="161"/>
        <v>0</v>
      </c>
      <c r="BC104" s="126">
        <f t="shared" ca="1" si="161"/>
        <v>0</v>
      </c>
      <c r="BD104" s="126">
        <f t="shared" ca="1" si="161"/>
        <v>0</v>
      </c>
      <c r="BE104" s="126">
        <f t="shared" ca="1" si="161"/>
        <v>0</v>
      </c>
      <c r="BF104" s="126">
        <f t="shared" ca="1" si="161"/>
        <v>0</v>
      </c>
      <c r="BG104" s="126">
        <f t="shared" ca="1" si="161"/>
        <v>0</v>
      </c>
      <c r="BH104" s="126">
        <f t="shared" ca="1" si="161"/>
        <v>0</v>
      </c>
      <c r="BI104" s="126">
        <f t="shared" ca="1" si="161"/>
        <v>0</v>
      </c>
      <c r="BJ104" s="126">
        <f t="shared" ca="1" si="161"/>
        <v>0</v>
      </c>
      <c r="BK104" s="126">
        <f t="shared" ca="1" si="161"/>
        <v>0</v>
      </c>
      <c r="BL104" s="126">
        <f t="shared" ca="1" si="161"/>
        <v>0</v>
      </c>
      <c r="BM104" s="126">
        <f t="shared" ca="1" si="161"/>
        <v>0</v>
      </c>
      <c r="BN104" s="126">
        <f t="shared" ca="1" si="161"/>
        <v>0</v>
      </c>
      <c r="BO104" s="126">
        <f t="shared" ca="1" si="161"/>
        <v>0</v>
      </c>
      <c r="BP104" s="126">
        <f t="shared" ca="1" si="161"/>
        <v>0</v>
      </c>
      <c r="BQ104" s="126">
        <f t="shared" ref="BQ104:EB104" ca="1" si="162" xml:space="preserve"> BQ$94</f>
        <v>0</v>
      </c>
      <c r="BR104" s="126">
        <f t="shared" ca="1" si="162"/>
        <v>0</v>
      </c>
      <c r="BS104" s="126">
        <f t="shared" ca="1" si="162"/>
        <v>0</v>
      </c>
      <c r="BT104" s="126">
        <f t="shared" ca="1" si="162"/>
        <v>0</v>
      </c>
      <c r="BU104" s="126">
        <f t="shared" ca="1" si="162"/>
        <v>0</v>
      </c>
      <c r="BV104" s="126">
        <f t="shared" ca="1" si="162"/>
        <v>0</v>
      </c>
      <c r="BW104" s="126">
        <f t="shared" ca="1" si="162"/>
        <v>0</v>
      </c>
      <c r="BX104" s="126">
        <f t="shared" ca="1" si="162"/>
        <v>0</v>
      </c>
      <c r="BY104" s="126">
        <f t="shared" ca="1" si="162"/>
        <v>0</v>
      </c>
      <c r="BZ104" s="126">
        <f t="shared" ca="1" si="162"/>
        <v>0</v>
      </c>
      <c r="CA104" s="126">
        <f t="shared" ca="1" si="162"/>
        <v>0</v>
      </c>
      <c r="CB104" s="126">
        <f t="shared" ca="1" si="162"/>
        <v>0</v>
      </c>
      <c r="CC104" s="126">
        <f t="shared" ca="1" si="162"/>
        <v>0</v>
      </c>
      <c r="CD104" s="126">
        <f t="shared" ca="1" si="162"/>
        <v>0</v>
      </c>
      <c r="CE104" s="126">
        <f t="shared" ca="1" si="162"/>
        <v>0</v>
      </c>
      <c r="CF104" s="126">
        <f t="shared" ca="1" si="162"/>
        <v>0</v>
      </c>
      <c r="CG104" s="126">
        <f t="shared" ca="1" si="162"/>
        <v>0</v>
      </c>
      <c r="CH104" s="126">
        <f t="shared" ca="1" si="162"/>
        <v>0</v>
      </c>
      <c r="CI104" s="126">
        <f t="shared" ca="1" si="162"/>
        <v>0</v>
      </c>
      <c r="CJ104" s="126">
        <f t="shared" ca="1" si="162"/>
        <v>0</v>
      </c>
      <c r="CK104" s="126">
        <f t="shared" ca="1" si="162"/>
        <v>0</v>
      </c>
      <c r="CL104" s="126">
        <f t="shared" ca="1" si="162"/>
        <v>0</v>
      </c>
      <c r="CM104" s="126">
        <f t="shared" ca="1" si="162"/>
        <v>0</v>
      </c>
      <c r="CN104" s="126">
        <f t="shared" ca="1" si="162"/>
        <v>0</v>
      </c>
      <c r="CO104" s="126">
        <f t="shared" ca="1" si="162"/>
        <v>0</v>
      </c>
      <c r="CP104" s="126">
        <f t="shared" ca="1" si="162"/>
        <v>0</v>
      </c>
      <c r="CQ104" s="126">
        <f t="shared" ca="1" si="162"/>
        <v>0</v>
      </c>
      <c r="CR104" s="126">
        <f t="shared" ca="1" si="162"/>
        <v>0</v>
      </c>
      <c r="CS104" s="126">
        <f t="shared" ca="1" si="162"/>
        <v>0</v>
      </c>
      <c r="CT104" s="126">
        <f t="shared" ca="1" si="162"/>
        <v>0</v>
      </c>
      <c r="CU104" s="126">
        <f t="shared" ca="1" si="162"/>
        <v>0</v>
      </c>
      <c r="CV104" s="126">
        <f t="shared" ca="1" si="162"/>
        <v>0</v>
      </c>
      <c r="CW104" s="126">
        <f t="shared" ca="1" si="162"/>
        <v>0</v>
      </c>
      <c r="CX104" s="126">
        <f t="shared" ca="1" si="162"/>
        <v>0</v>
      </c>
      <c r="CY104" s="126">
        <f t="shared" ca="1" si="162"/>
        <v>0</v>
      </c>
      <c r="CZ104" s="126">
        <f t="shared" ca="1" si="162"/>
        <v>0</v>
      </c>
      <c r="DA104" s="126">
        <f t="shared" ca="1" si="162"/>
        <v>0</v>
      </c>
      <c r="DB104" s="126">
        <f t="shared" ca="1" si="162"/>
        <v>0</v>
      </c>
      <c r="DC104" s="126">
        <f t="shared" ca="1" si="162"/>
        <v>0</v>
      </c>
      <c r="DD104" s="126">
        <f t="shared" ca="1" si="162"/>
        <v>0</v>
      </c>
      <c r="DE104" s="126">
        <f t="shared" ca="1" si="162"/>
        <v>0</v>
      </c>
      <c r="DF104" s="126">
        <f t="shared" ca="1" si="162"/>
        <v>0</v>
      </c>
      <c r="DG104" s="126">
        <f t="shared" ca="1" si="162"/>
        <v>0</v>
      </c>
      <c r="DH104" s="126">
        <f t="shared" ca="1" si="162"/>
        <v>0</v>
      </c>
      <c r="DI104" s="126">
        <f t="shared" ca="1" si="162"/>
        <v>0</v>
      </c>
      <c r="DJ104" s="126">
        <f t="shared" ca="1" si="162"/>
        <v>0</v>
      </c>
      <c r="DK104" s="126">
        <f t="shared" ca="1" si="162"/>
        <v>0</v>
      </c>
      <c r="DL104" s="126">
        <f t="shared" ca="1" si="162"/>
        <v>0</v>
      </c>
      <c r="DM104" s="126">
        <f t="shared" ca="1" si="162"/>
        <v>0</v>
      </c>
      <c r="DN104" s="126">
        <f t="shared" ca="1" si="162"/>
        <v>0</v>
      </c>
      <c r="DO104" s="126">
        <f t="shared" ca="1" si="162"/>
        <v>0</v>
      </c>
      <c r="DP104" s="126">
        <f t="shared" ca="1" si="162"/>
        <v>0</v>
      </c>
      <c r="DQ104" s="126">
        <f t="shared" ca="1" si="162"/>
        <v>0</v>
      </c>
      <c r="DR104" s="126">
        <f t="shared" ca="1" si="162"/>
        <v>0</v>
      </c>
      <c r="DS104" s="126">
        <f t="shared" ca="1" si="162"/>
        <v>0</v>
      </c>
      <c r="DT104" s="126">
        <f t="shared" ca="1" si="162"/>
        <v>0</v>
      </c>
      <c r="DU104" s="126">
        <f t="shared" ca="1" si="162"/>
        <v>0</v>
      </c>
      <c r="DV104" s="126">
        <f t="shared" ca="1" si="162"/>
        <v>0</v>
      </c>
      <c r="DW104" s="126">
        <f t="shared" ca="1" si="162"/>
        <v>0</v>
      </c>
      <c r="DX104" s="126">
        <f t="shared" ca="1" si="162"/>
        <v>0</v>
      </c>
      <c r="DY104" s="126">
        <f t="shared" ca="1" si="162"/>
        <v>0</v>
      </c>
      <c r="DZ104" s="126">
        <f t="shared" ca="1" si="162"/>
        <v>0</v>
      </c>
      <c r="EA104" s="126">
        <f t="shared" ca="1" si="162"/>
        <v>0</v>
      </c>
      <c r="EB104" s="126">
        <f t="shared" ca="1" si="162"/>
        <v>0</v>
      </c>
      <c r="EC104" s="126">
        <f t="shared" ref="EC104:GJ104" ca="1" si="163" xml:space="preserve"> EC$94</f>
        <v>0</v>
      </c>
      <c r="ED104" s="126">
        <f t="shared" ca="1" si="163"/>
        <v>0</v>
      </c>
      <c r="EE104" s="126">
        <f t="shared" ca="1" si="163"/>
        <v>0</v>
      </c>
      <c r="EF104" s="126">
        <f t="shared" ca="1" si="163"/>
        <v>0</v>
      </c>
      <c r="EG104" s="126">
        <f t="shared" ca="1" si="163"/>
        <v>0</v>
      </c>
      <c r="EH104" s="126">
        <f t="shared" ca="1" si="163"/>
        <v>0</v>
      </c>
      <c r="EI104" s="126">
        <f t="shared" ca="1" si="163"/>
        <v>0</v>
      </c>
      <c r="EJ104" s="126">
        <f t="shared" ca="1" si="163"/>
        <v>0</v>
      </c>
      <c r="EK104" s="126">
        <f t="shared" ca="1" si="163"/>
        <v>0</v>
      </c>
      <c r="EL104" s="126">
        <f t="shared" ca="1" si="163"/>
        <v>0</v>
      </c>
      <c r="EM104" s="126">
        <f t="shared" ca="1" si="163"/>
        <v>0</v>
      </c>
      <c r="EN104" s="126">
        <f t="shared" ca="1" si="163"/>
        <v>0</v>
      </c>
      <c r="EO104" s="126">
        <f t="shared" ca="1" si="163"/>
        <v>0</v>
      </c>
      <c r="EP104" s="126">
        <f t="shared" ca="1" si="163"/>
        <v>0</v>
      </c>
      <c r="EQ104" s="126">
        <f t="shared" ca="1" si="163"/>
        <v>0</v>
      </c>
      <c r="ER104" s="126">
        <f t="shared" ca="1" si="163"/>
        <v>0</v>
      </c>
      <c r="ES104" s="126">
        <f t="shared" ca="1" si="163"/>
        <v>0</v>
      </c>
      <c r="ET104" s="126">
        <f t="shared" ca="1" si="163"/>
        <v>0</v>
      </c>
      <c r="EU104" s="126">
        <f t="shared" ca="1" si="163"/>
        <v>0</v>
      </c>
      <c r="EV104" s="126">
        <f t="shared" ca="1" si="163"/>
        <v>0</v>
      </c>
      <c r="EW104" s="126">
        <f t="shared" ca="1" si="163"/>
        <v>0</v>
      </c>
      <c r="EX104" s="126">
        <f t="shared" ca="1" si="163"/>
        <v>0</v>
      </c>
      <c r="EY104" s="126">
        <f t="shared" ca="1" si="163"/>
        <v>0</v>
      </c>
      <c r="EZ104" s="126">
        <f t="shared" ca="1" si="163"/>
        <v>0</v>
      </c>
      <c r="FA104" s="126">
        <f t="shared" ca="1" si="163"/>
        <v>0</v>
      </c>
      <c r="FB104" s="126">
        <f t="shared" ca="1" si="163"/>
        <v>0</v>
      </c>
      <c r="FC104" s="126">
        <f t="shared" ca="1" si="163"/>
        <v>0</v>
      </c>
      <c r="FD104" s="126">
        <f t="shared" ca="1" si="163"/>
        <v>0</v>
      </c>
      <c r="FE104" s="126">
        <f t="shared" ca="1" si="163"/>
        <v>0</v>
      </c>
      <c r="FF104" s="126">
        <f t="shared" ca="1" si="163"/>
        <v>0</v>
      </c>
      <c r="FG104" s="126">
        <f t="shared" ca="1" si="163"/>
        <v>0</v>
      </c>
      <c r="FH104" s="126">
        <f t="shared" ca="1" si="163"/>
        <v>0</v>
      </c>
      <c r="FI104" s="126">
        <f t="shared" ca="1" si="163"/>
        <v>0</v>
      </c>
      <c r="FJ104" s="126">
        <f t="shared" ca="1" si="163"/>
        <v>0</v>
      </c>
      <c r="FK104" s="126">
        <f t="shared" ca="1" si="163"/>
        <v>0</v>
      </c>
      <c r="FL104" s="126">
        <f t="shared" ca="1" si="163"/>
        <v>0</v>
      </c>
      <c r="FM104" s="126">
        <f t="shared" ca="1" si="163"/>
        <v>0</v>
      </c>
      <c r="FN104" s="126">
        <f t="shared" ca="1" si="163"/>
        <v>0</v>
      </c>
      <c r="FO104" s="126">
        <f t="shared" ca="1" si="163"/>
        <v>0</v>
      </c>
      <c r="FP104" s="126">
        <f t="shared" ca="1" si="163"/>
        <v>0</v>
      </c>
      <c r="FQ104" s="126">
        <f t="shared" ca="1" si="163"/>
        <v>0</v>
      </c>
      <c r="FR104" s="126">
        <f t="shared" ca="1" si="163"/>
        <v>0</v>
      </c>
      <c r="FS104" s="126">
        <f t="shared" ca="1" si="163"/>
        <v>0</v>
      </c>
      <c r="FT104" s="126">
        <f t="shared" ca="1" si="163"/>
        <v>0</v>
      </c>
      <c r="FU104" s="126">
        <f t="shared" ca="1" si="163"/>
        <v>0</v>
      </c>
      <c r="FV104" s="126">
        <f t="shared" ca="1" si="163"/>
        <v>0</v>
      </c>
      <c r="FW104" s="126">
        <f t="shared" ca="1" si="163"/>
        <v>0</v>
      </c>
      <c r="FX104" s="126">
        <f t="shared" ca="1" si="163"/>
        <v>0</v>
      </c>
      <c r="FY104" s="126">
        <f t="shared" ca="1" si="163"/>
        <v>0</v>
      </c>
      <c r="FZ104" s="126">
        <f t="shared" ca="1" si="163"/>
        <v>0</v>
      </c>
      <c r="GA104" s="126">
        <f t="shared" ca="1" si="163"/>
        <v>0</v>
      </c>
      <c r="GB104" s="126">
        <f t="shared" ca="1" si="163"/>
        <v>0</v>
      </c>
      <c r="GC104" s="126">
        <f t="shared" ca="1" si="163"/>
        <v>0</v>
      </c>
      <c r="GD104" s="126">
        <f t="shared" ca="1" si="163"/>
        <v>0</v>
      </c>
      <c r="GE104" s="126">
        <f t="shared" ca="1" si="163"/>
        <v>0</v>
      </c>
      <c r="GF104" s="126">
        <f t="shared" ca="1" si="163"/>
        <v>0</v>
      </c>
      <c r="GG104" s="126">
        <f t="shared" ca="1" si="163"/>
        <v>0</v>
      </c>
      <c r="GH104" s="126">
        <f t="shared" ca="1" si="163"/>
        <v>0</v>
      </c>
      <c r="GI104" s="126">
        <f t="shared" ca="1" si="163"/>
        <v>0</v>
      </c>
      <c r="GJ104" s="126">
        <f t="shared" ca="1" si="163"/>
        <v>0</v>
      </c>
    </row>
    <row r="105" spans="1:192" x14ac:dyDescent="0.25">
      <c r="E105" s="126" t="str">
        <f t="shared" ref="E105:AJ105" si="164" xml:space="preserve"> E$100</f>
        <v>RCF interest paid POS</v>
      </c>
      <c r="F105" s="126">
        <f t="shared" si="164"/>
        <v>0</v>
      </c>
      <c r="G105" s="126" t="str">
        <f t="shared" si="164"/>
        <v>$ 000s</v>
      </c>
      <c r="H105" s="126">
        <f t="shared" ca="1" si="164"/>
        <v>211.86054556122033</v>
      </c>
      <c r="I105" s="126">
        <f t="shared" si="164"/>
        <v>0</v>
      </c>
      <c r="J105" s="126">
        <f t="shared" ca="1" si="164"/>
        <v>0</v>
      </c>
      <c r="K105" s="126">
        <f t="shared" ca="1" si="164"/>
        <v>0</v>
      </c>
      <c r="L105" s="126">
        <f t="shared" ca="1" si="164"/>
        <v>0</v>
      </c>
      <c r="M105" s="126">
        <f t="shared" ca="1" si="164"/>
        <v>0</v>
      </c>
      <c r="N105" s="126">
        <f t="shared" ca="1" si="164"/>
        <v>0</v>
      </c>
      <c r="O105" s="126">
        <f t="shared" ca="1" si="164"/>
        <v>0</v>
      </c>
      <c r="P105" s="126">
        <f t="shared" ca="1" si="164"/>
        <v>0</v>
      </c>
      <c r="Q105" s="126">
        <f t="shared" ca="1" si="164"/>
        <v>44.792061708333378</v>
      </c>
      <c r="R105" s="126">
        <f t="shared" ca="1" si="164"/>
        <v>0</v>
      </c>
      <c r="S105" s="126">
        <f t="shared" ca="1" si="164"/>
        <v>0</v>
      </c>
      <c r="T105" s="126">
        <f t="shared" ca="1" si="164"/>
        <v>0</v>
      </c>
      <c r="U105" s="126">
        <f t="shared" ca="1" si="164"/>
        <v>38.675162381426205</v>
      </c>
      <c r="V105" s="126">
        <f t="shared" ca="1" si="164"/>
        <v>0</v>
      </c>
      <c r="W105" s="126">
        <f t="shared" ca="1" si="164"/>
        <v>0</v>
      </c>
      <c r="X105" s="126">
        <f t="shared" ca="1" si="164"/>
        <v>0</v>
      </c>
      <c r="Y105" s="126">
        <f t="shared" ca="1" si="164"/>
        <v>32.829511598678749</v>
      </c>
      <c r="Z105" s="126">
        <f t="shared" ca="1" si="164"/>
        <v>0</v>
      </c>
      <c r="AA105" s="126">
        <f t="shared" ca="1" si="164"/>
        <v>0</v>
      </c>
      <c r="AB105" s="126">
        <f t="shared" ca="1" si="164"/>
        <v>0</v>
      </c>
      <c r="AC105" s="126">
        <f t="shared" ca="1" si="164"/>
        <v>26.430210994943536</v>
      </c>
      <c r="AD105" s="126">
        <f t="shared" ca="1" si="164"/>
        <v>0</v>
      </c>
      <c r="AE105" s="126">
        <f t="shared" ca="1" si="164"/>
        <v>0</v>
      </c>
      <c r="AF105" s="126">
        <f t="shared" ca="1" si="164"/>
        <v>0</v>
      </c>
      <c r="AG105" s="126">
        <f t="shared" ca="1" si="164"/>
        <v>20.302195895466159</v>
      </c>
      <c r="AH105" s="126">
        <f t="shared" ca="1" si="164"/>
        <v>0</v>
      </c>
      <c r="AI105" s="126">
        <f t="shared" ca="1" si="164"/>
        <v>0</v>
      </c>
      <c r="AJ105" s="126">
        <f t="shared" ca="1" si="164"/>
        <v>0</v>
      </c>
      <c r="AK105" s="126">
        <f t="shared" ref="AK105:BP105" ca="1" si="165" xml:space="preserve"> AK$100</f>
        <v>14.17051234540576</v>
      </c>
      <c r="AL105" s="126">
        <f t="shared" ca="1" si="165"/>
        <v>0</v>
      </c>
      <c r="AM105" s="126">
        <f t="shared" ca="1" si="165"/>
        <v>0</v>
      </c>
      <c r="AN105" s="126">
        <f t="shared" ca="1" si="165"/>
        <v>0</v>
      </c>
      <c r="AO105" s="126">
        <f t="shared" ca="1" si="165"/>
        <v>12.21389943478764</v>
      </c>
      <c r="AP105" s="126">
        <f t="shared" ca="1" si="165"/>
        <v>0</v>
      </c>
      <c r="AQ105" s="126">
        <f t="shared" ca="1" si="165"/>
        <v>0</v>
      </c>
      <c r="AR105" s="126">
        <f t="shared" ca="1" si="165"/>
        <v>0</v>
      </c>
      <c r="AS105" s="126">
        <f t="shared" ca="1" si="165"/>
        <v>10.146063808545184</v>
      </c>
      <c r="AT105" s="126">
        <f t="shared" ca="1" si="165"/>
        <v>0</v>
      </c>
      <c r="AU105" s="126">
        <f t="shared" ca="1" si="165"/>
        <v>0</v>
      </c>
      <c r="AV105" s="126">
        <f t="shared" ca="1" si="165"/>
        <v>0</v>
      </c>
      <c r="AW105" s="126">
        <f t="shared" ca="1" si="165"/>
        <v>7.6306916792902539</v>
      </c>
      <c r="AX105" s="126">
        <f t="shared" ca="1" si="165"/>
        <v>0</v>
      </c>
      <c r="AY105" s="126">
        <f t="shared" ca="1" si="165"/>
        <v>0</v>
      </c>
      <c r="AZ105" s="126">
        <f t="shared" ca="1" si="165"/>
        <v>0</v>
      </c>
      <c r="BA105" s="126">
        <f t="shared" ca="1" si="165"/>
        <v>4.670235714343459</v>
      </c>
      <c r="BB105" s="126">
        <f t="shared" ca="1" si="165"/>
        <v>0</v>
      </c>
      <c r="BC105" s="126">
        <f t="shared" ca="1" si="165"/>
        <v>0</v>
      </c>
      <c r="BD105" s="126">
        <f t="shared" ca="1" si="165"/>
        <v>0</v>
      </c>
      <c r="BE105" s="126">
        <f t="shared" ca="1" si="165"/>
        <v>0</v>
      </c>
      <c r="BF105" s="126">
        <f t="shared" ca="1" si="165"/>
        <v>0</v>
      </c>
      <c r="BG105" s="126">
        <f t="shared" ca="1" si="165"/>
        <v>0</v>
      </c>
      <c r="BH105" s="126">
        <f t="shared" ca="1" si="165"/>
        <v>0</v>
      </c>
      <c r="BI105" s="126">
        <f t="shared" ca="1" si="165"/>
        <v>0</v>
      </c>
      <c r="BJ105" s="126">
        <f t="shared" ca="1" si="165"/>
        <v>0</v>
      </c>
      <c r="BK105" s="126">
        <f t="shared" ca="1" si="165"/>
        <v>0</v>
      </c>
      <c r="BL105" s="126">
        <f t="shared" ca="1" si="165"/>
        <v>0</v>
      </c>
      <c r="BM105" s="126">
        <f t="shared" ca="1" si="165"/>
        <v>0</v>
      </c>
      <c r="BN105" s="126">
        <f t="shared" ca="1" si="165"/>
        <v>0</v>
      </c>
      <c r="BO105" s="126">
        <f t="shared" ca="1" si="165"/>
        <v>0</v>
      </c>
      <c r="BP105" s="126">
        <f t="shared" ca="1" si="165"/>
        <v>0</v>
      </c>
      <c r="BQ105" s="126">
        <f t="shared" ref="BQ105:CV105" ca="1" si="166" xml:space="preserve"> BQ$100</f>
        <v>0</v>
      </c>
      <c r="BR105" s="126">
        <f t="shared" ca="1" si="166"/>
        <v>0</v>
      </c>
      <c r="BS105" s="126">
        <f t="shared" ca="1" si="166"/>
        <v>0</v>
      </c>
      <c r="BT105" s="126">
        <f t="shared" ca="1" si="166"/>
        <v>0</v>
      </c>
      <c r="BU105" s="126">
        <f t="shared" ca="1" si="166"/>
        <v>0</v>
      </c>
      <c r="BV105" s="126">
        <f t="shared" ca="1" si="166"/>
        <v>0</v>
      </c>
      <c r="BW105" s="126">
        <f t="shared" ca="1" si="166"/>
        <v>0</v>
      </c>
      <c r="BX105" s="126">
        <f t="shared" ca="1" si="166"/>
        <v>0</v>
      </c>
      <c r="BY105" s="126">
        <f t="shared" ca="1" si="166"/>
        <v>0</v>
      </c>
      <c r="BZ105" s="126">
        <f t="shared" ca="1" si="166"/>
        <v>0</v>
      </c>
      <c r="CA105" s="126">
        <f t="shared" ca="1" si="166"/>
        <v>0</v>
      </c>
      <c r="CB105" s="126">
        <f t="shared" ca="1" si="166"/>
        <v>0</v>
      </c>
      <c r="CC105" s="126">
        <f t="shared" ca="1" si="166"/>
        <v>0</v>
      </c>
      <c r="CD105" s="126">
        <f t="shared" ca="1" si="166"/>
        <v>0</v>
      </c>
      <c r="CE105" s="126">
        <f t="shared" ca="1" si="166"/>
        <v>0</v>
      </c>
      <c r="CF105" s="126">
        <f t="shared" ca="1" si="166"/>
        <v>0</v>
      </c>
      <c r="CG105" s="126">
        <f t="shared" ca="1" si="166"/>
        <v>0</v>
      </c>
      <c r="CH105" s="126">
        <f t="shared" ca="1" si="166"/>
        <v>0</v>
      </c>
      <c r="CI105" s="126">
        <f t="shared" ca="1" si="166"/>
        <v>0</v>
      </c>
      <c r="CJ105" s="126">
        <f t="shared" ca="1" si="166"/>
        <v>0</v>
      </c>
      <c r="CK105" s="126">
        <f t="shared" ca="1" si="166"/>
        <v>0</v>
      </c>
      <c r="CL105" s="126">
        <f t="shared" ca="1" si="166"/>
        <v>0</v>
      </c>
      <c r="CM105" s="126">
        <f t="shared" ca="1" si="166"/>
        <v>0</v>
      </c>
      <c r="CN105" s="126">
        <f t="shared" ca="1" si="166"/>
        <v>0</v>
      </c>
      <c r="CO105" s="126">
        <f t="shared" ca="1" si="166"/>
        <v>0</v>
      </c>
      <c r="CP105" s="126">
        <f t="shared" ca="1" si="166"/>
        <v>0</v>
      </c>
      <c r="CQ105" s="126">
        <f t="shared" ca="1" si="166"/>
        <v>0</v>
      </c>
      <c r="CR105" s="126">
        <f t="shared" ca="1" si="166"/>
        <v>0</v>
      </c>
      <c r="CS105" s="126">
        <f t="shared" ca="1" si="166"/>
        <v>0</v>
      </c>
      <c r="CT105" s="126">
        <f t="shared" ca="1" si="166"/>
        <v>0</v>
      </c>
      <c r="CU105" s="126">
        <f t="shared" ca="1" si="166"/>
        <v>0</v>
      </c>
      <c r="CV105" s="126">
        <f t="shared" ca="1" si="166"/>
        <v>0</v>
      </c>
      <c r="CW105" s="126">
        <f t="shared" ref="CW105:EB105" ca="1" si="167" xml:space="preserve"> CW$100</f>
        <v>0</v>
      </c>
      <c r="CX105" s="126">
        <f t="shared" ca="1" si="167"/>
        <v>0</v>
      </c>
      <c r="CY105" s="126">
        <f t="shared" ca="1" si="167"/>
        <v>0</v>
      </c>
      <c r="CZ105" s="126">
        <f t="shared" ca="1" si="167"/>
        <v>0</v>
      </c>
      <c r="DA105" s="126">
        <f t="shared" ca="1" si="167"/>
        <v>0</v>
      </c>
      <c r="DB105" s="126">
        <f t="shared" ca="1" si="167"/>
        <v>0</v>
      </c>
      <c r="DC105" s="126">
        <f t="shared" ca="1" si="167"/>
        <v>0</v>
      </c>
      <c r="DD105" s="126">
        <f t="shared" ca="1" si="167"/>
        <v>0</v>
      </c>
      <c r="DE105" s="126">
        <f t="shared" ca="1" si="167"/>
        <v>0</v>
      </c>
      <c r="DF105" s="126">
        <f t="shared" ca="1" si="167"/>
        <v>0</v>
      </c>
      <c r="DG105" s="126">
        <f t="shared" ca="1" si="167"/>
        <v>0</v>
      </c>
      <c r="DH105" s="126">
        <f t="shared" ca="1" si="167"/>
        <v>0</v>
      </c>
      <c r="DI105" s="126">
        <f t="shared" ca="1" si="167"/>
        <v>0</v>
      </c>
      <c r="DJ105" s="126">
        <f t="shared" ca="1" si="167"/>
        <v>0</v>
      </c>
      <c r="DK105" s="126">
        <f t="shared" ca="1" si="167"/>
        <v>0</v>
      </c>
      <c r="DL105" s="126">
        <f t="shared" ca="1" si="167"/>
        <v>0</v>
      </c>
      <c r="DM105" s="126">
        <f t="shared" ca="1" si="167"/>
        <v>0</v>
      </c>
      <c r="DN105" s="126">
        <f t="shared" ca="1" si="167"/>
        <v>0</v>
      </c>
      <c r="DO105" s="126">
        <f t="shared" ca="1" si="167"/>
        <v>0</v>
      </c>
      <c r="DP105" s="126">
        <f t="shared" ca="1" si="167"/>
        <v>0</v>
      </c>
      <c r="DQ105" s="126">
        <f t="shared" ca="1" si="167"/>
        <v>0</v>
      </c>
      <c r="DR105" s="126">
        <f t="shared" ca="1" si="167"/>
        <v>0</v>
      </c>
      <c r="DS105" s="126">
        <f t="shared" ca="1" si="167"/>
        <v>0</v>
      </c>
      <c r="DT105" s="126">
        <f t="shared" ca="1" si="167"/>
        <v>0</v>
      </c>
      <c r="DU105" s="126">
        <f t="shared" ca="1" si="167"/>
        <v>0</v>
      </c>
      <c r="DV105" s="126">
        <f t="shared" ca="1" si="167"/>
        <v>0</v>
      </c>
      <c r="DW105" s="126">
        <f t="shared" ca="1" si="167"/>
        <v>0</v>
      </c>
      <c r="DX105" s="126">
        <f t="shared" ca="1" si="167"/>
        <v>0</v>
      </c>
      <c r="DY105" s="126">
        <f t="shared" ca="1" si="167"/>
        <v>0</v>
      </c>
      <c r="DZ105" s="126">
        <f t="shared" ca="1" si="167"/>
        <v>0</v>
      </c>
      <c r="EA105" s="126">
        <f t="shared" ca="1" si="167"/>
        <v>0</v>
      </c>
      <c r="EB105" s="126">
        <f t="shared" ca="1" si="167"/>
        <v>0</v>
      </c>
      <c r="EC105" s="126">
        <f t="shared" ref="EC105:FH105" ca="1" si="168" xml:space="preserve"> EC$100</f>
        <v>0</v>
      </c>
      <c r="ED105" s="126">
        <f t="shared" ca="1" si="168"/>
        <v>0</v>
      </c>
      <c r="EE105" s="126">
        <f t="shared" ca="1" si="168"/>
        <v>0</v>
      </c>
      <c r="EF105" s="126">
        <f t="shared" ca="1" si="168"/>
        <v>0</v>
      </c>
      <c r="EG105" s="126">
        <f t="shared" ca="1" si="168"/>
        <v>0</v>
      </c>
      <c r="EH105" s="126">
        <f t="shared" ca="1" si="168"/>
        <v>0</v>
      </c>
      <c r="EI105" s="126">
        <f t="shared" ca="1" si="168"/>
        <v>0</v>
      </c>
      <c r="EJ105" s="126">
        <f t="shared" ca="1" si="168"/>
        <v>0</v>
      </c>
      <c r="EK105" s="126">
        <f t="shared" ca="1" si="168"/>
        <v>0</v>
      </c>
      <c r="EL105" s="126">
        <f t="shared" ca="1" si="168"/>
        <v>0</v>
      </c>
      <c r="EM105" s="126">
        <f t="shared" ca="1" si="168"/>
        <v>0</v>
      </c>
      <c r="EN105" s="126">
        <f t="shared" ca="1" si="168"/>
        <v>0</v>
      </c>
      <c r="EO105" s="126">
        <f t="shared" ca="1" si="168"/>
        <v>0</v>
      </c>
      <c r="EP105" s="126">
        <f t="shared" ca="1" si="168"/>
        <v>0</v>
      </c>
      <c r="EQ105" s="126">
        <f t="shared" ca="1" si="168"/>
        <v>0</v>
      </c>
      <c r="ER105" s="126">
        <f t="shared" ca="1" si="168"/>
        <v>0</v>
      </c>
      <c r="ES105" s="126">
        <f t="shared" ca="1" si="168"/>
        <v>0</v>
      </c>
      <c r="ET105" s="126">
        <f t="shared" ca="1" si="168"/>
        <v>0</v>
      </c>
      <c r="EU105" s="126">
        <f t="shared" ca="1" si="168"/>
        <v>0</v>
      </c>
      <c r="EV105" s="126">
        <f t="shared" ca="1" si="168"/>
        <v>0</v>
      </c>
      <c r="EW105" s="126">
        <f t="shared" ca="1" si="168"/>
        <v>0</v>
      </c>
      <c r="EX105" s="126">
        <f t="shared" ca="1" si="168"/>
        <v>0</v>
      </c>
      <c r="EY105" s="126">
        <f t="shared" ca="1" si="168"/>
        <v>0</v>
      </c>
      <c r="EZ105" s="126">
        <f t="shared" ca="1" si="168"/>
        <v>0</v>
      </c>
      <c r="FA105" s="126">
        <f t="shared" ca="1" si="168"/>
        <v>0</v>
      </c>
      <c r="FB105" s="126">
        <f t="shared" ca="1" si="168"/>
        <v>0</v>
      </c>
      <c r="FC105" s="126">
        <f t="shared" ca="1" si="168"/>
        <v>0</v>
      </c>
      <c r="FD105" s="126">
        <f t="shared" ca="1" si="168"/>
        <v>0</v>
      </c>
      <c r="FE105" s="126">
        <f t="shared" ca="1" si="168"/>
        <v>0</v>
      </c>
      <c r="FF105" s="126">
        <f t="shared" ca="1" si="168"/>
        <v>0</v>
      </c>
      <c r="FG105" s="126">
        <f t="shared" ca="1" si="168"/>
        <v>0</v>
      </c>
      <c r="FH105" s="126">
        <f t="shared" ca="1" si="168"/>
        <v>0</v>
      </c>
      <c r="FI105" s="126">
        <f t="shared" ref="FI105:GJ105" ca="1" si="169" xml:space="preserve"> FI$100</f>
        <v>0</v>
      </c>
      <c r="FJ105" s="126">
        <f t="shared" ca="1" si="169"/>
        <v>0</v>
      </c>
      <c r="FK105" s="126">
        <f t="shared" ca="1" si="169"/>
        <v>0</v>
      </c>
      <c r="FL105" s="126">
        <f t="shared" ca="1" si="169"/>
        <v>0</v>
      </c>
      <c r="FM105" s="126">
        <f t="shared" ca="1" si="169"/>
        <v>0</v>
      </c>
      <c r="FN105" s="126">
        <f t="shared" ca="1" si="169"/>
        <v>0</v>
      </c>
      <c r="FO105" s="126">
        <f t="shared" ca="1" si="169"/>
        <v>0</v>
      </c>
      <c r="FP105" s="126">
        <f t="shared" ca="1" si="169"/>
        <v>0</v>
      </c>
      <c r="FQ105" s="126">
        <f t="shared" ca="1" si="169"/>
        <v>0</v>
      </c>
      <c r="FR105" s="126">
        <f t="shared" ca="1" si="169"/>
        <v>0</v>
      </c>
      <c r="FS105" s="126">
        <f t="shared" ca="1" si="169"/>
        <v>0</v>
      </c>
      <c r="FT105" s="126">
        <f t="shared" ca="1" si="169"/>
        <v>0</v>
      </c>
      <c r="FU105" s="126">
        <f t="shared" ca="1" si="169"/>
        <v>0</v>
      </c>
      <c r="FV105" s="126">
        <f t="shared" ca="1" si="169"/>
        <v>0</v>
      </c>
      <c r="FW105" s="126">
        <f t="shared" ca="1" si="169"/>
        <v>0</v>
      </c>
      <c r="FX105" s="126">
        <f t="shared" ca="1" si="169"/>
        <v>0</v>
      </c>
      <c r="FY105" s="126">
        <f t="shared" ca="1" si="169"/>
        <v>0</v>
      </c>
      <c r="FZ105" s="126">
        <f t="shared" ca="1" si="169"/>
        <v>0</v>
      </c>
      <c r="GA105" s="126">
        <f t="shared" ca="1" si="169"/>
        <v>0</v>
      </c>
      <c r="GB105" s="126">
        <f t="shared" ca="1" si="169"/>
        <v>0</v>
      </c>
      <c r="GC105" s="126">
        <f t="shared" ca="1" si="169"/>
        <v>0</v>
      </c>
      <c r="GD105" s="126">
        <f t="shared" ca="1" si="169"/>
        <v>0</v>
      </c>
      <c r="GE105" s="126">
        <f t="shared" ca="1" si="169"/>
        <v>0</v>
      </c>
      <c r="GF105" s="126">
        <f t="shared" ca="1" si="169"/>
        <v>0</v>
      </c>
      <c r="GG105" s="126">
        <f t="shared" ca="1" si="169"/>
        <v>0</v>
      </c>
      <c r="GH105" s="126">
        <f t="shared" ca="1" si="169"/>
        <v>0</v>
      </c>
      <c r="GI105" s="126">
        <f t="shared" ca="1" si="169"/>
        <v>0</v>
      </c>
      <c r="GJ105" s="126">
        <f t="shared" ca="1" si="169"/>
        <v>0</v>
      </c>
    </row>
    <row r="106" spans="1:192" x14ac:dyDescent="0.25">
      <c r="E106" s="6" t="s">
        <v>300</v>
      </c>
      <c r="G106" s="12" t="str">
        <f xml:space="preserve"> SMU</f>
        <v>$ 000s</v>
      </c>
      <c r="H106" s="12">
        <f ca="1" xml:space="preserve"> SUM(J106:GJ106)</f>
        <v>108.25306882710123</v>
      </c>
      <c r="J106" s="12">
        <f t="shared" ref="J106:AO106" ca="1" si="170" xml:space="preserve"> J104 - J105</f>
        <v>0</v>
      </c>
      <c r="K106" s="12">
        <f t="shared" ca="1" si="170"/>
        <v>0</v>
      </c>
      <c r="L106" s="12">
        <f t="shared" ca="1" si="170"/>
        <v>0</v>
      </c>
      <c r="M106" s="12">
        <f t="shared" ca="1" si="170"/>
        <v>0</v>
      </c>
      <c r="N106" s="12">
        <f t="shared" ca="1" si="170"/>
        <v>0</v>
      </c>
      <c r="O106" s="12">
        <f t="shared" ca="1" si="170"/>
        <v>0</v>
      </c>
      <c r="P106" s="12">
        <f t="shared" ca="1" si="170"/>
        <v>22.573875000000044</v>
      </c>
      <c r="Q106" s="12">
        <f t="shared" ca="1" si="170"/>
        <v>0</v>
      </c>
      <c r="R106" s="12">
        <f t="shared" ca="1" si="170"/>
        <v>0</v>
      </c>
      <c r="S106" s="12">
        <f t="shared" ca="1" si="170"/>
        <v>0</v>
      </c>
      <c r="T106" s="12">
        <f t="shared" ca="1" si="170"/>
        <v>19.557529850746285</v>
      </c>
      <c r="U106" s="12">
        <f t="shared" ca="1" si="170"/>
        <v>0</v>
      </c>
      <c r="V106" s="12">
        <f t="shared" ca="1" si="170"/>
        <v>0</v>
      </c>
      <c r="W106" s="12">
        <f t="shared" ca="1" si="170"/>
        <v>0</v>
      </c>
      <c r="X106" s="12">
        <f t="shared" ca="1" si="170"/>
        <v>16.723141281568932</v>
      </c>
      <c r="Y106" s="12">
        <f t="shared" ca="1" si="170"/>
        <v>0</v>
      </c>
      <c r="Z106" s="12">
        <f t="shared" ca="1" si="170"/>
        <v>0</v>
      </c>
      <c r="AA106" s="12">
        <f t="shared" ca="1" si="170"/>
        <v>0</v>
      </c>
      <c r="AB106" s="12">
        <f t="shared" ca="1" si="170"/>
        <v>13.519405968412947</v>
      </c>
      <c r="AC106" s="12">
        <f t="shared" ca="1" si="170"/>
        <v>0</v>
      </c>
      <c r="AD106" s="12">
        <f t="shared" ca="1" si="170"/>
        <v>0</v>
      </c>
      <c r="AE106" s="12">
        <f t="shared" ca="1" si="170"/>
        <v>0</v>
      </c>
      <c r="AF106" s="12">
        <f t="shared" ca="1" si="170"/>
        <v>10.49764524220191</v>
      </c>
      <c r="AG106" s="12">
        <f t="shared" ca="1" si="170"/>
        <v>0</v>
      </c>
      <c r="AH106" s="12">
        <f t="shared" ca="1" si="170"/>
        <v>0</v>
      </c>
      <c r="AI106" s="12">
        <f t="shared" ca="1" si="170"/>
        <v>0</v>
      </c>
      <c r="AJ106" s="12">
        <f t="shared" ca="1" si="170"/>
        <v>7.4740972559222696</v>
      </c>
      <c r="AK106" s="12">
        <f t="shared" ca="1" si="170"/>
        <v>0</v>
      </c>
      <c r="AL106" s="12">
        <f t="shared" ca="1" si="170"/>
        <v>0</v>
      </c>
      <c r="AM106" s="12">
        <f t="shared" ca="1" si="170"/>
        <v>0</v>
      </c>
      <c r="AN106" s="12">
        <f t="shared" ca="1" si="170"/>
        <v>6.2217851525727665</v>
      </c>
      <c r="AO106" s="12">
        <f t="shared" ca="1" si="170"/>
        <v>0</v>
      </c>
      <c r="AP106" s="12">
        <f t="shared" ref="AP106:BU106" ca="1" si="171" xml:space="preserve"> AP104 - AP105</f>
        <v>0</v>
      </c>
      <c r="AQ106" s="12">
        <f t="shared" ca="1" si="171"/>
        <v>0</v>
      </c>
      <c r="AR106" s="12">
        <f t="shared" ca="1" si="171"/>
        <v>5.1981771027388817</v>
      </c>
      <c r="AS106" s="12">
        <f t="shared" ca="1" si="171"/>
        <v>0</v>
      </c>
      <c r="AT106" s="12">
        <f t="shared" ca="1" si="171"/>
        <v>0</v>
      </c>
      <c r="AU106" s="12">
        <f t="shared" ca="1" si="171"/>
        <v>0</v>
      </c>
      <c r="AV106" s="12">
        <f t="shared" ca="1" si="171"/>
        <v>3.9695163055766307</v>
      </c>
      <c r="AW106" s="12">
        <f t="shared" ca="1" si="171"/>
        <v>0</v>
      </c>
      <c r="AX106" s="12">
        <f t="shared" ca="1" si="171"/>
        <v>0</v>
      </c>
      <c r="AY106" s="12">
        <f t="shared" ca="1" si="171"/>
        <v>0</v>
      </c>
      <c r="AZ106" s="12">
        <f t="shared" ca="1" si="171"/>
        <v>2.5178956673605422</v>
      </c>
      <c r="BA106" s="12">
        <f t="shared" ca="1" si="171"/>
        <v>0</v>
      </c>
      <c r="BB106" s="12">
        <f t="shared" ca="1" si="171"/>
        <v>0</v>
      </c>
      <c r="BC106" s="12">
        <f t="shared" ca="1" si="171"/>
        <v>0</v>
      </c>
      <c r="BD106" s="12">
        <f t="shared" ca="1" si="171"/>
        <v>0</v>
      </c>
      <c r="BE106" s="12">
        <f t="shared" ca="1" si="171"/>
        <v>0</v>
      </c>
      <c r="BF106" s="12">
        <f t="shared" ca="1" si="171"/>
        <v>0</v>
      </c>
      <c r="BG106" s="12">
        <f t="shared" ca="1" si="171"/>
        <v>0</v>
      </c>
      <c r="BH106" s="12">
        <f t="shared" ca="1" si="171"/>
        <v>0</v>
      </c>
      <c r="BI106" s="12">
        <f t="shared" ca="1" si="171"/>
        <v>0</v>
      </c>
      <c r="BJ106" s="12">
        <f t="shared" ca="1" si="171"/>
        <v>0</v>
      </c>
      <c r="BK106" s="12">
        <f t="shared" ca="1" si="171"/>
        <v>0</v>
      </c>
      <c r="BL106" s="12">
        <f t="shared" ca="1" si="171"/>
        <v>0</v>
      </c>
      <c r="BM106" s="12">
        <f t="shared" ca="1" si="171"/>
        <v>0</v>
      </c>
      <c r="BN106" s="12">
        <f t="shared" ca="1" si="171"/>
        <v>0</v>
      </c>
      <c r="BO106" s="12">
        <f t="shared" ca="1" si="171"/>
        <v>0</v>
      </c>
      <c r="BP106" s="12">
        <f t="shared" ca="1" si="171"/>
        <v>0</v>
      </c>
      <c r="BQ106" s="12">
        <f t="shared" ca="1" si="171"/>
        <v>0</v>
      </c>
      <c r="BR106" s="12">
        <f t="shared" ca="1" si="171"/>
        <v>0</v>
      </c>
      <c r="BS106" s="12">
        <f t="shared" ca="1" si="171"/>
        <v>0</v>
      </c>
      <c r="BT106" s="12">
        <f t="shared" ca="1" si="171"/>
        <v>0</v>
      </c>
      <c r="BU106" s="12">
        <f t="shared" ca="1" si="171"/>
        <v>0</v>
      </c>
      <c r="BV106" s="12">
        <f t="shared" ref="BV106:DA106" ca="1" si="172" xml:space="preserve"> BV104 - BV105</f>
        <v>0</v>
      </c>
      <c r="BW106" s="12">
        <f t="shared" ca="1" si="172"/>
        <v>0</v>
      </c>
      <c r="BX106" s="12">
        <f t="shared" ca="1" si="172"/>
        <v>0</v>
      </c>
      <c r="BY106" s="12">
        <f t="shared" ca="1" si="172"/>
        <v>0</v>
      </c>
      <c r="BZ106" s="12">
        <f t="shared" ca="1" si="172"/>
        <v>0</v>
      </c>
      <c r="CA106" s="12">
        <f t="shared" ca="1" si="172"/>
        <v>0</v>
      </c>
      <c r="CB106" s="12">
        <f t="shared" ca="1" si="172"/>
        <v>0</v>
      </c>
      <c r="CC106" s="12">
        <f t="shared" ca="1" si="172"/>
        <v>0</v>
      </c>
      <c r="CD106" s="12">
        <f t="shared" ca="1" si="172"/>
        <v>0</v>
      </c>
      <c r="CE106" s="12">
        <f t="shared" ca="1" si="172"/>
        <v>0</v>
      </c>
      <c r="CF106" s="12">
        <f t="shared" ca="1" si="172"/>
        <v>0</v>
      </c>
      <c r="CG106" s="12">
        <f t="shared" ca="1" si="172"/>
        <v>0</v>
      </c>
      <c r="CH106" s="12">
        <f t="shared" ca="1" si="172"/>
        <v>0</v>
      </c>
      <c r="CI106" s="12">
        <f t="shared" ca="1" si="172"/>
        <v>0</v>
      </c>
      <c r="CJ106" s="12">
        <f t="shared" ca="1" si="172"/>
        <v>0</v>
      </c>
      <c r="CK106" s="12">
        <f t="shared" ca="1" si="172"/>
        <v>0</v>
      </c>
      <c r="CL106" s="12">
        <f t="shared" ca="1" si="172"/>
        <v>0</v>
      </c>
      <c r="CM106" s="12">
        <f t="shared" ca="1" si="172"/>
        <v>0</v>
      </c>
      <c r="CN106" s="12">
        <f t="shared" ca="1" si="172"/>
        <v>0</v>
      </c>
      <c r="CO106" s="12">
        <f t="shared" ca="1" si="172"/>
        <v>0</v>
      </c>
      <c r="CP106" s="12">
        <f t="shared" ca="1" si="172"/>
        <v>0</v>
      </c>
      <c r="CQ106" s="12">
        <f t="shared" ca="1" si="172"/>
        <v>0</v>
      </c>
      <c r="CR106" s="12">
        <f t="shared" ca="1" si="172"/>
        <v>0</v>
      </c>
      <c r="CS106" s="12">
        <f t="shared" ca="1" si="172"/>
        <v>0</v>
      </c>
      <c r="CT106" s="12">
        <f t="shared" ca="1" si="172"/>
        <v>0</v>
      </c>
      <c r="CU106" s="12">
        <f t="shared" ca="1" si="172"/>
        <v>0</v>
      </c>
      <c r="CV106" s="12">
        <f t="shared" ca="1" si="172"/>
        <v>0</v>
      </c>
      <c r="CW106" s="12">
        <f t="shared" ca="1" si="172"/>
        <v>0</v>
      </c>
      <c r="CX106" s="12">
        <f t="shared" ca="1" si="172"/>
        <v>0</v>
      </c>
      <c r="CY106" s="12">
        <f t="shared" ca="1" si="172"/>
        <v>0</v>
      </c>
      <c r="CZ106" s="12">
        <f t="shared" ca="1" si="172"/>
        <v>0</v>
      </c>
      <c r="DA106" s="12">
        <f t="shared" ca="1" si="172"/>
        <v>0</v>
      </c>
      <c r="DB106" s="12">
        <f t="shared" ref="DB106:EG106" ca="1" si="173" xml:space="preserve"> DB104 - DB105</f>
        <v>0</v>
      </c>
      <c r="DC106" s="12">
        <f t="shared" ca="1" si="173"/>
        <v>0</v>
      </c>
      <c r="DD106" s="12">
        <f t="shared" ca="1" si="173"/>
        <v>0</v>
      </c>
      <c r="DE106" s="12">
        <f t="shared" ca="1" si="173"/>
        <v>0</v>
      </c>
      <c r="DF106" s="12">
        <f t="shared" ca="1" si="173"/>
        <v>0</v>
      </c>
      <c r="DG106" s="12">
        <f t="shared" ca="1" si="173"/>
        <v>0</v>
      </c>
      <c r="DH106" s="12">
        <f t="shared" ca="1" si="173"/>
        <v>0</v>
      </c>
      <c r="DI106" s="12">
        <f t="shared" ca="1" si="173"/>
        <v>0</v>
      </c>
      <c r="DJ106" s="12">
        <f t="shared" ca="1" si="173"/>
        <v>0</v>
      </c>
      <c r="DK106" s="12">
        <f t="shared" ca="1" si="173"/>
        <v>0</v>
      </c>
      <c r="DL106" s="12">
        <f t="shared" ca="1" si="173"/>
        <v>0</v>
      </c>
      <c r="DM106" s="12">
        <f t="shared" ca="1" si="173"/>
        <v>0</v>
      </c>
      <c r="DN106" s="12">
        <f t="shared" ca="1" si="173"/>
        <v>0</v>
      </c>
      <c r="DO106" s="12">
        <f t="shared" ca="1" si="173"/>
        <v>0</v>
      </c>
      <c r="DP106" s="12">
        <f t="shared" ca="1" si="173"/>
        <v>0</v>
      </c>
      <c r="DQ106" s="12">
        <f t="shared" ca="1" si="173"/>
        <v>0</v>
      </c>
      <c r="DR106" s="12">
        <f t="shared" ca="1" si="173"/>
        <v>0</v>
      </c>
      <c r="DS106" s="12">
        <f t="shared" ca="1" si="173"/>
        <v>0</v>
      </c>
      <c r="DT106" s="12">
        <f t="shared" ca="1" si="173"/>
        <v>0</v>
      </c>
      <c r="DU106" s="12">
        <f t="shared" ca="1" si="173"/>
        <v>0</v>
      </c>
      <c r="DV106" s="12">
        <f t="shared" ca="1" si="173"/>
        <v>0</v>
      </c>
      <c r="DW106" s="12">
        <f t="shared" ca="1" si="173"/>
        <v>0</v>
      </c>
      <c r="DX106" s="12">
        <f t="shared" ca="1" si="173"/>
        <v>0</v>
      </c>
      <c r="DY106" s="12">
        <f t="shared" ca="1" si="173"/>
        <v>0</v>
      </c>
      <c r="DZ106" s="12">
        <f t="shared" ca="1" si="173"/>
        <v>0</v>
      </c>
      <c r="EA106" s="12">
        <f t="shared" ca="1" si="173"/>
        <v>0</v>
      </c>
      <c r="EB106" s="12">
        <f t="shared" ca="1" si="173"/>
        <v>0</v>
      </c>
      <c r="EC106" s="12">
        <f t="shared" ca="1" si="173"/>
        <v>0</v>
      </c>
      <c r="ED106" s="12">
        <f t="shared" ca="1" si="173"/>
        <v>0</v>
      </c>
      <c r="EE106" s="12">
        <f t="shared" ca="1" si="173"/>
        <v>0</v>
      </c>
      <c r="EF106" s="12">
        <f t="shared" ca="1" si="173"/>
        <v>0</v>
      </c>
      <c r="EG106" s="12">
        <f t="shared" ca="1" si="173"/>
        <v>0</v>
      </c>
      <c r="EH106" s="12">
        <f t="shared" ref="EH106:FM106" ca="1" si="174" xml:space="preserve"> EH104 - EH105</f>
        <v>0</v>
      </c>
      <c r="EI106" s="12">
        <f t="shared" ca="1" si="174"/>
        <v>0</v>
      </c>
      <c r="EJ106" s="12">
        <f t="shared" ca="1" si="174"/>
        <v>0</v>
      </c>
      <c r="EK106" s="12">
        <f t="shared" ca="1" si="174"/>
        <v>0</v>
      </c>
      <c r="EL106" s="12">
        <f t="shared" ca="1" si="174"/>
        <v>0</v>
      </c>
      <c r="EM106" s="12">
        <f t="shared" ca="1" si="174"/>
        <v>0</v>
      </c>
      <c r="EN106" s="12">
        <f t="shared" ca="1" si="174"/>
        <v>0</v>
      </c>
      <c r="EO106" s="12">
        <f t="shared" ca="1" si="174"/>
        <v>0</v>
      </c>
      <c r="EP106" s="12">
        <f t="shared" ca="1" si="174"/>
        <v>0</v>
      </c>
      <c r="EQ106" s="12">
        <f t="shared" ca="1" si="174"/>
        <v>0</v>
      </c>
      <c r="ER106" s="12">
        <f t="shared" ca="1" si="174"/>
        <v>0</v>
      </c>
      <c r="ES106" s="12">
        <f t="shared" ca="1" si="174"/>
        <v>0</v>
      </c>
      <c r="ET106" s="12">
        <f t="shared" ca="1" si="174"/>
        <v>0</v>
      </c>
      <c r="EU106" s="12">
        <f t="shared" ca="1" si="174"/>
        <v>0</v>
      </c>
      <c r="EV106" s="12">
        <f t="shared" ca="1" si="174"/>
        <v>0</v>
      </c>
      <c r="EW106" s="12">
        <f t="shared" ca="1" si="174"/>
        <v>0</v>
      </c>
      <c r="EX106" s="12">
        <f t="shared" ca="1" si="174"/>
        <v>0</v>
      </c>
      <c r="EY106" s="12">
        <f t="shared" ca="1" si="174"/>
        <v>0</v>
      </c>
      <c r="EZ106" s="12">
        <f t="shared" ca="1" si="174"/>
        <v>0</v>
      </c>
      <c r="FA106" s="12">
        <f t="shared" ca="1" si="174"/>
        <v>0</v>
      </c>
      <c r="FB106" s="12">
        <f t="shared" ca="1" si="174"/>
        <v>0</v>
      </c>
      <c r="FC106" s="12">
        <f t="shared" ca="1" si="174"/>
        <v>0</v>
      </c>
      <c r="FD106" s="12">
        <f t="shared" ca="1" si="174"/>
        <v>0</v>
      </c>
      <c r="FE106" s="12">
        <f t="shared" ca="1" si="174"/>
        <v>0</v>
      </c>
      <c r="FF106" s="12">
        <f t="shared" ca="1" si="174"/>
        <v>0</v>
      </c>
      <c r="FG106" s="12">
        <f t="shared" ca="1" si="174"/>
        <v>0</v>
      </c>
      <c r="FH106" s="12">
        <f t="shared" ca="1" si="174"/>
        <v>0</v>
      </c>
      <c r="FI106" s="12">
        <f t="shared" ca="1" si="174"/>
        <v>0</v>
      </c>
      <c r="FJ106" s="12">
        <f t="shared" ca="1" si="174"/>
        <v>0</v>
      </c>
      <c r="FK106" s="12">
        <f t="shared" ca="1" si="174"/>
        <v>0</v>
      </c>
      <c r="FL106" s="12">
        <f t="shared" ca="1" si="174"/>
        <v>0</v>
      </c>
      <c r="FM106" s="12">
        <f t="shared" ca="1" si="174"/>
        <v>0</v>
      </c>
      <c r="FN106" s="12">
        <f t="shared" ref="FN106:GJ106" ca="1" si="175" xml:space="preserve"> FN104 - FN105</f>
        <v>0</v>
      </c>
      <c r="FO106" s="12">
        <f t="shared" ca="1" si="175"/>
        <v>0</v>
      </c>
      <c r="FP106" s="12">
        <f t="shared" ca="1" si="175"/>
        <v>0</v>
      </c>
      <c r="FQ106" s="12">
        <f t="shared" ca="1" si="175"/>
        <v>0</v>
      </c>
      <c r="FR106" s="12">
        <f t="shared" ca="1" si="175"/>
        <v>0</v>
      </c>
      <c r="FS106" s="12">
        <f t="shared" ca="1" si="175"/>
        <v>0</v>
      </c>
      <c r="FT106" s="12">
        <f t="shared" ca="1" si="175"/>
        <v>0</v>
      </c>
      <c r="FU106" s="12">
        <f t="shared" ca="1" si="175"/>
        <v>0</v>
      </c>
      <c r="FV106" s="12">
        <f t="shared" ca="1" si="175"/>
        <v>0</v>
      </c>
      <c r="FW106" s="12">
        <f t="shared" ca="1" si="175"/>
        <v>0</v>
      </c>
      <c r="FX106" s="12">
        <f t="shared" ca="1" si="175"/>
        <v>0</v>
      </c>
      <c r="FY106" s="12">
        <f t="shared" ca="1" si="175"/>
        <v>0</v>
      </c>
      <c r="FZ106" s="12">
        <f t="shared" ca="1" si="175"/>
        <v>0</v>
      </c>
      <c r="GA106" s="12">
        <f t="shared" ca="1" si="175"/>
        <v>0</v>
      </c>
      <c r="GB106" s="12">
        <f t="shared" ca="1" si="175"/>
        <v>0</v>
      </c>
      <c r="GC106" s="12">
        <f t="shared" ca="1" si="175"/>
        <v>0</v>
      </c>
      <c r="GD106" s="12">
        <f t="shared" ca="1" si="175"/>
        <v>0</v>
      </c>
      <c r="GE106" s="12">
        <f t="shared" ca="1" si="175"/>
        <v>0</v>
      </c>
      <c r="GF106" s="12">
        <f t="shared" ca="1" si="175"/>
        <v>0</v>
      </c>
      <c r="GG106" s="12">
        <f t="shared" ca="1" si="175"/>
        <v>0</v>
      </c>
      <c r="GH106" s="12">
        <f t="shared" ca="1" si="175"/>
        <v>0</v>
      </c>
      <c r="GI106" s="12">
        <f t="shared" ca="1" si="175"/>
        <v>0</v>
      </c>
      <c r="GJ106" s="12">
        <f t="shared" ca="1" si="175"/>
        <v>0</v>
      </c>
    </row>
    <row r="108" spans="1:192" x14ac:dyDescent="0.25">
      <c r="B108" s="15" t="s">
        <v>302</v>
      </c>
    </row>
    <row r="109" spans="1:192" x14ac:dyDescent="0.25">
      <c r="E109" s="126" t="str">
        <f t="shared" ref="E109:BP109" si="176" xml:space="preserve"> E$81</f>
        <v>Cash available for RCF</v>
      </c>
      <c r="F109" s="126">
        <f t="shared" si="176"/>
        <v>0</v>
      </c>
      <c r="G109" s="126" t="str">
        <f t="shared" si="176"/>
        <v>$ 000s</v>
      </c>
      <c r="H109" s="126">
        <f t="shared" si="176"/>
        <v>0</v>
      </c>
      <c r="I109" s="126">
        <f t="shared" si="176"/>
        <v>0</v>
      </c>
      <c r="J109" s="126">
        <f t="shared" ca="1" si="176"/>
        <v>0</v>
      </c>
      <c r="K109" s="126">
        <f t="shared" ca="1" si="176"/>
        <v>0</v>
      </c>
      <c r="L109" s="126">
        <f t="shared" ca="1" si="176"/>
        <v>0</v>
      </c>
      <c r="M109" s="126">
        <f t="shared" ca="1" si="176"/>
        <v>1961.8750000000018</v>
      </c>
      <c r="N109" s="126">
        <f t="shared" ca="1" si="176"/>
        <v>2450.6750000000011</v>
      </c>
      <c r="O109" s="126">
        <f t="shared" ca="1" si="176"/>
        <v>0</v>
      </c>
      <c r="P109" s="126">
        <f t="shared" ca="1" si="176"/>
        <v>0</v>
      </c>
      <c r="Q109" s="126">
        <f t="shared" ca="1" si="176"/>
        <v>2047.4712686567191</v>
      </c>
      <c r="R109" s="126">
        <f t="shared" ca="1" si="176"/>
        <v>2535.1436567164192</v>
      </c>
      <c r="S109" s="126">
        <f t="shared" ca="1" si="176"/>
        <v>0</v>
      </c>
      <c r="T109" s="126">
        <f t="shared" ca="1" si="176"/>
        <v>0</v>
      </c>
      <c r="U109" s="126">
        <f t="shared" ca="1" si="176"/>
        <v>2133.1962872206159</v>
      </c>
      <c r="V109" s="126">
        <f t="shared" ca="1" si="176"/>
        <v>2619.7527678770348</v>
      </c>
      <c r="W109" s="126">
        <f t="shared" ca="1" si="176"/>
        <v>0</v>
      </c>
      <c r="X109" s="126">
        <f t="shared" ca="1" si="176"/>
        <v>0</v>
      </c>
      <c r="Y109" s="126">
        <f t="shared" ca="1" si="176"/>
        <v>2219.0494151448911</v>
      </c>
      <c r="Z109" s="126">
        <f t="shared" ca="1" si="176"/>
        <v>2704.5016347035175</v>
      </c>
      <c r="AA109" s="126">
        <f t="shared" ca="1" si="176"/>
        <v>0</v>
      </c>
      <c r="AB109" s="126">
        <f t="shared" ca="1" si="176"/>
        <v>0</v>
      </c>
      <c r="AC109" s="126">
        <f t="shared" ca="1" si="176"/>
        <v>2305.0300150695452</v>
      </c>
      <c r="AD109" s="126">
        <f t="shared" ca="1" si="176"/>
        <v>2789.3895618940492</v>
      </c>
      <c r="AE109" s="126">
        <f t="shared" ca="1" si="176"/>
        <v>0</v>
      </c>
      <c r="AF109" s="126">
        <f t="shared" ca="1" si="176"/>
        <v>0</v>
      </c>
      <c r="AG109" s="126">
        <f t="shared" ca="1" si="176"/>
        <v>2391.1374528055185</v>
      </c>
      <c r="AH109" s="126">
        <f t="shared" ca="1" si="176"/>
        <v>2874.4158576060199</v>
      </c>
      <c r="AI109" s="126">
        <f t="shared" ca="1" si="176"/>
        <v>0</v>
      </c>
      <c r="AJ109" s="126">
        <f t="shared" ca="1" si="176"/>
        <v>0</v>
      </c>
      <c r="AK109" s="126">
        <f t="shared" ca="1" si="176"/>
        <v>2477.371097318925</v>
      </c>
      <c r="AL109" s="126">
        <f t="shared" ca="1" si="176"/>
        <v>2899.2494785453619</v>
      </c>
      <c r="AM109" s="126">
        <f t="shared" ca="1" si="176"/>
        <v>0</v>
      </c>
      <c r="AN109" s="126">
        <f t="shared" ca="1" si="176"/>
        <v>0</v>
      </c>
      <c r="AO109" s="126">
        <f t="shared" ca="1" si="176"/>
        <v>1941.2539217145686</v>
      </c>
      <c r="AP109" s="126">
        <f t="shared" ca="1" si="176"/>
        <v>2311.8401845259596</v>
      </c>
      <c r="AQ109" s="126">
        <f t="shared" ca="1" si="176"/>
        <v>0</v>
      </c>
      <c r="AR109" s="126">
        <f t="shared" ca="1" si="176"/>
        <v>0</v>
      </c>
      <c r="AS109" s="126">
        <f t="shared" ca="1" si="176"/>
        <v>1965.9122957995926</v>
      </c>
      <c r="AT109" s="126">
        <f t="shared" ca="1" si="176"/>
        <v>2338.2803814130843</v>
      </c>
      <c r="AU109" s="126">
        <f t="shared" ca="1" si="176"/>
        <v>0</v>
      </c>
      <c r="AV109" s="126">
        <f t="shared" ca="1" si="176"/>
        <v>0</v>
      </c>
      <c r="AW109" s="126">
        <f t="shared" ca="1" si="176"/>
        <v>1998.7637596707355</v>
      </c>
      <c r="AX109" s="126">
        <f t="shared" ca="1" si="176"/>
        <v>2372.6030611906149</v>
      </c>
      <c r="AY109" s="126">
        <f t="shared" ca="1" si="176"/>
        <v>0</v>
      </c>
      <c r="AZ109" s="126">
        <f t="shared" ca="1" si="176"/>
        <v>0</v>
      </c>
      <c r="BA109" s="126">
        <f t="shared" ca="1" si="176"/>
        <v>3788.2903893265297</v>
      </c>
      <c r="BB109" s="126">
        <f t="shared" ca="1" si="176"/>
        <v>4140.8256603207283</v>
      </c>
      <c r="BC109" s="126">
        <f t="shared" ca="1" si="176"/>
        <v>1675.4393387875091</v>
      </c>
      <c r="BD109" s="126">
        <f t="shared" ca="1" si="176"/>
        <v>1669.6402277225097</v>
      </c>
      <c r="BE109" s="126">
        <f t="shared" ca="1" si="176"/>
        <v>3743.8223981248057</v>
      </c>
      <c r="BF109" s="126">
        <f t="shared" ca="1" si="176"/>
        <v>4096.6931043342374</v>
      </c>
      <c r="BG109" s="126">
        <f t="shared" ca="1" si="176"/>
        <v>1644.6743311899797</v>
      </c>
      <c r="BH109" s="126">
        <f t="shared" ca="1" si="176"/>
        <v>1639.950918983094</v>
      </c>
      <c r="BI109" s="126">
        <f t="shared" ca="1" si="176"/>
        <v>3704.8082802861009</v>
      </c>
      <c r="BJ109" s="126">
        <f t="shared" ca="1" si="176"/>
        <v>4056.8681907650021</v>
      </c>
      <c r="BK109" s="126">
        <f t="shared" ca="1" si="176"/>
        <v>1617.9460569207358</v>
      </c>
      <c r="BL109" s="126">
        <f t="shared" ca="1" si="176"/>
        <v>1614.0988081569014</v>
      </c>
      <c r="BM109" s="126">
        <f t="shared" ca="1" si="176"/>
        <v>3669.4932779502114</v>
      </c>
      <c r="BN109" s="126">
        <f t="shared" ca="1" si="176"/>
        <v>4020.5711757374834</v>
      </c>
      <c r="BO109" s="126">
        <f t="shared" ca="1" si="176"/>
        <v>1594.5140355515878</v>
      </c>
      <c r="BP109" s="126">
        <f t="shared" ca="1" si="176"/>
        <v>1591.3804273881403</v>
      </c>
      <c r="BQ109" s="126">
        <f t="shared" ref="BQ109:EB109" ca="1" si="177" xml:space="preserve"> BQ$81</f>
        <v>3637.2088291044602</v>
      </c>
      <c r="BR109" s="126">
        <f t="shared" ca="1" si="177"/>
        <v>3987.16685698733</v>
      </c>
      <c r="BS109" s="126">
        <f t="shared" ca="1" si="177"/>
        <v>1573.7750998105785</v>
      </c>
      <c r="BT109" s="126">
        <f t="shared" ca="1" si="177"/>
        <v>1571.2227563763995</v>
      </c>
      <c r="BU109" s="126">
        <f t="shared" ca="1" si="177"/>
        <v>3607.4102982448703</v>
      </c>
      <c r="BV109" s="126">
        <f t="shared" ca="1" si="177"/>
        <v>3956.1377627735155</v>
      </c>
      <c r="BW109" s="126">
        <f t="shared" ca="1" si="177"/>
        <v>1555.2379250553518</v>
      </c>
      <c r="BX109" s="126">
        <f t="shared" ca="1" si="177"/>
        <v>1553.1590253760667</v>
      </c>
      <c r="BY109" s="126">
        <f t="shared" ca="1" si="177"/>
        <v>4029.171204996665</v>
      </c>
      <c r="BZ109" s="126">
        <f t="shared" ca="1" si="177"/>
        <v>5214.103669066124</v>
      </c>
      <c r="CA109" s="126">
        <f t="shared" ca="1" si="177"/>
        <v>3661.191570608351</v>
      </c>
      <c r="CB109" s="126">
        <f t="shared" ca="1" si="177"/>
        <v>4493.3638294644825</v>
      </c>
      <c r="CC109" s="126">
        <f t="shared" ca="1" si="177"/>
        <v>7342.3055037740769</v>
      </c>
      <c r="CD109" s="126">
        <f t="shared" ca="1" si="177"/>
        <v>8518.8877652214851</v>
      </c>
      <c r="CE109" s="126">
        <f t="shared" ca="1" si="177"/>
        <v>6971.5683371549712</v>
      </c>
      <c r="CF109" s="126">
        <f t="shared" ca="1" si="177"/>
        <v>7797.772843069909</v>
      </c>
      <c r="CG109" s="126">
        <f t="shared" ca="1" si="177"/>
        <v>10631.003470352054</v>
      </c>
      <c r="CH109" s="126">
        <f t="shared" ca="1" si="177"/>
        <v>11800.470746223617</v>
      </c>
      <c r="CI109" s="126">
        <f t="shared" ca="1" si="177"/>
        <v>10259.850154379659</v>
      </c>
      <c r="CJ109" s="126">
        <f t="shared" ca="1" si="177"/>
        <v>11081.193888225538</v>
      </c>
      <c r="CK109" s="126">
        <f t="shared" ca="1" si="177"/>
        <v>13899.815058924352</v>
      </c>
      <c r="CL109" s="126">
        <f t="shared" ca="1" si="177"/>
        <v>15063.17500188775</v>
      </c>
      <c r="CM109" s="126">
        <f t="shared" ca="1" si="177"/>
        <v>13530.143560715973</v>
      </c>
      <c r="CN109" s="126">
        <f t="shared" ca="1" si="177"/>
        <v>14347.528165331778</v>
      </c>
      <c r="CO109" s="126">
        <f t="shared" ca="1" si="177"/>
        <v>17152.446150209558</v>
      </c>
      <c r="CP109" s="126">
        <f t="shared" ca="1" si="177"/>
        <v>18310.521052559398</v>
      </c>
      <c r="CQ109" s="126">
        <f t="shared" ca="1" si="177"/>
        <v>16785.793317267358</v>
      </c>
      <c r="CR109" s="126">
        <f t="shared" ca="1" si="177"/>
        <v>17599.95318638071</v>
      </c>
      <c r="CS109" s="126">
        <f t="shared" ca="1" si="177"/>
        <v>20391.915122230203</v>
      </c>
      <c r="CT109" s="126">
        <f t="shared" ca="1" si="177"/>
        <v>21545.376291352837</v>
      </c>
      <c r="CU109" s="126">
        <f t="shared" ca="1" si="177"/>
        <v>20029.52371294035</v>
      </c>
      <c r="CV109" s="126">
        <f t="shared" ca="1" si="177"/>
        <v>20841.057014832357</v>
      </c>
      <c r="CW109" s="126">
        <f t="shared" ca="1" si="177"/>
        <v>23620.680378188776</v>
      </c>
      <c r="CX109" s="126">
        <f t="shared" ca="1" si="177"/>
        <v>24770.076135631723</v>
      </c>
      <c r="CY109" s="126">
        <f t="shared" ca="1" si="177"/>
        <v>23263.553658357752</v>
      </c>
      <c r="CZ109" s="126">
        <f t="shared" ca="1" si="177"/>
        <v>24072.94760483193</v>
      </c>
      <c r="DA109" s="126">
        <f t="shared" ca="1" si="177"/>
        <v>26840.744218717737</v>
      </c>
      <c r="DB109" s="126">
        <f t="shared" ca="1" si="177"/>
        <v>27986.522705644915</v>
      </c>
      <c r="DC109" s="126">
        <f t="shared" ca="1" si="177"/>
        <v>26489.690430569251</v>
      </c>
      <c r="DD109" s="126">
        <f t="shared" ca="1" si="177"/>
        <v>27297.341858684635</v>
      </c>
      <c r="DE109" s="126">
        <f t="shared" ca="1" si="177"/>
        <v>30053.737446474184</v>
      </c>
      <c r="DF109" s="126">
        <f t="shared" ca="1" si="177"/>
        <v>31196.265198889847</v>
      </c>
      <c r="DG109" s="126">
        <f t="shared" ca="1" si="177"/>
        <v>29709.406028703146</v>
      </c>
      <c r="DH109" s="126">
        <f t="shared" ca="1" si="177"/>
        <v>30515.638164724551</v>
      </c>
      <c r="DI109" s="126">
        <f t="shared" ca="1" si="177"/>
        <v>33260.988277109005</v>
      </c>
      <c r="DJ109" s="126">
        <f t="shared" ca="1" si="177"/>
        <v>33600.565355531537</v>
      </c>
      <c r="DK109" s="126">
        <f t="shared" ca="1" si="177"/>
        <v>31323.899366120924</v>
      </c>
      <c r="DL109" s="126">
        <f t="shared" ca="1" si="177"/>
        <v>31328.975479861208</v>
      </c>
      <c r="DM109" s="126">
        <f t="shared" ca="1" si="177"/>
        <v>33263.57846767977</v>
      </c>
      <c r="DN109" s="126">
        <f t="shared" ca="1" si="177"/>
        <v>33600.450780393279</v>
      </c>
      <c r="DO109" s="126">
        <f t="shared" ca="1" si="177"/>
        <v>31334.146926314876</v>
      </c>
      <c r="DP109" s="126">
        <f t="shared" ca="1" si="177"/>
        <v>31338.281452682048</v>
      </c>
      <c r="DQ109" s="126">
        <f t="shared" ca="1" si="177"/>
        <v>33262.389033591848</v>
      </c>
      <c r="DR109" s="126">
        <f t="shared" ca="1" si="177"/>
        <v>33596.758374049066</v>
      </c>
      <c r="DS109" s="126">
        <f t="shared" ca="1" si="177"/>
        <v>31340.944022452342</v>
      </c>
      <c r="DT109" s="126">
        <f t="shared" ca="1" si="177"/>
        <v>31344.311620019194</v>
      </c>
      <c r="DU109" s="126">
        <f t="shared" ca="1" si="177"/>
        <v>33258.137485330575</v>
      </c>
      <c r="DV109" s="126">
        <f t="shared" ca="1" si="177"/>
        <v>33590.169707717592</v>
      </c>
      <c r="DW109" s="126">
        <f t="shared" ca="1" si="177"/>
        <v>31344.938403531443</v>
      </c>
      <c r="DX109" s="126">
        <f t="shared" ca="1" si="177"/>
        <v>31347.681332797132</v>
      </c>
      <c r="DY109" s="126">
        <f t="shared" ca="1" si="177"/>
        <v>33251.408158010352</v>
      </c>
      <c r="DZ109" s="126">
        <f t="shared" ca="1" si="177"/>
        <v>33581.239836332265</v>
      </c>
      <c r="EA109" s="126">
        <f t="shared" ca="1" si="177"/>
        <v>31346.657626803939</v>
      </c>
      <c r="EB109" s="126">
        <f t="shared" ca="1" si="177"/>
        <v>31391.340287408111</v>
      </c>
      <c r="EC109" s="126">
        <f t="shared" ref="EC109:GJ109" ca="1" si="178" xml:space="preserve"> EC$81</f>
        <v>4.3200998334214091E-12</v>
      </c>
      <c r="ED109" s="126">
        <f t="shared" ca="1" si="178"/>
        <v>4.3200998334214091E-12</v>
      </c>
      <c r="EE109" s="126">
        <f t="shared" ca="1" si="178"/>
        <v>4.3200998334214091E-12</v>
      </c>
      <c r="EF109" s="126">
        <f t="shared" ca="1" si="178"/>
        <v>4.3200998334214091E-12</v>
      </c>
      <c r="EG109" s="126">
        <f t="shared" ca="1" si="178"/>
        <v>4.3200998334214091E-12</v>
      </c>
      <c r="EH109" s="126">
        <f t="shared" ca="1" si="178"/>
        <v>4.3200998334214091E-12</v>
      </c>
      <c r="EI109" s="126">
        <f t="shared" ca="1" si="178"/>
        <v>4.3200998334214091E-12</v>
      </c>
      <c r="EJ109" s="126">
        <f t="shared" ca="1" si="178"/>
        <v>4.3200998334214091E-12</v>
      </c>
      <c r="EK109" s="126">
        <f t="shared" ca="1" si="178"/>
        <v>4.3200998334214091E-12</v>
      </c>
      <c r="EL109" s="126">
        <f t="shared" ca="1" si="178"/>
        <v>4.3200998334214091E-12</v>
      </c>
      <c r="EM109" s="126">
        <f t="shared" ca="1" si="178"/>
        <v>4.3200998334214091E-12</v>
      </c>
      <c r="EN109" s="126">
        <f t="shared" ca="1" si="178"/>
        <v>4.3200998334214091E-12</v>
      </c>
      <c r="EO109" s="126">
        <f t="shared" ca="1" si="178"/>
        <v>4.3200998334214091E-12</v>
      </c>
      <c r="EP109" s="126">
        <f t="shared" ca="1" si="178"/>
        <v>4.3200998334214091E-12</v>
      </c>
      <c r="EQ109" s="126">
        <f t="shared" ca="1" si="178"/>
        <v>4.3200998334214091E-12</v>
      </c>
      <c r="ER109" s="126">
        <f t="shared" ca="1" si="178"/>
        <v>4.3200998334214091E-12</v>
      </c>
      <c r="ES109" s="126">
        <f t="shared" ca="1" si="178"/>
        <v>4.3200998334214091E-12</v>
      </c>
      <c r="ET109" s="126">
        <f t="shared" ca="1" si="178"/>
        <v>4.3200998334214091E-12</v>
      </c>
      <c r="EU109" s="126">
        <f t="shared" ca="1" si="178"/>
        <v>4.3200998334214091E-12</v>
      </c>
      <c r="EV109" s="126">
        <f t="shared" ca="1" si="178"/>
        <v>4.3200998334214091E-12</v>
      </c>
      <c r="EW109" s="126">
        <f t="shared" ca="1" si="178"/>
        <v>4.3200998334214091E-12</v>
      </c>
      <c r="EX109" s="126">
        <f t="shared" ca="1" si="178"/>
        <v>4.3200998334214091E-12</v>
      </c>
      <c r="EY109" s="126">
        <f t="shared" ca="1" si="178"/>
        <v>4.3200998334214091E-12</v>
      </c>
      <c r="EZ109" s="126">
        <f t="shared" ca="1" si="178"/>
        <v>4.3200998334214091E-12</v>
      </c>
      <c r="FA109" s="126">
        <f t="shared" ca="1" si="178"/>
        <v>4.3200998334214091E-12</v>
      </c>
      <c r="FB109" s="126">
        <f t="shared" ca="1" si="178"/>
        <v>4.3200998334214091E-12</v>
      </c>
      <c r="FC109" s="126">
        <f t="shared" ca="1" si="178"/>
        <v>4.3200998334214091E-12</v>
      </c>
      <c r="FD109" s="126">
        <f t="shared" ca="1" si="178"/>
        <v>4.3200998334214091E-12</v>
      </c>
      <c r="FE109" s="126">
        <f t="shared" ca="1" si="178"/>
        <v>4.3200998334214091E-12</v>
      </c>
      <c r="FF109" s="126">
        <f t="shared" ca="1" si="178"/>
        <v>4.3200998334214091E-12</v>
      </c>
      <c r="FG109" s="126">
        <f t="shared" ca="1" si="178"/>
        <v>4.3200998334214091E-12</v>
      </c>
      <c r="FH109" s="126">
        <f t="shared" ca="1" si="178"/>
        <v>4.3200998334214091E-12</v>
      </c>
      <c r="FI109" s="126">
        <f t="shared" ca="1" si="178"/>
        <v>4.3200998334214091E-12</v>
      </c>
      <c r="FJ109" s="126">
        <f t="shared" ca="1" si="178"/>
        <v>4.3200998334214091E-12</v>
      </c>
      <c r="FK109" s="126">
        <f t="shared" ca="1" si="178"/>
        <v>4.3200998334214091E-12</v>
      </c>
      <c r="FL109" s="126">
        <f t="shared" ca="1" si="178"/>
        <v>4.3200998334214091E-12</v>
      </c>
      <c r="FM109" s="126">
        <f t="shared" ca="1" si="178"/>
        <v>4.3200998334214091E-12</v>
      </c>
      <c r="FN109" s="126">
        <f t="shared" ca="1" si="178"/>
        <v>4.3200998334214091E-12</v>
      </c>
      <c r="FO109" s="126">
        <f t="shared" ca="1" si="178"/>
        <v>4.3200998334214091E-12</v>
      </c>
      <c r="FP109" s="126">
        <f t="shared" ca="1" si="178"/>
        <v>4.3200998334214091E-12</v>
      </c>
      <c r="FQ109" s="126">
        <f t="shared" ca="1" si="178"/>
        <v>4.3200998334214091E-12</v>
      </c>
      <c r="FR109" s="126">
        <f t="shared" ca="1" si="178"/>
        <v>4.3200998334214091E-12</v>
      </c>
      <c r="FS109" s="126">
        <f t="shared" ca="1" si="178"/>
        <v>4.3200998334214091E-12</v>
      </c>
      <c r="FT109" s="126">
        <f t="shared" ca="1" si="178"/>
        <v>4.3200998334214091E-12</v>
      </c>
      <c r="FU109" s="126">
        <f t="shared" ca="1" si="178"/>
        <v>4.3200998334214091E-12</v>
      </c>
      <c r="FV109" s="126">
        <f t="shared" ca="1" si="178"/>
        <v>4.3200998334214091E-12</v>
      </c>
      <c r="FW109" s="126">
        <f t="shared" ca="1" si="178"/>
        <v>4.3200998334214091E-12</v>
      </c>
      <c r="FX109" s="126">
        <f t="shared" ca="1" si="178"/>
        <v>4.3200998334214091E-12</v>
      </c>
      <c r="FY109" s="126">
        <f t="shared" ca="1" si="178"/>
        <v>4.3200998334214091E-12</v>
      </c>
      <c r="FZ109" s="126">
        <f t="shared" ca="1" si="178"/>
        <v>4.3200998334214091E-12</v>
      </c>
      <c r="GA109" s="126">
        <f t="shared" ca="1" si="178"/>
        <v>4.3200998334214091E-12</v>
      </c>
      <c r="GB109" s="126">
        <f t="shared" ca="1" si="178"/>
        <v>4.3200998334214091E-12</v>
      </c>
      <c r="GC109" s="126">
        <f t="shared" ca="1" si="178"/>
        <v>4.3200998334214091E-12</v>
      </c>
      <c r="GD109" s="126">
        <f t="shared" ca="1" si="178"/>
        <v>4.3200998334214091E-12</v>
      </c>
      <c r="GE109" s="126">
        <f t="shared" ca="1" si="178"/>
        <v>4.3200998334214091E-12</v>
      </c>
      <c r="GF109" s="126">
        <f t="shared" ca="1" si="178"/>
        <v>4.3200998334214091E-12</v>
      </c>
      <c r="GG109" s="126">
        <f t="shared" ca="1" si="178"/>
        <v>4.3200998334214091E-12</v>
      </c>
      <c r="GH109" s="126">
        <f t="shared" ca="1" si="178"/>
        <v>4.3200998334214091E-12</v>
      </c>
      <c r="GI109" s="126">
        <f t="shared" ca="1" si="178"/>
        <v>4.3200998334214091E-12</v>
      </c>
      <c r="GJ109" s="126">
        <f t="shared" ca="1" si="178"/>
        <v>4.3200998334214091E-12</v>
      </c>
    </row>
    <row r="110" spans="1:192" x14ac:dyDescent="0.25">
      <c r="E110" s="126" t="str">
        <f t="shared" ref="E110:AJ110" si="179" xml:space="preserve"> E$100</f>
        <v>RCF interest paid POS</v>
      </c>
      <c r="F110" s="126">
        <f t="shared" si="179"/>
        <v>0</v>
      </c>
      <c r="G110" s="126" t="str">
        <f t="shared" si="179"/>
        <v>$ 000s</v>
      </c>
      <c r="H110" s="126">
        <f t="shared" ca="1" si="179"/>
        <v>211.86054556122033</v>
      </c>
      <c r="I110" s="126">
        <f t="shared" si="179"/>
        <v>0</v>
      </c>
      <c r="J110" s="126">
        <f t="shared" ca="1" si="179"/>
        <v>0</v>
      </c>
      <c r="K110" s="126">
        <f t="shared" ca="1" si="179"/>
        <v>0</v>
      </c>
      <c r="L110" s="126">
        <f t="shared" ca="1" si="179"/>
        <v>0</v>
      </c>
      <c r="M110" s="126">
        <f t="shared" ca="1" si="179"/>
        <v>0</v>
      </c>
      <c r="N110" s="126">
        <f t="shared" ca="1" si="179"/>
        <v>0</v>
      </c>
      <c r="O110" s="126">
        <f t="shared" ca="1" si="179"/>
        <v>0</v>
      </c>
      <c r="P110" s="126">
        <f t="shared" ca="1" si="179"/>
        <v>0</v>
      </c>
      <c r="Q110" s="126">
        <f t="shared" ca="1" si="179"/>
        <v>44.792061708333378</v>
      </c>
      <c r="R110" s="126">
        <f t="shared" ca="1" si="179"/>
        <v>0</v>
      </c>
      <c r="S110" s="126">
        <f t="shared" ca="1" si="179"/>
        <v>0</v>
      </c>
      <c r="T110" s="126">
        <f t="shared" ca="1" si="179"/>
        <v>0</v>
      </c>
      <c r="U110" s="126">
        <f t="shared" ca="1" si="179"/>
        <v>38.675162381426205</v>
      </c>
      <c r="V110" s="126">
        <f t="shared" ca="1" si="179"/>
        <v>0</v>
      </c>
      <c r="W110" s="126">
        <f t="shared" ca="1" si="179"/>
        <v>0</v>
      </c>
      <c r="X110" s="126">
        <f t="shared" ca="1" si="179"/>
        <v>0</v>
      </c>
      <c r="Y110" s="126">
        <f t="shared" ca="1" si="179"/>
        <v>32.829511598678749</v>
      </c>
      <c r="Z110" s="126">
        <f t="shared" ca="1" si="179"/>
        <v>0</v>
      </c>
      <c r="AA110" s="126">
        <f t="shared" ca="1" si="179"/>
        <v>0</v>
      </c>
      <c r="AB110" s="126">
        <f t="shared" ca="1" si="179"/>
        <v>0</v>
      </c>
      <c r="AC110" s="126">
        <f t="shared" ca="1" si="179"/>
        <v>26.430210994943536</v>
      </c>
      <c r="AD110" s="126">
        <f t="shared" ca="1" si="179"/>
        <v>0</v>
      </c>
      <c r="AE110" s="126">
        <f t="shared" ca="1" si="179"/>
        <v>0</v>
      </c>
      <c r="AF110" s="126">
        <f t="shared" ca="1" si="179"/>
        <v>0</v>
      </c>
      <c r="AG110" s="126">
        <f t="shared" ca="1" si="179"/>
        <v>20.302195895466159</v>
      </c>
      <c r="AH110" s="126">
        <f t="shared" ca="1" si="179"/>
        <v>0</v>
      </c>
      <c r="AI110" s="126">
        <f t="shared" ca="1" si="179"/>
        <v>0</v>
      </c>
      <c r="AJ110" s="126">
        <f t="shared" ca="1" si="179"/>
        <v>0</v>
      </c>
      <c r="AK110" s="126">
        <f t="shared" ref="AK110:BP110" ca="1" si="180" xml:space="preserve"> AK$100</f>
        <v>14.17051234540576</v>
      </c>
      <c r="AL110" s="126">
        <f t="shared" ca="1" si="180"/>
        <v>0</v>
      </c>
      <c r="AM110" s="126">
        <f t="shared" ca="1" si="180"/>
        <v>0</v>
      </c>
      <c r="AN110" s="126">
        <f t="shared" ca="1" si="180"/>
        <v>0</v>
      </c>
      <c r="AO110" s="126">
        <f t="shared" ca="1" si="180"/>
        <v>12.21389943478764</v>
      </c>
      <c r="AP110" s="126">
        <f t="shared" ca="1" si="180"/>
        <v>0</v>
      </c>
      <c r="AQ110" s="126">
        <f t="shared" ca="1" si="180"/>
        <v>0</v>
      </c>
      <c r="AR110" s="126">
        <f t="shared" ca="1" si="180"/>
        <v>0</v>
      </c>
      <c r="AS110" s="126">
        <f t="shared" ca="1" si="180"/>
        <v>10.146063808545184</v>
      </c>
      <c r="AT110" s="126">
        <f t="shared" ca="1" si="180"/>
        <v>0</v>
      </c>
      <c r="AU110" s="126">
        <f t="shared" ca="1" si="180"/>
        <v>0</v>
      </c>
      <c r="AV110" s="126">
        <f t="shared" ca="1" si="180"/>
        <v>0</v>
      </c>
      <c r="AW110" s="126">
        <f t="shared" ca="1" si="180"/>
        <v>7.6306916792902539</v>
      </c>
      <c r="AX110" s="126">
        <f t="shared" ca="1" si="180"/>
        <v>0</v>
      </c>
      <c r="AY110" s="126">
        <f t="shared" ca="1" si="180"/>
        <v>0</v>
      </c>
      <c r="AZ110" s="126">
        <f t="shared" ca="1" si="180"/>
        <v>0</v>
      </c>
      <c r="BA110" s="126">
        <f t="shared" ca="1" si="180"/>
        <v>4.670235714343459</v>
      </c>
      <c r="BB110" s="126">
        <f t="shared" ca="1" si="180"/>
        <v>0</v>
      </c>
      <c r="BC110" s="126">
        <f t="shared" ca="1" si="180"/>
        <v>0</v>
      </c>
      <c r="BD110" s="126">
        <f t="shared" ca="1" si="180"/>
        <v>0</v>
      </c>
      <c r="BE110" s="126">
        <f t="shared" ca="1" si="180"/>
        <v>0</v>
      </c>
      <c r="BF110" s="126">
        <f t="shared" ca="1" si="180"/>
        <v>0</v>
      </c>
      <c r="BG110" s="126">
        <f t="shared" ca="1" si="180"/>
        <v>0</v>
      </c>
      <c r="BH110" s="126">
        <f t="shared" ca="1" si="180"/>
        <v>0</v>
      </c>
      <c r="BI110" s="126">
        <f t="shared" ca="1" si="180"/>
        <v>0</v>
      </c>
      <c r="BJ110" s="126">
        <f t="shared" ca="1" si="180"/>
        <v>0</v>
      </c>
      <c r="BK110" s="126">
        <f t="shared" ca="1" si="180"/>
        <v>0</v>
      </c>
      <c r="BL110" s="126">
        <f t="shared" ca="1" si="180"/>
        <v>0</v>
      </c>
      <c r="BM110" s="126">
        <f t="shared" ca="1" si="180"/>
        <v>0</v>
      </c>
      <c r="BN110" s="126">
        <f t="shared" ca="1" si="180"/>
        <v>0</v>
      </c>
      <c r="BO110" s="126">
        <f t="shared" ca="1" si="180"/>
        <v>0</v>
      </c>
      <c r="BP110" s="126">
        <f t="shared" ca="1" si="180"/>
        <v>0</v>
      </c>
      <c r="BQ110" s="126">
        <f t="shared" ref="BQ110:CV110" ca="1" si="181" xml:space="preserve"> BQ$100</f>
        <v>0</v>
      </c>
      <c r="BR110" s="126">
        <f t="shared" ca="1" si="181"/>
        <v>0</v>
      </c>
      <c r="BS110" s="126">
        <f t="shared" ca="1" si="181"/>
        <v>0</v>
      </c>
      <c r="BT110" s="126">
        <f t="shared" ca="1" si="181"/>
        <v>0</v>
      </c>
      <c r="BU110" s="126">
        <f t="shared" ca="1" si="181"/>
        <v>0</v>
      </c>
      <c r="BV110" s="126">
        <f t="shared" ca="1" si="181"/>
        <v>0</v>
      </c>
      <c r="BW110" s="126">
        <f t="shared" ca="1" si="181"/>
        <v>0</v>
      </c>
      <c r="BX110" s="126">
        <f t="shared" ca="1" si="181"/>
        <v>0</v>
      </c>
      <c r="BY110" s="126">
        <f t="shared" ca="1" si="181"/>
        <v>0</v>
      </c>
      <c r="BZ110" s="126">
        <f t="shared" ca="1" si="181"/>
        <v>0</v>
      </c>
      <c r="CA110" s="126">
        <f t="shared" ca="1" si="181"/>
        <v>0</v>
      </c>
      <c r="CB110" s="126">
        <f t="shared" ca="1" si="181"/>
        <v>0</v>
      </c>
      <c r="CC110" s="126">
        <f t="shared" ca="1" si="181"/>
        <v>0</v>
      </c>
      <c r="CD110" s="126">
        <f t="shared" ca="1" si="181"/>
        <v>0</v>
      </c>
      <c r="CE110" s="126">
        <f t="shared" ca="1" si="181"/>
        <v>0</v>
      </c>
      <c r="CF110" s="126">
        <f t="shared" ca="1" si="181"/>
        <v>0</v>
      </c>
      <c r="CG110" s="126">
        <f t="shared" ca="1" si="181"/>
        <v>0</v>
      </c>
      <c r="CH110" s="126">
        <f t="shared" ca="1" si="181"/>
        <v>0</v>
      </c>
      <c r="CI110" s="126">
        <f t="shared" ca="1" si="181"/>
        <v>0</v>
      </c>
      <c r="CJ110" s="126">
        <f t="shared" ca="1" si="181"/>
        <v>0</v>
      </c>
      <c r="CK110" s="126">
        <f t="shared" ca="1" si="181"/>
        <v>0</v>
      </c>
      <c r="CL110" s="126">
        <f t="shared" ca="1" si="181"/>
        <v>0</v>
      </c>
      <c r="CM110" s="126">
        <f t="shared" ca="1" si="181"/>
        <v>0</v>
      </c>
      <c r="CN110" s="126">
        <f t="shared" ca="1" si="181"/>
        <v>0</v>
      </c>
      <c r="CO110" s="126">
        <f t="shared" ca="1" si="181"/>
        <v>0</v>
      </c>
      <c r="CP110" s="126">
        <f t="shared" ca="1" si="181"/>
        <v>0</v>
      </c>
      <c r="CQ110" s="126">
        <f t="shared" ca="1" si="181"/>
        <v>0</v>
      </c>
      <c r="CR110" s="126">
        <f t="shared" ca="1" si="181"/>
        <v>0</v>
      </c>
      <c r="CS110" s="126">
        <f t="shared" ca="1" si="181"/>
        <v>0</v>
      </c>
      <c r="CT110" s="126">
        <f t="shared" ca="1" si="181"/>
        <v>0</v>
      </c>
      <c r="CU110" s="126">
        <f t="shared" ca="1" si="181"/>
        <v>0</v>
      </c>
      <c r="CV110" s="126">
        <f t="shared" ca="1" si="181"/>
        <v>0</v>
      </c>
      <c r="CW110" s="126">
        <f t="shared" ref="CW110:EB110" ca="1" si="182" xml:space="preserve"> CW$100</f>
        <v>0</v>
      </c>
      <c r="CX110" s="126">
        <f t="shared" ca="1" si="182"/>
        <v>0</v>
      </c>
      <c r="CY110" s="126">
        <f t="shared" ca="1" si="182"/>
        <v>0</v>
      </c>
      <c r="CZ110" s="126">
        <f t="shared" ca="1" si="182"/>
        <v>0</v>
      </c>
      <c r="DA110" s="126">
        <f t="shared" ca="1" si="182"/>
        <v>0</v>
      </c>
      <c r="DB110" s="126">
        <f t="shared" ca="1" si="182"/>
        <v>0</v>
      </c>
      <c r="DC110" s="126">
        <f t="shared" ca="1" si="182"/>
        <v>0</v>
      </c>
      <c r="DD110" s="126">
        <f t="shared" ca="1" si="182"/>
        <v>0</v>
      </c>
      <c r="DE110" s="126">
        <f t="shared" ca="1" si="182"/>
        <v>0</v>
      </c>
      <c r="DF110" s="126">
        <f t="shared" ca="1" si="182"/>
        <v>0</v>
      </c>
      <c r="DG110" s="126">
        <f t="shared" ca="1" si="182"/>
        <v>0</v>
      </c>
      <c r="DH110" s="126">
        <f t="shared" ca="1" si="182"/>
        <v>0</v>
      </c>
      <c r="DI110" s="126">
        <f t="shared" ca="1" si="182"/>
        <v>0</v>
      </c>
      <c r="DJ110" s="126">
        <f t="shared" ca="1" si="182"/>
        <v>0</v>
      </c>
      <c r="DK110" s="126">
        <f t="shared" ca="1" si="182"/>
        <v>0</v>
      </c>
      <c r="DL110" s="126">
        <f t="shared" ca="1" si="182"/>
        <v>0</v>
      </c>
      <c r="DM110" s="126">
        <f t="shared" ca="1" si="182"/>
        <v>0</v>
      </c>
      <c r="DN110" s="126">
        <f t="shared" ca="1" si="182"/>
        <v>0</v>
      </c>
      <c r="DO110" s="126">
        <f t="shared" ca="1" si="182"/>
        <v>0</v>
      </c>
      <c r="DP110" s="126">
        <f t="shared" ca="1" si="182"/>
        <v>0</v>
      </c>
      <c r="DQ110" s="126">
        <f t="shared" ca="1" si="182"/>
        <v>0</v>
      </c>
      <c r="DR110" s="126">
        <f t="shared" ca="1" si="182"/>
        <v>0</v>
      </c>
      <c r="DS110" s="126">
        <f t="shared" ca="1" si="182"/>
        <v>0</v>
      </c>
      <c r="DT110" s="126">
        <f t="shared" ca="1" si="182"/>
        <v>0</v>
      </c>
      <c r="DU110" s="126">
        <f t="shared" ca="1" si="182"/>
        <v>0</v>
      </c>
      <c r="DV110" s="126">
        <f t="shared" ca="1" si="182"/>
        <v>0</v>
      </c>
      <c r="DW110" s="126">
        <f t="shared" ca="1" si="182"/>
        <v>0</v>
      </c>
      <c r="DX110" s="126">
        <f t="shared" ca="1" si="182"/>
        <v>0</v>
      </c>
      <c r="DY110" s="126">
        <f t="shared" ca="1" si="182"/>
        <v>0</v>
      </c>
      <c r="DZ110" s="126">
        <f t="shared" ca="1" si="182"/>
        <v>0</v>
      </c>
      <c r="EA110" s="126">
        <f t="shared" ca="1" si="182"/>
        <v>0</v>
      </c>
      <c r="EB110" s="126">
        <f t="shared" ca="1" si="182"/>
        <v>0</v>
      </c>
      <c r="EC110" s="126">
        <f t="shared" ref="EC110:FH110" ca="1" si="183" xml:space="preserve"> EC$100</f>
        <v>0</v>
      </c>
      <c r="ED110" s="126">
        <f t="shared" ca="1" si="183"/>
        <v>0</v>
      </c>
      <c r="EE110" s="126">
        <f t="shared" ca="1" si="183"/>
        <v>0</v>
      </c>
      <c r="EF110" s="126">
        <f t="shared" ca="1" si="183"/>
        <v>0</v>
      </c>
      <c r="EG110" s="126">
        <f t="shared" ca="1" si="183"/>
        <v>0</v>
      </c>
      <c r="EH110" s="126">
        <f t="shared" ca="1" si="183"/>
        <v>0</v>
      </c>
      <c r="EI110" s="126">
        <f t="shared" ca="1" si="183"/>
        <v>0</v>
      </c>
      <c r="EJ110" s="126">
        <f t="shared" ca="1" si="183"/>
        <v>0</v>
      </c>
      <c r="EK110" s="126">
        <f t="shared" ca="1" si="183"/>
        <v>0</v>
      </c>
      <c r="EL110" s="126">
        <f t="shared" ca="1" si="183"/>
        <v>0</v>
      </c>
      <c r="EM110" s="126">
        <f t="shared" ca="1" si="183"/>
        <v>0</v>
      </c>
      <c r="EN110" s="126">
        <f t="shared" ca="1" si="183"/>
        <v>0</v>
      </c>
      <c r="EO110" s="126">
        <f t="shared" ca="1" si="183"/>
        <v>0</v>
      </c>
      <c r="EP110" s="126">
        <f t="shared" ca="1" si="183"/>
        <v>0</v>
      </c>
      <c r="EQ110" s="126">
        <f t="shared" ca="1" si="183"/>
        <v>0</v>
      </c>
      <c r="ER110" s="126">
        <f t="shared" ca="1" si="183"/>
        <v>0</v>
      </c>
      <c r="ES110" s="126">
        <f t="shared" ca="1" si="183"/>
        <v>0</v>
      </c>
      <c r="ET110" s="126">
        <f t="shared" ca="1" si="183"/>
        <v>0</v>
      </c>
      <c r="EU110" s="126">
        <f t="shared" ca="1" si="183"/>
        <v>0</v>
      </c>
      <c r="EV110" s="126">
        <f t="shared" ca="1" si="183"/>
        <v>0</v>
      </c>
      <c r="EW110" s="126">
        <f t="shared" ca="1" si="183"/>
        <v>0</v>
      </c>
      <c r="EX110" s="126">
        <f t="shared" ca="1" si="183"/>
        <v>0</v>
      </c>
      <c r="EY110" s="126">
        <f t="shared" ca="1" si="183"/>
        <v>0</v>
      </c>
      <c r="EZ110" s="126">
        <f t="shared" ca="1" si="183"/>
        <v>0</v>
      </c>
      <c r="FA110" s="126">
        <f t="shared" ca="1" si="183"/>
        <v>0</v>
      </c>
      <c r="FB110" s="126">
        <f t="shared" ca="1" si="183"/>
        <v>0</v>
      </c>
      <c r="FC110" s="126">
        <f t="shared" ca="1" si="183"/>
        <v>0</v>
      </c>
      <c r="FD110" s="126">
        <f t="shared" ca="1" si="183"/>
        <v>0</v>
      </c>
      <c r="FE110" s="126">
        <f t="shared" ca="1" si="183"/>
        <v>0</v>
      </c>
      <c r="FF110" s="126">
        <f t="shared" ca="1" si="183"/>
        <v>0</v>
      </c>
      <c r="FG110" s="126">
        <f t="shared" ca="1" si="183"/>
        <v>0</v>
      </c>
      <c r="FH110" s="126">
        <f t="shared" ca="1" si="183"/>
        <v>0</v>
      </c>
      <c r="FI110" s="126">
        <f t="shared" ref="FI110:GJ110" ca="1" si="184" xml:space="preserve"> FI$100</f>
        <v>0</v>
      </c>
      <c r="FJ110" s="126">
        <f t="shared" ca="1" si="184"/>
        <v>0</v>
      </c>
      <c r="FK110" s="126">
        <f t="shared" ca="1" si="184"/>
        <v>0</v>
      </c>
      <c r="FL110" s="126">
        <f t="shared" ca="1" si="184"/>
        <v>0</v>
      </c>
      <c r="FM110" s="126">
        <f t="shared" ca="1" si="184"/>
        <v>0</v>
      </c>
      <c r="FN110" s="126">
        <f t="shared" ca="1" si="184"/>
        <v>0</v>
      </c>
      <c r="FO110" s="126">
        <f t="shared" ca="1" si="184"/>
        <v>0</v>
      </c>
      <c r="FP110" s="126">
        <f t="shared" ca="1" si="184"/>
        <v>0</v>
      </c>
      <c r="FQ110" s="126">
        <f t="shared" ca="1" si="184"/>
        <v>0</v>
      </c>
      <c r="FR110" s="126">
        <f t="shared" ca="1" si="184"/>
        <v>0</v>
      </c>
      <c r="FS110" s="126">
        <f t="shared" ca="1" si="184"/>
        <v>0</v>
      </c>
      <c r="FT110" s="126">
        <f t="shared" ca="1" si="184"/>
        <v>0</v>
      </c>
      <c r="FU110" s="126">
        <f t="shared" ca="1" si="184"/>
        <v>0</v>
      </c>
      <c r="FV110" s="126">
        <f t="shared" ca="1" si="184"/>
        <v>0</v>
      </c>
      <c r="FW110" s="126">
        <f t="shared" ca="1" si="184"/>
        <v>0</v>
      </c>
      <c r="FX110" s="126">
        <f t="shared" ca="1" si="184"/>
        <v>0</v>
      </c>
      <c r="FY110" s="126">
        <f t="shared" ca="1" si="184"/>
        <v>0</v>
      </c>
      <c r="FZ110" s="126">
        <f t="shared" ca="1" si="184"/>
        <v>0</v>
      </c>
      <c r="GA110" s="126">
        <f t="shared" ca="1" si="184"/>
        <v>0</v>
      </c>
      <c r="GB110" s="126">
        <f t="shared" ca="1" si="184"/>
        <v>0</v>
      </c>
      <c r="GC110" s="126">
        <f t="shared" ca="1" si="184"/>
        <v>0</v>
      </c>
      <c r="GD110" s="126">
        <f t="shared" ca="1" si="184"/>
        <v>0</v>
      </c>
      <c r="GE110" s="126">
        <f t="shared" ca="1" si="184"/>
        <v>0</v>
      </c>
      <c r="GF110" s="126">
        <f t="shared" ca="1" si="184"/>
        <v>0</v>
      </c>
      <c r="GG110" s="126">
        <f t="shared" ca="1" si="184"/>
        <v>0</v>
      </c>
      <c r="GH110" s="126">
        <f t="shared" ca="1" si="184"/>
        <v>0</v>
      </c>
      <c r="GI110" s="126">
        <f t="shared" ca="1" si="184"/>
        <v>0</v>
      </c>
      <c r="GJ110" s="126">
        <f t="shared" ca="1" si="184"/>
        <v>0</v>
      </c>
    </row>
    <row r="111" spans="1:192" x14ac:dyDescent="0.25">
      <c r="E111" s="6" t="s">
        <v>302</v>
      </c>
      <c r="G111" s="12" t="str">
        <f xml:space="preserve"> SMU</f>
        <v>$ 000s</v>
      </c>
      <c r="J111" s="12">
        <f t="shared" ref="J111:AO111" ca="1" si="185" xml:space="preserve"> J109 - J110</f>
        <v>0</v>
      </c>
      <c r="K111" s="12">
        <f t="shared" ca="1" si="185"/>
        <v>0</v>
      </c>
      <c r="L111" s="12">
        <f t="shared" ca="1" si="185"/>
        <v>0</v>
      </c>
      <c r="M111" s="12">
        <f t="shared" ca="1" si="185"/>
        <v>1961.8750000000018</v>
      </c>
      <c r="N111" s="12">
        <f t="shared" ca="1" si="185"/>
        <v>2450.6750000000011</v>
      </c>
      <c r="O111" s="12">
        <f t="shared" ca="1" si="185"/>
        <v>0</v>
      </c>
      <c r="P111" s="12">
        <f t="shared" ca="1" si="185"/>
        <v>0</v>
      </c>
      <c r="Q111" s="12">
        <f t="shared" ca="1" si="185"/>
        <v>2002.6792069483856</v>
      </c>
      <c r="R111" s="12">
        <f t="shared" ca="1" si="185"/>
        <v>2535.1436567164192</v>
      </c>
      <c r="S111" s="12">
        <f t="shared" ca="1" si="185"/>
        <v>0</v>
      </c>
      <c r="T111" s="12">
        <f t="shared" ca="1" si="185"/>
        <v>0</v>
      </c>
      <c r="U111" s="12">
        <f t="shared" ca="1" si="185"/>
        <v>2094.5211248391897</v>
      </c>
      <c r="V111" s="12">
        <f t="shared" ca="1" si="185"/>
        <v>2619.7527678770348</v>
      </c>
      <c r="W111" s="12">
        <f t="shared" ca="1" si="185"/>
        <v>0</v>
      </c>
      <c r="X111" s="12">
        <f t="shared" ca="1" si="185"/>
        <v>0</v>
      </c>
      <c r="Y111" s="12">
        <f t="shared" ca="1" si="185"/>
        <v>2186.2199035462122</v>
      </c>
      <c r="Z111" s="12">
        <f t="shared" ca="1" si="185"/>
        <v>2704.5016347035175</v>
      </c>
      <c r="AA111" s="12">
        <f t="shared" ca="1" si="185"/>
        <v>0</v>
      </c>
      <c r="AB111" s="12">
        <f t="shared" ca="1" si="185"/>
        <v>0</v>
      </c>
      <c r="AC111" s="12">
        <f t="shared" ca="1" si="185"/>
        <v>2278.5998040746017</v>
      </c>
      <c r="AD111" s="12">
        <f t="shared" ca="1" si="185"/>
        <v>2789.3895618940492</v>
      </c>
      <c r="AE111" s="12">
        <f t="shared" ca="1" si="185"/>
        <v>0</v>
      </c>
      <c r="AF111" s="12">
        <f t="shared" ca="1" si="185"/>
        <v>0</v>
      </c>
      <c r="AG111" s="12">
        <f t="shared" ca="1" si="185"/>
        <v>2370.8352569100525</v>
      </c>
      <c r="AH111" s="12">
        <f t="shared" ca="1" si="185"/>
        <v>2874.4158576060199</v>
      </c>
      <c r="AI111" s="12">
        <f t="shared" ca="1" si="185"/>
        <v>0</v>
      </c>
      <c r="AJ111" s="12">
        <f t="shared" ca="1" si="185"/>
        <v>0</v>
      </c>
      <c r="AK111" s="12">
        <f t="shared" ca="1" si="185"/>
        <v>2463.2005849735192</v>
      </c>
      <c r="AL111" s="12">
        <f t="shared" ca="1" si="185"/>
        <v>2899.2494785453619</v>
      </c>
      <c r="AM111" s="12">
        <f t="shared" ca="1" si="185"/>
        <v>0</v>
      </c>
      <c r="AN111" s="12">
        <f t="shared" ca="1" si="185"/>
        <v>0</v>
      </c>
      <c r="AO111" s="12">
        <f t="shared" ca="1" si="185"/>
        <v>1929.0400222797809</v>
      </c>
      <c r="AP111" s="12">
        <f t="shared" ref="AP111:BU111" ca="1" si="186" xml:space="preserve"> AP109 - AP110</f>
        <v>2311.8401845259596</v>
      </c>
      <c r="AQ111" s="12">
        <f t="shared" ca="1" si="186"/>
        <v>0</v>
      </c>
      <c r="AR111" s="12">
        <f t="shared" ca="1" si="186"/>
        <v>0</v>
      </c>
      <c r="AS111" s="12">
        <f t="shared" ca="1" si="186"/>
        <v>1955.7662319910473</v>
      </c>
      <c r="AT111" s="12">
        <f t="shared" ca="1" si="186"/>
        <v>2338.2803814130843</v>
      </c>
      <c r="AU111" s="12">
        <f t="shared" ca="1" si="186"/>
        <v>0</v>
      </c>
      <c r="AV111" s="12">
        <f t="shared" ca="1" si="186"/>
        <v>0</v>
      </c>
      <c r="AW111" s="12">
        <f t="shared" ca="1" si="186"/>
        <v>1991.1330679914452</v>
      </c>
      <c r="AX111" s="12">
        <f t="shared" ca="1" si="186"/>
        <v>2372.6030611906149</v>
      </c>
      <c r="AY111" s="12">
        <f t="shared" ca="1" si="186"/>
        <v>0</v>
      </c>
      <c r="AZ111" s="12">
        <f t="shared" ca="1" si="186"/>
        <v>0</v>
      </c>
      <c r="BA111" s="12">
        <f t="shared" ca="1" si="186"/>
        <v>3783.6201536121862</v>
      </c>
      <c r="BB111" s="12">
        <f t="shared" ca="1" si="186"/>
        <v>4140.8256603207283</v>
      </c>
      <c r="BC111" s="12">
        <f t="shared" ca="1" si="186"/>
        <v>1675.4393387875091</v>
      </c>
      <c r="BD111" s="12">
        <f t="shared" ca="1" si="186"/>
        <v>1669.6402277225097</v>
      </c>
      <c r="BE111" s="12">
        <f t="shared" ca="1" si="186"/>
        <v>3743.8223981248057</v>
      </c>
      <c r="BF111" s="12">
        <f t="shared" ca="1" si="186"/>
        <v>4096.6931043342374</v>
      </c>
      <c r="BG111" s="12">
        <f t="shared" ca="1" si="186"/>
        <v>1644.6743311899797</v>
      </c>
      <c r="BH111" s="12">
        <f t="shared" ca="1" si="186"/>
        <v>1639.950918983094</v>
      </c>
      <c r="BI111" s="12">
        <f t="shared" ca="1" si="186"/>
        <v>3704.8082802861009</v>
      </c>
      <c r="BJ111" s="12">
        <f t="shared" ca="1" si="186"/>
        <v>4056.8681907650021</v>
      </c>
      <c r="BK111" s="12">
        <f t="shared" ca="1" si="186"/>
        <v>1617.9460569207358</v>
      </c>
      <c r="BL111" s="12">
        <f t="shared" ca="1" si="186"/>
        <v>1614.0988081569014</v>
      </c>
      <c r="BM111" s="12">
        <f t="shared" ca="1" si="186"/>
        <v>3669.4932779502114</v>
      </c>
      <c r="BN111" s="12">
        <f t="shared" ca="1" si="186"/>
        <v>4020.5711757374834</v>
      </c>
      <c r="BO111" s="12">
        <f t="shared" ca="1" si="186"/>
        <v>1594.5140355515878</v>
      </c>
      <c r="BP111" s="12">
        <f t="shared" ca="1" si="186"/>
        <v>1591.3804273881403</v>
      </c>
      <c r="BQ111" s="12">
        <f t="shared" ca="1" si="186"/>
        <v>3637.2088291044602</v>
      </c>
      <c r="BR111" s="12">
        <f t="shared" ca="1" si="186"/>
        <v>3987.16685698733</v>
      </c>
      <c r="BS111" s="12">
        <f t="shared" ca="1" si="186"/>
        <v>1573.7750998105785</v>
      </c>
      <c r="BT111" s="12">
        <f t="shared" ca="1" si="186"/>
        <v>1571.2227563763995</v>
      </c>
      <c r="BU111" s="12">
        <f t="shared" ca="1" si="186"/>
        <v>3607.4102982448703</v>
      </c>
      <c r="BV111" s="12">
        <f t="shared" ref="BV111:DA111" ca="1" si="187" xml:space="preserve"> BV109 - BV110</f>
        <v>3956.1377627735155</v>
      </c>
      <c r="BW111" s="12">
        <f t="shared" ca="1" si="187"/>
        <v>1555.2379250553518</v>
      </c>
      <c r="BX111" s="12">
        <f t="shared" ca="1" si="187"/>
        <v>1553.1590253760667</v>
      </c>
      <c r="BY111" s="12">
        <f t="shared" ca="1" si="187"/>
        <v>4029.171204996665</v>
      </c>
      <c r="BZ111" s="12">
        <f t="shared" ca="1" si="187"/>
        <v>5214.103669066124</v>
      </c>
      <c r="CA111" s="12">
        <f t="shared" ca="1" si="187"/>
        <v>3661.191570608351</v>
      </c>
      <c r="CB111" s="12">
        <f t="shared" ca="1" si="187"/>
        <v>4493.3638294644825</v>
      </c>
      <c r="CC111" s="12">
        <f t="shared" ca="1" si="187"/>
        <v>7342.3055037740769</v>
      </c>
      <c r="CD111" s="12">
        <f t="shared" ca="1" si="187"/>
        <v>8518.8877652214851</v>
      </c>
      <c r="CE111" s="12">
        <f t="shared" ca="1" si="187"/>
        <v>6971.5683371549712</v>
      </c>
      <c r="CF111" s="12">
        <f t="shared" ca="1" si="187"/>
        <v>7797.772843069909</v>
      </c>
      <c r="CG111" s="12">
        <f t="shared" ca="1" si="187"/>
        <v>10631.003470352054</v>
      </c>
      <c r="CH111" s="12">
        <f t="shared" ca="1" si="187"/>
        <v>11800.470746223617</v>
      </c>
      <c r="CI111" s="12">
        <f t="shared" ca="1" si="187"/>
        <v>10259.850154379659</v>
      </c>
      <c r="CJ111" s="12">
        <f t="shared" ca="1" si="187"/>
        <v>11081.193888225538</v>
      </c>
      <c r="CK111" s="12">
        <f t="shared" ca="1" si="187"/>
        <v>13899.815058924352</v>
      </c>
      <c r="CL111" s="12">
        <f t="shared" ca="1" si="187"/>
        <v>15063.17500188775</v>
      </c>
      <c r="CM111" s="12">
        <f t="shared" ca="1" si="187"/>
        <v>13530.143560715973</v>
      </c>
      <c r="CN111" s="12">
        <f t="shared" ca="1" si="187"/>
        <v>14347.528165331778</v>
      </c>
      <c r="CO111" s="12">
        <f t="shared" ca="1" si="187"/>
        <v>17152.446150209558</v>
      </c>
      <c r="CP111" s="12">
        <f t="shared" ca="1" si="187"/>
        <v>18310.521052559398</v>
      </c>
      <c r="CQ111" s="12">
        <f t="shared" ca="1" si="187"/>
        <v>16785.793317267358</v>
      </c>
      <c r="CR111" s="12">
        <f t="shared" ca="1" si="187"/>
        <v>17599.95318638071</v>
      </c>
      <c r="CS111" s="12">
        <f t="shared" ca="1" si="187"/>
        <v>20391.915122230203</v>
      </c>
      <c r="CT111" s="12">
        <f t="shared" ca="1" si="187"/>
        <v>21545.376291352837</v>
      </c>
      <c r="CU111" s="12">
        <f t="shared" ca="1" si="187"/>
        <v>20029.52371294035</v>
      </c>
      <c r="CV111" s="12">
        <f t="shared" ca="1" si="187"/>
        <v>20841.057014832357</v>
      </c>
      <c r="CW111" s="12">
        <f t="shared" ca="1" si="187"/>
        <v>23620.680378188776</v>
      </c>
      <c r="CX111" s="12">
        <f t="shared" ca="1" si="187"/>
        <v>24770.076135631723</v>
      </c>
      <c r="CY111" s="12">
        <f t="shared" ca="1" si="187"/>
        <v>23263.553658357752</v>
      </c>
      <c r="CZ111" s="12">
        <f t="shared" ca="1" si="187"/>
        <v>24072.94760483193</v>
      </c>
      <c r="DA111" s="12">
        <f t="shared" ca="1" si="187"/>
        <v>26840.744218717737</v>
      </c>
      <c r="DB111" s="12">
        <f t="shared" ref="DB111:EG111" ca="1" si="188" xml:space="preserve"> DB109 - DB110</f>
        <v>27986.522705644915</v>
      </c>
      <c r="DC111" s="12">
        <f t="shared" ca="1" si="188"/>
        <v>26489.690430569251</v>
      </c>
      <c r="DD111" s="12">
        <f t="shared" ca="1" si="188"/>
        <v>27297.341858684635</v>
      </c>
      <c r="DE111" s="12">
        <f t="shared" ca="1" si="188"/>
        <v>30053.737446474184</v>
      </c>
      <c r="DF111" s="12">
        <f t="shared" ca="1" si="188"/>
        <v>31196.265198889847</v>
      </c>
      <c r="DG111" s="12">
        <f t="shared" ca="1" si="188"/>
        <v>29709.406028703146</v>
      </c>
      <c r="DH111" s="12">
        <f t="shared" ca="1" si="188"/>
        <v>30515.638164724551</v>
      </c>
      <c r="DI111" s="12">
        <f t="shared" ca="1" si="188"/>
        <v>33260.988277109005</v>
      </c>
      <c r="DJ111" s="12">
        <f t="shared" ca="1" si="188"/>
        <v>33600.565355531537</v>
      </c>
      <c r="DK111" s="12">
        <f t="shared" ca="1" si="188"/>
        <v>31323.899366120924</v>
      </c>
      <c r="DL111" s="12">
        <f t="shared" ca="1" si="188"/>
        <v>31328.975479861208</v>
      </c>
      <c r="DM111" s="12">
        <f t="shared" ca="1" si="188"/>
        <v>33263.57846767977</v>
      </c>
      <c r="DN111" s="12">
        <f t="shared" ca="1" si="188"/>
        <v>33600.450780393279</v>
      </c>
      <c r="DO111" s="12">
        <f t="shared" ca="1" si="188"/>
        <v>31334.146926314876</v>
      </c>
      <c r="DP111" s="12">
        <f t="shared" ca="1" si="188"/>
        <v>31338.281452682048</v>
      </c>
      <c r="DQ111" s="12">
        <f t="shared" ca="1" si="188"/>
        <v>33262.389033591848</v>
      </c>
      <c r="DR111" s="12">
        <f t="shared" ca="1" si="188"/>
        <v>33596.758374049066</v>
      </c>
      <c r="DS111" s="12">
        <f t="shared" ca="1" si="188"/>
        <v>31340.944022452342</v>
      </c>
      <c r="DT111" s="12">
        <f t="shared" ca="1" si="188"/>
        <v>31344.311620019194</v>
      </c>
      <c r="DU111" s="12">
        <f t="shared" ca="1" si="188"/>
        <v>33258.137485330575</v>
      </c>
      <c r="DV111" s="12">
        <f t="shared" ca="1" si="188"/>
        <v>33590.169707717592</v>
      </c>
      <c r="DW111" s="12">
        <f t="shared" ca="1" si="188"/>
        <v>31344.938403531443</v>
      </c>
      <c r="DX111" s="12">
        <f t="shared" ca="1" si="188"/>
        <v>31347.681332797132</v>
      </c>
      <c r="DY111" s="12">
        <f t="shared" ca="1" si="188"/>
        <v>33251.408158010352</v>
      </c>
      <c r="DZ111" s="12">
        <f t="shared" ca="1" si="188"/>
        <v>33581.239836332265</v>
      </c>
      <c r="EA111" s="12">
        <f t="shared" ca="1" si="188"/>
        <v>31346.657626803939</v>
      </c>
      <c r="EB111" s="12">
        <f t="shared" ca="1" si="188"/>
        <v>31391.340287408111</v>
      </c>
      <c r="EC111" s="12">
        <f t="shared" ca="1" si="188"/>
        <v>4.3200998334214091E-12</v>
      </c>
      <c r="ED111" s="12">
        <f t="shared" ca="1" si="188"/>
        <v>4.3200998334214091E-12</v>
      </c>
      <c r="EE111" s="12">
        <f t="shared" ca="1" si="188"/>
        <v>4.3200998334214091E-12</v>
      </c>
      <c r="EF111" s="12">
        <f t="shared" ca="1" si="188"/>
        <v>4.3200998334214091E-12</v>
      </c>
      <c r="EG111" s="12">
        <f t="shared" ca="1" si="188"/>
        <v>4.3200998334214091E-12</v>
      </c>
      <c r="EH111" s="12">
        <f t="shared" ref="EH111:FM111" ca="1" si="189" xml:space="preserve"> EH109 - EH110</f>
        <v>4.3200998334214091E-12</v>
      </c>
      <c r="EI111" s="12">
        <f t="shared" ca="1" si="189"/>
        <v>4.3200998334214091E-12</v>
      </c>
      <c r="EJ111" s="12">
        <f t="shared" ca="1" si="189"/>
        <v>4.3200998334214091E-12</v>
      </c>
      <c r="EK111" s="12">
        <f t="shared" ca="1" si="189"/>
        <v>4.3200998334214091E-12</v>
      </c>
      <c r="EL111" s="12">
        <f t="shared" ca="1" si="189"/>
        <v>4.3200998334214091E-12</v>
      </c>
      <c r="EM111" s="12">
        <f t="shared" ca="1" si="189"/>
        <v>4.3200998334214091E-12</v>
      </c>
      <c r="EN111" s="12">
        <f t="shared" ca="1" si="189"/>
        <v>4.3200998334214091E-12</v>
      </c>
      <c r="EO111" s="12">
        <f t="shared" ca="1" si="189"/>
        <v>4.3200998334214091E-12</v>
      </c>
      <c r="EP111" s="12">
        <f t="shared" ca="1" si="189"/>
        <v>4.3200998334214091E-12</v>
      </c>
      <c r="EQ111" s="12">
        <f t="shared" ca="1" si="189"/>
        <v>4.3200998334214091E-12</v>
      </c>
      <c r="ER111" s="12">
        <f t="shared" ca="1" si="189"/>
        <v>4.3200998334214091E-12</v>
      </c>
      <c r="ES111" s="12">
        <f t="shared" ca="1" si="189"/>
        <v>4.3200998334214091E-12</v>
      </c>
      <c r="ET111" s="12">
        <f t="shared" ca="1" si="189"/>
        <v>4.3200998334214091E-12</v>
      </c>
      <c r="EU111" s="12">
        <f t="shared" ca="1" si="189"/>
        <v>4.3200998334214091E-12</v>
      </c>
      <c r="EV111" s="12">
        <f t="shared" ca="1" si="189"/>
        <v>4.3200998334214091E-12</v>
      </c>
      <c r="EW111" s="12">
        <f t="shared" ca="1" si="189"/>
        <v>4.3200998334214091E-12</v>
      </c>
      <c r="EX111" s="12">
        <f t="shared" ca="1" si="189"/>
        <v>4.3200998334214091E-12</v>
      </c>
      <c r="EY111" s="12">
        <f t="shared" ca="1" si="189"/>
        <v>4.3200998334214091E-12</v>
      </c>
      <c r="EZ111" s="12">
        <f t="shared" ca="1" si="189"/>
        <v>4.3200998334214091E-12</v>
      </c>
      <c r="FA111" s="12">
        <f t="shared" ca="1" si="189"/>
        <v>4.3200998334214091E-12</v>
      </c>
      <c r="FB111" s="12">
        <f t="shared" ca="1" si="189"/>
        <v>4.3200998334214091E-12</v>
      </c>
      <c r="FC111" s="12">
        <f t="shared" ca="1" si="189"/>
        <v>4.3200998334214091E-12</v>
      </c>
      <c r="FD111" s="12">
        <f t="shared" ca="1" si="189"/>
        <v>4.3200998334214091E-12</v>
      </c>
      <c r="FE111" s="12">
        <f t="shared" ca="1" si="189"/>
        <v>4.3200998334214091E-12</v>
      </c>
      <c r="FF111" s="12">
        <f t="shared" ca="1" si="189"/>
        <v>4.3200998334214091E-12</v>
      </c>
      <c r="FG111" s="12">
        <f t="shared" ca="1" si="189"/>
        <v>4.3200998334214091E-12</v>
      </c>
      <c r="FH111" s="12">
        <f t="shared" ca="1" si="189"/>
        <v>4.3200998334214091E-12</v>
      </c>
      <c r="FI111" s="12">
        <f t="shared" ca="1" si="189"/>
        <v>4.3200998334214091E-12</v>
      </c>
      <c r="FJ111" s="12">
        <f t="shared" ca="1" si="189"/>
        <v>4.3200998334214091E-12</v>
      </c>
      <c r="FK111" s="12">
        <f t="shared" ca="1" si="189"/>
        <v>4.3200998334214091E-12</v>
      </c>
      <c r="FL111" s="12">
        <f t="shared" ca="1" si="189"/>
        <v>4.3200998334214091E-12</v>
      </c>
      <c r="FM111" s="12">
        <f t="shared" ca="1" si="189"/>
        <v>4.3200998334214091E-12</v>
      </c>
      <c r="FN111" s="12">
        <f t="shared" ref="FN111:GJ111" ca="1" si="190" xml:space="preserve"> FN109 - FN110</f>
        <v>4.3200998334214091E-12</v>
      </c>
      <c r="FO111" s="12">
        <f t="shared" ca="1" si="190"/>
        <v>4.3200998334214091E-12</v>
      </c>
      <c r="FP111" s="12">
        <f t="shared" ca="1" si="190"/>
        <v>4.3200998334214091E-12</v>
      </c>
      <c r="FQ111" s="12">
        <f t="shared" ca="1" si="190"/>
        <v>4.3200998334214091E-12</v>
      </c>
      <c r="FR111" s="12">
        <f t="shared" ca="1" si="190"/>
        <v>4.3200998334214091E-12</v>
      </c>
      <c r="FS111" s="12">
        <f t="shared" ca="1" si="190"/>
        <v>4.3200998334214091E-12</v>
      </c>
      <c r="FT111" s="12">
        <f t="shared" ca="1" si="190"/>
        <v>4.3200998334214091E-12</v>
      </c>
      <c r="FU111" s="12">
        <f t="shared" ca="1" si="190"/>
        <v>4.3200998334214091E-12</v>
      </c>
      <c r="FV111" s="12">
        <f t="shared" ca="1" si="190"/>
        <v>4.3200998334214091E-12</v>
      </c>
      <c r="FW111" s="12">
        <f t="shared" ca="1" si="190"/>
        <v>4.3200998334214091E-12</v>
      </c>
      <c r="FX111" s="12">
        <f t="shared" ca="1" si="190"/>
        <v>4.3200998334214091E-12</v>
      </c>
      <c r="FY111" s="12">
        <f t="shared" ca="1" si="190"/>
        <v>4.3200998334214091E-12</v>
      </c>
      <c r="FZ111" s="12">
        <f t="shared" ca="1" si="190"/>
        <v>4.3200998334214091E-12</v>
      </c>
      <c r="GA111" s="12">
        <f t="shared" ca="1" si="190"/>
        <v>4.3200998334214091E-12</v>
      </c>
      <c r="GB111" s="12">
        <f t="shared" ca="1" si="190"/>
        <v>4.3200998334214091E-12</v>
      </c>
      <c r="GC111" s="12">
        <f t="shared" ca="1" si="190"/>
        <v>4.3200998334214091E-12</v>
      </c>
      <c r="GD111" s="12">
        <f t="shared" ca="1" si="190"/>
        <v>4.3200998334214091E-12</v>
      </c>
      <c r="GE111" s="12">
        <f t="shared" ca="1" si="190"/>
        <v>4.3200998334214091E-12</v>
      </c>
      <c r="GF111" s="12">
        <f t="shared" ca="1" si="190"/>
        <v>4.3200998334214091E-12</v>
      </c>
      <c r="GG111" s="12">
        <f t="shared" ca="1" si="190"/>
        <v>4.3200998334214091E-12</v>
      </c>
      <c r="GH111" s="12">
        <f t="shared" ca="1" si="190"/>
        <v>4.3200998334214091E-12</v>
      </c>
      <c r="GI111" s="12">
        <f t="shared" ca="1" si="190"/>
        <v>4.3200998334214091E-12</v>
      </c>
      <c r="GJ111" s="12">
        <f t="shared" ca="1" si="190"/>
        <v>4.3200998334214091E-12</v>
      </c>
    </row>
    <row r="113" spans="1:192" x14ac:dyDescent="0.25">
      <c r="B113" s="15" t="s">
        <v>303</v>
      </c>
    </row>
    <row r="114" spans="1:192" x14ac:dyDescent="0.25">
      <c r="E114" s="126" t="str">
        <f t="shared" ref="E114:AJ114" si="191" xml:space="preserve"> E$111</f>
        <v>Cash available for RCF principal repayment</v>
      </c>
      <c r="F114" s="126">
        <f t="shared" si="191"/>
        <v>0</v>
      </c>
      <c r="G114" s="126" t="str">
        <f t="shared" si="191"/>
        <v>$ 000s</v>
      </c>
      <c r="H114" s="126">
        <f t="shared" si="191"/>
        <v>0</v>
      </c>
      <c r="I114" s="126">
        <f t="shared" si="191"/>
        <v>0</v>
      </c>
      <c r="J114" s="126">
        <f t="shared" ca="1" si="191"/>
        <v>0</v>
      </c>
      <c r="K114" s="126">
        <f t="shared" ca="1" si="191"/>
        <v>0</v>
      </c>
      <c r="L114" s="126">
        <f t="shared" ca="1" si="191"/>
        <v>0</v>
      </c>
      <c r="M114" s="126">
        <f t="shared" ca="1" si="191"/>
        <v>1961.8750000000018</v>
      </c>
      <c r="N114" s="126">
        <f t="shared" ca="1" si="191"/>
        <v>2450.6750000000011</v>
      </c>
      <c r="O114" s="126">
        <f t="shared" ca="1" si="191"/>
        <v>0</v>
      </c>
      <c r="P114" s="126">
        <f t="shared" ca="1" si="191"/>
        <v>0</v>
      </c>
      <c r="Q114" s="126">
        <f t="shared" ca="1" si="191"/>
        <v>2002.6792069483856</v>
      </c>
      <c r="R114" s="126">
        <f t="shared" ca="1" si="191"/>
        <v>2535.1436567164192</v>
      </c>
      <c r="S114" s="126">
        <f t="shared" ca="1" si="191"/>
        <v>0</v>
      </c>
      <c r="T114" s="126">
        <f t="shared" ca="1" si="191"/>
        <v>0</v>
      </c>
      <c r="U114" s="126">
        <f t="shared" ca="1" si="191"/>
        <v>2094.5211248391897</v>
      </c>
      <c r="V114" s="126">
        <f t="shared" ca="1" si="191"/>
        <v>2619.7527678770348</v>
      </c>
      <c r="W114" s="126">
        <f t="shared" ca="1" si="191"/>
        <v>0</v>
      </c>
      <c r="X114" s="126">
        <f t="shared" ca="1" si="191"/>
        <v>0</v>
      </c>
      <c r="Y114" s="126">
        <f t="shared" ca="1" si="191"/>
        <v>2186.2199035462122</v>
      </c>
      <c r="Z114" s="126">
        <f t="shared" ca="1" si="191"/>
        <v>2704.5016347035175</v>
      </c>
      <c r="AA114" s="126">
        <f t="shared" ca="1" si="191"/>
        <v>0</v>
      </c>
      <c r="AB114" s="126">
        <f t="shared" ca="1" si="191"/>
        <v>0</v>
      </c>
      <c r="AC114" s="126">
        <f t="shared" ca="1" si="191"/>
        <v>2278.5998040746017</v>
      </c>
      <c r="AD114" s="126">
        <f t="shared" ca="1" si="191"/>
        <v>2789.3895618940492</v>
      </c>
      <c r="AE114" s="126">
        <f t="shared" ca="1" si="191"/>
        <v>0</v>
      </c>
      <c r="AF114" s="126">
        <f t="shared" ca="1" si="191"/>
        <v>0</v>
      </c>
      <c r="AG114" s="126">
        <f t="shared" ca="1" si="191"/>
        <v>2370.8352569100525</v>
      </c>
      <c r="AH114" s="126">
        <f t="shared" ca="1" si="191"/>
        <v>2874.4158576060199</v>
      </c>
      <c r="AI114" s="126">
        <f t="shared" ca="1" si="191"/>
        <v>0</v>
      </c>
      <c r="AJ114" s="126">
        <f t="shared" ca="1" si="191"/>
        <v>0</v>
      </c>
      <c r="AK114" s="126">
        <f t="shared" ref="AK114:BP114" ca="1" si="192" xml:space="preserve"> AK$111</f>
        <v>2463.2005849735192</v>
      </c>
      <c r="AL114" s="126">
        <f t="shared" ca="1" si="192"/>
        <v>2899.2494785453619</v>
      </c>
      <c r="AM114" s="126">
        <f t="shared" ca="1" si="192"/>
        <v>0</v>
      </c>
      <c r="AN114" s="126">
        <f t="shared" ca="1" si="192"/>
        <v>0</v>
      </c>
      <c r="AO114" s="126">
        <f t="shared" ca="1" si="192"/>
        <v>1929.0400222797809</v>
      </c>
      <c r="AP114" s="126">
        <f t="shared" ca="1" si="192"/>
        <v>2311.8401845259596</v>
      </c>
      <c r="AQ114" s="126">
        <f t="shared" ca="1" si="192"/>
        <v>0</v>
      </c>
      <c r="AR114" s="126">
        <f t="shared" ca="1" si="192"/>
        <v>0</v>
      </c>
      <c r="AS114" s="126">
        <f t="shared" ca="1" si="192"/>
        <v>1955.7662319910473</v>
      </c>
      <c r="AT114" s="126">
        <f t="shared" ca="1" si="192"/>
        <v>2338.2803814130843</v>
      </c>
      <c r="AU114" s="126">
        <f t="shared" ca="1" si="192"/>
        <v>0</v>
      </c>
      <c r="AV114" s="126">
        <f t="shared" ca="1" si="192"/>
        <v>0</v>
      </c>
      <c r="AW114" s="126">
        <f t="shared" ca="1" si="192"/>
        <v>1991.1330679914452</v>
      </c>
      <c r="AX114" s="126">
        <f t="shared" ca="1" si="192"/>
        <v>2372.6030611906149</v>
      </c>
      <c r="AY114" s="126">
        <f t="shared" ca="1" si="192"/>
        <v>0</v>
      </c>
      <c r="AZ114" s="126">
        <f t="shared" ca="1" si="192"/>
        <v>0</v>
      </c>
      <c r="BA114" s="126">
        <f t="shared" ca="1" si="192"/>
        <v>3783.6201536121862</v>
      </c>
      <c r="BB114" s="126">
        <f t="shared" ca="1" si="192"/>
        <v>4140.8256603207283</v>
      </c>
      <c r="BC114" s="126">
        <f t="shared" ca="1" si="192"/>
        <v>1675.4393387875091</v>
      </c>
      <c r="BD114" s="126">
        <f t="shared" ca="1" si="192"/>
        <v>1669.6402277225097</v>
      </c>
      <c r="BE114" s="126">
        <f t="shared" ca="1" si="192"/>
        <v>3743.8223981248057</v>
      </c>
      <c r="BF114" s="126">
        <f t="shared" ca="1" si="192"/>
        <v>4096.6931043342374</v>
      </c>
      <c r="BG114" s="126">
        <f t="shared" ca="1" si="192"/>
        <v>1644.6743311899797</v>
      </c>
      <c r="BH114" s="126">
        <f t="shared" ca="1" si="192"/>
        <v>1639.950918983094</v>
      </c>
      <c r="BI114" s="126">
        <f t="shared" ca="1" si="192"/>
        <v>3704.8082802861009</v>
      </c>
      <c r="BJ114" s="126">
        <f t="shared" ca="1" si="192"/>
        <v>4056.8681907650021</v>
      </c>
      <c r="BK114" s="126">
        <f t="shared" ca="1" si="192"/>
        <v>1617.9460569207358</v>
      </c>
      <c r="BL114" s="126">
        <f t="shared" ca="1" si="192"/>
        <v>1614.0988081569014</v>
      </c>
      <c r="BM114" s="126">
        <f t="shared" ca="1" si="192"/>
        <v>3669.4932779502114</v>
      </c>
      <c r="BN114" s="126">
        <f t="shared" ca="1" si="192"/>
        <v>4020.5711757374834</v>
      </c>
      <c r="BO114" s="126">
        <f t="shared" ca="1" si="192"/>
        <v>1594.5140355515878</v>
      </c>
      <c r="BP114" s="126">
        <f t="shared" ca="1" si="192"/>
        <v>1591.3804273881403</v>
      </c>
      <c r="BQ114" s="126">
        <f t="shared" ref="BQ114:CV114" ca="1" si="193" xml:space="preserve"> BQ$111</f>
        <v>3637.2088291044602</v>
      </c>
      <c r="BR114" s="126">
        <f t="shared" ca="1" si="193"/>
        <v>3987.16685698733</v>
      </c>
      <c r="BS114" s="126">
        <f t="shared" ca="1" si="193"/>
        <v>1573.7750998105785</v>
      </c>
      <c r="BT114" s="126">
        <f t="shared" ca="1" si="193"/>
        <v>1571.2227563763995</v>
      </c>
      <c r="BU114" s="126">
        <f t="shared" ca="1" si="193"/>
        <v>3607.4102982448703</v>
      </c>
      <c r="BV114" s="126">
        <f t="shared" ca="1" si="193"/>
        <v>3956.1377627735155</v>
      </c>
      <c r="BW114" s="126">
        <f t="shared" ca="1" si="193"/>
        <v>1555.2379250553518</v>
      </c>
      <c r="BX114" s="126">
        <f t="shared" ca="1" si="193"/>
        <v>1553.1590253760667</v>
      </c>
      <c r="BY114" s="126">
        <f t="shared" ca="1" si="193"/>
        <v>4029.171204996665</v>
      </c>
      <c r="BZ114" s="126">
        <f t="shared" ca="1" si="193"/>
        <v>5214.103669066124</v>
      </c>
      <c r="CA114" s="126">
        <f t="shared" ca="1" si="193"/>
        <v>3661.191570608351</v>
      </c>
      <c r="CB114" s="126">
        <f t="shared" ca="1" si="193"/>
        <v>4493.3638294644825</v>
      </c>
      <c r="CC114" s="126">
        <f t="shared" ca="1" si="193"/>
        <v>7342.3055037740769</v>
      </c>
      <c r="CD114" s="126">
        <f t="shared" ca="1" si="193"/>
        <v>8518.8877652214851</v>
      </c>
      <c r="CE114" s="126">
        <f t="shared" ca="1" si="193"/>
        <v>6971.5683371549712</v>
      </c>
      <c r="CF114" s="126">
        <f t="shared" ca="1" si="193"/>
        <v>7797.772843069909</v>
      </c>
      <c r="CG114" s="126">
        <f t="shared" ca="1" si="193"/>
        <v>10631.003470352054</v>
      </c>
      <c r="CH114" s="126">
        <f t="shared" ca="1" si="193"/>
        <v>11800.470746223617</v>
      </c>
      <c r="CI114" s="126">
        <f t="shared" ca="1" si="193"/>
        <v>10259.850154379659</v>
      </c>
      <c r="CJ114" s="126">
        <f t="shared" ca="1" si="193"/>
        <v>11081.193888225538</v>
      </c>
      <c r="CK114" s="126">
        <f t="shared" ca="1" si="193"/>
        <v>13899.815058924352</v>
      </c>
      <c r="CL114" s="126">
        <f t="shared" ca="1" si="193"/>
        <v>15063.17500188775</v>
      </c>
      <c r="CM114" s="126">
        <f t="shared" ca="1" si="193"/>
        <v>13530.143560715973</v>
      </c>
      <c r="CN114" s="126">
        <f t="shared" ca="1" si="193"/>
        <v>14347.528165331778</v>
      </c>
      <c r="CO114" s="126">
        <f t="shared" ca="1" si="193"/>
        <v>17152.446150209558</v>
      </c>
      <c r="CP114" s="126">
        <f t="shared" ca="1" si="193"/>
        <v>18310.521052559398</v>
      </c>
      <c r="CQ114" s="126">
        <f t="shared" ca="1" si="193"/>
        <v>16785.793317267358</v>
      </c>
      <c r="CR114" s="126">
        <f t="shared" ca="1" si="193"/>
        <v>17599.95318638071</v>
      </c>
      <c r="CS114" s="126">
        <f t="shared" ca="1" si="193"/>
        <v>20391.915122230203</v>
      </c>
      <c r="CT114" s="126">
        <f t="shared" ca="1" si="193"/>
        <v>21545.376291352837</v>
      </c>
      <c r="CU114" s="126">
        <f t="shared" ca="1" si="193"/>
        <v>20029.52371294035</v>
      </c>
      <c r="CV114" s="126">
        <f t="shared" ca="1" si="193"/>
        <v>20841.057014832357</v>
      </c>
      <c r="CW114" s="126">
        <f t="shared" ref="CW114:EB114" ca="1" si="194" xml:space="preserve"> CW$111</f>
        <v>23620.680378188776</v>
      </c>
      <c r="CX114" s="126">
        <f t="shared" ca="1" si="194"/>
        <v>24770.076135631723</v>
      </c>
      <c r="CY114" s="126">
        <f t="shared" ca="1" si="194"/>
        <v>23263.553658357752</v>
      </c>
      <c r="CZ114" s="126">
        <f t="shared" ca="1" si="194"/>
        <v>24072.94760483193</v>
      </c>
      <c r="DA114" s="126">
        <f t="shared" ca="1" si="194"/>
        <v>26840.744218717737</v>
      </c>
      <c r="DB114" s="126">
        <f t="shared" ca="1" si="194"/>
        <v>27986.522705644915</v>
      </c>
      <c r="DC114" s="126">
        <f t="shared" ca="1" si="194"/>
        <v>26489.690430569251</v>
      </c>
      <c r="DD114" s="126">
        <f t="shared" ca="1" si="194"/>
        <v>27297.341858684635</v>
      </c>
      <c r="DE114" s="126">
        <f t="shared" ca="1" si="194"/>
        <v>30053.737446474184</v>
      </c>
      <c r="DF114" s="126">
        <f t="shared" ca="1" si="194"/>
        <v>31196.265198889847</v>
      </c>
      <c r="DG114" s="126">
        <f t="shared" ca="1" si="194"/>
        <v>29709.406028703146</v>
      </c>
      <c r="DH114" s="126">
        <f t="shared" ca="1" si="194"/>
        <v>30515.638164724551</v>
      </c>
      <c r="DI114" s="126">
        <f t="shared" ca="1" si="194"/>
        <v>33260.988277109005</v>
      </c>
      <c r="DJ114" s="126">
        <f t="shared" ca="1" si="194"/>
        <v>33600.565355531537</v>
      </c>
      <c r="DK114" s="126">
        <f t="shared" ca="1" si="194"/>
        <v>31323.899366120924</v>
      </c>
      <c r="DL114" s="126">
        <f t="shared" ca="1" si="194"/>
        <v>31328.975479861208</v>
      </c>
      <c r="DM114" s="126">
        <f t="shared" ca="1" si="194"/>
        <v>33263.57846767977</v>
      </c>
      <c r="DN114" s="126">
        <f t="shared" ca="1" si="194"/>
        <v>33600.450780393279</v>
      </c>
      <c r="DO114" s="126">
        <f t="shared" ca="1" si="194"/>
        <v>31334.146926314876</v>
      </c>
      <c r="DP114" s="126">
        <f t="shared" ca="1" si="194"/>
        <v>31338.281452682048</v>
      </c>
      <c r="DQ114" s="126">
        <f t="shared" ca="1" si="194"/>
        <v>33262.389033591848</v>
      </c>
      <c r="DR114" s="126">
        <f t="shared" ca="1" si="194"/>
        <v>33596.758374049066</v>
      </c>
      <c r="DS114" s="126">
        <f t="shared" ca="1" si="194"/>
        <v>31340.944022452342</v>
      </c>
      <c r="DT114" s="126">
        <f t="shared" ca="1" si="194"/>
        <v>31344.311620019194</v>
      </c>
      <c r="DU114" s="126">
        <f t="shared" ca="1" si="194"/>
        <v>33258.137485330575</v>
      </c>
      <c r="DV114" s="126">
        <f t="shared" ca="1" si="194"/>
        <v>33590.169707717592</v>
      </c>
      <c r="DW114" s="126">
        <f t="shared" ca="1" si="194"/>
        <v>31344.938403531443</v>
      </c>
      <c r="DX114" s="126">
        <f t="shared" ca="1" si="194"/>
        <v>31347.681332797132</v>
      </c>
      <c r="DY114" s="126">
        <f t="shared" ca="1" si="194"/>
        <v>33251.408158010352</v>
      </c>
      <c r="DZ114" s="126">
        <f t="shared" ca="1" si="194"/>
        <v>33581.239836332265</v>
      </c>
      <c r="EA114" s="126">
        <f t="shared" ca="1" si="194"/>
        <v>31346.657626803939</v>
      </c>
      <c r="EB114" s="126">
        <f t="shared" ca="1" si="194"/>
        <v>31391.340287408111</v>
      </c>
      <c r="EC114" s="126">
        <f t="shared" ref="EC114:FH114" ca="1" si="195" xml:space="preserve"> EC$111</f>
        <v>4.3200998334214091E-12</v>
      </c>
      <c r="ED114" s="126">
        <f t="shared" ca="1" si="195"/>
        <v>4.3200998334214091E-12</v>
      </c>
      <c r="EE114" s="126">
        <f t="shared" ca="1" si="195"/>
        <v>4.3200998334214091E-12</v>
      </c>
      <c r="EF114" s="126">
        <f t="shared" ca="1" si="195"/>
        <v>4.3200998334214091E-12</v>
      </c>
      <c r="EG114" s="126">
        <f t="shared" ca="1" si="195"/>
        <v>4.3200998334214091E-12</v>
      </c>
      <c r="EH114" s="126">
        <f t="shared" ca="1" si="195"/>
        <v>4.3200998334214091E-12</v>
      </c>
      <c r="EI114" s="126">
        <f t="shared" ca="1" si="195"/>
        <v>4.3200998334214091E-12</v>
      </c>
      <c r="EJ114" s="126">
        <f t="shared" ca="1" si="195"/>
        <v>4.3200998334214091E-12</v>
      </c>
      <c r="EK114" s="126">
        <f t="shared" ca="1" si="195"/>
        <v>4.3200998334214091E-12</v>
      </c>
      <c r="EL114" s="126">
        <f t="shared" ca="1" si="195"/>
        <v>4.3200998334214091E-12</v>
      </c>
      <c r="EM114" s="126">
        <f t="shared" ca="1" si="195"/>
        <v>4.3200998334214091E-12</v>
      </c>
      <c r="EN114" s="126">
        <f t="shared" ca="1" si="195"/>
        <v>4.3200998334214091E-12</v>
      </c>
      <c r="EO114" s="126">
        <f t="shared" ca="1" si="195"/>
        <v>4.3200998334214091E-12</v>
      </c>
      <c r="EP114" s="126">
        <f t="shared" ca="1" si="195"/>
        <v>4.3200998334214091E-12</v>
      </c>
      <c r="EQ114" s="126">
        <f t="shared" ca="1" si="195"/>
        <v>4.3200998334214091E-12</v>
      </c>
      <c r="ER114" s="126">
        <f t="shared" ca="1" si="195"/>
        <v>4.3200998334214091E-12</v>
      </c>
      <c r="ES114" s="126">
        <f t="shared" ca="1" si="195"/>
        <v>4.3200998334214091E-12</v>
      </c>
      <c r="ET114" s="126">
        <f t="shared" ca="1" si="195"/>
        <v>4.3200998334214091E-12</v>
      </c>
      <c r="EU114" s="126">
        <f t="shared" ca="1" si="195"/>
        <v>4.3200998334214091E-12</v>
      </c>
      <c r="EV114" s="126">
        <f t="shared" ca="1" si="195"/>
        <v>4.3200998334214091E-12</v>
      </c>
      <c r="EW114" s="126">
        <f t="shared" ca="1" si="195"/>
        <v>4.3200998334214091E-12</v>
      </c>
      <c r="EX114" s="126">
        <f t="shared" ca="1" si="195"/>
        <v>4.3200998334214091E-12</v>
      </c>
      <c r="EY114" s="126">
        <f t="shared" ca="1" si="195"/>
        <v>4.3200998334214091E-12</v>
      </c>
      <c r="EZ114" s="126">
        <f t="shared" ca="1" si="195"/>
        <v>4.3200998334214091E-12</v>
      </c>
      <c r="FA114" s="126">
        <f t="shared" ca="1" si="195"/>
        <v>4.3200998334214091E-12</v>
      </c>
      <c r="FB114" s="126">
        <f t="shared" ca="1" si="195"/>
        <v>4.3200998334214091E-12</v>
      </c>
      <c r="FC114" s="126">
        <f t="shared" ca="1" si="195"/>
        <v>4.3200998334214091E-12</v>
      </c>
      <c r="FD114" s="126">
        <f t="shared" ca="1" si="195"/>
        <v>4.3200998334214091E-12</v>
      </c>
      <c r="FE114" s="126">
        <f t="shared" ca="1" si="195"/>
        <v>4.3200998334214091E-12</v>
      </c>
      <c r="FF114" s="126">
        <f t="shared" ca="1" si="195"/>
        <v>4.3200998334214091E-12</v>
      </c>
      <c r="FG114" s="126">
        <f t="shared" ca="1" si="195"/>
        <v>4.3200998334214091E-12</v>
      </c>
      <c r="FH114" s="126">
        <f t="shared" ca="1" si="195"/>
        <v>4.3200998334214091E-12</v>
      </c>
      <c r="FI114" s="126">
        <f t="shared" ref="FI114:GJ114" ca="1" si="196" xml:space="preserve"> FI$111</f>
        <v>4.3200998334214091E-12</v>
      </c>
      <c r="FJ114" s="126">
        <f t="shared" ca="1" si="196"/>
        <v>4.3200998334214091E-12</v>
      </c>
      <c r="FK114" s="126">
        <f t="shared" ca="1" si="196"/>
        <v>4.3200998334214091E-12</v>
      </c>
      <c r="FL114" s="126">
        <f t="shared" ca="1" si="196"/>
        <v>4.3200998334214091E-12</v>
      </c>
      <c r="FM114" s="126">
        <f t="shared" ca="1" si="196"/>
        <v>4.3200998334214091E-12</v>
      </c>
      <c r="FN114" s="126">
        <f t="shared" ca="1" si="196"/>
        <v>4.3200998334214091E-12</v>
      </c>
      <c r="FO114" s="126">
        <f t="shared" ca="1" si="196"/>
        <v>4.3200998334214091E-12</v>
      </c>
      <c r="FP114" s="126">
        <f t="shared" ca="1" si="196"/>
        <v>4.3200998334214091E-12</v>
      </c>
      <c r="FQ114" s="126">
        <f t="shared" ca="1" si="196"/>
        <v>4.3200998334214091E-12</v>
      </c>
      <c r="FR114" s="126">
        <f t="shared" ca="1" si="196"/>
        <v>4.3200998334214091E-12</v>
      </c>
      <c r="FS114" s="126">
        <f t="shared" ca="1" si="196"/>
        <v>4.3200998334214091E-12</v>
      </c>
      <c r="FT114" s="126">
        <f t="shared" ca="1" si="196"/>
        <v>4.3200998334214091E-12</v>
      </c>
      <c r="FU114" s="126">
        <f t="shared" ca="1" si="196"/>
        <v>4.3200998334214091E-12</v>
      </c>
      <c r="FV114" s="126">
        <f t="shared" ca="1" si="196"/>
        <v>4.3200998334214091E-12</v>
      </c>
      <c r="FW114" s="126">
        <f t="shared" ca="1" si="196"/>
        <v>4.3200998334214091E-12</v>
      </c>
      <c r="FX114" s="126">
        <f t="shared" ca="1" si="196"/>
        <v>4.3200998334214091E-12</v>
      </c>
      <c r="FY114" s="126">
        <f t="shared" ca="1" si="196"/>
        <v>4.3200998334214091E-12</v>
      </c>
      <c r="FZ114" s="126">
        <f t="shared" ca="1" si="196"/>
        <v>4.3200998334214091E-12</v>
      </c>
      <c r="GA114" s="126">
        <f t="shared" ca="1" si="196"/>
        <v>4.3200998334214091E-12</v>
      </c>
      <c r="GB114" s="126">
        <f t="shared" ca="1" si="196"/>
        <v>4.3200998334214091E-12</v>
      </c>
      <c r="GC114" s="126">
        <f t="shared" ca="1" si="196"/>
        <v>4.3200998334214091E-12</v>
      </c>
      <c r="GD114" s="126">
        <f t="shared" ca="1" si="196"/>
        <v>4.3200998334214091E-12</v>
      </c>
      <c r="GE114" s="126">
        <f t="shared" ca="1" si="196"/>
        <v>4.3200998334214091E-12</v>
      </c>
      <c r="GF114" s="126">
        <f t="shared" ca="1" si="196"/>
        <v>4.3200998334214091E-12</v>
      </c>
      <c r="GG114" s="126">
        <f t="shared" ca="1" si="196"/>
        <v>4.3200998334214091E-12</v>
      </c>
      <c r="GH114" s="126">
        <f t="shared" ca="1" si="196"/>
        <v>4.3200998334214091E-12</v>
      </c>
      <c r="GI114" s="126">
        <f t="shared" ca="1" si="196"/>
        <v>4.3200998334214091E-12</v>
      </c>
      <c r="GJ114" s="126">
        <f t="shared" ca="1" si="196"/>
        <v>4.3200998334214091E-12</v>
      </c>
    </row>
    <row r="115" spans="1:192" x14ac:dyDescent="0.25">
      <c r="E115" s="126" t="str">
        <f t="shared" ref="E115:AJ115" si="197" xml:space="preserve"> E$123</f>
        <v>RCF balance BEG</v>
      </c>
      <c r="F115" s="126">
        <f t="shared" si="197"/>
        <v>0</v>
      </c>
      <c r="G115" s="126" t="str">
        <f t="shared" si="197"/>
        <v>$ 000s</v>
      </c>
      <c r="H115" s="126">
        <f t="shared" si="197"/>
        <v>0</v>
      </c>
      <c r="I115" s="126">
        <f t="shared" si="197"/>
        <v>0</v>
      </c>
      <c r="J115" s="126">
        <f t="shared" si="197"/>
        <v>0</v>
      </c>
      <c r="K115" s="126">
        <f t="shared" ca="1" si="197"/>
        <v>0</v>
      </c>
      <c r="L115" s="126">
        <f t="shared" ca="1" si="197"/>
        <v>0</v>
      </c>
      <c r="M115" s="126">
        <f t="shared" si="197"/>
        <v>0</v>
      </c>
      <c r="N115" s="126">
        <f t="shared" ca="1" si="197"/>
        <v>0</v>
      </c>
      <c r="O115" s="126">
        <f t="shared" ca="1" si="197"/>
        <v>0</v>
      </c>
      <c r="P115" s="126">
        <f t="shared" ca="1" si="197"/>
        <v>752.46250000000146</v>
      </c>
      <c r="Q115" s="126">
        <f t="shared" ca="1" si="197"/>
        <v>1476.6613750000015</v>
      </c>
      <c r="R115" s="126">
        <f t="shared" ca="1" si="197"/>
        <v>0</v>
      </c>
      <c r="S115" s="126">
        <f t="shared" ca="1" si="197"/>
        <v>0</v>
      </c>
      <c r="T115" s="126">
        <f t="shared" ca="1" si="197"/>
        <v>651.91766169154289</v>
      </c>
      <c r="U115" s="126">
        <f t="shared" ca="1" si="197"/>
        <v>1275.0053532338309</v>
      </c>
      <c r="V115" s="126">
        <f t="shared" ca="1" si="197"/>
        <v>0</v>
      </c>
      <c r="W115" s="126">
        <f t="shared" ca="1" si="197"/>
        <v>0</v>
      </c>
      <c r="X115" s="126">
        <f t="shared" ca="1" si="197"/>
        <v>551.31234994183296</v>
      </c>
      <c r="Y115" s="126">
        <f t="shared" ca="1" si="197"/>
        <v>1082.2915911652335</v>
      </c>
      <c r="Z115" s="126">
        <f t="shared" ca="1" si="197"/>
        <v>0</v>
      </c>
      <c r="AA115" s="126">
        <f t="shared" ca="1" si="197"/>
        <v>0</v>
      </c>
      <c r="AB115" s="126">
        <f t="shared" ca="1" si="197"/>
        <v>450.64686561376493</v>
      </c>
      <c r="AC115" s="126">
        <f t="shared" ca="1" si="197"/>
        <v>871.32563719594077</v>
      </c>
      <c r="AD115" s="126">
        <f t="shared" ca="1" si="197"/>
        <v>0</v>
      </c>
      <c r="AE115" s="126">
        <f t="shared" ca="1" si="197"/>
        <v>0</v>
      </c>
      <c r="AF115" s="126">
        <f t="shared" ca="1" si="197"/>
        <v>349.92150807339704</v>
      </c>
      <c r="AG115" s="126">
        <f t="shared" ca="1" si="197"/>
        <v>669.30316138899423</v>
      </c>
      <c r="AH115" s="126">
        <f t="shared" ca="1" si="197"/>
        <v>0</v>
      </c>
      <c r="AI115" s="126">
        <f t="shared" ca="1" si="197"/>
        <v>0</v>
      </c>
      <c r="AJ115" s="126">
        <f t="shared" ca="1" si="197"/>
        <v>249.136575197409</v>
      </c>
      <c r="AK115" s="126">
        <f t="shared" ref="AK115:BP115" ca="1" si="198" xml:space="preserve"> AK$123</f>
        <v>467.15974765073929</v>
      </c>
      <c r="AL115" s="126">
        <f t="shared" ca="1" si="198"/>
        <v>0</v>
      </c>
      <c r="AM115" s="126">
        <f t="shared" ca="1" si="198"/>
        <v>0</v>
      </c>
      <c r="AN115" s="126">
        <f t="shared" ca="1" si="198"/>
        <v>205.11379623866264</v>
      </c>
      <c r="AO115" s="126">
        <f t="shared" ca="1" si="198"/>
        <v>402.65602532266945</v>
      </c>
      <c r="AP115" s="126">
        <f t="shared" ca="1" si="198"/>
        <v>0</v>
      </c>
      <c r="AQ115" s="126">
        <f t="shared" ca="1" si="198"/>
        <v>0</v>
      </c>
      <c r="AR115" s="126">
        <f t="shared" ca="1" si="198"/>
        <v>173.27257009129607</v>
      </c>
      <c r="AS115" s="126">
        <f t="shared" ca="1" si="198"/>
        <v>334.48562006192913</v>
      </c>
      <c r="AT115" s="126">
        <f t="shared" ca="1" si="198"/>
        <v>0</v>
      </c>
      <c r="AU115" s="126">
        <f t="shared" ca="1" si="198"/>
        <v>0</v>
      </c>
      <c r="AV115" s="126">
        <f t="shared" ca="1" si="198"/>
        <v>132.31721018588769</v>
      </c>
      <c r="AW115" s="126">
        <f t="shared" ca="1" si="198"/>
        <v>251.56126415242596</v>
      </c>
      <c r="AX115" s="126">
        <f t="shared" ca="1" si="198"/>
        <v>0</v>
      </c>
      <c r="AY115" s="126">
        <f t="shared" ca="1" si="198"/>
        <v>0</v>
      </c>
      <c r="AZ115" s="126">
        <f t="shared" ca="1" si="198"/>
        <v>83.929855578684737</v>
      </c>
      <c r="BA115" s="126">
        <f t="shared" ca="1" si="198"/>
        <v>153.96381475857558</v>
      </c>
      <c r="BB115" s="126">
        <f t="shared" ca="1" si="198"/>
        <v>0</v>
      </c>
      <c r="BC115" s="126">
        <f t="shared" ca="1" si="198"/>
        <v>0</v>
      </c>
      <c r="BD115" s="126">
        <f t="shared" ca="1" si="198"/>
        <v>0</v>
      </c>
      <c r="BE115" s="126">
        <f t="shared" ca="1" si="198"/>
        <v>0</v>
      </c>
      <c r="BF115" s="126">
        <f t="shared" ca="1" si="198"/>
        <v>0</v>
      </c>
      <c r="BG115" s="126">
        <f t="shared" ca="1" si="198"/>
        <v>0</v>
      </c>
      <c r="BH115" s="126">
        <f t="shared" ca="1" si="198"/>
        <v>0</v>
      </c>
      <c r="BI115" s="126">
        <f t="shared" ca="1" si="198"/>
        <v>0</v>
      </c>
      <c r="BJ115" s="126">
        <f t="shared" ca="1" si="198"/>
        <v>0</v>
      </c>
      <c r="BK115" s="126">
        <f t="shared" ca="1" si="198"/>
        <v>0</v>
      </c>
      <c r="BL115" s="126">
        <f t="shared" ca="1" si="198"/>
        <v>0</v>
      </c>
      <c r="BM115" s="126">
        <f t="shared" ca="1" si="198"/>
        <v>0</v>
      </c>
      <c r="BN115" s="126">
        <f t="shared" ca="1" si="198"/>
        <v>0</v>
      </c>
      <c r="BO115" s="126">
        <f t="shared" ca="1" si="198"/>
        <v>0</v>
      </c>
      <c r="BP115" s="126">
        <f t="shared" ca="1" si="198"/>
        <v>0</v>
      </c>
      <c r="BQ115" s="126">
        <f t="shared" ref="BQ115:CV115" ca="1" si="199" xml:space="preserve"> BQ$123</f>
        <v>0</v>
      </c>
      <c r="BR115" s="126">
        <f t="shared" ca="1" si="199"/>
        <v>0</v>
      </c>
      <c r="BS115" s="126">
        <f t="shared" ca="1" si="199"/>
        <v>0</v>
      </c>
      <c r="BT115" s="126">
        <f t="shared" ca="1" si="199"/>
        <v>0</v>
      </c>
      <c r="BU115" s="126">
        <f t="shared" ca="1" si="199"/>
        <v>0</v>
      </c>
      <c r="BV115" s="126">
        <f t="shared" ca="1" si="199"/>
        <v>0</v>
      </c>
      <c r="BW115" s="126">
        <f t="shared" ca="1" si="199"/>
        <v>0</v>
      </c>
      <c r="BX115" s="126">
        <f t="shared" ca="1" si="199"/>
        <v>0</v>
      </c>
      <c r="BY115" s="126">
        <f t="shared" ca="1" si="199"/>
        <v>0</v>
      </c>
      <c r="BZ115" s="126">
        <f t="shared" ca="1" si="199"/>
        <v>0</v>
      </c>
      <c r="CA115" s="126">
        <f t="shared" ca="1" si="199"/>
        <v>0</v>
      </c>
      <c r="CB115" s="126">
        <f t="shared" ca="1" si="199"/>
        <v>0</v>
      </c>
      <c r="CC115" s="126">
        <f t="shared" ca="1" si="199"/>
        <v>0</v>
      </c>
      <c r="CD115" s="126">
        <f t="shared" ca="1" si="199"/>
        <v>0</v>
      </c>
      <c r="CE115" s="126">
        <f t="shared" ca="1" si="199"/>
        <v>0</v>
      </c>
      <c r="CF115" s="126">
        <f t="shared" ca="1" si="199"/>
        <v>0</v>
      </c>
      <c r="CG115" s="126">
        <f t="shared" ca="1" si="199"/>
        <v>0</v>
      </c>
      <c r="CH115" s="126">
        <f t="shared" ca="1" si="199"/>
        <v>0</v>
      </c>
      <c r="CI115" s="126">
        <f t="shared" ca="1" si="199"/>
        <v>0</v>
      </c>
      <c r="CJ115" s="126">
        <f t="shared" ca="1" si="199"/>
        <v>0</v>
      </c>
      <c r="CK115" s="126">
        <f t="shared" ca="1" si="199"/>
        <v>0</v>
      </c>
      <c r="CL115" s="126">
        <f t="shared" ca="1" si="199"/>
        <v>0</v>
      </c>
      <c r="CM115" s="126">
        <f t="shared" ca="1" si="199"/>
        <v>0</v>
      </c>
      <c r="CN115" s="126">
        <f t="shared" ca="1" si="199"/>
        <v>0</v>
      </c>
      <c r="CO115" s="126">
        <f t="shared" ca="1" si="199"/>
        <v>0</v>
      </c>
      <c r="CP115" s="126">
        <f t="shared" ca="1" si="199"/>
        <v>0</v>
      </c>
      <c r="CQ115" s="126">
        <f t="shared" ca="1" si="199"/>
        <v>0</v>
      </c>
      <c r="CR115" s="126">
        <f t="shared" ca="1" si="199"/>
        <v>0</v>
      </c>
      <c r="CS115" s="126">
        <f t="shared" ca="1" si="199"/>
        <v>0</v>
      </c>
      <c r="CT115" s="126">
        <f t="shared" ca="1" si="199"/>
        <v>0</v>
      </c>
      <c r="CU115" s="126">
        <f t="shared" ca="1" si="199"/>
        <v>0</v>
      </c>
      <c r="CV115" s="126">
        <f t="shared" ca="1" si="199"/>
        <v>0</v>
      </c>
      <c r="CW115" s="126">
        <f t="shared" ref="CW115:EB115" ca="1" si="200" xml:space="preserve"> CW$123</f>
        <v>0</v>
      </c>
      <c r="CX115" s="126">
        <f t="shared" ca="1" si="200"/>
        <v>0</v>
      </c>
      <c r="CY115" s="126">
        <f t="shared" ca="1" si="200"/>
        <v>0</v>
      </c>
      <c r="CZ115" s="126">
        <f t="shared" ca="1" si="200"/>
        <v>0</v>
      </c>
      <c r="DA115" s="126">
        <f t="shared" ca="1" si="200"/>
        <v>0</v>
      </c>
      <c r="DB115" s="126">
        <f t="shared" ca="1" si="200"/>
        <v>0</v>
      </c>
      <c r="DC115" s="126">
        <f t="shared" ca="1" si="200"/>
        <v>0</v>
      </c>
      <c r="DD115" s="126">
        <f t="shared" ca="1" si="200"/>
        <v>0</v>
      </c>
      <c r="DE115" s="126">
        <f t="shared" ca="1" si="200"/>
        <v>0</v>
      </c>
      <c r="DF115" s="126">
        <f t="shared" ca="1" si="200"/>
        <v>0</v>
      </c>
      <c r="DG115" s="126">
        <f t="shared" ca="1" si="200"/>
        <v>0</v>
      </c>
      <c r="DH115" s="126">
        <f t="shared" ca="1" si="200"/>
        <v>0</v>
      </c>
      <c r="DI115" s="126">
        <f t="shared" ca="1" si="200"/>
        <v>0</v>
      </c>
      <c r="DJ115" s="126">
        <f t="shared" ca="1" si="200"/>
        <v>0</v>
      </c>
      <c r="DK115" s="126">
        <f t="shared" ca="1" si="200"/>
        <v>0</v>
      </c>
      <c r="DL115" s="126">
        <f t="shared" ca="1" si="200"/>
        <v>0</v>
      </c>
      <c r="DM115" s="126">
        <f t="shared" ca="1" si="200"/>
        <v>0</v>
      </c>
      <c r="DN115" s="126">
        <f t="shared" ca="1" si="200"/>
        <v>0</v>
      </c>
      <c r="DO115" s="126">
        <f t="shared" ca="1" si="200"/>
        <v>0</v>
      </c>
      <c r="DP115" s="126">
        <f t="shared" ca="1" si="200"/>
        <v>0</v>
      </c>
      <c r="DQ115" s="126">
        <f t="shared" ca="1" si="200"/>
        <v>0</v>
      </c>
      <c r="DR115" s="126">
        <f t="shared" ca="1" si="200"/>
        <v>0</v>
      </c>
      <c r="DS115" s="126">
        <f t="shared" ca="1" si="200"/>
        <v>0</v>
      </c>
      <c r="DT115" s="126">
        <f t="shared" ca="1" si="200"/>
        <v>0</v>
      </c>
      <c r="DU115" s="126">
        <f t="shared" ca="1" si="200"/>
        <v>0</v>
      </c>
      <c r="DV115" s="126">
        <f t="shared" ca="1" si="200"/>
        <v>0</v>
      </c>
      <c r="DW115" s="126">
        <f t="shared" ca="1" si="200"/>
        <v>0</v>
      </c>
      <c r="DX115" s="126">
        <f t="shared" ca="1" si="200"/>
        <v>0</v>
      </c>
      <c r="DY115" s="126">
        <f t="shared" ca="1" si="200"/>
        <v>0</v>
      </c>
      <c r="DZ115" s="126">
        <f t="shared" ca="1" si="200"/>
        <v>0</v>
      </c>
      <c r="EA115" s="126">
        <f t="shared" ca="1" si="200"/>
        <v>0</v>
      </c>
      <c r="EB115" s="126">
        <f t="shared" ca="1" si="200"/>
        <v>0</v>
      </c>
      <c r="EC115" s="126">
        <f t="shared" ref="EC115:FH115" ca="1" si="201" xml:space="preserve"> EC$123</f>
        <v>0</v>
      </c>
      <c r="ED115" s="126">
        <f t="shared" ca="1" si="201"/>
        <v>0</v>
      </c>
      <c r="EE115" s="126">
        <f t="shared" ca="1" si="201"/>
        <v>0</v>
      </c>
      <c r="EF115" s="126">
        <f t="shared" ca="1" si="201"/>
        <v>0</v>
      </c>
      <c r="EG115" s="126">
        <f t="shared" ca="1" si="201"/>
        <v>0</v>
      </c>
      <c r="EH115" s="126">
        <f t="shared" ca="1" si="201"/>
        <v>0</v>
      </c>
      <c r="EI115" s="126">
        <f t="shared" ca="1" si="201"/>
        <v>0</v>
      </c>
      <c r="EJ115" s="126">
        <f t="shared" ca="1" si="201"/>
        <v>0</v>
      </c>
      <c r="EK115" s="126">
        <f t="shared" ca="1" si="201"/>
        <v>0</v>
      </c>
      <c r="EL115" s="126">
        <f t="shared" ca="1" si="201"/>
        <v>0</v>
      </c>
      <c r="EM115" s="126">
        <f t="shared" ca="1" si="201"/>
        <v>0</v>
      </c>
      <c r="EN115" s="126">
        <f t="shared" ca="1" si="201"/>
        <v>0</v>
      </c>
      <c r="EO115" s="126">
        <f t="shared" ca="1" si="201"/>
        <v>0</v>
      </c>
      <c r="EP115" s="126">
        <f t="shared" ca="1" si="201"/>
        <v>0</v>
      </c>
      <c r="EQ115" s="126">
        <f t="shared" ca="1" si="201"/>
        <v>0</v>
      </c>
      <c r="ER115" s="126">
        <f t="shared" ca="1" si="201"/>
        <v>0</v>
      </c>
      <c r="ES115" s="126">
        <f t="shared" ca="1" si="201"/>
        <v>0</v>
      </c>
      <c r="ET115" s="126">
        <f t="shared" ca="1" si="201"/>
        <v>0</v>
      </c>
      <c r="EU115" s="126">
        <f t="shared" ca="1" si="201"/>
        <v>0</v>
      </c>
      <c r="EV115" s="126">
        <f t="shared" ca="1" si="201"/>
        <v>0</v>
      </c>
      <c r="EW115" s="126">
        <f t="shared" ca="1" si="201"/>
        <v>0</v>
      </c>
      <c r="EX115" s="126">
        <f t="shared" ca="1" si="201"/>
        <v>0</v>
      </c>
      <c r="EY115" s="126">
        <f t="shared" ca="1" si="201"/>
        <v>0</v>
      </c>
      <c r="EZ115" s="126">
        <f t="shared" ca="1" si="201"/>
        <v>0</v>
      </c>
      <c r="FA115" s="126">
        <f t="shared" ca="1" si="201"/>
        <v>0</v>
      </c>
      <c r="FB115" s="126">
        <f t="shared" ca="1" si="201"/>
        <v>0</v>
      </c>
      <c r="FC115" s="126">
        <f t="shared" ca="1" si="201"/>
        <v>0</v>
      </c>
      <c r="FD115" s="126">
        <f t="shared" ca="1" si="201"/>
        <v>0</v>
      </c>
      <c r="FE115" s="126">
        <f t="shared" ca="1" si="201"/>
        <v>0</v>
      </c>
      <c r="FF115" s="126">
        <f t="shared" ca="1" si="201"/>
        <v>0</v>
      </c>
      <c r="FG115" s="126">
        <f t="shared" ca="1" si="201"/>
        <v>0</v>
      </c>
      <c r="FH115" s="126">
        <f t="shared" ca="1" si="201"/>
        <v>0</v>
      </c>
      <c r="FI115" s="126">
        <f t="shared" ref="FI115:GJ115" ca="1" si="202" xml:space="preserve"> FI$123</f>
        <v>0</v>
      </c>
      <c r="FJ115" s="126">
        <f t="shared" ca="1" si="202"/>
        <v>0</v>
      </c>
      <c r="FK115" s="126">
        <f t="shared" ca="1" si="202"/>
        <v>0</v>
      </c>
      <c r="FL115" s="126">
        <f t="shared" ca="1" si="202"/>
        <v>0</v>
      </c>
      <c r="FM115" s="126">
        <f t="shared" ca="1" si="202"/>
        <v>0</v>
      </c>
      <c r="FN115" s="126">
        <f t="shared" ca="1" si="202"/>
        <v>0</v>
      </c>
      <c r="FO115" s="126">
        <f t="shared" ca="1" si="202"/>
        <v>0</v>
      </c>
      <c r="FP115" s="126">
        <f t="shared" ca="1" si="202"/>
        <v>0</v>
      </c>
      <c r="FQ115" s="126">
        <f t="shared" ca="1" si="202"/>
        <v>0</v>
      </c>
      <c r="FR115" s="126">
        <f t="shared" ca="1" si="202"/>
        <v>0</v>
      </c>
      <c r="FS115" s="126">
        <f t="shared" ca="1" si="202"/>
        <v>0</v>
      </c>
      <c r="FT115" s="126">
        <f t="shared" ca="1" si="202"/>
        <v>0</v>
      </c>
      <c r="FU115" s="126">
        <f t="shared" ca="1" si="202"/>
        <v>0</v>
      </c>
      <c r="FV115" s="126">
        <f t="shared" ca="1" si="202"/>
        <v>0</v>
      </c>
      <c r="FW115" s="126">
        <f t="shared" ca="1" si="202"/>
        <v>0</v>
      </c>
      <c r="FX115" s="126">
        <f t="shared" ca="1" si="202"/>
        <v>0</v>
      </c>
      <c r="FY115" s="126">
        <f t="shared" ca="1" si="202"/>
        <v>0</v>
      </c>
      <c r="FZ115" s="126">
        <f t="shared" ca="1" si="202"/>
        <v>0</v>
      </c>
      <c r="GA115" s="126">
        <f t="shared" ca="1" si="202"/>
        <v>0</v>
      </c>
      <c r="GB115" s="126">
        <f t="shared" ca="1" si="202"/>
        <v>0</v>
      </c>
      <c r="GC115" s="126">
        <f t="shared" ca="1" si="202"/>
        <v>0</v>
      </c>
      <c r="GD115" s="126">
        <f t="shared" ca="1" si="202"/>
        <v>0</v>
      </c>
      <c r="GE115" s="126">
        <f t="shared" ca="1" si="202"/>
        <v>0</v>
      </c>
      <c r="GF115" s="126">
        <f t="shared" ca="1" si="202"/>
        <v>0</v>
      </c>
      <c r="GG115" s="126">
        <f t="shared" ca="1" si="202"/>
        <v>0</v>
      </c>
      <c r="GH115" s="126">
        <f t="shared" ca="1" si="202"/>
        <v>0</v>
      </c>
      <c r="GI115" s="126">
        <f t="shared" ca="1" si="202"/>
        <v>0</v>
      </c>
      <c r="GJ115" s="126">
        <f t="shared" ca="1" si="202"/>
        <v>0</v>
      </c>
    </row>
    <row r="116" spans="1:192" x14ac:dyDescent="0.25">
      <c r="E116" s="6" t="s">
        <v>304</v>
      </c>
      <c r="G116" s="12" t="str">
        <f xml:space="preserve"> SMU</f>
        <v>$ 000s</v>
      </c>
      <c r="J116" s="12">
        <f t="shared" ref="J116:AO116" ca="1" si="203" xml:space="preserve"> MIN(J114:J115)</f>
        <v>0</v>
      </c>
      <c r="K116" s="12">
        <f t="shared" ca="1" si="203"/>
        <v>0</v>
      </c>
      <c r="L116" s="12">
        <f t="shared" ca="1" si="203"/>
        <v>0</v>
      </c>
      <c r="M116" s="12">
        <f t="shared" ca="1" si="203"/>
        <v>0</v>
      </c>
      <c r="N116" s="12">
        <f t="shared" ca="1" si="203"/>
        <v>0</v>
      </c>
      <c r="O116" s="12">
        <f t="shared" ca="1" si="203"/>
        <v>0</v>
      </c>
      <c r="P116" s="12">
        <f t="shared" ca="1" si="203"/>
        <v>0</v>
      </c>
      <c r="Q116" s="12">
        <f t="shared" ca="1" si="203"/>
        <v>1476.6613750000015</v>
      </c>
      <c r="R116" s="12">
        <f t="shared" ca="1" si="203"/>
        <v>0</v>
      </c>
      <c r="S116" s="12">
        <f t="shared" ca="1" si="203"/>
        <v>0</v>
      </c>
      <c r="T116" s="12">
        <f t="shared" ca="1" si="203"/>
        <v>0</v>
      </c>
      <c r="U116" s="12">
        <f t="shared" ca="1" si="203"/>
        <v>1275.0053532338309</v>
      </c>
      <c r="V116" s="12">
        <f t="shared" ca="1" si="203"/>
        <v>0</v>
      </c>
      <c r="W116" s="12">
        <f t="shared" ca="1" si="203"/>
        <v>0</v>
      </c>
      <c r="X116" s="12">
        <f t="shared" ca="1" si="203"/>
        <v>0</v>
      </c>
      <c r="Y116" s="12">
        <f t="shared" ca="1" si="203"/>
        <v>1082.2915911652335</v>
      </c>
      <c r="Z116" s="12">
        <f t="shared" ca="1" si="203"/>
        <v>0</v>
      </c>
      <c r="AA116" s="12">
        <f t="shared" ca="1" si="203"/>
        <v>0</v>
      </c>
      <c r="AB116" s="12">
        <f t="shared" ca="1" si="203"/>
        <v>0</v>
      </c>
      <c r="AC116" s="12">
        <f t="shared" ca="1" si="203"/>
        <v>871.32563719594077</v>
      </c>
      <c r="AD116" s="12">
        <f t="shared" ca="1" si="203"/>
        <v>0</v>
      </c>
      <c r="AE116" s="12">
        <f t="shared" ca="1" si="203"/>
        <v>0</v>
      </c>
      <c r="AF116" s="12">
        <f t="shared" ca="1" si="203"/>
        <v>0</v>
      </c>
      <c r="AG116" s="12">
        <f t="shared" ca="1" si="203"/>
        <v>669.30316138899423</v>
      </c>
      <c r="AH116" s="12">
        <f t="shared" ca="1" si="203"/>
        <v>0</v>
      </c>
      <c r="AI116" s="12">
        <f t="shared" ca="1" si="203"/>
        <v>0</v>
      </c>
      <c r="AJ116" s="12">
        <f t="shared" ca="1" si="203"/>
        <v>0</v>
      </c>
      <c r="AK116" s="12">
        <f t="shared" ca="1" si="203"/>
        <v>467.15974765073929</v>
      </c>
      <c r="AL116" s="12">
        <f t="shared" ca="1" si="203"/>
        <v>0</v>
      </c>
      <c r="AM116" s="12">
        <f t="shared" ca="1" si="203"/>
        <v>0</v>
      </c>
      <c r="AN116" s="12">
        <f t="shared" ca="1" si="203"/>
        <v>0</v>
      </c>
      <c r="AO116" s="12">
        <f t="shared" ca="1" si="203"/>
        <v>402.65602532266945</v>
      </c>
      <c r="AP116" s="12">
        <f t="shared" ref="AP116:BU116" ca="1" si="204" xml:space="preserve"> MIN(AP114:AP115)</f>
        <v>0</v>
      </c>
      <c r="AQ116" s="12">
        <f t="shared" ca="1" si="204"/>
        <v>0</v>
      </c>
      <c r="AR116" s="12">
        <f t="shared" ca="1" si="204"/>
        <v>0</v>
      </c>
      <c r="AS116" s="12">
        <f t="shared" ca="1" si="204"/>
        <v>334.48562006192913</v>
      </c>
      <c r="AT116" s="12">
        <f t="shared" ca="1" si="204"/>
        <v>0</v>
      </c>
      <c r="AU116" s="12">
        <f t="shared" ca="1" si="204"/>
        <v>0</v>
      </c>
      <c r="AV116" s="12">
        <f t="shared" ca="1" si="204"/>
        <v>0</v>
      </c>
      <c r="AW116" s="12">
        <f t="shared" ca="1" si="204"/>
        <v>251.56126415242596</v>
      </c>
      <c r="AX116" s="12">
        <f t="shared" ca="1" si="204"/>
        <v>0</v>
      </c>
      <c r="AY116" s="12">
        <f t="shared" ca="1" si="204"/>
        <v>0</v>
      </c>
      <c r="AZ116" s="12">
        <f t="shared" ca="1" si="204"/>
        <v>0</v>
      </c>
      <c r="BA116" s="12">
        <f t="shared" ca="1" si="204"/>
        <v>153.96381475857558</v>
      </c>
      <c r="BB116" s="12">
        <f t="shared" ca="1" si="204"/>
        <v>0</v>
      </c>
      <c r="BC116" s="12">
        <f t="shared" ca="1" si="204"/>
        <v>0</v>
      </c>
      <c r="BD116" s="12">
        <f t="shared" ca="1" si="204"/>
        <v>0</v>
      </c>
      <c r="BE116" s="12">
        <f t="shared" ca="1" si="204"/>
        <v>0</v>
      </c>
      <c r="BF116" s="12">
        <f t="shared" ca="1" si="204"/>
        <v>0</v>
      </c>
      <c r="BG116" s="12">
        <f t="shared" ca="1" si="204"/>
        <v>0</v>
      </c>
      <c r="BH116" s="12">
        <f t="shared" ca="1" si="204"/>
        <v>0</v>
      </c>
      <c r="BI116" s="12">
        <f t="shared" ca="1" si="204"/>
        <v>0</v>
      </c>
      <c r="BJ116" s="12">
        <f t="shared" ca="1" si="204"/>
        <v>0</v>
      </c>
      <c r="BK116" s="12">
        <f t="shared" ca="1" si="204"/>
        <v>0</v>
      </c>
      <c r="BL116" s="12">
        <f t="shared" ca="1" si="204"/>
        <v>0</v>
      </c>
      <c r="BM116" s="12">
        <f t="shared" ca="1" si="204"/>
        <v>0</v>
      </c>
      <c r="BN116" s="12">
        <f t="shared" ca="1" si="204"/>
        <v>0</v>
      </c>
      <c r="BO116" s="12">
        <f t="shared" ca="1" si="204"/>
        <v>0</v>
      </c>
      <c r="BP116" s="12">
        <f t="shared" ca="1" si="204"/>
        <v>0</v>
      </c>
      <c r="BQ116" s="12">
        <f t="shared" ca="1" si="204"/>
        <v>0</v>
      </c>
      <c r="BR116" s="12">
        <f t="shared" ca="1" si="204"/>
        <v>0</v>
      </c>
      <c r="BS116" s="12">
        <f t="shared" ca="1" si="204"/>
        <v>0</v>
      </c>
      <c r="BT116" s="12">
        <f t="shared" ca="1" si="204"/>
        <v>0</v>
      </c>
      <c r="BU116" s="12">
        <f t="shared" ca="1" si="204"/>
        <v>0</v>
      </c>
      <c r="BV116" s="12">
        <f t="shared" ref="BV116:DA116" ca="1" si="205" xml:space="preserve"> MIN(BV114:BV115)</f>
        <v>0</v>
      </c>
      <c r="BW116" s="12">
        <f t="shared" ca="1" si="205"/>
        <v>0</v>
      </c>
      <c r="BX116" s="12">
        <f t="shared" ca="1" si="205"/>
        <v>0</v>
      </c>
      <c r="BY116" s="12">
        <f t="shared" ca="1" si="205"/>
        <v>0</v>
      </c>
      <c r="BZ116" s="12">
        <f t="shared" ca="1" si="205"/>
        <v>0</v>
      </c>
      <c r="CA116" s="12">
        <f t="shared" ca="1" si="205"/>
        <v>0</v>
      </c>
      <c r="CB116" s="12">
        <f t="shared" ca="1" si="205"/>
        <v>0</v>
      </c>
      <c r="CC116" s="12">
        <f t="shared" ca="1" si="205"/>
        <v>0</v>
      </c>
      <c r="CD116" s="12">
        <f t="shared" ca="1" si="205"/>
        <v>0</v>
      </c>
      <c r="CE116" s="12">
        <f t="shared" ca="1" si="205"/>
        <v>0</v>
      </c>
      <c r="CF116" s="12">
        <f t="shared" ca="1" si="205"/>
        <v>0</v>
      </c>
      <c r="CG116" s="12">
        <f t="shared" ca="1" si="205"/>
        <v>0</v>
      </c>
      <c r="CH116" s="12">
        <f t="shared" ca="1" si="205"/>
        <v>0</v>
      </c>
      <c r="CI116" s="12">
        <f t="shared" ca="1" si="205"/>
        <v>0</v>
      </c>
      <c r="CJ116" s="12">
        <f t="shared" ca="1" si="205"/>
        <v>0</v>
      </c>
      <c r="CK116" s="12">
        <f t="shared" ca="1" si="205"/>
        <v>0</v>
      </c>
      <c r="CL116" s="12">
        <f t="shared" ca="1" si="205"/>
        <v>0</v>
      </c>
      <c r="CM116" s="12">
        <f t="shared" ca="1" si="205"/>
        <v>0</v>
      </c>
      <c r="CN116" s="12">
        <f t="shared" ca="1" si="205"/>
        <v>0</v>
      </c>
      <c r="CO116" s="12">
        <f t="shared" ca="1" si="205"/>
        <v>0</v>
      </c>
      <c r="CP116" s="12">
        <f t="shared" ca="1" si="205"/>
        <v>0</v>
      </c>
      <c r="CQ116" s="12">
        <f t="shared" ca="1" si="205"/>
        <v>0</v>
      </c>
      <c r="CR116" s="12">
        <f t="shared" ca="1" si="205"/>
        <v>0</v>
      </c>
      <c r="CS116" s="12">
        <f t="shared" ca="1" si="205"/>
        <v>0</v>
      </c>
      <c r="CT116" s="12">
        <f t="shared" ca="1" si="205"/>
        <v>0</v>
      </c>
      <c r="CU116" s="12">
        <f t="shared" ca="1" si="205"/>
        <v>0</v>
      </c>
      <c r="CV116" s="12">
        <f t="shared" ca="1" si="205"/>
        <v>0</v>
      </c>
      <c r="CW116" s="12">
        <f t="shared" ca="1" si="205"/>
        <v>0</v>
      </c>
      <c r="CX116" s="12">
        <f t="shared" ca="1" si="205"/>
        <v>0</v>
      </c>
      <c r="CY116" s="12">
        <f t="shared" ca="1" si="205"/>
        <v>0</v>
      </c>
      <c r="CZ116" s="12">
        <f t="shared" ca="1" si="205"/>
        <v>0</v>
      </c>
      <c r="DA116" s="12">
        <f t="shared" ca="1" si="205"/>
        <v>0</v>
      </c>
      <c r="DB116" s="12">
        <f t="shared" ref="DB116:EG116" ca="1" si="206" xml:space="preserve"> MIN(DB114:DB115)</f>
        <v>0</v>
      </c>
      <c r="DC116" s="12">
        <f t="shared" ca="1" si="206"/>
        <v>0</v>
      </c>
      <c r="DD116" s="12">
        <f t="shared" ca="1" si="206"/>
        <v>0</v>
      </c>
      <c r="DE116" s="12">
        <f t="shared" ca="1" si="206"/>
        <v>0</v>
      </c>
      <c r="DF116" s="12">
        <f t="shared" ca="1" si="206"/>
        <v>0</v>
      </c>
      <c r="DG116" s="12">
        <f t="shared" ca="1" si="206"/>
        <v>0</v>
      </c>
      <c r="DH116" s="12">
        <f t="shared" ca="1" si="206"/>
        <v>0</v>
      </c>
      <c r="DI116" s="12">
        <f t="shared" ca="1" si="206"/>
        <v>0</v>
      </c>
      <c r="DJ116" s="12">
        <f t="shared" ca="1" si="206"/>
        <v>0</v>
      </c>
      <c r="DK116" s="12">
        <f t="shared" ca="1" si="206"/>
        <v>0</v>
      </c>
      <c r="DL116" s="12">
        <f t="shared" ca="1" si="206"/>
        <v>0</v>
      </c>
      <c r="DM116" s="12">
        <f t="shared" ca="1" si="206"/>
        <v>0</v>
      </c>
      <c r="DN116" s="12">
        <f t="shared" ca="1" si="206"/>
        <v>0</v>
      </c>
      <c r="DO116" s="12">
        <f t="shared" ca="1" si="206"/>
        <v>0</v>
      </c>
      <c r="DP116" s="12">
        <f t="shared" ca="1" si="206"/>
        <v>0</v>
      </c>
      <c r="DQ116" s="12">
        <f t="shared" ca="1" si="206"/>
        <v>0</v>
      </c>
      <c r="DR116" s="12">
        <f t="shared" ca="1" si="206"/>
        <v>0</v>
      </c>
      <c r="DS116" s="12">
        <f t="shared" ca="1" si="206"/>
        <v>0</v>
      </c>
      <c r="DT116" s="12">
        <f t="shared" ca="1" si="206"/>
        <v>0</v>
      </c>
      <c r="DU116" s="12">
        <f t="shared" ca="1" si="206"/>
        <v>0</v>
      </c>
      <c r="DV116" s="12">
        <f t="shared" ca="1" si="206"/>
        <v>0</v>
      </c>
      <c r="DW116" s="12">
        <f t="shared" ca="1" si="206"/>
        <v>0</v>
      </c>
      <c r="DX116" s="12">
        <f t="shared" ca="1" si="206"/>
        <v>0</v>
      </c>
      <c r="DY116" s="12">
        <f t="shared" ca="1" si="206"/>
        <v>0</v>
      </c>
      <c r="DZ116" s="12">
        <f t="shared" ca="1" si="206"/>
        <v>0</v>
      </c>
      <c r="EA116" s="12">
        <f t="shared" ca="1" si="206"/>
        <v>0</v>
      </c>
      <c r="EB116" s="12">
        <f t="shared" ca="1" si="206"/>
        <v>0</v>
      </c>
      <c r="EC116" s="12">
        <f t="shared" ca="1" si="206"/>
        <v>0</v>
      </c>
      <c r="ED116" s="12">
        <f t="shared" ca="1" si="206"/>
        <v>0</v>
      </c>
      <c r="EE116" s="12">
        <f t="shared" ca="1" si="206"/>
        <v>0</v>
      </c>
      <c r="EF116" s="12">
        <f t="shared" ca="1" si="206"/>
        <v>0</v>
      </c>
      <c r="EG116" s="12">
        <f t="shared" ca="1" si="206"/>
        <v>0</v>
      </c>
      <c r="EH116" s="12">
        <f t="shared" ref="EH116:FM116" ca="1" si="207" xml:space="preserve"> MIN(EH114:EH115)</f>
        <v>0</v>
      </c>
      <c r="EI116" s="12">
        <f t="shared" ca="1" si="207"/>
        <v>0</v>
      </c>
      <c r="EJ116" s="12">
        <f t="shared" ca="1" si="207"/>
        <v>0</v>
      </c>
      <c r="EK116" s="12">
        <f t="shared" ca="1" si="207"/>
        <v>0</v>
      </c>
      <c r="EL116" s="12">
        <f t="shared" ca="1" si="207"/>
        <v>0</v>
      </c>
      <c r="EM116" s="12">
        <f t="shared" ca="1" si="207"/>
        <v>0</v>
      </c>
      <c r="EN116" s="12">
        <f t="shared" ca="1" si="207"/>
        <v>0</v>
      </c>
      <c r="EO116" s="12">
        <f t="shared" ca="1" si="207"/>
        <v>0</v>
      </c>
      <c r="EP116" s="12">
        <f t="shared" ca="1" si="207"/>
        <v>0</v>
      </c>
      <c r="EQ116" s="12">
        <f t="shared" ca="1" si="207"/>
        <v>0</v>
      </c>
      <c r="ER116" s="12">
        <f t="shared" ca="1" si="207"/>
        <v>0</v>
      </c>
      <c r="ES116" s="12">
        <f t="shared" ca="1" si="207"/>
        <v>0</v>
      </c>
      <c r="ET116" s="12">
        <f t="shared" ca="1" si="207"/>
        <v>0</v>
      </c>
      <c r="EU116" s="12">
        <f t="shared" ca="1" si="207"/>
        <v>0</v>
      </c>
      <c r="EV116" s="12">
        <f t="shared" ca="1" si="207"/>
        <v>0</v>
      </c>
      <c r="EW116" s="12">
        <f t="shared" ca="1" si="207"/>
        <v>0</v>
      </c>
      <c r="EX116" s="12">
        <f t="shared" ca="1" si="207"/>
        <v>0</v>
      </c>
      <c r="EY116" s="12">
        <f t="shared" ca="1" si="207"/>
        <v>0</v>
      </c>
      <c r="EZ116" s="12">
        <f t="shared" ca="1" si="207"/>
        <v>0</v>
      </c>
      <c r="FA116" s="12">
        <f t="shared" ca="1" si="207"/>
        <v>0</v>
      </c>
      <c r="FB116" s="12">
        <f t="shared" ca="1" si="207"/>
        <v>0</v>
      </c>
      <c r="FC116" s="12">
        <f t="shared" ca="1" si="207"/>
        <v>0</v>
      </c>
      <c r="FD116" s="12">
        <f t="shared" ca="1" si="207"/>
        <v>0</v>
      </c>
      <c r="FE116" s="12">
        <f t="shared" ca="1" si="207"/>
        <v>0</v>
      </c>
      <c r="FF116" s="12">
        <f t="shared" ca="1" si="207"/>
        <v>0</v>
      </c>
      <c r="FG116" s="12">
        <f t="shared" ca="1" si="207"/>
        <v>0</v>
      </c>
      <c r="FH116" s="12">
        <f t="shared" ca="1" si="207"/>
        <v>0</v>
      </c>
      <c r="FI116" s="12">
        <f t="shared" ca="1" si="207"/>
        <v>0</v>
      </c>
      <c r="FJ116" s="12">
        <f t="shared" ca="1" si="207"/>
        <v>0</v>
      </c>
      <c r="FK116" s="12">
        <f t="shared" ca="1" si="207"/>
        <v>0</v>
      </c>
      <c r="FL116" s="12">
        <f t="shared" ca="1" si="207"/>
        <v>0</v>
      </c>
      <c r="FM116" s="12">
        <f t="shared" ca="1" si="207"/>
        <v>0</v>
      </c>
      <c r="FN116" s="12">
        <f t="shared" ref="FN116:GJ116" ca="1" si="208" xml:space="preserve"> MIN(FN114:FN115)</f>
        <v>0</v>
      </c>
      <c r="FO116" s="12">
        <f t="shared" ca="1" si="208"/>
        <v>0</v>
      </c>
      <c r="FP116" s="12">
        <f t="shared" ca="1" si="208"/>
        <v>0</v>
      </c>
      <c r="FQ116" s="12">
        <f t="shared" ca="1" si="208"/>
        <v>0</v>
      </c>
      <c r="FR116" s="12">
        <f t="shared" ca="1" si="208"/>
        <v>0</v>
      </c>
      <c r="FS116" s="12">
        <f t="shared" ca="1" si="208"/>
        <v>0</v>
      </c>
      <c r="FT116" s="12">
        <f t="shared" ca="1" si="208"/>
        <v>0</v>
      </c>
      <c r="FU116" s="12">
        <f t="shared" ca="1" si="208"/>
        <v>0</v>
      </c>
      <c r="FV116" s="12">
        <f t="shared" ca="1" si="208"/>
        <v>0</v>
      </c>
      <c r="FW116" s="12">
        <f t="shared" ca="1" si="208"/>
        <v>0</v>
      </c>
      <c r="FX116" s="12">
        <f t="shared" ca="1" si="208"/>
        <v>0</v>
      </c>
      <c r="FY116" s="12">
        <f t="shared" ca="1" si="208"/>
        <v>0</v>
      </c>
      <c r="FZ116" s="12">
        <f t="shared" ca="1" si="208"/>
        <v>0</v>
      </c>
      <c r="GA116" s="12">
        <f t="shared" ca="1" si="208"/>
        <v>0</v>
      </c>
      <c r="GB116" s="12">
        <f t="shared" ca="1" si="208"/>
        <v>0</v>
      </c>
      <c r="GC116" s="12">
        <f t="shared" ca="1" si="208"/>
        <v>0</v>
      </c>
      <c r="GD116" s="12">
        <f t="shared" ca="1" si="208"/>
        <v>0</v>
      </c>
      <c r="GE116" s="12">
        <f t="shared" ca="1" si="208"/>
        <v>0</v>
      </c>
      <c r="GF116" s="12">
        <f t="shared" ca="1" si="208"/>
        <v>0</v>
      </c>
      <c r="GG116" s="12">
        <f t="shared" ca="1" si="208"/>
        <v>0</v>
      </c>
      <c r="GH116" s="12">
        <f t="shared" ca="1" si="208"/>
        <v>0</v>
      </c>
      <c r="GI116" s="12">
        <f t="shared" ca="1" si="208"/>
        <v>0</v>
      </c>
      <c r="GJ116" s="12">
        <f t="shared" ca="1" si="208"/>
        <v>0</v>
      </c>
    </row>
    <row r="117" spans="1:192" s="600" customFormat="1" x14ac:dyDescent="0.25">
      <c r="A117" s="595"/>
      <c r="B117" s="595"/>
      <c r="C117" s="596"/>
      <c r="D117" s="597"/>
      <c r="E117" s="598" t="str">
        <f xml:space="preserve"> LEFT(E116, LEN(E116) - 4)</f>
        <v>RCF principal repayment</v>
      </c>
      <c r="F117" s="598"/>
      <c r="G117" s="598" t="str">
        <f xml:space="preserve"> SMU</f>
        <v>$ 000s</v>
      </c>
      <c r="H117" s="598">
        <f ca="1" xml:space="preserve"> SUM(J117:GJ117)</f>
        <v>-6984.4135899303401</v>
      </c>
      <c r="I117" s="599"/>
      <c r="J117" s="598">
        <f t="shared" ref="J117:BU117" ca="1" si="209" xml:space="preserve"> -1 * J116</f>
        <v>0</v>
      </c>
      <c r="K117" s="598">
        <f t="shared" ca="1" si="209"/>
        <v>0</v>
      </c>
      <c r="L117" s="598">
        <f t="shared" ca="1" si="209"/>
        <v>0</v>
      </c>
      <c r="M117" s="598">
        <f t="shared" ca="1" si="209"/>
        <v>0</v>
      </c>
      <c r="N117" s="598">
        <f t="shared" ca="1" si="209"/>
        <v>0</v>
      </c>
      <c r="O117" s="598">
        <f t="shared" ca="1" si="209"/>
        <v>0</v>
      </c>
      <c r="P117" s="598">
        <f t="shared" ca="1" si="209"/>
        <v>0</v>
      </c>
      <c r="Q117" s="598">
        <f t="shared" ca="1" si="209"/>
        <v>-1476.6613750000015</v>
      </c>
      <c r="R117" s="598">
        <f t="shared" ca="1" si="209"/>
        <v>0</v>
      </c>
      <c r="S117" s="598">
        <f t="shared" ca="1" si="209"/>
        <v>0</v>
      </c>
      <c r="T117" s="598">
        <f t="shared" ca="1" si="209"/>
        <v>0</v>
      </c>
      <c r="U117" s="598">
        <f t="shared" ca="1" si="209"/>
        <v>-1275.0053532338309</v>
      </c>
      <c r="V117" s="598">
        <f t="shared" ca="1" si="209"/>
        <v>0</v>
      </c>
      <c r="W117" s="598">
        <f t="shared" ca="1" si="209"/>
        <v>0</v>
      </c>
      <c r="X117" s="598">
        <f t="shared" ca="1" si="209"/>
        <v>0</v>
      </c>
      <c r="Y117" s="598">
        <f t="shared" ca="1" si="209"/>
        <v>-1082.2915911652335</v>
      </c>
      <c r="Z117" s="598">
        <f t="shared" ca="1" si="209"/>
        <v>0</v>
      </c>
      <c r="AA117" s="598">
        <f t="shared" ca="1" si="209"/>
        <v>0</v>
      </c>
      <c r="AB117" s="598">
        <f t="shared" ca="1" si="209"/>
        <v>0</v>
      </c>
      <c r="AC117" s="598">
        <f t="shared" ca="1" si="209"/>
        <v>-871.32563719594077</v>
      </c>
      <c r="AD117" s="598">
        <f t="shared" ca="1" si="209"/>
        <v>0</v>
      </c>
      <c r="AE117" s="598">
        <f t="shared" ca="1" si="209"/>
        <v>0</v>
      </c>
      <c r="AF117" s="598">
        <f t="shared" ca="1" si="209"/>
        <v>0</v>
      </c>
      <c r="AG117" s="598">
        <f t="shared" ca="1" si="209"/>
        <v>-669.30316138899423</v>
      </c>
      <c r="AH117" s="598">
        <f t="shared" ca="1" si="209"/>
        <v>0</v>
      </c>
      <c r="AI117" s="598">
        <f t="shared" ca="1" si="209"/>
        <v>0</v>
      </c>
      <c r="AJ117" s="598">
        <f t="shared" ca="1" si="209"/>
        <v>0</v>
      </c>
      <c r="AK117" s="598">
        <f t="shared" ca="1" si="209"/>
        <v>-467.15974765073929</v>
      </c>
      <c r="AL117" s="598">
        <f t="shared" ca="1" si="209"/>
        <v>0</v>
      </c>
      <c r="AM117" s="598">
        <f t="shared" ca="1" si="209"/>
        <v>0</v>
      </c>
      <c r="AN117" s="598">
        <f t="shared" ca="1" si="209"/>
        <v>0</v>
      </c>
      <c r="AO117" s="598">
        <f t="shared" ca="1" si="209"/>
        <v>-402.65602532266945</v>
      </c>
      <c r="AP117" s="598">
        <f t="shared" ca="1" si="209"/>
        <v>0</v>
      </c>
      <c r="AQ117" s="598">
        <f t="shared" ca="1" si="209"/>
        <v>0</v>
      </c>
      <c r="AR117" s="598">
        <f t="shared" ca="1" si="209"/>
        <v>0</v>
      </c>
      <c r="AS117" s="598">
        <f t="shared" ca="1" si="209"/>
        <v>-334.48562006192913</v>
      </c>
      <c r="AT117" s="598">
        <f t="shared" ca="1" si="209"/>
        <v>0</v>
      </c>
      <c r="AU117" s="598">
        <f t="shared" ca="1" si="209"/>
        <v>0</v>
      </c>
      <c r="AV117" s="598">
        <f t="shared" ca="1" si="209"/>
        <v>0</v>
      </c>
      <c r="AW117" s="598">
        <f t="shared" ca="1" si="209"/>
        <v>-251.56126415242596</v>
      </c>
      <c r="AX117" s="598">
        <f t="shared" ca="1" si="209"/>
        <v>0</v>
      </c>
      <c r="AY117" s="598">
        <f t="shared" ca="1" si="209"/>
        <v>0</v>
      </c>
      <c r="AZ117" s="598">
        <f t="shared" ca="1" si="209"/>
        <v>0</v>
      </c>
      <c r="BA117" s="598">
        <f t="shared" ca="1" si="209"/>
        <v>-153.96381475857558</v>
      </c>
      <c r="BB117" s="598">
        <f t="shared" ca="1" si="209"/>
        <v>0</v>
      </c>
      <c r="BC117" s="598">
        <f t="shared" ca="1" si="209"/>
        <v>0</v>
      </c>
      <c r="BD117" s="598">
        <f t="shared" ca="1" si="209"/>
        <v>0</v>
      </c>
      <c r="BE117" s="598">
        <f t="shared" ca="1" si="209"/>
        <v>0</v>
      </c>
      <c r="BF117" s="598">
        <f t="shared" ca="1" si="209"/>
        <v>0</v>
      </c>
      <c r="BG117" s="598">
        <f t="shared" ca="1" si="209"/>
        <v>0</v>
      </c>
      <c r="BH117" s="598">
        <f t="shared" ca="1" si="209"/>
        <v>0</v>
      </c>
      <c r="BI117" s="598">
        <f t="shared" ca="1" si="209"/>
        <v>0</v>
      </c>
      <c r="BJ117" s="598">
        <f t="shared" ca="1" si="209"/>
        <v>0</v>
      </c>
      <c r="BK117" s="598">
        <f t="shared" ca="1" si="209"/>
        <v>0</v>
      </c>
      <c r="BL117" s="598">
        <f t="shared" ca="1" si="209"/>
        <v>0</v>
      </c>
      <c r="BM117" s="598">
        <f t="shared" ca="1" si="209"/>
        <v>0</v>
      </c>
      <c r="BN117" s="598">
        <f t="shared" ca="1" si="209"/>
        <v>0</v>
      </c>
      <c r="BO117" s="598">
        <f t="shared" ca="1" si="209"/>
        <v>0</v>
      </c>
      <c r="BP117" s="598">
        <f t="shared" ca="1" si="209"/>
        <v>0</v>
      </c>
      <c r="BQ117" s="598">
        <f t="shared" ca="1" si="209"/>
        <v>0</v>
      </c>
      <c r="BR117" s="598">
        <f t="shared" ca="1" si="209"/>
        <v>0</v>
      </c>
      <c r="BS117" s="598">
        <f t="shared" ca="1" si="209"/>
        <v>0</v>
      </c>
      <c r="BT117" s="598">
        <f t="shared" ca="1" si="209"/>
        <v>0</v>
      </c>
      <c r="BU117" s="598">
        <f t="shared" ca="1" si="209"/>
        <v>0</v>
      </c>
      <c r="BV117" s="598">
        <f t="shared" ref="BV117:EG117" ca="1" si="210" xml:space="preserve"> -1 * BV116</f>
        <v>0</v>
      </c>
      <c r="BW117" s="598">
        <f t="shared" ca="1" si="210"/>
        <v>0</v>
      </c>
      <c r="BX117" s="598">
        <f t="shared" ca="1" si="210"/>
        <v>0</v>
      </c>
      <c r="BY117" s="598">
        <f t="shared" ca="1" si="210"/>
        <v>0</v>
      </c>
      <c r="BZ117" s="598">
        <f t="shared" ca="1" si="210"/>
        <v>0</v>
      </c>
      <c r="CA117" s="598">
        <f t="shared" ca="1" si="210"/>
        <v>0</v>
      </c>
      <c r="CB117" s="598">
        <f t="shared" ca="1" si="210"/>
        <v>0</v>
      </c>
      <c r="CC117" s="598">
        <f t="shared" ca="1" si="210"/>
        <v>0</v>
      </c>
      <c r="CD117" s="598">
        <f t="shared" ca="1" si="210"/>
        <v>0</v>
      </c>
      <c r="CE117" s="598">
        <f t="shared" ca="1" si="210"/>
        <v>0</v>
      </c>
      <c r="CF117" s="598">
        <f t="shared" ca="1" si="210"/>
        <v>0</v>
      </c>
      <c r="CG117" s="598">
        <f t="shared" ca="1" si="210"/>
        <v>0</v>
      </c>
      <c r="CH117" s="598">
        <f t="shared" ca="1" si="210"/>
        <v>0</v>
      </c>
      <c r="CI117" s="598">
        <f t="shared" ca="1" si="210"/>
        <v>0</v>
      </c>
      <c r="CJ117" s="598">
        <f t="shared" ca="1" si="210"/>
        <v>0</v>
      </c>
      <c r="CK117" s="598">
        <f t="shared" ca="1" si="210"/>
        <v>0</v>
      </c>
      <c r="CL117" s="598">
        <f t="shared" ca="1" si="210"/>
        <v>0</v>
      </c>
      <c r="CM117" s="598">
        <f t="shared" ca="1" si="210"/>
        <v>0</v>
      </c>
      <c r="CN117" s="598">
        <f t="shared" ca="1" si="210"/>
        <v>0</v>
      </c>
      <c r="CO117" s="598">
        <f t="shared" ca="1" si="210"/>
        <v>0</v>
      </c>
      <c r="CP117" s="598">
        <f t="shared" ca="1" si="210"/>
        <v>0</v>
      </c>
      <c r="CQ117" s="598">
        <f t="shared" ca="1" si="210"/>
        <v>0</v>
      </c>
      <c r="CR117" s="598">
        <f t="shared" ca="1" si="210"/>
        <v>0</v>
      </c>
      <c r="CS117" s="598">
        <f t="shared" ca="1" si="210"/>
        <v>0</v>
      </c>
      <c r="CT117" s="598">
        <f t="shared" ca="1" si="210"/>
        <v>0</v>
      </c>
      <c r="CU117" s="598">
        <f t="shared" ca="1" si="210"/>
        <v>0</v>
      </c>
      <c r="CV117" s="598">
        <f t="shared" ca="1" si="210"/>
        <v>0</v>
      </c>
      <c r="CW117" s="598">
        <f t="shared" ca="1" si="210"/>
        <v>0</v>
      </c>
      <c r="CX117" s="598">
        <f t="shared" ca="1" si="210"/>
        <v>0</v>
      </c>
      <c r="CY117" s="598">
        <f t="shared" ca="1" si="210"/>
        <v>0</v>
      </c>
      <c r="CZ117" s="598">
        <f t="shared" ca="1" si="210"/>
        <v>0</v>
      </c>
      <c r="DA117" s="598">
        <f t="shared" ca="1" si="210"/>
        <v>0</v>
      </c>
      <c r="DB117" s="598">
        <f t="shared" ca="1" si="210"/>
        <v>0</v>
      </c>
      <c r="DC117" s="598">
        <f t="shared" ca="1" si="210"/>
        <v>0</v>
      </c>
      <c r="DD117" s="598">
        <f t="shared" ca="1" si="210"/>
        <v>0</v>
      </c>
      <c r="DE117" s="598">
        <f t="shared" ca="1" si="210"/>
        <v>0</v>
      </c>
      <c r="DF117" s="598">
        <f t="shared" ca="1" si="210"/>
        <v>0</v>
      </c>
      <c r="DG117" s="598">
        <f t="shared" ca="1" si="210"/>
        <v>0</v>
      </c>
      <c r="DH117" s="598">
        <f t="shared" ca="1" si="210"/>
        <v>0</v>
      </c>
      <c r="DI117" s="598">
        <f t="shared" ca="1" si="210"/>
        <v>0</v>
      </c>
      <c r="DJ117" s="598">
        <f t="shared" ca="1" si="210"/>
        <v>0</v>
      </c>
      <c r="DK117" s="598">
        <f t="shared" ca="1" si="210"/>
        <v>0</v>
      </c>
      <c r="DL117" s="598">
        <f t="shared" ca="1" si="210"/>
        <v>0</v>
      </c>
      <c r="DM117" s="598">
        <f t="shared" ca="1" si="210"/>
        <v>0</v>
      </c>
      <c r="DN117" s="598">
        <f t="shared" ca="1" si="210"/>
        <v>0</v>
      </c>
      <c r="DO117" s="598">
        <f t="shared" ca="1" si="210"/>
        <v>0</v>
      </c>
      <c r="DP117" s="598">
        <f t="shared" ca="1" si="210"/>
        <v>0</v>
      </c>
      <c r="DQ117" s="598">
        <f t="shared" ca="1" si="210"/>
        <v>0</v>
      </c>
      <c r="DR117" s="598">
        <f t="shared" ca="1" si="210"/>
        <v>0</v>
      </c>
      <c r="DS117" s="598">
        <f t="shared" ca="1" si="210"/>
        <v>0</v>
      </c>
      <c r="DT117" s="598">
        <f t="shared" ca="1" si="210"/>
        <v>0</v>
      </c>
      <c r="DU117" s="598">
        <f t="shared" ca="1" si="210"/>
        <v>0</v>
      </c>
      <c r="DV117" s="598">
        <f t="shared" ca="1" si="210"/>
        <v>0</v>
      </c>
      <c r="DW117" s="598">
        <f t="shared" ca="1" si="210"/>
        <v>0</v>
      </c>
      <c r="DX117" s="598">
        <f t="shared" ca="1" si="210"/>
        <v>0</v>
      </c>
      <c r="DY117" s="598">
        <f t="shared" ca="1" si="210"/>
        <v>0</v>
      </c>
      <c r="DZ117" s="598">
        <f t="shared" ca="1" si="210"/>
        <v>0</v>
      </c>
      <c r="EA117" s="598">
        <f t="shared" ca="1" si="210"/>
        <v>0</v>
      </c>
      <c r="EB117" s="598">
        <f t="shared" ca="1" si="210"/>
        <v>0</v>
      </c>
      <c r="EC117" s="598">
        <f t="shared" ca="1" si="210"/>
        <v>0</v>
      </c>
      <c r="ED117" s="598">
        <f t="shared" ca="1" si="210"/>
        <v>0</v>
      </c>
      <c r="EE117" s="598">
        <f t="shared" ca="1" si="210"/>
        <v>0</v>
      </c>
      <c r="EF117" s="598">
        <f t="shared" ca="1" si="210"/>
        <v>0</v>
      </c>
      <c r="EG117" s="598">
        <f t="shared" ca="1" si="210"/>
        <v>0</v>
      </c>
      <c r="EH117" s="598">
        <f t="shared" ref="EH117:GJ117" ca="1" si="211" xml:space="preserve"> -1 * EH116</f>
        <v>0</v>
      </c>
      <c r="EI117" s="598">
        <f t="shared" ca="1" si="211"/>
        <v>0</v>
      </c>
      <c r="EJ117" s="598">
        <f t="shared" ca="1" si="211"/>
        <v>0</v>
      </c>
      <c r="EK117" s="598">
        <f t="shared" ca="1" si="211"/>
        <v>0</v>
      </c>
      <c r="EL117" s="598">
        <f t="shared" ca="1" si="211"/>
        <v>0</v>
      </c>
      <c r="EM117" s="598">
        <f t="shared" ca="1" si="211"/>
        <v>0</v>
      </c>
      <c r="EN117" s="598">
        <f t="shared" ca="1" si="211"/>
        <v>0</v>
      </c>
      <c r="EO117" s="598">
        <f t="shared" ca="1" si="211"/>
        <v>0</v>
      </c>
      <c r="EP117" s="598">
        <f t="shared" ca="1" si="211"/>
        <v>0</v>
      </c>
      <c r="EQ117" s="598">
        <f t="shared" ca="1" si="211"/>
        <v>0</v>
      </c>
      <c r="ER117" s="598">
        <f t="shared" ca="1" si="211"/>
        <v>0</v>
      </c>
      <c r="ES117" s="598">
        <f t="shared" ca="1" si="211"/>
        <v>0</v>
      </c>
      <c r="ET117" s="598">
        <f t="shared" ca="1" si="211"/>
        <v>0</v>
      </c>
      <c r="EU117" s="598">
        <f t="shared" ca="1" si="211"/>
        <v>0</v>
      </c>
      <c r="EV117" s="598">
        <f t="shared" ca="1" si="211"/>
        <v>0</v>
      </c>
      <c r="EW117" s="598">
        <f t="shared" ca="1" si="211"/>
        <v>0</v>
      </c>
      <c r="EX117" s="598">
        <f t="shared" ca="1" si="211"/>
        <v>0</v>
      </c>
      <c r="EY117" s="598">
        <f t="shared" ca="1" si="211"/>
        <v>0</v>
      </c>
      <c r="EZ117" s="598">
        <f t="shared" ca="1" si="211"/>
        <v>0</v>
      </c>
      <c r="FA117" s="598">
        <f t="shared" ca="1" si="211"/>
        <v>0</v>
      </c>
      <c r="FB117" s="598">
        <f t="shared" ca="1" si="211"/>
        <v>0</v>
      </c>
      <c r="FC117" s="598">
        <f t="shared" ca="1" si="211"/>
        <v>0</v>
      </c>
      <c r="FD117" s="598">
        <f t="shared" ca="1" si="211"/>
        <v>0</v>
      </c>
      <c r="FE117" s="598">
        <f t="shared" ca="1" si="211"/>
        <v>0</v>
      </c>
      <c r="FF117" s="598">
        <f t="shared" ca="1" si="211"/>
        <v>0</v>
      </c>
      <c r="FG117" s="598">
        <f t="shared" ca="1" si="211"/>
        <v>0</v>
      </c>
      <c r="FH117" s="598">
        <f t="shared" ca="1" si="211"/>
        <v>0</v>
      </c>
      <c r="FI117" s="598">
        <f t="shared" ca="1" si="211"/>
        <v>0</v>
      </c>
      <c r="FJ117" s="598">
        <f t="shared" ca="1" si="211"/>
        <v>0</v>
      </c>
      <c r="FK117" s="598">
        <f t="shared" ca="1" si="211"/>
        <v>0</v>
      </c>
      <c r="FL117" s="598">
        <f t="shared" ca="1" si="211"/>
        <v>0</v>
      </c>
      <c r="FM117" s="598">
        <f t="shared" ca="1" si="211"/>
        <v>0</v>
      </c>
      <c r="FN117" s="598">
        <f t="shared" ca="1" si="211"/>
        <v>0</v>
      </c>
      <c r="FO117" s="598">
        <f t="shared" ca="1" si="211"/>
        <v>0</v>
      </c>
      <c r="FP117" s="598">
        <f t="shared" ca="1" si="211"/>
        <v>0</v>
      </c>
      <c r="FQ117" s="598">
        <f t="shared" ca="1" si="211"/>
        <v>0</v>
      </c>
      <c r="FR117" s="598">
        <f t="shared" ca="1" si="211"/>
        <v>0</v>
      </c>
      <c r="FS117" s="598">
        <f t="shared" ca="1" si="211"/>
        <v>0</v>
      </c>
      <c r="FT117" s="598">
        <f t="shared" ca="1" si="211"/>
        <v>0</v>
      </c>
      <c r="FU117" s="598">
        <f t="shared" ca="1" si="211"/>
        <v>0</v>
      </c>
      <c r="FV117" s="598">
        <f t="shared" ca="1" si="211"/>
        <v>0</v>
      </c>
      <c r="FW117" s="598">
        <f t="shared" ca="1" si="211"/>
        <v>0</v>
      </c>
      <c r="FX117" s="598">
        <f t="shared" ca="1" si="211"/>
        <v>0</v>
      </c>
      <c r="FY117" s="598">
        <f t="shared" ca="1" si="211"/>
        <v>0</v>
      </c>
      <c r="FZ117" s="598">
        <f t="shared" ca="1" si="211"/>
        <v>0</v>
      </c>
      <c r="GA117" s="598">
        <f t="shared" ca="1" si="211"/>
        <v>0</v>
      </c>
      <c r="GB117" s="598">
        <f t="shared" ca="1" si="211"/>
        <v>0</v>
      </c>
      <c r="GC117" s="598">
        <f t="shared" ca="1" si="211"/>
        <v>0</v>
      </c>
      <c r="GD117" s="598">
        <f t="shared" ca="1" si="211"/>
        <v>0</v>
      </c>
      <c r="GE117" s="598">
        <f t="shared" ca="1" si="211"/>
        <v>0</v>
      </c>
      <c r="GF117" s="598">
        <f t="shared" ca="1" si="211"/>
        <v>0</v>
      </c>
      <c r="GG117" s="598">
        <f t="shared" ca="1" si="211"/>
        <v>0</v>
      </c>
      <c r="GH117" s="598">
        <f t="shared" ca="1" si="211"/>
        <v>0</v>
      </c>
      <c r="GI117" s="598">
        <f t="shared" ca="1" si="211"/>
        <v>0</v>
      </c>
      <c r="GJ117" s="598">
        <f t="shared" ca="1" si="211"/>
        <v>0</v>
      </c>
    </row>
    <row r="119" spans="1:192" x14ac:dyDescent="0.25">
      <c r="B119" s="15" t="s">
        <v>292</v>
      </c>
    </row>
    <row r="120" spans="1:192" s="293" customFormat="1" x14ac:dyDescent="0.25">
      <c r="A120" s="288"/>
      <c r="B120" s="288"/>
      <c r="C120" s="289"/>
      <c r="D120" s="290"/>
      <c r="E120" s="549" t="str">
        <f xml:space="preserve"> InpC!E$55</f>
        <v xml:space="preserve">RCF - initial balance </v>
      </c>
      <c r="F120" s="549">
        <f xml:space="preserve"> InpC!F$55</f>
        <v>0</v>
      </c>
      <c r="G120" s="549" t="str">
        <f xml:space="preserve"> InpC!G$55</f>
        <v>$ 000s</v>
      </c>
      <c r="H120" s="292"/>
      <c r="I120" s="292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  <c r="AD120" s="291"/>
      <c r="AE120" s="291"/>
      <c r="AF120" s="291"/>
      <c r="AG120" s="291"/>
      <c r="AH120" s="291"/>
      <c r="AI120" s="291"/>
      <c r="AJ120" s="291"/>
      <c r="AK120" s="291"/>
      <c r="AL120" s="291"/>
      <c r="AM120" s="291"/>
      <c r="AN120" s="291"/>
      <c r="AO120" s="291"/>
      <c r="AP120" s="291"/>
      <c r="AQ120" s="291"/>
      <c r="AR120" s="291"/>
      <c r="AS120" s="291"/>
      <c r="AT120" s="291"/>
      <c r="AU120" s="291"/>
      <c r="AV120" s="291"/>
      <c r="AW120" s="291"/>
      <c r="AX120" s="291"/>
      <c r="AY120" s="291"/>
      <c r="AZ120" s="291"/>
      <c r="BA120" s="291"/>
      <c r="BB120" s="291"/>
      <c r="BC120" s="291"/>
      <c r="BD120" s="291"/>
      <c r="BE120" s="291"/>
      <c r="BF120" s="291"/>
      <c r="BG120" s="291"/>
      <c r="BH120" s="291"/>
      <c r="BI120" s="291"/>
      <c r="BJ120" s="291"/>
      <c r="BK120" s="291"/>
      <c r="BL120" s="291"/>
      <c r="BM120" s="291"/>
      <c r="BN120" s="291"/>
      <c r="BO120" s="291"/>
      <c r="BP120" s="291"/>
      <c r="BQ120" s="291"/>
      <c r="BR120" s="291"/>
      <c r="BS120" s="291"/>
      <c r="BT120" s="291"/>
      <c r="BU120" s="291"/>
      <c r="BV120" s="291"/>
      <c r="BW120" s="291"/>
      <c r="BX120" s="291"/>
      <c r="BY120" s="291"/>
      <c r="BZ120" s="291"/>
      <c r="CA120" s="291"/>
      <c r="CB120" s="291"/>
      <c r="CC120" s="291"/>
      <c r="CD120" s="291"/>
      <c r="CE120" s="291"/>
      <c r="CF120" s="291"/>
      <c r="CG120" s="291"/>
      <c r="CH120" s="291"/>
      <c r="CI120" s="291"/>
      <c r="CJ120" s="291"/>
      <c r="CK120" s="291"/>
      <c r="CL120" s="291"/>
      <c r="CM120" s="291"/>
      <c r="CN120" s="291"/>
      <c r="CO120" s="291"/>
      <c r="CP120" s="291"/>
      <c r="CQ120" s="291"/>
      <c r="CR120" s="291"/>
      <c r="CS120" s="291"/>
      <c r="CT120" s="291"/>
      <c r="CU120" s="291"/>
      <c r="CV120" s="291"/>
      <c r="CW120" s="291"/>
      <c r="CX120" s="291"/>
      <c r="CY120" s="291"/>
      <c r="CZ120" s="291"/>
      <c r="DA120" s="291"/>
      <c r="DB120" s="291"/>
      <c r="DC120" s="291"/>
      <c r="DD120" s="291"/>
      <c r="DE120" s="291"/>
      <c r="DF120" s="291"/>
      <c r="DG120" s="291"/>
      <c r="DH120" s="291"/>
      <c r="DI120" s="291"/>
      <c r="DJ120" s="291"/>
      <c r="DK120" s="291"/>
      <c r="DL120" s="291"/>
      <c r="DM120" s="291"/>
      <c r="DN120" s="291"/>
      <c r="DO120" s="291"/>
      <c r="DP120" s="291"/>
      <c r="DQ120" s="291"/>
      <c r="DR120" s="291"/>
      <c r="DS120" s="291"/>
      <c r="DT120" s="291"/>
      <c r="DU120" s="291"/>
      <c r="DV120" s="291"/>
      <c r="DW120" s="291"/>
      <c r="DX120" s="291"/>
      <c r="DY120" s="291"/>
      <c r="DZ120" s="291"/>
      <c r="EA120" s="291"/>
      <c r="EB120" s="291"/>
      <c r="EC120" s="291"/>
      <c r="ED120" s="291"/>
      <c r="EE120" s="291"/>
      <c r="EF120" s="291"/>
      <c r="EG120" s="291"/>
      <c r="EH120" s="291"/>
      <c r="EI120" s="291"/>
      <c r="EJ120" s="291"/>
      <c r="EK120" s="291"/>
      <c r="EL120" s="291"/>
      <c r="EM120" s="291"/>
      <c r="EN120" s="291"/>
      <c r="EO120" s="291"/>
      <c r="EP120" s="291"/>
      <c r="EQ120" s="291"/>
      <c r="ER120" s="291"/>
      <c r="ES120" s="291"/>
      <c r="ET120" s="291"/>
      <c r="EU120" s="291"/>
      <c r="EV120" s="291"/>
      <c r="EW120" s="291"/>
      <c r="EX120" s="291"/>
      <c r="EY120" s="291"/>
      <c r="EZ120" s="291"/>
      <c r="FA120" s="291"/>
      <c r="FB120" s="291"/>
      <c r="FC120" s="291"/>
      <c r="FD120" s="291"/>
      <c r="FE120" s="291"/>
      <c r="FF120" s="291"/>
      <c r="FG120" s="291"/>
      <c r="FH120" s="291"/>
      <c r="FI120" s="291"/>
      <c r="FJ120" s="291"/>
      <c r="FK120" s="291"/>
      <c r="FL120" s="291"/>
      <c r="FM120" s="291"/>
      <c r="FN120" s="291"/>
      <c r="FO120" s="291"/>
      <c r="FP120" s="291"/>
      <c r="FQ120" s="291"/>
      <c r="FR120" s="291"/>
      <c r="FS120" s="291"/>
      <c r="FT120" s="291"/>
      <c r="FU120" s="291"/>
      <c r="FV120" s="291"/>
      <c r="FW120" s="291"/>
      <c r="FX120" s="291"/>
      <c r="FY120" s="291"/>
      <c r="FZ120" s="291"/>
      <c r="GA120" s="291"/>
      <c r="GB120" s="291"/>
      <c r="GC120" s="291"/>
      <c r="GD120" s="291"/>
      <c r="GE120" s="291"/>
      <c r="GF120" s="291"/>
      <c r="GG120" s="291"/>
      <c r="GH120" s="291"/>
      <c r="GI120" s="291"/>
      <c r="GJ120" s="291"/>
    </row>
    <row r="121" spans="1:192" s="275" customFormat="1" x14ac:dyDescent="0.25">
      <c r="A121" s="15"/>
      <c r="B121" s="15"/>
      <c r="C121" s="21"/>
      <c r="D121" s="60"/>
      <c r="E121" s="301" t="str">
        <f xml:space="preserve"> Time!E$76</f>
        <v>Financial close date flag</v>
      </c>
      <c r="F121" s="301">
        <f xml:space="preserve"> Time!F$76</f>
        <v>0</v>
      </c>
      <c r="G121" s="301" t="str">
        <f xml:space="preserve"> Time!G$76</f>
        <v>flag</v>
      </c>
      <c r="H121" s="301">
        <f xml:space="preserve"> Time!H$76</f>
        <v>1</v>
      </c>
      <c r="I121" s="301">
        <f xml:space="preserve"> Time!I$76</f>
        <v>0</v>
      </c>
      <c r="J121" s="301">
        <f xml:space="preserve"> Time!J$76</f>
        <v>0</v>
      </c>
      <c r="K121" s="301">
        <f xml:space="preserve"> Time!K$76</f>
        <v>0</v>
      </c>
      <c r="L121" s="301">
        <f xml:space="preserve"> Time!L$76</f>
        <v>1</v>
      </c>
      <c r="M121" s="301">
        <f xml:space="preserve"> Time!M$76</f>
        <v>0</v>
      </c>
      <c r="N121" s="301">
        <f xml:space="preserve"> Time!N$76</f>
        <v>0</v>
      </c>
      <c r="O121" s="301">
        <f xml:space="preserve"> Time!O$76</f>
        <v>0</v>
      </c>
      <c r="P121" s="301">
        <f xml:space="preserve"> Time!P$76</f>
        <v>0</v>
      </c>
      <c r="Q121" s="301">
        <f xml:space="preserve"> Time!Q$76</f>
        <v>0</v>
      </c>
      <c r="R121" s="301">
        <f xml:space="preserve"> Time!R$76</f>
        <v>0</v>
      </c>
      <c r="S121" s="301">
        <f xml:space="preserve"> Time!S$76</f>
        <v>0</v>
      </c>
      <c r="T121" s="301">
        <f xml:space="preserve"> Time!T$76</f>
        <v>0</v>
      </c>
      <c r="U121" s="301">
        <f xml:space="preserve"> Time!U$76</f>
        <v>0</v>
      </c>
      <c r="V121" s="301">
        <f xml:space="preserve"> Time!V$76</f>
        <v>0</v>
      </c>
      <c r="W121" s="301">
        <f xml:space="preserve"> Time!W$76</f>
        <v>0</v>
      </c>
      <c r="X121" s="301">
        <f xml:space="preserve"> Time!X$76</f>
        <v>0</v>
      </c>
      <c r="Y121" s="301">
        <f xml:space="preserve"> Time!Y$76</f>
        <v>0</v>
      </c>
      <c r="Z121" s="301">
        <f xml:space="preserve"> Time!Z$76</f>
        <v>0</v>
      </c>
      <c r="AA121" s="301">
        <f xml:space="preserve"> Time!AA$76</f>
        <v>0</v>
      </c>
      <c r="AB121" s="301">
        <f xml:space="preserve"> Time!AB$76</f>
        <v>0</v>
      </c>
      <c r="AC121" s="301">
        <f xml:space="preserve"> Time!AC$76</f>
        <v>0</v>
      </c>
      <c r="AD121" s="301">
        <f xml:space="preserve"> Time!AD$76</f>
        <v>0</v>
      </c>
      <c r="AE121" s="301">
        <f xml:space="preserve"> Time!AE$76</f>
        <v>0</v>
      </c>
      <c r="AF121" s="301">
        <f xml:space="preserve"> Time!AF$76</f>
        <v>0</v>
      </c>
      <c r="AG121" s="301">
        <f xml:space="preserve"> Time!AG$76</f>
        <v>0</v>
      </c>
      <c r="AH121" s="301">
        <f xml:space="preserve"> Time!AH$76</f>
        <v>0</v>
      </c>
      <c r="AI121" s="301">
        <f xml:space="preserve"> Time!AI$76</f>
        <v>0</v>
      </c>
      <c r="AJ121" s="301">
        <f xml:space="preserve"> Time!AJ$76</f>
        <v>0</v>
      </c>
      <c r="AK121" s="301">
        <f xml:space="preserve"> Time!AK$76</f>
        <v>0</v>
      </c>
      <c r="AL121" s="301">
        <f xml:space="preserve"> Time!AL$76</f>
        <v>0</v>
      </c>
      <c r="AM121" s="301">
        <f xml:space="preserve"> Time!AM$76</f>
        <v>0</v>
      </c>
      <c r="AN121" s="301">
        <f xml:space="preserve"> Time!AN$76</f>
        <v>0</v>
      </c>
      <c r="AO121" s="301">
        <f xml:space="preserve"> Time!AO$76</f>
        <v>0</v>
      </c>
      <c r="AP121" s="301">
        <f xml:space="preserve"> Time!AP$76</f>
        <v>0</v>
      </c>
      <c r="AQ121" s="301">
        <f xml:space="preserve"> Time!AQ$76</f>
        <v>0</v>
      </c>
      <c r="AR121" s="301">
        <f xml:space="preserve"> Time!AR$76</f>
        <v>0</v>
      </c>
      <c r="AS121" s="301">
        <f xml:space="preserve"> Time!AS$76</f>
        <v>0</v>
      </c>
      <c r="AT121" s="301">
        <f xml:space="preserve"> Time!AT$76</f>
        <v>0</v>
      </c>
      <c r="AU121" s="301">
        <f xml:space="preserve"> Time!AU$76</f>
        <v>0</v>
      </c>
      <c r="AV121" s="301">
        <f xml:space="preserve"> Time!AV$76</f>
        <v>0</v>
      </c>
      <c r="AW121" s="301">
        <f xml:space="preserve"> Time!AW$76</f>
        <v>0</v>
      </c>
      <c r="AX121" s="301">
        <f xml:space="preserve"> Time!AX$76</f>
        <v>0</v>
      </c>
      <c r="AY121" s="301">
        <f xml:space="preserve"> Time!AY$76</f>
        <v>0</v>
      </c>
      <c r="AZ121" s="301">
        <f xml:space="preserve"> Time!AZ$76</f>
        <v>0</v>
      </c>
      <c r="BA121" s="301">
        <f xml:space="preserve"> Time!BA$76</f>
        <v>0</v>
      </c>
      <c r="BB121" s="301">
        <f xml:space="preserve"> Time!BB$76</f>
        <v>0</v>
      </c>
      <c r="BC121" s="301">
        <f xml:space="preserve"> Time!BC$76</f>
        <v>0</v>
      </c>
      <c r="BD121" s="301">
        <f xml:space="preserve"> Time!BD$76</f>
        <v>0</v>
      </c>
      <c r="BE121" s="301">
        <f xml:space="preserve"> Time!BE$76</f>
        <v>0</v>
      </c>
      <c r="BF121" s="301">
        <f xml:space="preserve"> Time!BF$76</f>
        <v>0</v>
      </c>
      <c r="BG121" s="301">
        <f xml:space="preserve"> Time!BG$76</f>
        <v>0</v>
      </c>
      <c r="BH121" s="301">
        <f xml:space="preserve"> Time!BH$76</f>
        <v>0</v>
      </c>
      <c r="BI121" s="301">
        <f xml:space="preserve"> Time!BI$76</f>
        <v>0</v>
      </c>
      <c r="BJ121" s="301">
        <f xml:space="preserve"> Time!BJ$76</f>
        <v>0</v>
      </c>
      <c r="BK121" s="301">
        <f xml:space="preserve"> Time!BK$76</f>
        <v>0</v>
      </c>
      <c r="BL121" s="301">
        <f xml:space="preserve"> Time!BL$76</f>
        <v>0</v>
      </c>
      <c r="BM121" s="301">
        <f xml:space="preserve"> Time!BM$76</f>
        <v>0</v>
      </c>
      <c r="BN121" s="301">
        <f xml:space="preserve"> Time!BN$76</f>
        <v>0</v>
      </c>
      <c r="BO121" s="301">
        <f xml:space="preserve"> Time!BO$76</f>
        <v>0</v>
      </c>
      <c r="BP121" s="301">
        <f xml:space="preserve"> Time!BP$76</f>
        <v>0</v>
      </c>
      <c r="BQ121" s="301">
        <f xml:space="preserve"> Time!BQ$76</f>
        <v>0</v>
      </c>
      <c r="BR121" s="301">
        <f xml:space="preserve"> Time!BR$76</f>
        <v>0</v>
      </c>
      <c r="BS121" s="301">
        <f xml:space="preserve"> Time!BS$76</f>
        <v>0</v>
      </c>
      <c r="BT121" s="301">
        <f xml:space="preserve"> Time!BT$76</f>
        <v>0</v>
      </c>
      <c r="BU121" s="301">
        <f xml:space="preserve"> Time!BU$76</f>
        <v>0</v>
      </c>
      <c r="BV121" s="301">
        <f xml:space="preserve"> Time!BV$76</f>
        <v>0</v>
      </c>
      <c r="BW121" s="301">
        <f xml:space="preserve"> Time!BW$76</f>
        <v>0</v>
      </c>
      <c r="BX121" s="301">
        <f xml:space="preserve"> Time!BX$76</f>
        <v>0</v>
      </c>
      <c r="BY121" s="301">
        <f xml:space="preserve"> Time!BY$76</f>
        <v>0</v>
      </c>
      <c r="BZ121" s="301">
        <f xml:space="preserve"> Time!BZ$76</f>
        <v>0</v>
      </c>
      <c r="CA121" s="301">
        <f xml:space="preserve"> Time!CA$76</f>
        <v>0</v>
      </c>
      <c r="CB121" s="301">
        <f xml:space="preserve"> Time!CB$76</f>
        <v>0</v>
      </c>
      <c r="CC121" s="301">
        <f xml:space="preserve"> Time!CC$76</f>
        <v>0</v>
      </c>
      <c r="CD121" s="301">
        <f xml:space="preserve"> Time!CD$76</f>
        <v>0</v>
      </c>
      <c r="CE121" s="301">
        <f xml:space="preserve"> Time!CE$76</f>
        <v>0</v>
      </c>
      <c r="CF121" s="301">
        <f xml:space="preserve"> Time!CF$76</f>
        <v>0</v>
      </c>
      <c r="CG121" s="301">
        <f xml:space="preserve"> Time!CG$76</f>
        <v>0</v>
      </c>
      <c r="CH121" s="301">
        <f xml:space="preserve"> Time!CH$76</f>
        <v>0</v>
      </c>
      <c r="CI121" s="301">
        <f xml:space="preserve"> Time!CI$76</f>
        <v>0</v>
      </c>
      <c r="CJ121" s="301">
        <f xml:space="preserve"> Time!CJ$76</f>
        <v>0</v>
      </c>
      <c r="CK121" s="301">
        <f xml:space="preserve"> Time!CK$76</f>
        <v>0</v>
      </c>
      <c r="CL121" s="301">
        <f xml:space="preserve"> Time!CL$76</f>
        <v>0</v>
      </c>
      <c r="CM121" s="301">
        <f xml:space="preserve"> Time!CM$76</f>
        <v>0</v>
      </c>
      <c r="CN121" s="301">
        <f xml:space="preserve"> Time!CN$76</f>
        <v>0</v>
      </c>
      <c r="CO121" s="301">
        <f xml:space="preserve"> Time!CO$76</f>
        <v>0</v>
      </c>
      <c r="CP121" s="301">
        <f xml:space="preserve"> Time!CP$76</f>
        <v>0</v>
      </c>
      <c r="CQ121" s="301">
        <f xml:space="preserve"> Time!CQ$76</f>
        <v>0</v>
      </c>
      <c r="CR121" s="301">
        <f xml:space="preserve"> Time!CR$76</f>
        <v>0</v>
      </c>
      <c r="CS121" s="301">
        <f xml:space="preserve"> Time!CS$76</f>
        <v>0</v>
      </c>
      <c r="CT121" s="301">
        <f xml:space="preserve"> Time!CT$76</f>
        <v>0</v>
      </c>
      <c r="CU121" s="301">
        <f xml:space="preserve"> Time!CU$76</f>
        <v>0</v>
      </c>
      <c r="CV121" s="301">
        <f xml:space="preserve"> Time!CV$76</f>
        <v>0</v>
      </c>
      <c r="CW121" s="301">
        <f xml:space="preserve"> Time!CW$76</f>
        <v>0</v>
      </c>
      <c r="CX121" s="301">
        <f xml:space="preserve"> Time!CX$76</f>
        <v>0</v>
      </c>
      <c r="CY121" s="301">
        <f xml:space="preserve"> Time!CY$76</f>
        <v>0</v>
      </c>
      <c r="CZ121" s="301">
        <f xml:space="preserve"> Time!CZ$76</f>
        <v>0</v>
      </c>
      <c r="DA121" s="301">
        <f xml:space="preserve"> Time!DA$76</f>
        <v>0</v>
      </c>
      <c r="DB121" s="301">
        <f xml:space="preserve"> Time!DB$76</f>
        <v>0</v>
      </c>
      <c r="DC121" s="301">
        <f xml:space="preserve"> Time!DC$76</f>
        <v>0</v>
      </c>
      <c r="DD121" s="301">
        <f xml:space="preserve"> Time!DD$76</f>
        <v>0</v>
      </c>
      <c r="DE121" s="301">
        <f xml:space="preserve"> Time!DE$76</f>
        <v>0</v>
      </c>
      <c r="DF121" s="301">
        <f xml:space="preserve"> Time!DF$76</f>
        <v>0</v>
      </c>
      <c r="DG121" s="301">
        <f xml:space="preserve"> Time!DG$76</f>
        <v>0</v>
      </c>
      <c r="DH121" s="301">
        <f xml:space="preserve"> Time!DH$76</f>
        <v>0</v>
      </c>
      <c r="DI121" s="301">
        <f xml:space="preserve"> Time!DI$76</f>
        <v>0</v>
      </c>
      <c r="DJ121" s="301">
        <f xml:space="preserve"> Time!DJ$76</f>
        <v>0</v>
      </c>
      <c r="DK121" s="301">
        <f xml:space="preserve"> Time!DK$76</f>
        <v>0</v>
      </c>
      <c r="DL121" s="301">
        <f xml:space="preserve"> Time!DL$76</f>
        <v>0</v>
      </c>
      <c r="DM121" s="301">
        <f xml:space="preserve"> Time!DM$76</f>
        <v>0</v>
      </c>
      <c r="DN121" s="301">
        <f xml:space="preserve"> Time!DN$76</f>
        <v>0</v>
      </c>
      <c r="DO121" s="301">
        <f xml:space="preserve"> Time!DO$76</f>
        <v>0</v>
      </c>
      <c r="DP121" s="301">
        <f xml:space="preserve"> Time!DP$76</f>
        <v>0</v>
      </c>
      <c r="DQ121" s="301">
        <f xml:space="preserve"> Time!DQ$76</f>
        <v>0</v>
      </c>
      <c r="DR121" s="301">
        <f xml:space="preserve"> Time!DR$76</f>
        <v>0</v>
      </c>
      <c r="DS121" s="301">
        <f xml:space="preserve"> Time!DS$76</f>
        <v>0</v>
      </c>
      <c r="DT121" s="301">
        <f xml:space="preserve"> Time!DT$76</f>
        <v>0</v>
      </c>
      <c r="DU121" s="301">
        <f xml:space="preserve"> Time!DU$76</f>
        <v>0</v>
      </c>
      <c r="DV121" s="301">
        <f xml:space="preserve"> Time!DV$76</f>
        <v>0</v>
      </c>
      <c r="DW121" s="301">
        <f xml:space="preserve"> Time!DW$76</f>
        <v>0</v>
      </c>
      <c r="DX121" s="301">
        <f xml:space="preserve"> Time!DX$76</f>
        <v>0</v>
      </c>
      <c r="DY121" s="301">
        <f xml:space="preserve"> Time!DY$76</f>
        <v>0</v>
      </c>
      <c r="DZ121" s="301">
        <f xml:space="preserve"> Time!DZ$76</f>
        <v>0</v>
      </c>
      <c r="EA121" s="301">
        <f xml:space="preserve"> Time!EA$76</f>
        <v>0</v>
      </c>
      <c r="EB121" s="301">
        <f xml:space="preserve"> Time!EB$76</f>
        <v>0</v>
      </c>
      <c r="EC121" s="301">
        <f xml:space="preserve"> Time!EC$76</f>
        <v>0</v>
      </c>
      <c r="ED121" s="301">
        <f xml:space="preserve"> Time!ED$76</f>
        <v>0</v>
      </c>
      <c r="EE121" s="301">
        <f xml:space="preserve"> Time!EE$76</f>
        <v>0</v>
      </c>
      <c r="EF121" s="301">
        <f xml:space="preserve"> Time!EF$76</f>
        <v>0</v>
      </c>
      <c r="EG121" s="301">
        <f xml:space="preserve"> Time!EG$76</f>
        <v>0</v>
      </c>
      <c r="EH121" s="301">
        <f xml:space="preserve"> Time!EH$76</f>
        <v>0</v>
      </c>
      <c r="EI121" s="301">
        <f xml:space="preserve"> Time!EI$76</f>
        <v>0</v>
      </c>
      <c r="EJ121" s="301">
        <f xml:space="preserve"> Time!EJ$76</f>
        <v>0</v>
      </c>
      <c r="EK121" s="301">
        <f xml:space="preserve"> Time!EK$76</f>
        <v>0</v>
      </c>
      <c r="EL121" s="301">
        <f xml:space="preserve"> Time!EL$76</f>
        <v>0</v>
      </c>
      <c r="EM121" s="301">
        <f xml:space="preserve"> Time!EM$76</f>
        <v>0</v>
      </c>
      <c r="EN121" s="301">
        <f xml:space="preserve"> Time!EN$76</f>
        <v>0</v>
      </c>
      <c r="EO121" s="301">
        <f xml:space="preserve"> Time!EO$76</f>
        <v>0</v>
      </c>
      <c r="EP121" s="301">
        <f xml:space="preserve"> Time!EP$76</f>
        <v>0</v>
      </c>
      <c r="EQ121" s="301">
        <f xml:space="preserve"> Time!EQ$76</f>
        <v>0</v>
      </c>
      <c r="ER121" s="301">
        <f xml:space="preserve"> Time!ER$76</f>
        <v>0</v>
      </c>
      <c r="ES121" s="301">
        <f xml:space="preserve"> Time!ES$76</f>
        <v>0</v>
      </c>
      <c r="ET121" s="301">
        <f xml:space="preserve"> Time!ET$76</f>
        <v>0</v>
      </c>
      <c r="EU121" s="301">
        <f xml:space="preserve"> Time!EU$76</f>
        <v>0</v>
      </c>
      <c r="EV121" s="301">
        <f xml:space="preserve"> Time!EV$76</f>
        <v>0</v>
      </c>
      <c r="EW121" s="301">
        <f xml:space="preserve"> Time!EW$76</f>
        <v>0</v>
      </c>
      <c r="EX121" s="301">
        <f xml:space="preserve"> Time!EX$76</f>
        <v>0</v>
      </c>
      <c r="EY121" s="301">
        <f xml:space="preserve"> Time!EY$76</f>
        <v>0</v>
      </c>
      <c r="EZ121" s="301">
        <f xml:space="preserve"> Time!EZ$76</f>
        <v>0</v>
      </c>
      <c r="FA121" s="301">
        <f xml:space="preserve"> Time!FA$76</f>
        <v>0</v>
      </c>
      <c r="FB121" s="301">
        <f xml:space="preserve"> Time!FB$76</f>
        <v>0</v>
      </c>
      <c r="FC121" s="301">
        <f xml:space="preserve"> Time!FC$76</f>
        <v>0</v>
      </c>
      <c r="FD121" s="301">
        <f xml:space="preserve"> Time!FD$76</f>
        <v>0</v>
      </c>
      <c r="FE121" s="301">
        <f xml:space="preserve"> Time!FE$76</f>
        <v>0</v>
      </c>
      <c r="FF121" s="301">
        <f xml:space="preserve"> Time!FF$76</f>
        <v>0</v>
      </c>
      <c r="FG121" s="301">
        <f xml:space="preserve"> Time!FG$76</f>
        <v>0</v>
      </c>
      <c r="FH121" s="301">
        <f xml:space="preserve"> Time!FH$76</f>
        <v>0</v>
      </c>
      <c r="FI121" s="301">
        <f xml:space="preserve"> Time!FI$76</f>
        <v>0</v>
      </c>
      <c r="FJ121" s="301">
        <f xml:space="preserve"> Time!FJ$76</f>
        <v>0</v>
      </c>
      <c r="FK121" s="301">
        <f xml:space="preserve"> Time!FK$76</f>
        <v>0</v>
      </c>
      <c r="FL121" s="301">
        <f xml:space="preserve"> Time!FL$76</f>
        <v>0</v>
      </c>
      <c r="FM121" s="301">
        <f xml:space="preserve"> Time!FM$76</f>
        <v>0</v>
      </c>
      <c r="FN121" s="301">
        <f xml:space="preserve"> Time!FN$76</f>
        <v>0</v>
      </c>
      <c r="FO121" s="301">
        <f xml:space="preserve"> Time!FO$76</f>
        <v>0</v>
      </c>
      <c r="FP121" s="301">
        <f xml:space="preserve"> Time!FP$76</f>
        <v>0</v>
      </c>
      <c r="FQ121" s="301">
        <f xml:space="preserve"> Time!FQ$76</f>
        <v>0</v>
      </c>
      <c r="FR121" s="301">
        <f xml:space="preserve"> Time!FR$76</f>
        <v>0</v>
      </c>
      <c r="FS121" s="301">
        <f xml:space="preserve"> Time!FS$76</f>
        <v>0</v>
      </c>
      <c r="FT121" s="301">
        <f xml:space="preserve"> Time!FT$76</f>
        <v>0</v>
      </c>
      <c r="FU121" s="301">
        <f xml:space="preserve"> Time!FU$76</f>
        <v>0</v>
      </c>
      <c r="FV121" s="301">
        <f xml:space="preserve"> Time!FV$76</f>
        <v>0</v>
      </c>
      <c r="FW121" s="301">
        <f xml:space="preserve"> Time!FW$76</f>
        <v>0</v>
      </c>
      <c r="FX121" s="301">
        <f xml:space="preserve"> Time!FX$76</f>
        <v>0</v>
      </c>
      <c r="FY121" s="301">
        <f xml:space="preserve"> Time!FY$76</f>
        <v>0</v>
      </c>
      <c r="FZ121" s="301">
        <f xml:space="preserve"> Time!FZ$76</f>
        <v>0</v>
      </c>
      <c r="GA121" s="301">
        <f xml:space="preserve"> Time!GA$76</f>
        <v>0</v>
      </c>
      <c r="GB121" s="301">
        <f xml:space="preserve"> Time!GB$76</f>
        <v>0</v>
      </c>
      <c r="GC121" s="301">
        <f xml:space="preserve"> Time!GC$76</f>
        <v>0</v>
      </c>
      <c r="GD121" s="301">
        <f xml:space="preserve"> Time!GD$76</f>
        <v>0</v>
      </c>
      <c r="GE121" s="301">
        <f xml:space="preserve"> Time!GE$76</f>
        <v>0</v>
      </c>
      <c r="GF121" s="301">
        <f xml:space="preserve"> Time!GF$76</f>
        <v>0</v>
      </c>
      <c r="GG121" s="301">
        <f xml:space="preserve"> Time!GG$76</f>
        <v>0</v>
      </c>
      <c r="GH121" s="301">
        <f xml:space="preserve"> Time!GH$76</f>
        <v>0</v>
      </c>
      <c r="GI121" s="301">
        <f xml:space="preserve"> Time!GI$76</f>
        <v>0</v>
      </c>
      <c r="GJ121" s="301">
        <f xml:space="preserve"> Time!GJ$76</f>
        <v>0</v>
      </c>
    </row>
    <row r="122" spans="1:192" s="275" customFormat="1" x14ac:dyDescent="0.25">
      <c r="A122" s="15"/>
      <c r="B122" s="15"/>
      <c r="C122" s="21"/>
      <c r="D122" s="60"/>
      <c r="E122" s="286"/>
      <c r="F122" s="286"/>
      <c r="G122" s="286"/>
      <c r="H122" s="286"/>
      <c r="I122" s="43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  <c r="AE122" s="286"/>
      <c r="AF122" s="286"/>
      <c r="AG122" s="286"/>
      <c r="AH122" s="286"/>
      <c r="AI122" s="286"/>
      <c r="AJ122" s="286"/>
      <c r="AK122" s="286"/>
      <c r="AL122" s="286"/>
      <c r="AM122" s="286"/>
      <c r="AN122" s="286"/>
      <c r="AO122" s="286"/>
      <c r="AP122" s="286"/>
      <c r="AQ122" s="286"/>
      <c r="AR122" s="286"/>
      <c r="AS122" s="286"/>
      <c r="AT122" s="286"/>
      <c r="AU122" s="286"/>
      <c r="AV122" s="286"/>
      <c r="AW122" s="286"/>
      <c r="AX122" s="286"/>
      <c r="AY122" s="286"/>
      <c r="AZ122" s="286"/>
      <c r="BA122" s="286"/>
      <c r="BB122" s="286"/>
      <c r="BC122" s="286"/>
      <c r="BD122" s="286"/>
      <c r="BE122" s="286"/>
      <c r="BF122" s="286"/>
      <c r="BG122" s="286"/>
      <c r="BH122" s="286"/>
      <c r="BI122" s="286"/>
      <c r="BJ122" s="286"/>
      <c r="BK122" s="286"/>
      <c r="BL122" s="286"/>
      <c r="BM122" s="286"/>
      <c r="BN122" s="286"/>
      <c r="BO122" s="286"/>
      <c r="BP122" s="286"/>
      <c r="BQ122" s="286"/>
      <c r="BR122" s="286"/>
      <c r="BS122" s="286"/>
      <c r="BT122" s="286"/>
      <c r="BU122" s="286"/>
      <c r="BV122" s="286"/>
      <c r="BW122" s="286"/>
      <c r="BX122" s="286"/>
      <c r="BY122" s="286"/>
      <c r="BZ122" s="286"/>
      <c r="CA122" s="286"/>
      <c r="CB122" s="286"/>
      <c r="CC122" s="286"/>
      <c r="CD122" s="286"/>
      <c r="CE122" s="286"/>
      <c r="CF122" s="286"/>
      <c r="CG122" s="286"/>
      <c r="CH122" s="286"/>
      <c r="CI122" s="286"/>
      <c r="CJ122" s="286"/>
      <c r="CK122" s="286"/>
      <c r="CL122" s="286"/>
      <c r="CM122" s="286"/>
      <c r="CN122" s="286"/>
      <c r="CO122" s="286"/>
      <c r="CP122" s="286"/>
      <c r="CQ122" s="286"/>
      <c r="CR122" s="286"/>
      <c r="CS122" s="286"/>
      <c r="CT122" s="286"/>
      <c r="CU122" s="286"/>
      <c r="CV122" s="286"/>
      <c r="CW122" s="286"/>
      <c r="CX122" s="286"/>
      <c r="CY122" s="286"/>
      <c r="CZ122" s="286"/>
      <c r="DA122" s="286"/>
      <c r="DB122" s="286"/>
      <c r="DC122" s="286"/>
      <c r="DD122" s="286"/>
      <c r="DE122" s="286"/>
      <c r="DF122" s="286"/>
      <c r="DG122" s="286"/>
      <c r="DH122" s="286"/>
      <c r="DI122" s="286"/>
      <c r="DJ122" s="286"/>
      <c r="DK122" s="286"/>
      <c r="DL122" s="286"/>
      <c r="DM122" s="286"/>
      <c r="DN122" s="286"/>
      <c r="DO122" s="286"/>
      <c r="DP122" s="286"/>
      <c r="DQ122" s="286"/>
      <c r="DR122" s="286"/>
      <c r="DS122" s="286"/>
      <c r="DT122" s="286"/>
      <c r="DU122" s="286"/>
      <c r="DV122" s="286"/>
      <c r="DW122" s="286"/>
      <c r="DX122" s="286"/>
      <c r="DY122" s="286"/>
      <c r="DZ122" s="286"/>
      <c r="EA122" s="286"/>
      <c r="EB122" s="286"/>
      <c r="EC122" s="286"/>
      <c r="ED122" s="286"/>
      <c r="EE122" s="286"/>
      <c r="EF122" s="286"/>
      <c r="EG122" s="286"/>
      <c r="EH122" s="286"/>
      <c r="EI122" s="286"/>
      <c r="EJ122" s="286"/>
      <c r="EK122" s="286"/>
      <c r="EL122" s="286"/>
      <c r="EM122" s="286"/>
      <c r="EN122" s="286"/>
      <c r="EO122" s="286"/>
      <c r="EP122" s="286"/>
      <c r="EQ122" s="286"/>
      <c r="ER122" s="286"/>
      <c r="ES122" s="286"/>
      <c r="ET122" s="286"/>
      <c r="EU122" s="286"/>
      <c r="EV122" s="286"/>
      <c r="EW122" s="286"/>
      <c r="EX122" s="286"/>
      <c r="EY122" s="286"/>
      <c r="EZ122" s="286"/>
      <c r="FA122" s="286"/>
      <c r="FB122" s="286"/>
      <c r="FC122" s="286"/>
      <c r="FD122" s="286"/>
      <c r="FE122" s="286"/>
      <c r="FF122" s="286"/>
      <c r="FG122" s="286"/>
      <c r="FH122" s="286"/>
      <c r="FI122" s="286"/>
      <c r="FJ122" s="286"/>
      <c r="FK122" s="286"/>
      <c r="FL122" s="286"/>
      <c r="FM122" s="286"/>
      <c r="FN122" s="286"/>
      <c r="FO122" s="286"/>
      <c r="FP122" s="286"/>
      <c r="FQ122" s="286"/>
      <c r="FR122" s="286"/>
      <c r="FS122" s="286"/>
      <c r="FT122" s="286"/>
      <c r="FU122" s="286"/>
      <c r="FV122" s="286"/>
      <c r="FW122" s="286"/>
      <c r="FX122" s="286"/>
      <c r="FY122" s="286"/>
      <c r="FZ122" s="286"/>
      <c r="GA122" s="286"/>
      <c r="GB122" s="286"/>
      <c r="GC122" s="286"/>
      <c r="GD122" s="286"/>
      <c r="GE122" s="286"/>
      <c r="GF122" s="286"/>
      <c r="GG122" s="286"/>
      <c r="GH122" s="286"/>
      <c r="GI122" s="286"/>
      <c r="GJ122" s="286"/>
    </row>
    <row r="123" spans="1:192" s="275" customFormat="1" x14ac:dyDescent="0.25">
      <c r="A123" s="15"/>
      <c r="B123" s="15"/>
      <c r="C123" s="21"/>
      <c r="D123" s="60"/>
      <c r="E123" s="286" t="s">
        <v>294</v>
      </c>
      <c r="F123" s="286"/>
      <c r="G123" s="286" t="str">
        <f xml:space="preserve"> SMU</f>
        <v>$ 000s</v>
      </c>
      <c r="H123" s="286"/>
      <c r="I123" s="43"/>
      <c r="J123" s="286">
        <f t="shared" ref="J123:BU123" si="212">I127</f>
        <v>0</v>
      </c>
      <c r="K123" s="286">
        <f t="shared" ca="1" si="212"/>
        <v>0</v>
      </c>
      <c r="L123" s="286">
        <f t="shared" ca="1" si="212"/>
        <v>0</v>
      </c>
      <c r="M123" s="286">
        <f t="shared" si="212"/>
        <v>0</v>
      </c>
      <c r="N123" s="286">
        <f t="shared" ca="1" si="212"/>
        <v>0</v>
      </c>
      <c r="O123" s="286">
        <f t="shared" ca="1" si="212"/>
        <v>0</v>
      </c>
      <c r="P123" s="286">
        <f t="shared" ca="1" si="212"/>
        <v>752.46250000000146</v>
      </c>
      <c r="Q123" s="286">
        <f t="shared" ca="1" si="212"/>
        <v>1476.6613750000015</v>
      </c>
      <c r="R123" s="286">
        <f t="shared" ca="1" si="212"/>
        <v>0</v>
      </c>
      <c r="S123" s="286">
        <f t="shared" ca="1" si="212"/>
        <v>0</v>
      </c>
      <c r="T123" s="286">
        <f t="shared" ca="1" si="212"/>
        <v>651.91766169154289</v>
      </c>
      <c r="U123" s="286">
        <f t="shared" ca="1" si="212"/>
        <v>1275.0053532338309</v>
      </c>
      <c r="V123" s="286">
        <f t="shared" ca="1" si="212"/>
        <v>0</v>
      </c>
      <c r="W123" s="286">
        <f t="shared" ca="1" si="212"/>
        <v>0</v>
      </c>
      <c r="X123" s="286">
        <f t="shared" ca="1" si="212"/>
        <v>551.31234994183296</v>
      </c>
      <c r="Y123" s="286">
        <f t="shared" ca="1" si="212"/>
        <v>1082.2915911652335</v>
      </c>
      <c r="Z123" s="286">
        <f t="shared" ca="1" si="212"/>
        <v>0</v>
      </c>
      <c r="AA123" s="286">
        <f t="shared" ca="1" si="212"/>
        <v>0</v>
      </c>
      <c r="AB123" s="286">
        <f t="shared" ca="1" si="212"/>
        <v>450.64686561376493</v>
      </c>
      <c r="AC123" s="286">
        <f t="shared" ca="1" si="212"/>
        <v>871.32563719594077</v>
      </c>
      <c r="AD123" s="286">
        <f t="shared" ca="1" si="212"/>
        <v>0</v>
      </c>
      <c r="AE123" s="286">
        <f t="shared" ca="1" si="212"/>
        <v>0</v>
      </c>
      <c r="AF123" s="286">
        <f t="shared" ca="1" si="212"/>
        <v>349.92150807339704</v>
      </c>
      <c r="AG123" s="286">
        <f t="shared" ca="1" si="212"/>
        <v>669.30316138899423</v>
      </c>
      <c r="AH123" s="286">
        <f t="shared" ca="1" si="212"/>
        <v>0</v>
      </c>
      <c r="AI123" s="286">
        <f t="shared" ca="1" si="212"/>
        <v>0</v>
      </c>
      <c r="AJ123" s="286">
        <f t="shared" ca="1" si="212"/>
        <v>249.136575197409</v>
      </c>
      <c r="AK123" s="286">
        <f t="shared" ca="1" si="212"/>
        <v>467.15974765073929</v>
      </c>
      <c r="AL123" s="286">
        <f t="shared" ca="1" si="212"/>
        <v>0</v>
      </c>
      <c r="AM123" s="286">
        <f t="shared" ca="1" si="212"/>
        <v>0</v>
      </c>
      <c r="AN123" s="286">
        <f t="shared" ca="1" si="212"/>
        <v>205.11379623866264</v>
      </c>
      <c r="AO123" s="286">
        <f t="shared" ca="1" si="212"/>
        <v>402.65602532266945</v>
      </c>
      <c r="AP123" s="286">
        <f t="shared" ca="1" si="212"/>
        <v>0</v>
      </c>
      <c r="AQ123" s="286">
        <f t="shared" ca="1" si="212"/>
        <v>0</v>
      </c>
      <c r="AR123" s="286">
        <f t="shared" ca="1" si="212"/>
        <v>173.27257009129607</v>
      </c>
      <c r="AS123" s="286">
        <f t="shared" ca="1" si="212"/>
        <v>334.48562006192913</v>
      </c>
      <c r="AT123" s="286">
        <f t="shared" ca="1" si="212"/>
        <v>0</v>
      </c>
      <c r="AU123" s="286">
        <f t="shared" ca="1" si="212"/>
        <v>0</v>
      </c>
      <c r="AV123" s="286">
        <f t="shared" ca="1" si="212"/>
        <v>132.31721018588769</v>
      </c>
      <c r="AW123" s="286">
        <f t="shared" ca="1" si="212"/>
        <v>251.56126415242596</v>
      </c>
      <c r="AX123" s="286">
        <f t="shared" ca="1" si="212"/>
        <v>0</v>
      </c>
      <c r="AY123" s="286">
        <f t="shared" ca="1" si="212"/>
        <v>0</v>
      </c>
      <c r="AZ123" s="286">
        <f t="shared" ca="1" si="212"/>
        <v>83.929855578684737</v>
      </c>
      <c r="BA123" s="286">
        <f t="shared" ca="1" si="212"/>
        <v>153.96381475857558</v>
      </c>
      <c r="BB123" s="286">
        <f t="shared" ca="1" si="212"/>
        <v>0</v>
      </c>
      <c r="BC123" s="286">
        <f t="shared" ca="1" si="212"/>
        <v>0</v>
      </c>
      <c r="BD123" s="286">
        <f t="shared" ca="1" si="212"/>
        <v>0</v>
      </c>
      <c r="BE123" s="286">
        <f t="shared" ca="1" si="212"/>
        <v>0</v>
      </c>
      <c r="BF123" s="286">
        <f t="shared" ca="1" si="212"/>
        <v>0</v>
      </c>
      <c r="BG123" s="286">
        <f t="shared" ca="1" si="212"/>
        <v>0</v>
      </c>
      <c r="BH123" s="286">
        <f t="shared" ca="1" si="212"/>
        <v>0</v>
      </c>
      <c r="BI123" s="286">
        <f t="shared" ca="1" si="212"/>
        <v>0</v>
      </c>
      <c r="BJ123" s="286">
        <f t="shared" ca="1" si="212"/>
        <v>0</v>
      </c>
      <c r="BK123" s="286">
        <f t="shared" ca="1" si="212"/>
        <v>0</v>
      </c>
      <c r="BL123" s="286">
        <f t="shared" ca="1" si="212"/>
        <v>0</v>
      </c>
      <c r="BM123" s="286">
        <f t="shared" ca="1" si="212"/>
        <v>0</v>
      </c>
      <c r="BN123" s="286">
        <f t="shared" ca="1" si="212"/>
        <v>0</v>
      </c>
      <c r="BO123" s="286">
        <f t="shared" ca="1" si="212"/>
        <v>0</v>
      </c>
      <c r="BP123" s="286">
        <f t="shared" ca="1" si="212"/>
        <v>0</v>
      </c>
      <c r="BQ123" s="286">
        <f t="shared" ca="1" si="212"/>
        <v>0</v>
      </c>
      <c r="BR123" s="286">
        <f t="shared" ca="1" si="212"/>
        <v>0</v>
      </c>
      <c r="BS123" s="286">
        <f t="shared" ca="1" si="212"/>
        <v>0</v>
      </c>
      <c r="BT123" s="286">
        <f t="shared" ca="1" si="212"/>
        <v>0</v>
      </c>
      <c r="BU123" s="286">
        <f t="shared" ca="1" si="212"/>
        <v>0</v>
      </c>
      <c r="BV123" s="286">
        <f t="shared" ref="BV123:EG123" ca="1" si="213">BU127</f>
        <v>0</v>
      </c>
      <c r="BW123" s="286">
        <f t="shared" ca="1" si="213"/>
        <v>0</v>
      </c>
      <c r="BX123" s="286">
        <f t="shared" ca="1" si="213"/>
        <v>0</v>
      </c>
      <c r="BY123" s="286">
        <f t="shared" ca="1" si="213"/>
        <v>0</v>
      </c>
      <c r="BZ123" s="286">
        <f t="shared" ca="1" si="213"/>
        <v>0</v>
      </c>
      <c r="CA123" s="286">
        <f t="shared" ca="1" si="213"/>
        <v>0</v>
      </c>
      <c r="CB123" s="286">
        <f t="shared" ca="1" si="213"/>
        <v>0</v>
      </c>
      <c r="CC123" s="286">
        <f t="shared" ca="1" si="213"/>
        <v>0</v>
      </c>
      <c r="CD123" s="286">
        <f t="shared" ca="1" si="213"/>
        <v>0</v>
      </c>
      <c r="CE123" s="286">
        <f t="shared" ca="1" si="213"/>
        <v>0</v>
      </c>
      <c r="CF123" s="286">
        <f t="shared" ca="1" si="213"/>
        <v>0</v>
      </c>
      <c r="CG123" s="286">
        <f t="shared" ca="1" si="213"/>
        <v>0</v>
      </c>
      <c r="CH123" s="286">
        <f t="shared" ca="1" si="213"/>
        <v>0</v>
      </c>
      <c r="CI123" s="286">
        <f t="shared" ca="1" si="213"/>
        <v>0</v>
      </c>
      <c r="CJ123" s="286">
        <f t="shared" ca="1" si="213"/>
        <v>0</v>
      </c>
      <c r="CK123" s="286">
        <f t="shared" ca="1" si="213"/>
        <v>0</v>
      </c>
      <c r="CL123" s="286">
        <f t="shared" ca="1" si="213"/>
        <v>0</v>
      </c>
      <c r="CM123" s="286">
        <f t="shared" ca="1" si="213"/>
        <v>0</v>
      </c>
      <c r="CN123" s="286">
        <f t="shared" ca="1" si="213"/>
        <v>0</v>
      </c>
      <c r="CO123" s="286">
        <f t="shared" ca="1" si="213"/>
        <v>0</v>
      </c>
      <c r="CP123" s="286">
        <f t="shared" ca="1" si="213"/>
        <v>0</v>
      </c>
      <c r="CQ123" s="286">
        <f t="shared" ca="1" si="213"/>
        <v>0</v>
      </c>
      <c r="CR123" s="286">
        <f t="shared" ca="1" si="213"/>
        <v>0</v>
      </c>
      <c r="CS123" s="286">
        <f t="shared" ca="1" si="213"/>
        <v>0</v>
      </c>
      <c r="CT123" s="286">
        <f t="shared" ca="1" si="213"/>
        <v>0</v>
      </c>
      <c r="CU123" s="286">
        <f t="shared" ca="1" si="213"/>
        <v>0</v>
      </c>
      <c r="CV123" s="286">
        <f t="shared" ca="1" si="213"/>
        <v>0</v>
      </c>
      <c r="CW123" s="286">
        <f t="shared" ca="1" si="213"/>
        <v>0</v>
      </c>
      <c r="CX123" s="286">
        <f t="shared" ca="1" si="213"/>
        <v>0</v>
      </c>
      <c r="CY123" s="286">
        <f t="shared" ca="1" si="213"/>
        <v>0</v>
      </c>
      <c r="CZ123" s="286">
        <f t="shared" ca="1" si="213"/>
        <v>0</v>
      </c>
      <c r="DA123" s="286">
        <f t="shared" ca="1" si="213"/>
        <v>0</v>
      </c>
      <c r="DB123" s="286">
        <f t="shared" ca="1" si="213"/>
        <v>0</v>
      </c>
      <c r="DC123" s="286">
        <f t="shared" ca="1" si="213"/>
        <v>0</v>
      </c>
      <c r="DD123" s="286">
        <f t="shared" ca="1" si="213"/>
        <v>0</v>
      </c>
      <c r="DE123" s="286">
        <f t="shared" ca="1" si="213"/>
        <v>0</v>
      </c>
      <c r="DF123" s="286">
        <f t="shared" ca="1" si="213"/>
        <v>0</v>
      </c>
      <c r="DG123" s="286">
        <f t="shared" ca="1" si="213"/>
        <v>0</v>
      </c>
      <c r="DH123" s="286">
        <f t="shared" ca="1" si="213"/>
        <v>0</v>
      </c>
      <c r="DI123" s="286">
        <f t="shared" ca="1" si="213"/>
        <v>0</v>
      </c>
      <c r="DJ123" s="286">
        <f t="shared" ca="1" si="213"/>
        <v>0</v>
      </c>
      <c r="DK123" s="286">
        <f t="shared" ca="1" si="213"/>
        <v>0</v>
      </c>
      <c r="DL123" s="286">
        <f t="shared" ca="1" si="213"/>
        <v>0</v>
      </c>
      <c r="DM123" s="286">
        <f t="shared" ca="1" si="213"/>
        <v>0</v>
      </c>
      <c r="DN123" s="286">
        <f t="shared" ca="1" si="213"/>
        <v>0</v>
      </c>
      <c r="DO123" s="286">
        <f t="shared" ca="1" si="213"/>
        <v>0</v>
      </c>
      <c r="DP123" s="286">
        <f t="shared" ca="1" si="213"/>
        <v>0</v>
      </c>
      <c r="DQ123" s="286">
        <f t="shared" ca="1" si="213"/>
        <v>0</v>
      </c>
      <c r="DR123" s="286">
        <f t="shared" ca="1" si="213"/>
        <v>0</v>
      </c>
      <c r="DS123" s="286">
        <f t="shared" ca="1" si="213"/>
        <v>0</v>
      </c>
      <c r="DT123" s="286">
        <f t="shared" ca="1" si="213"/>
        <v>0</v>
      </c>
      <c r="DU123" s="286">
        <f t="shared" ca="1" si="213"/>
        <v>0</v>
      </c>
      <c r="DV123" s="286">
        <f t="shared" ca="1" si="213"/>
        <v>0</v>
      </c>
      <c r="DW123" s="286">
        <f t="shared" ca="1" si="213"/>
        <v>0</v>
      </c>
      <c r="DX123" s="286">
        <f t="shared" ca="1" si="213"/>
        <v>0</v>
      </c>
      <c r="DY123" s="286">
        <f t="shared" ca="1" si="213"/>
        <v>0</v>
      </c>
      <c r="DZ123" s="286">
        <f t="shared" ca="1" si="213"/>
        <v>0</v>
      </c>
      <c r="EA123" s="286">
        <f t="shared" ca="1" si="213"/>
        <v>0</v>
      </c>
      <c r="EB123" s="286">
        <f t="shared" ca="1" si="213"/>
        <v>0</v>
      </c>
      <c r="EC123" s="286">
        <f t="shared" ca="1" si="213"/>
        <v>0</v>
      </c>
      <c r="ED123" s="286">
        <f t="shared" ca="1" si="213"/>
        <v>0</v>
      </c>
      <c r="EE123" s="286">
        <f t="shared" ca="1" si="213"/>
        <v>0</v>
      </c>
      <c r="EF123" s="286">
        <f t="shared" ca="1" si="213"/>
        <v>0</v>
      </c>
      <c r="EG123" s="286">
        <f t="shared" ca="1" si="213"/>
        <v>0</v>
      </c>
      <c r="EH123" s="286">
        <f t="shared" ref="EH123:GJ123" ca="1" si="214">EG127</f>
        <v>0</v>
      </c>
      <c r="EI123" s="286">
        <f t="shared" ca="1" si="214"/>
        <v>0</v>
      </c>
      <c r="EJ123" s="286">
        <f t="shared" ca="1" si="214"/>
        <v>0</v>
      </c>
      <c r="EK123" s="286">
        <f t="shared" ca="1" si="214"/>
        <v>0</v>
      </c>
      <c r="EL123" s="286">
        <f t="shared" ca="1" si="214"/>
        <v>0</v>
      </c>
      <c r="EM123" s="286">
        <f t="shared" ca="1" si="214"/>
        <v>0</v>
      </c>
      <c r="EN123" s="286">
        <f t="shared" ca="1" si="214"/>
        <v>0</v>
      </c>
      <c r="EO123" s="286">
        <f t="shared" ca="1" si="214"/>
        <v>0</v>
      </c>
      <c r="EP123" s="286">
        <f t="shared" ca="1" si="214"/>
        <v>0</v>
      </c>
      <c r="EQ123" s="286">
        <f t="shared" ca="1" si="214"/>
        <v>0</v>
      </c>
      <c r="ER123" s="286">
        <f t="shared" ca="1" si="214"/>
        <v>0</v>
      </c>
      <c r="ES123" s="286">
        <f t="shared" ca="1" si="214"/>
        <v>0</v>
      </c>
      <c r="ET123" s="286">
        <f t="shared" ca="1" si="214"/>
        <v>0</v>
      </c>
      <c r="EU123" s="286">
        <f t="shared" ca="1" si="214"/>
        <v>0</v>
      </c>
      <c r="EV123" s="286">
        <f t="shared" ca="1" si="214"/>
        <v>0</v>
      </c>
      <c r="EW123" s="286">
        <f t="shared" ca="1" si="214"/>
        <v>0</v>
      </c>
      <c r="EX123" s="286">
        <f t="shared" ca="1" si="214"/>
        <v>0</v>
      </c>
      <c r="EY123" s="286">
        <f t="shared" ca="1" si="214"/>
        <v>0</v>
      </c>
      <c r="EZ123" s="286">
        <f t="shared" ca="1" si="214"/>
        <v>0</v>
      </c>
      <c r="FA123" s="286">
        <f t="shared" ca="1" si="214"/>
        <v>0</v>
      </c>
      <c r="FB123" s="286">
        <f t="shared" ca="1" si="214"/>
        <v>0</v>
      </c>
      <c r="FC123" s="286">
        <f t="shared" ca="1" si="214"/>
        <v>0</v>
      </c>
      <c r="FD123" s="286">
        <f t="shared" ca="1" si="214"/>
        <v>0</v>
      </c>
      <c r="FE123" s="286">
        <f t="shared" ca="1" si="214"/>
        <v>0</v>
      </c>
      <c r="FF123" s="286">
        <f t="shared" ca="1" si="214"/>
        <v>0</v>
      </c>
      <c r="FG123" s="286">
        <f t="shared" ca="1" si="214"/>
        <v>0</v>
      </c>
      <c r="FH123" s="286">
        <f t="shared" ca="1" si="214"/>
        <v>0</v>
      </c>
      <c r="FI123" s="286">
        <f t="shared" ca="1" si="214"/>
        <v>0</v>
      </c>
      <c r="FJ123" s="286">
        <f t="shared" ca="1" si="214"/>
        <v>0</v>
      </c>
      <c r="FK123" s="286">
        <f t="shared" ca="1" si="214"/>
        <v>0</v>
      </c>
      <c r="FL123" s="286">
        <f t="shared" ca="1" si="214"/>
        <v>0</v>
      </c>
      <c r="FM123" s="286">
        <f t="shared" ca="1" si="214"/>
        <v>0</v>
      </c>
      <c r="FN123" s="286">
        <f t="shared" ca="1" si="214"/>
        <v>0</v>
      </c>
      <c r="FO123" s="286">
        <f t="shared" ca="1" si="214"/>
        <v>0</v>
      </c>
      <c r="FP123" s="286">
        <f t="shared" ca="1" si="214"/>
        <v>0</v>
      </c>
      <c r="FQ123" s="286">
        <f t="shared" ca="1" si="214"/>
        <v>0</v>
      </c>
      <c r="FR123" s="286">
        <f t="shared" ca="1" si="214"/>
        <v>0</v>
      </c>
      <c r="FS123" s="286">
        <f t="shared" ca="1" si="214"/>
        <v>0</v>
      </c>
      <c r="FT123" s="286">
        <f t="shared" ca="1" si="214"/>
        <v>0</v>
      </c>
      <c r="FU123" s="286">
        <f t="shared" ca="1" si="214"/>
        <v>0</v>
      </c>
      <c r="FV123" s="286">
        <f t="shared" ca="1" si="214"/>
        <v>0</v>
      </c>
      <c r="FW123" s="286">
        <f t="shared" ca="1" si="214"/>
        <v>0</v>
      </c>
      <c r="FX123" s="286">
        <f t="shared" ca="1" si="214"/>
        <v>0</v>
      </c>
      <c r="FY123" s="286">
        <f t="shared" ca="1" si="214"/>
        <v>0</v>
      </c>
      <c r="FZ123" s="286">
        <f t="shared" ca="1" si="214"/>
        <v>0</v>
      </c>
      <c r="GA123" s="286">
        <f t="shared" ca="1" si="214"/>
        <v>0</v>
      </c>
      <c r="GB123" s="286">
        <f t="shared" ca="1" si="214"/>
        <v>0</v>
      </c>
      <c r="GC123" s="286">
        <f t="shared" ca="1" si="214"/>
        <v>0</v>
      </c>
      <c r="GD123" s="286">
        <f t="shared" ca="1" si="214"/>
        <v>0</v>
      </c>
      <c r="GE123" s="286">
        <f t="shared" ca="1" si="214"/>
        <v>0</v>
      </c>
      <c r="GF123" s="286">
        <f t="shared" ca="1" si="214"/>
        <v>0</v>
      </c>
      <c r="GG123" s="286">
        <f t="shared" ca="1" si="214"/>
        <v>0</v>
      </c>
      <c r="GH123" s="286">
        <f t="shared" ca="1" si="214"/>
        <v>0</v>
      </c>
      <c r="GI123" s="286">
        <f t="shared" ca="1" si="214"/>
        <v>0</v>
      </c>
      <c r="GJ123" s="286">
        <f t="shared" ca="1" si="214"/>
        <v>0</v>
      </c>
    </row>
    <row r="124" spans="1:192" s="275" customFormat="1" x14ac:dyDescent="0.25">
      <c r="A124" s="15"/>
      <c r="B124" s="15"/>
      <c r="C124" s="21"/>
      <c r="D124" s="614" t="s">
        <v>301</v>
      </c>
      <c r="E124" s="613" t="str">
        <f t="shared" ref="E124:AJ124" si="215" xml:space="preserve"> E$84</f>
        <v>RCF drawdown</v>
      </c>
      <c r="F124" s="613">
        <f t="shared" si="215"/>
        <v>0</v>
      </c>
      <c r="G124" s="613" t="str">
        <f t="shared" si="215"/>
        <v>$ 000s</v>
      </c>
      <c r="H124" s="613">
        <f t="shared" ca="1" si="215"/>
        <v>6876.1605211032402</v>
      </c>
      <c r="I124" s="613">
        <f t="shared" si="215"/>
        <v>0</v>
      </c>
      <c r="J124" s="613">
        <f t="shared" ca="1" si="215"/>
        <v>0</v>
      </c>
      <c r="K124" s="613">
        <f t="shared" ca="1" si="215"/>
        <v>0</v>
      </c>
      <c r="L124" s="613">
        <f t="shared" ca="1" si="215"/>
        <v>0</v>
      </c>
      <c r="M124" s="613">
        <f t="shared" ca="1" si="215"/>
        <v>0</v>
      </c>
      <c r="N124" s="613">
        <f t="shared" ca="1" si="215"/>
        <v>0</v>
      </c>
      <c r="O124" s="613">
        <f t="shared" ca="1" si="215"/>
        <v>752.46250000000146</v>
      </c>
      <c r="P124" s="613">
        <f t="shared" ca="1" si="215"/>
        <v>701.625</v>
      </c>
      <c r="Q124" s="613">
        <f t="shared" ca="1" si="215"/>
        <v>0</v>
      </c>
      <c r="R124" s="613">
        <f t="shared" ca="1" si="215"/>
        <v>0</v>
      </c>
      <c r="S124" s="613">
        <f t="shared" ca="1" si="215"/>
        <v>651.91766169154289</v>
      </c>
      <c r="T124" s="613">
        <f t="shared" ca="1" si="215"/>
        <v>603.53016169154171</v>
      </c>
      <c r="U124" s="613">
        <f t="shared" ca="1" si="215"/>
        <v>0</v>
      </c>
      <c r="V124" s="613">
        <f t="shared" ca="1" si="215"/>
        <v>0</v>
      </c>
      <c r="W124" s="613">
        <f t="shared" ca="1" si="215"/>
        <v>551.31234994183296</v>
      </c>
      <c r="X124" s="613">
        <f t="shared" ca="1" si="215"/>
        <v>514.25609994183151</v>
      </c>
      <c r="Y124" s="613">
        <f t="shared" ca="1" si="215"/>
        <v>0</v>
      </c>
      <c r="Z124" s="613">
        <f t="shared" ca="1" si="215"/>
        <v>0</v>
      </c>
      <c r="AA124" s="613">
        <f t="shared" ca="1" si="215"/>
        <v>450.64686561376493</v>
      </c>
      <c r="AB124" s="613">
        <f t="shared" ca="1" si="215"/>
        <v>407.15936561376293</v>
      </c>
      <c r="AC124" s="613">
        <f t="shared" ca="1" si="215"/>
        <v>0</v>
      </c>
      <c r="AD124" s="613">
        <f t="shared" ca="1" si="215"/>
        <v>0</v>
      </c>
      <c r="AE124" s="613">
        <f t="shared" ca="1" si="215"/>
        <v>349.92150807339704</v>
      </c>
      <c r="AF124" s="613">
        <f t="shared" ca="1" si="215"/>
        <v>308.88400807339531</v>
      </c>
      <c r="AG124" s="613">
        <f t="shared" ca="1" si="215"/>
        <v>0</v>
      </c>
      <c r="AH124" s="613">
        <f t="shared" ca="1" si="215"/>
        <v>0</v>
      </c>
      <c r="AI124" s="613">
        <f t="shared" ca="1" si="215"/>
        <v>249.136575197409</v>
      </c>
      <c r="AJ124" s="613">
        <f t="shared" ca="1" si="215"/>
        <v>210.549075197408</v>
      </c>
      <c r="AK124" s="613">
        <f t="shared" ref="AK124:BP124" ca="1" si="216" xml:space="preserve"> AK$84</f>
        <v>0</v>
      </c>
      <c r="AL124" s="613">
        <f t="shared" ca="1" si="216"/>
        <v>0</v>
      </c>
      <c r="AM124" s="613">
        <f t="shared" ca="1" si="216"/>
        <v>205.11379623866264</v>
      </c>
      <c r="AN124" s="613">
        <f t="shared" ca="1" si="216"/>
        <v>191.32044393143406</v>
      </c>
      <c r="AO124" s="613">
        <f t="shared" ca="1" si="216"/>
        <v>0</v>
      </c>
      <c r="AP124" s="613">
        <f t="shared" ca="1" si="216"/>
        <v>0</v>
      </c>
      <c r="AQ124" s="613">
        <f t="shared" ca="1" si="216"/>
        <v>173.27257009129607</v>
      </c>
      <c r="AR124" s="613">
        <f t="shared" ca="1" si="216"/>
        <v>156.01487286789416</v>
      </c>
      <c r="AS124" s="613">
        <f t="shared" ca="1" si="216"/>
        <v>0</v>
      </c>
      <c r="AT124" s="613">
        <f t="shared" ca="1" si="216"/>
        <v>0</v>
      </c>
      <c r="AU124" s="613">
        <f t="shared" ca="1" si="216"/>
        <v>132.31721018588769</v>
      </c>
      <c r="AV124" s="613">
        <f t="shared" ca="1" si="216"/>
        <v>115.27453766096164</v>
      </c>
      <c r="AW124" s="613">
        <f t="shared" ca="1" si="216"/>
        <v>0</v>
      </c>
      <c r="AX124" s="613">
        <f t="shared" ca="1" si="216"/>
        <v>0</v>
      </c>
      <c r="AY124" s="613">
        <f t="shared" ca="1" si="216"/>
        <v>83.929855578684737</v>
      </c>
      <c r="AZ124" s="613">
        <f t="shared" ca="1" si="216"/>
        <v>67.516063512530309</v>
      </c>
      <c r="BA124" s="613">
        <f t="shared" ca="1" si="216"/>
        <v>0</v>
      </c>
      <c r="BB124" s="613">
        <f t="shared" ca="1" si="216"/>
        <v>0</v>
      </c>
      <c r="BC124" s="613">
        <f t="shared" ca="1" si="216"/>
        <v>0</v>
      </c>
      <c r="BD124" s="613">
        <f t="shared" ca="1" si="216"/>
        <v>0</v>
      </c>
      <c r="BE124" s="613">
        <f t="shared" ca="1" si="216"/>
        <v>0</v>
      </c>
      <c r="BF124" s="613">
        <f t="shared" ca="1" si="216"/>
        <v>0</v>
      </c>
      <c r="BG124" s="613">
        <f t="shared" ca="1" si="216"/>
        <v>0</v>
      </c>
      <c r="BH124" s="613">
        <f t="shared" ca="1" si="216"/>
        <v>0</v>
      </c>
      <c r="BI124" s="613">
        <f t="shared" ca="1" si="216"/>
        <v>0</v>
      </c>
      <c r="BJ124" s="613">
        <f t="shared" ca="1" si="216"/>
        <v>0</v>
      </c>
      <c r="BK124" s="613">
        <f t="shared" ca="1" si="216"/>
        <v>0</v>
      </c>
      <c r="BL124" s="613">
        <f t="shared" ca="1" si="216"/>
        <v>0</v>
      </c>
      <c r="BM124" s="613">
        <f t="shared" ca="1" si="216"/>
        <v>0</v>
      </c>
      <c r="BN124" s="613">
        <f t="shared" ca="1" si="216"/>
        <v>0</v>
      </c>
      <c r="BO124" s="613">
        <f t="shared" ca="1" si="216"/>
        <v>0</v>
      </c>
      <c r="BP124" s="613">
        <f t="shared" ca="1" si="216"/>
        <v>0</v>
      </c>
      <c r="BQ124" s="613">
        <f t="shared" ref="BQ124:CV124" ca="1" si="217" xml:space="preserve"> BQ$84</f>
        <v>0</v>
      </c>
      <c r="BR124" s="613">
        <f t="shared" ca="1" si="217"/>
        <v>0</v>
      </c>
      <c r="BS124" s="613">
        <f t="shared" ca="1" si="217"/>
        <v>0</v>
      </c>
      <c r="BT124" s="613">
        <f t="shared" ca="1" si="217"/>
        <v>0</v>
      </c>
      <c r="BU124" s="613">
        <f t="shared" ca="1" si="217"/>
        <v>0</v>
      </c>
      <c r="BV124" s="613">
        <f t="shared" ca="1" si="217"/>
        <v>0</v>
      </c>
      <c r="BW124" s="613">
        <f t="shared" ca="1" si="217"/>
        <v>0</v>
      </c>
      <c r="BX124" s="613">
        <f t="shared" ca="1" si="217"/>
        <v>0</v>
      </c>
      <c r="BY124" s="613">
        <f t="shared" ca="1" si="217"/>
        <v>0</v>
      </c>
      <c r="BZ124" s="613">
        <f t="shared" ca="1" si="217"/>
        <v>0</v>
      </c>
      <c r="CA124" s="613">
        <f t="shared" ca="1" si="217"/>
        <v>0</v>
      </c>
      <c r="CB124" s="613">
        <f t="shared" ca="1" si="217"/>
        <v>0</v>
      </c>
      <c r="CC124" s="613">
        <f t="shared" ca="1" si="217"/>
        <v>0</v>
      </c>
      <c r="CD124" s="613">
        <f t="shared" ca="1" si="217"/>
        <v>0</v>
      </c>
      <c r="CE124" s="613">
        <f t="shared" ca="1" si="217"/>
        <v>0</v>
      </c>
      <c r="CF124" s="613">
        <f t="shared" ca="1" si="217"/>
        <v>0</v>
      </c>
      <c r="CG124" s="613">
        <f t="shared" ca="1" si="217"/>
        <v>0</v>
      </c>
      <c r="CH124" s="613">
        <f t="shared" ca="1" si="217"/>
        <v>0</v>
      </c>
      <c r="CI124" s="613">
        <f t="shared" ca="1" si="217"/>
        <v>0</v>
      </c>
      <c r="CJ124" s="613">
        <f t="shared" ca="1" si="217"/>
        <v>0</v>
      </c>
      <c r="CK124" s="613">
        <f t="shared" ca="1" si="217"/>
        <v>0</v>
      </c>
      <c r="CL124" s="613">
        <f t="shared" ca="1" si="217"/>
        <v>0</v>
      </c>
      <c r="CM124" s="613">
        <f t="shared" ca="1" si="217"/>
        <v>0</v>
      </c>
      <c r="CN124" s="613">
        <f t="shared" ca="1" si="217"/>
        <v>0</v>
      </c>
      <c r="CO124" s="613">
        <f t="shared" ca="1" si="217"/>
        <v>0</v>
      </c>
      <c r="CP124" s="613">
        <f t="shared" ca="1" si="217"/>
        <v>0</v>
      </c>
      <c r="CQ124" s="613">
        <f t="shared" ca="1" si="217"/>
        <v>0</v>
      </c>
      <c r="CR124" s="613">
        <f t="shared" ca="1" si="217"/>
        <v>0</v>
      </c>
      <c r="CS124" s="613">
        <f t="shared" ca="1" si="217"/>
        <v>0</v>
      </c>
      <c r="CT124" s="613">
        <f t="shared" ca="1" si="217"/>
        <v>0</v>
      </c>
      <c r="CU124" s="613">
        <f t="shared" ca="1" si="217"/>
        <v>0</v>
      </c>
      <c r="CV124" s="613">
        <f t="shared" ca="1" si="217"/>
        <v>0</v>
      </c>
      <c r="CW124" s="613">
        <f t="shared" ref="CW124:EB124" ca="1" si="218" xml:space="preserve"> CW$84</f>
        <v>0</v>
      </c>
      <c r="CX124" s="613">
        <f t="shared" ca="1" si="218"/>
        <v>0</v>
      </c>
      <c r="CY124" s="613">
        <f t="shared" ca="1" si="218"/>
        <v>0</v>
      </c>
      <c r="CZ124" s="613">
        <f t="shared" ca="1" si="218"/>
        <v>0</v>
      </c>
      <c r="DA124" s="613">
        <f t="shared" ca="1" si="218"/>
        <v>0</v>
      </c>
      <c r="DB124" s="613">
        <f t="shared" ca="1" si="218"/>
        <v>0</v>
      </c>
      <c r="DC124" s="613">
        <f t="shared" ca="1" si="218"/>
        <v>0</v>
      </c>
      <c r="DD124" s="613">
        <f t="shared" ca="1" si="218"/>
        <v>0</v>
      </c>
      <c r="DE124" s="613">
        <f t="shared" ca="1" si="218"/>
        <v>0</v>
      </c>
      <c r="DF124" s="613">
        <f t="shared" ca="1" si="218"/>
        <v>0</v>
      </c>
      <c r="DG124" s="613">
        <f t="shared" ca="1" si="218"/>
        <v>0</v>
      </c>
      <c r="DH124" s="613">
        <f t="shared" ca="1" si="218"/>
        <v>0</v>
      </c>
      <c r="DI124" s="613">
        <f t="shared" ca="1" si="218"/>
        <v>0</v>
      </c>
      <c r="DJ124" s="613">
        <f t="shared" ca="1" si="218"/>
        <v>0</v>
      </c>
      <c r="DK124" s="613">
        <f t="shared" ca="1" si="218"/>
        <v>0</v>
      </c>
      <c r="DL124" s="613">
        <f t="shared" ca="1" si="218"/>
        <v>0</v>
      </c>
      <c r="DM124" s="613">
        <f t="shared" ca="1" si="218"/>
        <v>0</v>
      </c>
      <c r="DN124" s="613">
        <f t="shared" ca="1" si="218"/>
        <v>0</v>
      </c>
      <c r="DO124" s="613">
        <f t="shared" ca="1" si="218"/>
        <v>0</v>
      </c>
      <c r="DP124" s="613">
        <f t="shared" ca="1" si="218"/>
        <v>0</v>
      </c>
      <c r="DQ124" s="613">
        <f t="shared" ca="1" si="218"/>
        <v>0</v>
      </c>
      <c r="DR124" s="613">
        <f t="shared" ca="1" si="218"/>
        <v>0</v>
      </c>
      <c r="DS124" s="613">
        <f t="shared" ca="1" si="218"/>
        <v>0</v>
      </c>
      <c r="DT124" s="613">
        <f t="shared" ca="1" si="218"/>
        <v>0</v>
      </c>
      <c r="DU124" s="613">
        <f t="shared" ca="1" si="218"/>
        <v>0</v>
      </c>
      <c r="DV124" s="613">
        <f t="shared" ca="1" si="218"/>
        <v>0</v>
      </c>
      <c r="DW124" s="613">
        <f t="shared" ca="1" si="218"/>
        <v>0</v>
      </c>
      <c r="DX124" s="613">
        <f t="shared" ca="1" si="218"/>
        <v>0</v>
      </c>
      <c r="DY124" s="613">
        <f t="shared" ca="1" si="218"/>
        <v>0</v>
      </c>
      <c r="DZ124" s="613">
        <f t="shared" ca="1" si="218"/>
        <v>0</v>
      </c>
      <c r="EA124" s="613">
        <f t="shared" ca="1" si="218"/>
        <v>0</v>
      </c>
      <c r="EB124" s="613">
        <f t="shared" ca="1" si="218"/>
        <v>0</v>
      </c>
      <c r="EC124" s="613">
        <f t="shared" ref="EC124:FH124" ca="1" si="219" xml:space="preserve"> EC$84</f>
        <v>0</v>
      </c>
      <c r="ED124" s="613">
        <f t="shared" ca="1" si="219"/>
        <v>0</v>
      </c>
      <c r="EE124" s="613">
        <f t="shared" ca="1" si="219"/>
        <v>0</v>
      </c>
      <c r="EF124" s="613">
        <f t="shared" ca="1" si="219"/>
        <v>0</v>
      </c>
      <c r="EG124" s="613">
        <f t="shared" ca="1" si="219"/>
        <v>0</v>
      </c>
      <c r="EH124" s="613">
        <f t="shared" ca="1" si="219"/>
        <v>0</v>
      </c>
      <c r="EI124" s="613">
        <f t="shared" ca="1" si="219"/>
        <v>0</v>
      </c>
      <c r="EJ124" s="613">
        <f t="shared" ca="1" si="219"/>
        <v>0</v>
      </c>
      <c r="EK124" s="613">
        <f t="shared" ca="1" si="219"/>
        <v>0</v>
      </c>
      <c r="EL124" s="613">
        <f t="shared" ca="1" si="219"/>
        <v>0</v>
      </c>
      <c r="EM124" s="613">
        <f t="shared" ca="1" si="219"/>
        <v>0</v>
      </c>
      <c r="EN124" s="613">
        <f t="shared" ca="1" si="219"/>
        <v>0</v>
      </c>
      <c r="EO124" s="613">
        <f t="shared" ca="1" si="219"/>
        <v>0</v>
      </c>
      <c r="EP124" s="613">
        <f t="shared" ca="1" si="219"/>
        <v>0</v>
      </c>
      <c r="EQ124" s="613">
        <f t="shared" ca="1" si="219"/>
        <v>0</v>
      </c>
      <c r="ER124" s="613">
        <f t="shared" ca="1" si="219"/>
        <v>0</v>
      </c>
      <c r="ES124" s="613">
        <f t="shared" ca="1" si="219"/>
        <v>0</v>
      </c>
      <c r="ET124" s="613">
        <f t="shared" ca="1" si="219"/>
        <v>0</v>
      </c>
      <c r="EU124" s="613">
        <f t="shared" ca="1" si="219"/>
        <v>0</v>
      </c>
      <c r="EV124" s="613">
        <f t="shared" ca="1" si="219"/>
        <v>0</v>
      </c>
      <c r="EW124" s="613">
        <f t="shared" ca="1" si="219"/>
        <v>0</v>
      </c>
      <c r="EX124" s="613">
        <f t="shared" ca="1" si="219"/>
        <v>0</v>
      </c>
      <c r="EY124" s="613">
        <f t="shared" ca="1" si="219"/>
        <v>0</v>
      </c>
      <c r="EZ124" s="613">
        <f t="shared" ca="1" si="219"/>
        <v>0</v>
      </c>
      <c r="FA124" s="613">
        <f t="shared" ca="1" si="219"/>
        <v>0</v>
      </c>
      <c r="FB124" s="613">
        <f t="shared" ca="1" si="219"/>
        <v>0</v>
      </c>
      <c r="FC124" s="613">
        <f t="shared" ca="1" si="219"/>
        <v>0</v>
      </c>
      <c r="FD124" s="613">
        <f t="shared" ca="1" si="219"/>
        <v>0</v>
      </c>
      <c r="FE124" s="613">
        <f t="shared" ca="1" si="219"/>
        <v>0</v>
      </c>
      <c r="FF124" s="613">
        <f t="shared" ca="1" si="219"/>
        <v>0</v>
      </c>
      <c r="FG124" s="613">
        <f t="shared" ca="1" si="219"/>
        <v>0</v>
      </c>
      <c r="FH124" s="613">
        <f t="shared" ca="1" si="219"/>
        <v>0</v>
      </c>
      <c r="FI124" s="613">
        <f t="shared" ref="FI124:GJ124" ca="1" si="220" xml:space="preserve"> FI$84</f>
        <v>0</v>
      </c>
      <c r="FJ124" s="613">
        <f t="shared" ca="1" si="220"/>
        <v>0</v>
      </c>
      <c r="FK124" s="613">
        <f t="shared" ca="1" si="220"/>
        <v>0</v>
      </c>
      <c r="FL124" s="613">
        <f t="shared" ca="1" si="220"/>
        <v>0</v>
      </c>
      <c r="FM124" s="613">
        <f t="shared" ca="1" si="220"/>
        <v>0</v>
      </c>
      <c r="FN124" s="613">
        <f t="shared" ca="1" si="220"/>
        <v>0</v>
      </c>
      <c r="FO124" s="613">
        <f t="shared" ca="1" si="220"/>
        <v>0</v>
      </c>
      <c r="FP124" s="613">
        <f t="shared" ca="1" si="220"/>
        <v>0</v>
      </c>
      <c r="FQ124" s="613">
        <f t="shared" ca="1" si="220"/>
        <v>0</v>
      </c>
      <c r="FR124" s="613">
        <f t="shared" ca="1" si="220"/>
        <v>0</v>
      </c>
      <c r="FS124" s="613">
        <f t="shared" ca="1" si="220"/>
        <v>0</v>
      </c>
      <c r="FT124" s="613">
        <f t="shared" ca="1" si="220"/>
        <v>0</v>
      </c>
      <c r="FU124" s="613">
        <f t="shared" ca="1" si="220"/>
        <v>0</v>
      </c>
      <c r="FV124" s="613">
        <f t="shared" ca="1" si="220"/>
        <v>0</v>
      </c>
      <c r="FW124" s="613">
        <f t="shared" ca="1" si="220"/>
        <v>0</v>
      </c>
      <c r="FX124" s="613">
        <f t="shared" ca="1" si="220"/>
        <v>0</v>
      </c>
      <c r="FY124" s="613">
        <f t="shared" ca="1" si="220"/>
        <v>0</v>
      </c>
      <c r="FZ124" s="613">
        <f t="shared" ca="1" si="220"/>
        <v>0</v>
      </c>
      <c r="GA124" s="613">
        <f t="shared" ca="1" si="220"/>
        <v>0</v>
      </c>
      <c r="GB124" s="613">
        <f t="shared" ca="1" si="220"/>
        <v>0</v>
      </c>
      <c r="GC124" s="613">
        <f t="shared" ca="1" si="220"/>
        <v>0</v>
      </c>
      <c r="GD124" s="613">
        <f t="shared" ca="1" si="220"/>
        <v>0</v>
      </c>
      <c r="GE124" s="613">
        <f t="shared" ca="1" si="220"/>
        <v>0</v>
      </c>
      <c r="GF124" s="613">
        <f t="shared" ca="1" si="220"/>
        <v>0</v>
      </c>
      <c r="GG124" s="613">
        <f t="shared" ca="1" si="220"/>
        <v>0</v>
      </c>
      <c r="GH124" s="613">
        <f t="shared" ca="1" si="220"/>
        <v>0</v>
      </c>
      <c r="GI124" s="613">
        <f t="shared" ca="1" si="220"/>
        <v>0</v>
      </c>
      <c r="GJ124" s="613">
        <f t="shared" ca="1" si="220"/>
        <v>0</v>
      </c>
    </row>
    <row r="125" spans="1:192" s="275" customFormat="1" x14ac:dyDescent="0.25">
      <c r="A125" s="15"/>
      <c r="B125" s="15"/>
      <c r="C125" s="21"/>
      <c r="D125" s="614" t="s">
        <v>301</v>
      </c>
      <c r="E125" s="562" t="str">
        <f t="shared" ref="E125:AJ125" si="221" xml:space="preserve"> E$106</f>
        <v>RCF unpaid interest</v>
      </c>
      <c r="F125" s="562">
        <f t="shared" si="221"/>
        <v>0</v>
      </c>
      <c r="G125" s="562" t="str">
        <f t="shared" si="221"/>
        <v>$ 000s</v>
      </c>
      <c r="H125" s="562">
        <f t="shared" ca="1" si="221"/>
        <v>108.25306882710123</v>
      </c>
      <c r="I125" s="562">
        <f t="shared" si="221"/>
        <v>0</v>
      </c>
      <c r="J125" s="562">
        <f t="shared" ca="1" si="221"/>
        <v>0</v>
      </c>
      <c r="K125" s="562">
        <f t="shared" ca="1" si="221"/>
        <v>0</v>
      </c>
      <c r="L125" s="562">
        <f t="shared" ca="1" si="221"/>
        <v>0</v>
      </c>
      <c r="M125" s="562">
        <f t="shared" ca="1" si="221"/>
        <v>0</v>
      </c>
      <c r="N125" s="562">
        <f t="shared" ca="1" si="221"/>
        <v>0</v>
      </c>
      <c r="O125" s="562">
        <f t="shared" ca="1" si="221"/>
        <v>0</v>
      </c>
      <c r="P125" s="562">
        <f t="shared" ca="1" si="221"/>
        <v>22.573875000000044</v>
      </c>
      <c r="Q125" s="562">
        <f t="shared" ca="1" si="221"/>
        <v>0</v>
      </c>
      <c r="R125" s="562">
        <f t="shared" ca="1" si="221"/>
        <v>0</v>
      </c>
      <c r="S125" s="562">
        <f t="shared" ca="1" si="221"/>
        <v>0</v>
      </c>
      <c r="T125" s="562">
        <f t="shared" ca="1" si="221"/>
        <v>19.557529850746285</v>
      </c>
      <c r="U125" s="562">
        <f t="shared" ca="1" si="221"/>
        <v>0</v>
      </c>
      <c r="V125" s="562">
        <f t="shared" ca="1" si="221"/>
        <v>0</v>
      </c>
      <c r="W125" s="562">
        <f t="shared" ca="1" si="221"/>
        <v>0</v>
      </c>
      <c r="X125" s="562">
        <f t="shared" ca="1" si="221"/>
        <v>16.723141281568932</v>
      </c>
      <c r="Y125" s="562">
        <f t="shared" ca="1" si="221"/>
        <v>0</v>
      </c>
      <c r="Z125" s="562">
        <f t="shared" ca="1" si="221"/>
        <v>0</v>
      </c>
      <c r="AA125" s="562">
        <f t="shared" ca="1" si="221"/>
        <v>0</v>
      </c>
      <c r="AB125" s="562">
        <f t="shared" ca="1" si="221"/>
        <v>13.519405968412947</v>
      </c>
      <c r="AC125" s="562">
        <f t="shared" ca="1" si="221"/>
        <v>0</v>
      </c>
      <c r="AD125" s="562">
        <f t="shared" ca="1" si="221"/>
        <v>0</v>
      </c>
      <c r="AE125" s="562">
        <f t="shared" ca="1" si="221"/>
        <v>0</v>
      </c>
      <c r="AF125" s="562">
        <f t="shared" ca="1" si="221"/>
        <v>10.49764524220191</v>
      </c>
      <c r="AG125" s="562">
        <f t="shared" ca="1" si="221"/>
        <v>0</v>
      </c>
      <c r="AH125" s="562">
        <f t="shared" ca="1" si="221"/>
        <v>0</v>
      </c>
      <c r="AI125" s="562">
        <f t="shared" ca="1" si="221"/>
        <v>0</v>
      </c>
      <c r="AJ125" s="562">
        <f t="shared" ca="1" si="221"/>
        <v>7.4740972559222696</v>
      </c>
      <c r="AK125" s="562">
        <f t="shared" ref="AK125:BP125" ca="1" si="222" xml:space="preserve"> AK$106</f>
        <v>0</v>
      </c>
      <c r="AL125" s="562">
        <f t="shared" ca="1" si="222"/>
        <v>0</v>
      </c>
      <c r="AM125" s="562">
        <f t="shared" ca="1" si="222"/>
        <v>0</v>
      </c>
      <c r="AN125" s="562">
        <f t="shared" ca="1" si="222"/>
        <v>6.2217851525727665</v>
      </c>
      <c r="AO125" s="562">
        <f t="shared" ca="1" si="222"/>
        <v>0</v>
      </c>
      <c r="AP125" s="562">
        <f t="shared" ca="1" si="222"/>
        <v>0</v>
      </c>
      <c r="AQ125" s="562">
        <f t="shared" ca="1" si="222"/>
        <v>0</v>
      </c>
      <c r="AR125" s="562">
        <f t="shared" ca="1" si="222"/>
        <v>5.1981771027388817</v>
      </c>
      <c r="AS125" s="562">
        <f t="shared" ca="1" si="222"/>
        <v>0</v>
      </c>
      <c r="AT125" s="562">
        <f t="shared" ca="1" si="222"/>
        <v>0</v>
      </c>
      <c r="AU125" s="562">
        <f t="shared" ca="1" si="222"/>
        <v>0</v>
      </c>
      <c r="AV125" s="562">
        <f t="shared" ca="1" si="222"/>
        <v>3.9695163055766307</v>
      </c>
      <c r="AW125" s="562">
        <f t="shared" ca="1" si="222"/>
        <v>0</v>
      </c>
      <c r="AX125" s="562">
        <f t="shared" ca="1" si="222"/>
        <v>0</v>
      </c>
      <c r="AY125" s="562">
        <f t="shared" ca="1" si="222"/>
        <v>0</v>
      </c>
      <c r="AZ125" s="562">
        <f t="shared" ca="1" si="222"/>
        <v>2.5178956673605422</v>
      </c>
      <c r="BA125" s="562">
        <f t="shared" ca="1" si="222"/>
        <v>0</v>
      </c>
      <c r="BB125" s="562">
        <f t="shared" ca="1" si="222"/>
        <v>0</v>
      </c>
      <c r="BC125" s="562">
        <f t="shared" ca="1" si="222"/>
        <v>0</v>
      </c>
      <c r="BD125" s="562">
        <f t="shared" ca="1" si="222"/>
        <v>0</v>
      </c>
      <c r="BE125" s="562">
        <f t="shared" ca="1" si="222"/>
        <v>0</v>
      </c>
      <c r="BF125" s="562">
        <f t="shared" ca="1" si="222"/>
        <v>0</v>
      </c>
      <c r="BG125" s="562">
        <f t="shared" ca="1" si="222"/>
        <v>0</v>
      </c>
      <c r="BH125" s="562">
        <f t="shared" ca="1" si="222"/>
        <v>0</v>
      </c>
      <c r="BI125" s="562">
        <f t="shared" ca="1" si="222"/>
        <v>0</v>
      </c>
      <c r="BJ125" s="562">
        <f t="shared" ca="1" si="222"/>
        <v>0</v>
      </c>
      <c r="BK125" s="562">
        <f t="shared" ca="1" si="222"/>
        <v>0</v>
      </c>
      <c r="BL125" s="562">
        <f t="shared" ca="1" si="222"/>
        <v>0</v>
      </c>
      <c r="BM125" s="562">
        <f t="shared" ca="1" si="222"/>
        <v>0</v>
      </c>
      <c r="BN125" s="562">
        <f t="shared" ca="1" si="222"/>
        <v>0</v>
      </c>
      <c r="BO125" s="562">
        <f t="shared" ca="1" si="222"/>
        <v>0</v>
      </c>
      <c r="BP125" s="562">
        <f t="shared" ca="1" si="222"/>
        <v>0</v>
      </c>
      <c r="BQ125" s="562">
        <f t="shared" ref="BQ125:CV125" ca="1" si="223" xml:space="preserve"> BQ$106</f>
        <v>0</v>
      </c>
      <c r="BR125" s="562">
        <f t="shared" ca="1" si="223"/>
        <v>0</v>
      </c>
      <c r="BS125" s="562">
        <f t="shared" ca="1" si="223"/>
        <v>0</v>
      </c>
      <c r="BT125" s="562">
        <f t="shared" ca="1" si="223"/>
        <v>0</v>
      </c>
      <c r="BU125" s="562">
        <f t="shared" ca="1" si="223"/>
        <v>0</v>
      </c>
      <c r="BV125" s="562">
        <f t="shared" ca="1" si="223"/>
        <v>0</v>
      </c>
      <c r="BW125" s="562">
        <f t="shared" ca="1" si="223"/>
        <v>0</v>
      </c>
      <c r="BX125" s="562">
        <f t="shared" ca="1" si="223"/>
        <v>0</v>
      </c>
      <c r="BY125" s="562">
        <f t="shared" ca="1" si="223"/>
        <v>0</v>
      </c>
      <c r="BZ125" s="562">
        <f t="shared" ca="1" si="223"/>
        <v>0</v>
      </c>
      <c r="CA125" s="562">
        <f t="shared" ca="1" si="223"/>
        <v>0</v>
      </c>
      <c r="CB125" s="562">
        <f t="shared" ca="1" si="223"/>
        <v>0</v>
      </c>
      <c r="CC125" s="562">
        <f t="shared" ca="1" si="223"/>
        <v>0</v>
      </c>
      <c r="CD125" s="562">
        <f t="shared" ca="1" si="223"/>
        <v>0</v>
      </c>
      <c r="CE125" s="562">
        <f t="shared" ca="1" si="223"/>
        <v>0</v>
      </c>
      <c r="CF125" s="562">
        <f t="shared" ca="1" si="223"/>
        <v>0</v>
      </c>
      <c r="CG125" s="562">
        <f t="shared" ca="1" si="223"/>
        <v>0</v>
      </c>
      <c r="CH125" s="562">
        <f t="shared" ca="1" si="223"/>
        <v>0</v>
      </c>
      <c r="CI125" s="562">
        <f t="shared" ca="1" si="223"/>
        <v>0</v>
      </c>
      <c r="CJ125" s="562">
        <f t="shared" ca="1" si="223"/>
        <v>0</v>
      </c>
      <c r="CK125" s="562">
        <f t="shared" ca="1" si="223"/>
        <v>0</v>
      </c>
      <c r="CL125" s="562">
        <f t="shared" ca="1" si="223"/>
        <v>0</v>
      </c>
      <c r="CM125" s="562">
        <f t="shared" ca="1" si="223"/>
        <v>0</v>
      </c>
      <c r="CN125" s="562">
        <f t="shared" ca="1" si="223"/>
        <v>0</v>
      </c>
      <c r="CO125" s="562">
        <f t="shared" ca="1" si="223"/>
        <v>0</v>
      </c>
      <c r="CP125" s="562">
        <f t="shared" ca="1" si="223"/>
        <v>0</v>
      </c>
      <c r="CQ125" s="562">
        <f t="shared" ca="1" si="223"/>
        <v>0</v>
      </c>
      <c r="CR125" s="562">
        <f t="shared" ca="1" si="223"/>
        <v>0</v>
      </c>
      <c r="CS125" s="562">
        <f t="shared" ca="1" si="223"/>
        <v>0</v>
      </c>
      <c r="CT125" s="562">
        <f t="shared" ca="1" si="223"/>
        <v>0</v>
      </c>
      <c r="CU125" s="562">
        <f t="shared" ca="1" si="223"/>
        <v>0</v>
      </c>
      <c r="CV125" s="562">
        <f t="shared" ca="1" si="223"/>
        <v>0</v>
      </c>
      <c r="CW125" s="562">
        <f t="shared" ref="CW125:EB125" ca="1" si="224" xml:space="preserve"> CW$106</f>
        <v>0</v>
      </c>
      <c r="CX125" s="562">
        <f t="shared" ca="1" si="224"/>
        <v>0</v>
      </c>
      <c r="CY125" s="562">
        <f t="shared" ca="1" si="224"/>
        <v>0</v>
      </c>
      <c r="CZ125" s="562">
        <f t="shared" ca="1" si="224"/>
        <v>0</v>
      </c>
      <c r="DA125" s="562">
        <f t="shared" ca="1" si="224"/>
        <v>0</v>
      </c>
      <c r="DB125" s="562">
        <f t="shared" ca="1" si="224"/>
        <v>0</v>
      </c>
      <c r="DC125" s="562">
        <f t="shared" ca="1" si="224"/>
        <v>0</v>
      </c>
      <c r="DD125" s="562">
        <f t="shared" ca="1" si="224"/>
        <v>0</v>
      </c>
      <c r="DE125" s="562">
        <f t="shared" ca="1" si="224"/>
        <v>0</v>
      </c>
      <c r="DF125" s="562">
        <f t="shared" ca="1" si="224"/>
        <v>0</v>
      </c>
      <c r="DG125" s="562">
        <f t="shared" ca="1" si="224"/>
        <v>0</v>
      </c>
      <c r="DH125" s="562">
        <f t="shared" ca="1" si="224"/>
        <v>0</v>
      </c>
      <c r="DI125" s="562">
        <f t="shared" ca="1" si="224"/>
        <v>0</v>
      </c>
      <c r="DJ125" s="562">
        <f t="shared" ca="1" si="224"/>
        <v>0</v>
      </c>
      <c r="DK125" s="562">
        <f t="shared" ca="1" si="224"/>
        <v>0</v>
      </c>
      <c r="DL125" s="562">
        <f t="shared" ca="1" si="224"/>
        <v>0</v>
      </c>
      <c r="DM125" s="562">
        <f t="shared" ca="1" si="224"/>
        <v>0</v>
      </c>
      <c r="DN125" s="562">
        <f t="shared" ca="1" si="224"/>
        <v>0</v>
      </c>
      <c r="DO125" s="562">
        <f t="shared" ca="1" si="224"/>
        <v>0</v>
      </c>
      <c r="DP125" s="562">
        <f t="shared" ca="1" si="224"/>
        <v>0</v>
      </c>
      <c r="DQ125" s="562">
        <f t="shared" ca="1" si="224"/>
        <v>0</v>
      </c>
      <c r="DR125" s="562">
        <f t="shared" ca="1" si="224"/>
        <v>0</v>
      </c>
      <c r="DS125" s="562">
        <f t="shared" ca="1" si="224"/>
        <v>0</v>
      </c>
      <c r="DT125" s="562">
        <f t="shared" ca="1" si="224"/>
        <v>0</v>
      </c>
      <c r="DU125" s="562">
        <f t="shared" ca="1" si="224"/>
        <v>0</v>
      </c>
      <c r="DV125" s="562">
        <f t="shared" ca="1" si="224"/>
        <v>0</v>
      </c>
      <c r="DW125" s="562">
        <f t="shared" ca="1" si="224"/>
        <v>0</v>
      </c>
      <c r="DX125" s="562">
        <f t="shared" ca="1" si="224"/>
        <v>0</v>
      </c>
      <c r="DY125" s="562">
        <f t="shared" ca="1" si="224"/>
        <v>0</v>
      </c>
      <c r="DZ125" s="562">
        <f t="shared" ca="1" si="224"/>
        <v>0</v>
      </c>
      <c r="EA125" s="562">
        <f t="shared" ca="1" si="224"/>
        <v>0</v>
      </c>
      <c r="EB125" s="562">
        <f t="shared" ca="1" si="224"/>
        <v>0</v>
      </c>
      <c r="EC125" s="562">
        <f t="shared" ref="EC125:FH125" ca="1" si="225" xml:space="preserve"> EC$106</f>
        <v>0</v>
      </c>
      <c r="ED125" s="562">
        <f t="shared" ca="1" si="225"/>
        <v>0</v>
      </c>
      <c r="EE125" s="562">
        <f t="shared" ca="1" si="225"/>
        <v>0</v>
      </c>
      <c r="EF125" s="562">
        <f t="shared" ca="1" si="225"/>
        <v>0</v>
      </c>
      <c r="EG125" s="562">
        <f t="shared" ca="1" si="225"/>
        <v>0</v>
      </c>
      <c r="EH125" s="562">
        <f t="shared" ca="1" si="225"/>
        <v>0</v>
      </c>
      <c r="EI125" s="562">
        <f t="shared" ca="1" si="225"/>
        <v>0</v>
      </c>
      <c r="EJ125" s="562">
        <f t="shared" ca="1" si="225"/>
        <v>0</v>
      </c>
      <c r="EK125" s="562">
        <f t="shared" ca="1" si="225"/>
        <v>0</v>
      </c>
      <c r="EL125" s="562">
        <f t="shared" ca="1" si="225"/>
        <v>0</v>
      </c>
      <c r="EM125" s="562">
        <f t="shared" ca="1" si="225"/>
        <v>0</v>
      </c>
      <c r="EN125" s="562">
        <f t="shared" ca="1" si="225"/>
        <v>0</v>
      </c>
      <c r="EO125" s="562">
        <f t="shared" ca="1" si="225"/>
        <v>0</v>
      </c>
      <c r="EP125" s="562">
        <f t="shared" ca="1" si="225"/>
        <v>0</v>
      </c>
      <c r="EQ125" s="562">
        <f t="shared" ca="1" si="225"/>
        <v>0</v>
      </c>
      <c r="ER125" s="562">
        <f t="shared" ca="1" si="225"/>
        <v>0</v>
      </c>
      <c r="ES125" s="562">
        <f t="shared" ca="1" si="225"/>
        <v>0</v>
      </c>
      <c r="ET125" s="562">
        <f t="shared" ca="1" si="225"/>
        <v>0</v>
      </c>
      <c r="EU125" s="562">
        <f t="shared" ca="1" si="225"/>
        <v>0</v>
      </c>
      <c r="EV125" s="562">
        <f t="shared" ca="1" si="225"/>
        <v>0</v>
      </c>
      <c r="EW125" s="562">
        <f t="shared" ca="1" si="225"/>
        <v>0</v>
      </c>
      <c r="EX125" s="562">
        <f t="shared" ca="1" si="225"/>
        <v>0</v>
      </c>
      <c r="EY125" s="562">
        <f t="shared" ca="1" si="225"/>
        <v>0</v>
      </c>
      <c r="EZ125" s="562">
        <f t="shared" ca="1" si="225"/>
        <v>0</v>
      </c>
      <c r="FA125" s="562">
        <f t="shared" ca="1" si="225"/>
        <v>0</v>
      </c>
      <c r="FB125" s="562">
        <f t="shared" ca="1" si="225"/>
        <v>0</v>
      </c>
      <c r="FC125" s="562">
        <f t="shared" ca="1" si="225"/>
        <v>0</v>
      </c>
      <c r="FD125" s="562">
        <f t="shared" ca="1" si="225"/>
        <v>0</v>
      </c>
      <c r="FE125" s="562">
        <f t="shared" ca="1" si="225"/>
        <v>0</v>
      </c>
      <c r="FF125" s="562">
        <f t="shared" ca="1" si="225"/>
        <v>0</v>
      </c>
      <c r="FG125" s="562">
        <f t="shared" ca="1" si="225"/>
        <v>0</v>
      </c>
      <c r="FH125" s="562">
        <f t="shared" ca="1" si="225"/>
        <v>0</v>
      </c>
      <c r="FI125" s="562">
        <f t="shared" ref="FI125:GJ125" ca="1" si="226" xml:space="preserve"> FI$106</f>
        <v>0</v>
      </c>
      <c r="FJ125" s="562">
        <f t="shared" ca="1" si="226"/>
        <v>0</v>
      </c>
      <c r="FK125" s="562">
        <f t="shared" ca="1" si="226"/>
        <v>0</v>
      </c>
      <c r="FL125" s="562">
        <f t="shared" ca="1" si="226"/>
        <v>0</v>
      </c>
      <c r="FM125" s="562">
        <f t="shared" ca="1" si="226"/>
        <v>0</v>
      </c>
      <c r="FN125" s="562">
        <f t="shared" ca="1" si="226"/>
        <v>0</v>
      </c>
      <c r="FO125" s="562">
        <f t="shared" ca="1" si="226"/>
        <v>0</v>
      </c>
      <c r="FP125" s="562">
        <f t="shared" ca="1" si="226"/>
        <v>0</v>
      </c>
      <c r="FQ125" s="562">
        <f t="shared" ca="1" si="226"/>
        <v>0</v>
      </c>
      <c r="FR125" s="562">
        <f t="shared" ca="1" si="226"/>
        <v>0</v>
      </c>
      <c r="FS125" s="562">
        <f t="shared" ca="1" si="226"/>
        <v>0</v>
      </c>
      <c r="FT125" s="562">
        <f t="shared" ca="1" si="226"/>
        <v>0</v>
      </c>
      <c r="FU125" s="562">
        <f t="shared" ca="1" si="226"/>
        <v>0</v>
      </c>
      <c r="FV125" s="562">
        <f t="shared" ca="1" si="226"/>
        <v>0</v>
      </c>
      <c r="FW125" s="562">
        <f t="shared" ca="1" si="226"/>
        <v>0</v>
      </c>
      <c r="FX125" s="562">
        <f t="shared" ca="1" si="226"/>
        <v>0</v>
      </c>
      <c r="FY125" s="562">
        <f t="shared" ca="1" si="226"/>
        <v>0</v>
      </c>
      <c r="FZ125" s="562">
        <f t="shared" ca="1" si="226"/>
        <v>0</v>
      </c>
      <c r="GA125" s="562">
        <f t="shared" ca="1" si="226"/>
        <v>0</v>
      </c>
      <c r="GB125" s="562">
        <f t="shared" ca="1" si="226"/>
        <v>0</v>
      </c>
      <c r="GC125" s="562">
        <f t="shared" ca="1" si="226"/>
        <v>0</v>
      </c>
      <c r="GD125" s="562">
        <f t="shared" ca="1" si="226"/>
        <v>0</v>
      </c>
      <c r="GE125" s="562">
        <f t="shared" ca="1" si="226"/>
        <v>0</v>
      </c>
      <c r="GF125" s="562">
        <f t="shared" ca="1" si="226"/>
        <v>0</v>
      </c>
      <c r="GG125" s="562">
        <f t="shared" ca="1" si="226"/>
        <v>0</v>
      </c>
      <c r="GH125" s="562">
        <f t="shared" ca="1" si="226"/>
        <v>0</v>
      </c>
      <c r="GI125" s="562">
        <f t="shared" ca="1" si="226"/>
        <v>0</v>
      </c>
      <c r="GJ125" s="562">
        <f t="shared" ca="1" si="226"/>
        <v>0</v>
      </c>
    </row>
    <row r="126" spans="1:192" s="275" customFormat="1" x14ac:dyDescent="0.25">
      <c r="A126" s="15"/>
      <c r="B126" s="15"/>
      <c r="C126" s="21"/>
      <c r="D126" s="614" t="s">
        <v>262</v>
      </c>
      <c r="E126" s="562" t="str">
        <f t="shared" ref="E126:AJ126" si="227" xml:space="preserve"> E$116</f>
        <v>RCF principal repayment POS</v>
      </c>
      <c r="F126" s="562">
        <f t="shared" si="227"/>
        <v>0</v>
      </c>
      <c r="G126" s="562" t="str">
        <f t="shared" si="227"/>
        <v>$ 000s</v>
      </c>
      <c r="H126" s="562">
        <f t="shared" si="227"/>
        <v>0</v>
      </c>
      <c r="I126" s="562">
        <f t="shared" si="227"/>
        <v>0</v>
      </c>
      <c r="J126" s="562">
        <f t="shared" ca="1" si="227"/>
        <v>0</v>
      </c>
      <c r="K126" s="562">
        <f t="shared" ca="1" si="227"/>
        <v>0</v>
      </c>
      <c r="L126" s="562">
        <f t="shared" ca="1" si="227"/>
        <v>0</v>
      </c>
      <c r="M126" s="562">
        <f t="shared" ca="1" si="227"/>
        <v>0</v>
      </c>
      <c r="N126" s="562">
        <f t="shared" ca="1" si="227"/>
        <v>0</v>
      </c>
      <c r="O126" s="562">
        <f t="shared" ca="1" si="227"/>
        <v>0</v>
      </c>
      <c r="P126" s="562">
        <f t="shared" ca="1" si="227"/>
        <v>0</v>
      </c>
      <c r="Q126" s="562">
        <f t="shared" ca="1" si="227"/>
        <v>1476.6613750000015</v>
      </c>
      <c r="R126" s="562">
        <f t="shared" ca="1" si="227"/>
        <v>0</v>
      </c>
      <c r="S126" s="562">
        <f t="shared" ca="1" si="227"/>
        <v>0</v>
      </c>
      <c r="T126" s="562">
        <f t="shared" ca="1" si="227"/>
        <v>0</v>
      </c>
      <c r="U126" s="562">
        <f t="shared" ca="1" si="227"/>
        <v>1275.0053532338309</v>
      </c>
      <c r="V126" s="562">
        <f t="shared" ca="1" si="227"/>
        <v>0</v>
      </c>
      <c r="W126" s="562">
        <f t="shared" ca="1" si="227"/>
        <v>0</v>
      </c>
      <c r="X126" s="562">
        <f t="shared" ca="1" si="227"/>
        <v>0</v>
      </c>
      <c r="Y126" s="562">
        <f t="shared" ca="1" si="227"/>
        <v>1082.2915911652335</v>
      </c>
      <c r="Z126" s="562">
        <f t="shared" ca="1" si="227"/>
        <v>0</v>
      </c>
      <c r="AA126" s="562">
        <f t="shared" ca="1" si="227"/>
        <v>0</v>
      </c>
      <c r="AB126" s="562">
        <f t="shared" ca="1" si="227"/>
        <v>0</v>
      </c>
      <c r="AC126" s="562">
        <f t="shared" ca="1" si="227"/>
        <v>871.32563719594077</v>
      </c>
      <c r="AD126" s="562">
        <f t="shared" ca="1" si="227"/>
        <v>0</v>
      </c>
      <c r="AE126" s="562">
        <f t="shared" ca="1" si="227"/>
        <v>0</v>
      </c>
      <c r="AF126" s="562">
        <f t="shared" ca="1" si="227"/>
        <v>0</v>
      </c>
      <c r="AG126" s="562">
        <f t="shared" ca="1" si="227"/>
        <v>669.30316138899423</v>
      </c>
      <c r="AH126" s="562">
        <f t="shared" ca="1" si="227"/>
        <v>0</v>
      </c>
      <c r="AI126" s="562">
        <f t="shared" ca="1" si="227"/>
        <v>0</v>
      </c>
      <c r="AJ126" s="562">
        <f t="shared" ca="1" si="227"/>
        <v>0</v>
      </c>
      <c r="AK126" s="562">
        <f t="shared" ref="AK126:BP126" ca="1" si="228" xml:space="preserve"> AK$116</f>
        <v>467.15974765073929</v>
      </c>
      <c r="AL126" s="562">
        <f t="shared" ca="1" si="228"/>
        <v>0</v>
      </c>
      <c r="AM126" s="562">
        <f t="shared" ca="1" si="228"/>
        <v>0</v>
      </c>
      <c r="AN126" s="562">
        <f t="shared" ca="1" si="228"/>
        <v>0</v>
      </c>
      <c r="AO126" s="562">
        <f t="shared" ca="1" si="228"/>
        <v>402.65602532266945</v>
      </c>
      <c r="AP126" s="562">
        <f t="shared" ca="1" si="228"/>
        <v>0</v>
      </c>
      <c r="AQ126" s="562">
        <f t="shared" ca="1" si="228"/>
        <v>0</v>
      </c>
      <c r="AR126" s="562">
        <f t="shared" ca="1" si="228"/>
        <v>0</v>
      </c>
      <c r="AS126" s="562">
        <f t="shared" ca="1" si="228"/>
        <v>334.48562006192913</v>
      </c>
      <c r="AT126" s="562">
        <f t="shared" ca="1" si="228"/>
        <v>0</v>
      </c>
      <c r="AU126" s="562">
        <f t="shared" ca="1" si="228"/>
        <v>0</v>
      </c>
      <c r="AV126" s="562">
        <f t="shared" ca="1" si="228"/>
        <v>0</v>
      </c>
      <c r="AW126" s="562">
        <f t="shared" ca="1" si="228"/>
        <v>251.56126415242596</v>
      </c>
      <c r="AX126" s="562">
        <f t="shared" ca="1" si="228"/>
        <v>0</v>
      </c>
      <c r="AY126" s="562">
        <f t="shared" ca="1" si="228"/>
        <v>0</v>
      </c>
      <c r="AZ126" s="562">
        <f t="shared" ca="1" si="228"/>
        <v>0</v>
      </c>
      <c r="BA126" s="562">
        <f t="shared" ca="1" si="228"/>
        <v>153.96381475857558</v>
      </c>
      <c r="BB126" s="562">
        <f t="shared" ca="1" si="228"/>
        <v>0</v>
      </c>
      <c r="BC126" s="562">
        <f t="shared" ca="1" si="228"/>
        <v>0</v>
      </c>
      <c r="BD126" s="562">
        <f t="shared" ca="1" si="228"/>
        <v>0</v>
      </c>
      <c r="BE126" s="562">
        <f t="shared" ca="1" si="228"/>
        <v>0</v>
      </c>
      <c r="BF126" s="562">
        <f t="shared" ca="1" si="228"/>
        <v>0</v>
      </c>
      <c r="BG126" s="562">
        <f t="shared" ca="1" si="228"/>
        <v>0</v>
      </c>
      <c r="BH126" s="562">
        <f t="shared" ca="1" si="228"/>
        <v>0</v>
      </c>
      <c r="BI126" s="562">
        <f t="shared" ca="1" si="228"/>
        <v>0</v>
      </c>
      <c r="BJ126" s="562">
        <f t="shared" ca="1" si="228"/>
        <v>0</v>
      </c>
      <c r="BK126" s="562">
        <f t="shared" ca="1" si="228"/>
        <v>0</v>
      </c>
      <c r="BL126" s="562">
        <f t="shared" ca="1" si="228"/>
        <v>0</v>
      </c>
      <c r="BM126" s="562">
        <f t="shared" ca="1" si="228"/>
        <v>0</v>
      </c>
      <c r="BN126" s="562">
        <f t="shared" ca="1" si="228"/>
        <v>0</v>
      </c>
      <c r="BO126" s="562">
        <f t="shared" ca="1" si="228"/>
        <v>0</v>
      </c>
      <c r="BP126" s="562">
        <f t="shared" ca="1" si="228"/>
        <v>0</v>
      </c>
      <c r="BQ126" s="562">
        <f t="shared" ref="BQ126:CV126" ca="1" si="229" xml:space="preserve"> BQ$116</f>
        <v>0</v>
      </c>
      <c r="BR126" s="562">
        <f t="shared" ca="1" si="229"/>
        <v>0</v>
      </c>
      <c r="BS126" s="562">
        <f t="shared" ca="1" si="229"/>
        <v>0</v>
      </c>
      <c r="BT126" s="562">
        <f t="shared" ca="1" si="229"/>
        <v>0</v>
      </c>
      <c r="BU126" s="562">
        <f t="shared" ca="1" si="229"/>
        <v>0</v>
      </c>
      <c r="BV126" s="562">
        <f t="shared" ca="1" si="229"/>
        <v>0</v>
      </c>
      <c r="BW126" s="562">
        <f t="shared" ca="1" si="229"/>
        <v>0</v>
      </c>
      <c r="BX126" s="562">
        <f t="shared" ca="1" si="229"/>
        <v>0</v>
      </c>
      <c r="BY126" s="562">
        <f t="shared" ca="1" si="229"/>
        <v>0</v>
      </c>
      <c r="BZ126" s="562">
        <f t="shared" ca="1" si="229"/>
        <v>0</v>
      </c>
      <c r="CA126" s="562">
        <f t="shared" ca="1" si="229"/>
        <v>0</v>
      </c>
      <c r="CB126" s="562">
        <f t="shared" ca="1" si="229"/>
        <v>0</v>
      </c>
      <c r="CC126" s="562">
        <f t="shared" ca="1" si="229"/>
        <v>0</v>
      </c>
      <c r="CD126" s="562">
        <f t="shared" ca="1" si="229"/>
        <v>0</v>
      </c>
      <c r="CE126" s="562">
        <f t="shared" ca="1" si="229"/>
        <v>0</v>
      </c>
      <c r="CF126" s="562">
        <f t="shared" ca="1" si="229"/>
        <v>0</v>
      </c>
      <c r="CG126" s="562">
        <f t="shared" ca="1" si="229"/>
        <v>0</v>
      </c>
      <c r="CH126" s="562">
        <f t="shared" ca="1" si="229"/>
        <v>0</v>
      </c>
      <c r="CI126" s="562">
        <f t="shared" ca="1" si="229"/>
        <v>0</v>
      </c>
      <c r="CJ126" s="562">
        <f t="shared" ca="1" si="229"/>
        <v>0</v>
      </c>
      <c r="CK126" s="562">
        <f t="shared" ca="1" si="229"/>
        <v>0</v>
      </c>
      <c r="CL126" s="562">
        <f t="shared" ca="1" si="229"/>
        <v>0</v>
      </c>
      <c r="CM126" s="562">
        <f t="shared" ca="1" si="229"/>
        <v>0</v>
      </c>
      <c r="CN126" s="562">
        <f t="shared" ca="1" si="229"/>
        <v>0</v>
      </c>
      <c r="CO126" s="562">
        <f t="shared" ca="1" si="229"/>
        <v>0</v>
      </c>
      <c r="CP126" s="562">
        <f t="shared" ca="1" si="229"/>
        <v>0</v>
      </c>
      <c r="CQ126" s="562">
        <f t="shared" ca="1" si="229"/>
        <v>0</v>
      </c>
      <c r="CR126" s="562">
        <f t="shared" ca="1" si="229"/>
        <v>0</v>
      </c>
      <c r="CS126" s="562">
        <f t="shared" ca="1" si="229"/>
        <v>0</v>
      </c>
      <c r="CT126" s="562">
        <f t="shared" ca="1" si="229"/>
        <v>0</v>
      </c>
      <c r="CU126" s="562">
        <f t="shared" ca="1" si="229"/>
        <v>0</v>
      </c>
      <c r="CV126" s="562">
        <f t="shared" ca="1" si="229"/>
        <v>0</v>
      </c>
      <c r="CW126" s="562">
        <f t="shared" ref="CW126:EB126" ca="1" si="230" xml:space="preserve"> CW$116</f>
        <v>0</v>
      </c>
      <c r="CX126" s="562">
        <f t="shared" ca="1" si="230"/>
        <v>0</v>
      </c>
      <c r="CY126" s="562">
        <f t="shared" ca="1" si="230"/>
        <v>0</v>
      </c>
      <c r="CZ126" s="562">
        <f t="shared" ca="1" si="230"/>
        <v>0</v>
      </c>
      <c r="DA126" s="562">
        <f t="shared" ca="1" si="230"/>
        <v>0</v>
      </c>
      <c r="DB126" s="562">
        <f t="shared" ca="1" si="230"/>
        <v>0</v>
      </c>
      <c r="DC126" s="562">
        <f t="shared" ca="1" si="230"/>
        <v>0</v>
      </c>
      <c r="DD126" s="562">
        <f t="shared" ca="1" si="230"/>
        <v>0</v>
      </c>
      <c r="DE126" s="562">
        <f t="shared" ca="1" si="230"/>
        <v>0</v>
      </c>
      <c r="DF126" s="562">
        <f t="shared" ca="1" si="230"/>
        <v>0</v>
      </c>
      <c r="DG126" s="562">
        <f t="shared" ca="1" si="230"/>
        <v>0</v>
      </c>
      <c r="DH126" s="562">
        <f t="shared" ca="1" si="230"/>
        <v>0</v>
      </c>
      <c r="DI126" s="562">
        <f t="shared" ca="1" si="230"/>
        <v>0</v>
      </c>
      <c r="DJ126" s="562">
        <f t="shared" ca="1" si="230"/>
        <v>0</v>
      </c>
      <c r="DK126" s="562">
        <f t="shared" ca="1" si="230"/>
        <v>0</v>
      </c>
      <c r="DL126" s="562">
        <f t="shared" ca="1" si="230"/>
        <v>0</v>
      </c>
      <c r="DM126" s="562">
        <f t="shared" ca="1" si="230"/>
        <v>0</v>
      </c>
      <c r="DN126" s="562">
        <f t="shared" ca="1" si="230"/>
        <v>0</v>
      </c>
      <c r="DO126" s="562">
        <f t="shared" ca="1" si="230"/>
        <v>0</v>
      </c>
      <c r="DP126" s="562">
        <f t="shared" ca="1" si="230"/>
        <v>0</v>
      </c>
      <c r="DQ126" s="562">
        <f t="shared" ca="1" si="230"/>
        <v>0</v>
      </c>
      <c r="DR126" s="562">
        <f t="shared" ca="1" si="230"/>
        <v>0</v>
      </c>
      <c r="DS126" s="562">
        <f t="shared" ca="1" si="230"/>
        <v>0</v>
      </c>
      <c r="DT126" s="562">
        <f t="shared" ca="1" si="230"/>
        <v>0</v>
      </c>
      <c r="DU126" s="562">
        <f t="shared" ca="1" si="230"/>
        <v>0</v>
      </c>
      <c r="DV126" s="562">
        <f t="shared" ca="1" si="230"/>
        <v>0</v>
      </c>
      <c r="DW126" s="562">
        <f t="shared" ca="1" si="230"/>
        <v>0</v>
      </c>
      <c r="DX126" s="562">
        <f t="shared" ca="1" si="230"/>
        <v>0</v>
      </c>
      <c r="DY126" s="562">
        <f t="shared" ca="1" si="230"/>
        <v>0</v>
      </c>
      <c r="DZ126" s="562">
        <f t="shared" ca="1" si="230"/>
        <v>0</v>
      </c>
      <c r="EA126" s="562">
        <f t="shared" ca="1" si="230"/>
        <v>0</v>
      </c>
      <c r="EB126" s="562">
        <f t="shared" ca="1" si="230"/>
        <v>0</v>
      </c>
      <c r="EC126" s="562">
        <f t="shared" ref="EC126:FH126" ca="1" si="231" xml:space="preserve"> EC$116</f>
        <v>0</v>
      </c>
      <c r="ED126" s="562">
        <f t="shared" ca="1" si="231"/>
        <v>0</v>
      </c>
      <c r="EE126" s="562">
        <f t="shared" ca="1" si="231"/>
        <v>0</v>
      </c>
      <c r="EF126" s="562">
        <f t="shared" ca="1" si="231"/>
        <v>0</v>
      </c>
      <c r="EG126" s="562">
        <f t="shared" ca="1" si="231"/>
        <v>0</v>
      </c>
      <c r="EH126" s="562">
        <f t="shared" ca="1" si="231"/>
        <v>0</v>
      </c>
      <c r="EI126" s="562">
        <f t="shared" ca="1" si="231"/>
        <v>0</v>
      </c>
      <c r="EJ126" s="562">
        <f t="shared" ca="1" si="231"/>
        <v>0</v>
      </c>
      <c r="EK126" s="562">
        <f t="shared" ca="1" si="231"/>
        <v>0</v>
      </c>
      <c r="EL126" s="562">
        <f t="shared" ca="1" si="231"/>
        <v>0</v>
      </c>
      <c r="EM126" s="562">
        <f t="shared" ca="1" si="231"/>
        <v>0</v>
      </c>
      <c r="EN126" s="562">
        <f t="shared" ca="1" si="231"/>
        <v>0</v>
      </c>
      <c r="EO126" s="562">
        <f t="shared" ca="1" si="231"/>
        <v>0</v>
      </c>
      <c r="EP126" s="562">
        <f t="shared" ca="1" si="231"/>
        <v>0</v>
      </c>
      <c r="EQ126" s="562">
        <f t="shared" ca="1" si="231"/>
        <v>0</v>
      </c>
      <c r="ER126" s="562">
        <f t="shared" ca="1" si="231"/>
        <v>0</v>
      </c>
      <c r="ES126" s="562">
        <f t="shared" ca="1" si="231"/>
        <v>0</v>
      </c>
      <c r="ET126" s="562">
        <f t="shared" ca="1" si="231"/>
        <v>0</v>
      </c>
      <c r="EU126" s="562">
        <f t="shared" ca="1" si="231"/>
        <v>0</v>
      </c>
      <c r="EV126" s="562">
        <f t="shared" ca="1" si="231"/>
        <v>0</v>
      </c>
      <c r="EW126" s="562">
        <f t="shared" ca="1" si="231"/>
        <v>0</v>
      </c>
      <c r="EX126" s="562">
        <f t="shared" ca="1" si="231"/>
        <v>0</v>
      </c>
      <c r="EY126" s="562">
        <f t="shared" ca="1" si="231"/>
        <v>0</v>
      </c>
      <c r="EZ126" s="562">
        <f t="shared" ca="1" si="231"/>
        <v>0</v>
      </c>
      <c r="FA126" s="562">
        <f t="shared" ca="1" si="231"/>
        <v>0</v>
      </c>
      <c r="FB126" s="562">
        <f t="shared" ca="1" si="231"/>
        <v>0</v>
      </c>
      <c r="FC126" s="562">
        <f t="shared" ca="1" si="231"/>
        <v>0</v>
      </c>
      <c r="FD126" s="562">
        <f t="shared" ca="1" si="231"/>
        <v>0</v>
      </c>
      <c r="FE126" s="562">
        <f t="shared" ca="1" si="231"/>
        <v>0</v>
      </c>
      <c r="FF126" s="562">
        <f t="shared" ca="1" si="231"/>
        <v>0</v>
      </c>
      <c r="FG126" s="562">
        <f t="shared" ca="1" si="231"/>
        <v>0</v>
      </c>
      <c r="FH126" s="562">
        <f t="shared" ca="1" si="231"/>
        <v>0</v>
      </c>
      <c r="FI126" s="562">
        <f t="shared" ref="FI126:GJ126" ca="1" si="232" xml:space="preserve"> FI$116</f>
        <v>0</v>
      </c>
      <c r="FJ126" s="562">
        <f t="shared" ca="1" si="232"/>
        <v>0</v>
      </c>
      <c r="FK126" s="562">
        <f t="shared" ca="1" si="232"/>
        <v>0</v>
      </c>
      <c r="FL126" s="562">
        <f t="shared" ca="1" si="232"/>
        <v>0</v>
      </c>
      <c r="FM126" s="562">
        <f t="shared" ca="1" si="232"/>
        <v>0</v>
      </c>
      <c r="FN126" s="562">
        <f t="shared" ca="1" si="232"/>
        <v>0</v>
      </c>
      <c r="FO126" s="562">
        <f t="shared" ca="1" si="232"/>
        <v>0</v>
      </c>
      <c r="FP126" s="562">
        <f t="shared" ca="1" si="232"/>
        <v>0</v>
      </c>
      <c r="FQ126" s="562">
        <f t="shared" ca="1" si="232"/>
        <v>0</v>
      </c>
      <c r="FR126" s="562">
        <f t="shared" ca="1" si="232"/>
        <v>0</v>
      </c>
      <c r="FS126" s="562">
        <f t="shared" ca="1" si="232"/>
        <v>0</v>
      </c>
      <c r="FT126" s="562">
        <f t="shared" ca="1" si="232"/>
        <v>0</v>
      </c>
      <c r="FU126" s="562">
        <f t="shared" ca="1" si="232"/>
        <v>0</v>
      </c>
      <c r="FV126" s="562">
        <f t="shared" ca="1" si="232"/>
        <v>0</v>
      </c>
      <c r="FW126" s="562">
        <f t="shared" ca="1" si="232"/>
        <v>0</v>
      </c>
      <c r="FX126" s="562">
        <f t="shared" ca="1" si="232"/>
        <v>0</v>
      </c>
      <c r="FY126" s="562">
        <f t="shared" ca="1" si="232"/>
        <v>0</v>
      </c>
      <c r="FZ126" s="562">
        <f t="shared" ca="1" si="232"/>
        <v>0</v>
      </c>
      <c r="GA126" s="562">
        <f t="shared" ca="1" si="232"/>
        <v>0</v>
      </c>
      <c r="GB126" s="562">
        <f t="shared" ca="1" si="232"/>
        <v>0</v>
      </c>
      <c r="GC126" s="562">
        <f t="shared" ca="1" si="232"/>
        <v>0</v>
      </c>
      <c r="GD126" s="562">
        <f t="shared" ca="1" si="232"/>
        <v>0</v>
      </c>
      <c r="GE126" s="562">
        <f t="shared" ca="1" si="232"/>
        <v>0</v>
      </c>
      <c r="GF126" s="562">
        <f t="shared" ca="1" si="232"/>
        <v>0</v>
      </c>
      <c r="GG126" s="562">
        <f t="shared" ca="1" si="232"/>
        <v>0</v>
      </c>
      <c r="GH126" s="562">
        <f t="shared" ca="1" si="232"/>
        <v>0</v>
      </c>
      <c r="GI126" s="562">
        <f t="shared" ca="1" si="232"/>
        <v>0</v>
      </c>
      <c r="GJ126" s="562">
        <f t="shared" ca="1" si="232"/>
        <v>0</v>
      </c>
    </row>
    <row r="127" spans="1:192" s="620" customFormat="1" x14ac:dyDescent="0.25">
      <c r="A127" s="615"/>
      <c r="B127" s="615"/>
      <c r="C127" s="616"/>
      <c r="D127" s="617"/>
      <c r="E127" s="618" t="s">
        <v>292</v>
      </c>
      <c r="F127" s="618"/>
      <c r="G127" s="618" t="str">
        <f xml:space="preserve"> SMU</f>
        <v>$ 000s</v>
      </c>
      <c r="H127" s="618"/>
      <c r="I127" s="619"/>
      <c r="J127" s="618">
        <f t="shared" ref="J127:AO127" ca="1" si="233" xml:space="preserve"> IF( J121 = 1, $F120, J123 + J124 + J125 - J126)</f>
        <v>0</v>
      </c>
      <c r="K127" s="618">
        <f t="shared" ca="1" si="233"/>
        <v>0</v>
      </c>
      <c r="L127" s="618">
        <f t="shared" si="233"/>
        <v>0</v>
      </c>
      <c r="M127" s="618">
        <f t="shared" ca="1" si="233"/>
        <v>0</v>
      </c>
      <c r="N127" s="618">
        <f t="shared" ca="1" si="233"/>
        <v>0</v>
      </c>
      <c r="O127" s="618">
        <f t="shared" ca="1" si="233"/>
        <v>752.46250000000146</v>
      </c>
      <c r="P127" s="618">
        <f t="shared" ca="1" si="233"/>
        <v>1476.6613750000015</v>
      </c>
      <c r="Q127" s="618">
        <f t="shared" ca="1" si="233"/>
        <v>0</v>
      </c>
      <c r="R127" s="618">
        <f t="shared" ca="1" si="233"/>
        <v>0</v>
      </c>
      <c r="S127" s="618">
        <f t="shared" ca="1" si="233"/>
        <v>651.91766169154289</v>
      </c>
      <c r="T127" s="618">
        <f t="shared" ca="1" si="233"/>
        <v>1275.0053532338309</v>
      </c>
      <c r="U127" s="618">
        <f t="shared" ca="1" si="233"/>
        <v>0</v>
      </c>
      <c r="V127" s="618">
        <f t="shared" ca="1" si="233"/>
        <v>0</v>
      </c>
      <c r="W127" s="618">
        <f t="shared" ca="1" si="233"/>
        <v>551.31234994183296</v>
      </c>
      <c r="X127" s="618">
        <f t="shared" ca="1" si="233"/>
        <v>1082.2915911652335</v>
      </c>
      <c r="Y127" s="618">
        <f t="shared" ca="1" si="233"/>
        <v>0</v>
      </c>
      <c r="Z127" s="618">
        <f t="shared" ca="1" si="233"/>
        <v>0</v>
      </c>
      <c r="AA127" s="618">
        <f t="shared" ca="1" si="233"/>
        <v>450.64686561376493</v>
      </c>
      <c r="AB127" s="618">
        <f t="shared" ca="1" si="233"/>
        <v>871.32563719594077</v>
      </c>
      <c r="AC127" s="618">
        <f t="shared" ca="1" si="233"/>
        <v>0</v>
      </c>
      <c r="AD127" s="618">
        <f t="shared" ca="1" si="233"/>
        <v>0</v>
      </c>
      <c r="AE127" s="618">
        <f t="shared" ca="1" si="233"/>
        <v>349.92150807339704</v>
      </c>
      <c r="AF127" s="618">
        <f t="shared" ca="1" si="233"/>
        <v>669.30316138899423</v>
      </c>
      <c r="AG127" s="618">
        <f t="shared" ca="1" si="233"/>
        <v>0</v>
      </c>
      <c r="AH127" s="618">
        <f t="shared" ca="1" si="233"/>
        <v>0</v>
      </c>
      <c r="AI127" s="618">
        <f t="shared" ca="1" si="233"/>
        <v>249.136575197409</v>
      </c>
      <c r="AJ127" s="618">
        <f t="shared" ca="1" si="233"/>
        <v>467.15974765073929</v>
      </c>
      <c r="AK127" s="618">
        <f t="shared" ca="1" si="233"/>
        <v>0</v>
      </c>
      <c r="AL127" s="618">
        <f t="shared" ca="1" si="233"/>
        <v>0</v>
      </c>
      <c r="AM127" s="618">
        <f t="shared" ca="1" si="233"/>
        <v>205.11379623866264</v>
      </c>
      <c r="AN127" s="618">
        <f t="shared" ca="1" si="233"/>
        <v>402.65602532266945</v>
      </c>
      <c r="AO127" s="618">
        <f t="shared" ca="1" si="233"/>
        <v>0</v>
      </c>
      <c r="AP127" s="618">
        <f t="shared" ref="AP127:BU127" ca="1" si="234" xml:space="preserve"> IF( AP121 = 1, $F120, AP123 + AP124 + AP125 - AP126)</f>
        <v>0</v>
      </c>
      <c r="AQ127" s="618">
        <f t="shared" ca="1" si="234"/>
        <v>173.27257009129607</v>
      </c>
      <c r="AR127" s="618">
        <f t="shared" ca="1" si="234"/>
        <v>334.48562006192913</v>
      </c>
      <c r="AS127" s="618">
        <f t="shared" ca="1" si="234"/>
        <v>0</v>
      </c>
      <c r="AT127" s="618">
        <f t="shared" ca="1" si="234"/>
        <v>0</v>
      </c>
      <c r="AU127" s="618">
        <f t="shared" ca="1" si="234"/>
        <v>132.31721018588769</v>
      </c>
      <c r="AV127" s="618">
        <f t="shared" ca="1" si="234"/>
        <v>251.56126415242596</v>
      </c>
      <c r="AW127" s="618">
        <f t="shared" ca="1" si="234"/>
        <v>0</v>
      </c>
      <c r="AX127" s="618">
        <f t="shared" ca="1" si="234"/>
        <v>0</v>
      </c>
      <c r="AY127" s="618">
        <f t="shared" ca="1" si="234"/>
        <v>83.929855578684737</v>
      </c>
      <c r="AZ127" s="618">
        <f t="shared" ca="1" si="234"/>
        <v>153.96381475857558</v>
      </c>
      <c r="BA127" s="618">
        <f t="shared" ca="1" si="234"/>
        <v>0</v>
      </c>
      <c r="BB127" s="618">
        <f t="shared" ca="1" si="234"/>
        <v>0</v>
      </c>
      <c r="BC127" s="618">
        <f t="shared" ca="1" si="234"/>
        <v>0</v>
      </c>
      <c r="BD127" s="618">
        <f t="shared" ca="1" si="234"/>
        <v>0</v>
      </c>
      <c r="BE127" s="618">
        <f t="shared" ca="1" si="234"/>
        <v>0</v>
      </c>
      <c r="BF127" s="618">
        <f t="shared" ca="1" si="234"/>
        <v>0</v>
      </c>
      <c r="BG127" s="618">
        <f t="shared" ca="1" si="234"/>
        <v>0</v>
      </c>
      <c r="BH127" s="618">
        <f t="shared" ca="1" si="234"/>
        <v>0</v>
      </c>
      <c r="BI127" s="618">
        <f t="shared" ca="1" si="234"/>
        <v>0</v>
      </c>
      <c r="BJ127" s="618">
        <f t="shared" ca="1" si="234"/>
        <v>0</v>
      </c>
      <c r="BK127" s="618">
        <f t="shared" ca="1" si="234"/>
        <v>0</v>
      </c>
      <c r="BL127" s="618">
        <f t="shared" ca="1" si="234"/>
        <v>0</v>
      </c>
      <c r="BM127" s="618">
        <f t="shared" ca="1" si="234"/>
        <v>0</v>
      </c>
      <c r="BN127" s="618">
        <f t="shared" ca="1" si="234"/>
        <v>0</v>
      </c>
      <c r="BO127" s="618">
        <f t="shared" ca="1" si="234"/>
        <v>0</v>
      </c>
      <c r="BP127" s="618">
        <f t="shared" ca="1" si="234"/>
        <v>0</v>
      </c>
      <c r="BQ127" s="618">
        <f t="shared" ca="1" si="234"/>
        <v>0</v>
      </c>
      <c r="BR127" s="618">
        <f t="shared" ca="1" si="234"/>
        <v>0</v>
      </c>
      <c r="BS127" s="618">
        <f t="shared" ca="1" si="234"/>
        <v>0</v>
      </c>
      <c r="BT127" s="618">
        <f t="shared" ca="1" si="234"/>
        <v>0</v>
      </c>
      <c r="BU127" s="618">
        <f t="shared" ca="1" si="234"/>
        <v>0</v>
      </c>
      <c r="BV127" s="618">
        <f t="shared" ref="BV127:DA127" ca="1" si="235" xml:space="preserve"> IF( BV121 = 1, $F120, BV123 + BV124 + BV125 - BV126)</f>
        <v>0</v>
      </c>
      <c r="BW127" s="618">
        <f t="shared" ca="1" si="235"/>
        <v>0</v>
      </c>
      <c r="BX127" s="618">
        <f t="shared" ca="1" si="235"/>
        <v>0</v>
      </c>
      <c r="BY127" s="618">
        <f t="shared" ca="1" si="235"/>
        <v>0</v>
      </c>
      <c r="BZ127" s="618">
        <f t="shared" ca="1" si="235"/>
        <v>0</v>
      </c>
      <c r="CA127" s="618">
        <f t="shared" ca="1" si="235"/>
        <v>0</v>
      </c>
      <c r="CB127" s="618">
        <f t="shared" ca="1" si="235"/>
        <v>0</v>
      </c>
      <c r="CC127" s="618">
        <f t="shared" ca="1" si="235"/>
        <v>0</v>
      </c>
      <c r="CD127" s="618">
        <f t="shared" ca="1" si="235"/>
        <v>0</v>
      </c>
      <c r="CE127" s="618">
        <f t="shared" ca="1" si="235"/>
        <v>0</v>
      </c>
      <c r="CF127" s="618">
        <f t="shared" ca="1" si="235"/>
        <v>0</v>
      </c>
      <c r="CG127" s="618">
        <f t="shared" ca="1" si="235"/>
        <v>0</v>
      </c>
      <c r="CH127" s="618">
        <f t="shared" ca="1" si="235"/>
        <v>0</v>
      </c>
      <c r="CI127" s="618">
        <f t="shared" ca="1" si="235"/>
        <v>0</v>
      </c>
      <c r="CJ127" s="618">
        <f t="shared" ca="1" si="235"/>
        <v>0</v>
      </c>
      <c r="CK127" s="618">
        <f t="shared" ca="1" si="235"/>
        <v>0</v>
      </c>
      <c r="CL127" s="618">
        <f t="shared" ca="1" si="235"/>
        <v>0</v>
      </c>
      <c r="CM127" s="618">
        <f t="shared" ca="1" si="235"/>
        <v>0</v>
      </c>
      <c r="CN127" s="618">
        <f t="shared" ca="1" si="235"/>
        <v>0</v>
      </c>
      <c r="CO127" s="618">
        <f t="shared" ca="1" si="235"/>
        <v>0</v>
      </c>
      <c r="CP127" s="618">
        <f t="shared" ca="1" si="235"/>
        <v>0</v>
      </c>
      <c r="CQ127" s="618">
        <f t="shared" ca="1" si="235"/>
        <v>0</v>
      </c>
      <c r="CR127" s="618">
        <f t="shared" ca="1" si="235"/>
        <v>0</v>
      </c>
      <c r="CS127" s="618">
        <f t="shared" ca="1" si="235"/>
        <v>0</v>
      </c>
      <c r="CT127" s="618">
        <f t="shared" ca="1" si="235"/>
        <v>0</v>
      </c>
      <c r="CU127" s="618">
        <f t="shared" ca="1" si="235"/>
        <v>0</v>
      </c>
      <c r="CV127" s="618">
        <f t="shared" ca="1" si="235"/>
        <v>0</v>
      </c>
      <c r="CW127" s="618">
        <f t="shared" ca="1" si="235"/>
        <v>0</v>
      </c>
      <c r="CX127" s="618">
        <f t="shared" ca="1" si="235"/>
        <v>0</v>
      </c>
      <c r="CY127" s="618">
        <f t="shared" ca="1" si="235"/>
        <v>0</v>
      </c>
      <c r="CZ127" s="618">
        <f t="shared" ca="1" si="235"/>
        <v>0</v>
      </c>
      <c r="DA127" s="618">
        <f t="shared" ca="1" si="235"/>
        <v>0</v>
      </c>
      <c r="DB127" s="618">
        <f t="shared" ref="DB127:EG127" ca="1" si="236" xml:space="preserve"> IF( DB121 = 1, $F120, DB123 + DB124 + DB125 - DB126)</f>
        <v>0</v>
      </c>
      <c r="DC127" s="618">
        <f t="shared" ca="1" si="236"/>
        <v>0</v>
      </c>
      <c r="DD127" s="618">
        <f t="shared" ca="1" si="236"/>
        <v>0</v>
      </c>
      <c r="DE127" s="618">
        <f t="shared" ca="1" si="236"/>
        <v>0</v>
      </c>
      <c r="DF127" s="618">
        <f t="shared" ca="1" si="236"/>
        <v>0</v>
      </c>
      <c r="DG127" s="618">
        <f t="shared" ca="1" si="236"/>
        <v>0</v>
      </c>
      <c r="DH127" s="618">
        <f t="shared" ca="1" si="236"/>
        <v>0</v>
      </c>
      <c r="DI127" s="618">
        <f t="shared" ca="1" si="236"/>
        <v>0</v>
      </c>
      <c r="DJ127" s="618">
        <f t="shared" ca="1" si="236"/>
        <v>0</v>
      </c>
      <c r="DK127" s="618">
        <f t="shared" ca="1" si="236"/>
        <v>0</v>
      </c>
      <c r="DL127" s="618">
        <f t="shared" ca="1" si="236"/>
        <v>0</v>
      </c>
      <c r="DM127" s="618">
        <f t="shared" ca="1" si="236"/>
        <v>0</v>
      </c>
      <c r="DN127" s="618">
        <f t="shared" ca="1" si="236"/>
        <v>0</v>
      </c>
      <c r="DO127" s="618">
        <f t="shared" ca="1" si="236"/>
        <v>0</v>
      </c>
      <c r="DP127" s="618">
        <f t="shared" ca="1" si="236"/>
        <v>0</v>
      </c>
      <c r="DQ127" s="618">
        <f t="shared" ca="1" si="236"/>
        <v>0</v>
      </c>
      <c r="DR127" s="618">
        <f t="shared" ca="1" si="236"/>
        <v>0</v>
      </c>
      <c r="DS127" s="618">
        <f t="shared" ca="1" si="236"/>
        <v>0</v>
      </c>
      <c r="DT127" s="618">
        <f t="shared" ca="1" si="236"/>
        <v>0</v>
      </c>
      <c r="DU127" s="618">
        <f t="shared" ca="1" si="236"/>
        <v>0</v>
      </c>
      <c r="DV127" s="618">
        <f t="shared" ca="1" si="236"/>
        <v>0</v>
      </c>
      <c r="DW127" s="618">
        <f t="shared" ca="1" si="236"/>
        <v>0</v>
      </c>
      <c r="DX127" s="618">
        <f t="shared" ca="1" si="236"/>
        <v>0</v>
      </c>
      <c r="DY127" s="618">
        <f t="shared" ca="1" si="236"/>
        <v>0</v>
      </c>
      <c r="DZ127" s="618">
        <f t="shared" ca="1" si="236"/>
        <v>0</v>
      </c>
      <c r="EA127" s="618">
        <f t="shared" ca="1" si="236"/>
        <v>0</v>
      </c>
      <c r="EB127" s="618">
        <f t="shared" ca="1" si="236"/>
        <v>0</v>
      </c>
      <c r="EC127" s="618">
        <f t="shared" ca="1" si="236"/>
        <v>0</v>
      </c>
      <c r="ED127" s="618">
        <f t="shared" ca="1" si="236"/>
        <v>0</v>
      </c>
      <c r="EE127" s="618">
        <f t="shared" ca="1" si="236"/>
        <v>0</v>
      </c>
      <c r="EF127" s="618">
        <f t="shared" ca="1" si="236"/>
        <v>0</v>
      </c>
      <c r="EG127" s="618">
        <f t="shared" ca="1" si="236"/>
        <v>0</v>
      </c>
      <c r="EH127" s="618">
        <f t="shared" ref="EH127:FM127" ca="1" si="237" xml:space="preserve"> IF( EH121 = 1, $F120, EH123 + EH124 + EH125 - EH126)</f>
        <v>0</v>
      </c>
      <c r="EI127" s="618">
        <f t="shared" ca="1" si="237"/>
        <v>0</v>
      </c>
      <c r="EJ127" s="618">
        <f t="shared" ca="1" si="237"/>
        <v>0</v>
      </c>
      <c r="EK127" s="618">
        <f t="shared" ca="1" si="237"/>
        <v>0</v>
      </c>
      <c r="EL127" s="618">
        <f t="shared" ca="1" si="237"/>
        <v>0</v>
      </c>
      <c r="EM127" s="618">
        <f t="shared" ca="1" si="237"/>
        <v>0</v>
      </c>
      <c r="EN127" s="618">
        <f t="shared" ca="1" si="237"/>
        <v>0</v>
      </c>
      <c r="EO127" s="618">
        <f t="shared" ca="1" si="237"/>
        <v>0</v>
      </c>
      <c r="EP127" s="618">
        <f t="shared" ca="1" si="237"/>
        <v>0</v>
      </c>
      <c r="EQ127" s="618">
        <f t="shared" ca="1" si="237"/>
        <v>0</v>
      </c>
      <c r="ER127" s="618">
        <f t="shared" ca="1" si="237"/>
        <v>0</v>
      </c>
      <c r="ES127" s="618">
        <f t="shared" ca="1" si="237"/>
        <v>0</v>
      </c>
      <c r="ET127" s="618">
        <f t="shared" ca="1" si="237"/>
        <v>0</v>
      </c>
      <c r="EU127" s="618">
        <f t="shared" ca="1" si="237"/>
        <v>0</v>
      </c>
      <c r="EV127" s="618">
        <f t="shared" ca="1" si="237"/>
        <v>0</v>
      </c>
      <c r="EW127" s="618">
        <f t="shared" ca="1" si="237"/>
        <v>0</v>
      </c>
      <c r="EX127" s="618">
        <f t="shared" ca="1" si="237"/>
        <v>0</v>
      </c>
      <c r="EY127" s="618">
        <f t="shared" ca="1" si="237"/>
        <v>0</v>
      </c>
      <c r="EZ127" s="618">
        <f t="shared" ca="1" si="237"/>
        <v>0</v>
      </c>
      <c r="FA127" s="618">
        <f t="shared" ca="1" si="237"/>
        <v>0</v>
      </c>
      <c r="FB127" s="618">
        <f t="shared" ca="1" si="237"/>
        <v>0</v>
      </c>
      <c r="FC127" s="618">
        <f t="shared" ca="1" si="237"/>
        <v>0</v>
      </c>
      <c r="FD127" s="618">
        <f t="shared" ca="1" si="237"/>
        <v>0</v>
      </c>
      <c r="FE127" s="618">
        <f t="shared" ca="1" si="237"/>
        <v>0</v>
      </c>
      <c r="FF127" s="618">
        <f t="shared" ca="1" si="237"/>
        <v>0</v>
      </c>
      <c r="FG127" s="618">
        <f t="shared" ca="1" si="237"/>
        <v>0</v>
      </c>
      <c r="FH127" s="618">
        <f t="shared" ca="1" si="237"/>
        <v>0</v>
      </c>
      <c r="FI127" s="618">
        <f t="shared" ca="1" si="237"/>
        <v>0</v>
      </c>
      <c r="FJ127" s="618">
        <f t="shared" ca="1" si="237"/>
        <v>0</v>
      </c>
      <c r="FK127" s="618">
        <f t="shared" ca="1" si="237"/>
        <v>0</v>
      </c>
      <c r="FL127" s="618">
        <f t="shared" ca="1" si="237"/>
        <v>0</v>
      </c>
      <c r="FM127" s="618">
        <f t="shared" ca="1" si="237"/>
        <v>0</v>
      </c>
      <c r="FN127" s="618">
        <f t="shared" ref="FN127:GJ127" ca="1" si="238" xml:space="preserve"> IF( FN121 = 1, $F120, FN123 + FN124 + FN125 - FN126)</f>
        <v>0</v>
      </c>
      <c r="FO127" s="618">
        <f t="shared" ca="1" si="238"/>
        <v>0</v>
      </c>
      <c r="FP127" s="618">
        <f t="shared" ca="1" si="238"/>
        <v>0</v>
      </c>
      <c r="FQ127" s="618">
        <f t="shared" ca="1" si="238"/>
        <v>0</v>
      </c>
      <c r="FR127" s="618">
        <f t="shared" ca="1" si="238"/>
        <v>0</v>
      </c>
      <c r="FS127" s="618">
        <f t="shared" ca="1" si="238"/>
        <v>0</v>
      </c>
      <c r="FT127" s="618">
        <f t="shared" ca="1" si="238"/>
        <v>0</v>
      </c>
      <c r="FU127" s="618">
        <f t="shared" ca="1" si="238"/>
        <v>0</v>
      </c>
      <c r="FV127" s="618">
        <f t="shared" ca="1" si="238"/>
        <v>0</v>
      </c>
      <c r="FW127" s="618">
        <f t="shared" ca="1" si="238"/>
        <v>0</v>
      </c>
      <c r="FX127" s="618">
        <f t="shared" ca="1" si="238"/>
        <v>0</v>
      </c>
      <c r="FY127" s="618">
        <f t="shared" ca="1" si="238"/>
        <v>0</v>
      </c>
      <c r="FZ127" s="618">
        <f t="shared" ca="1" si="238"/>
        <v>0</v>
      </c>
      <c r="GA127" s="618">
        <f t="shared" ca="1" si="238"/>
        <v>0</v>
      </c>
      <c r="GB127" s="618">
        <f t="shared" ca="1" si="238"/>
        <v>0</v>
      </c>
      <c r="GC127" s="618">
        <f t="shared" ca="1" si="238"/>
        <v>0</v>
      </c>
      <c r="GD127" s="618">
        <f t="shared" ca="1" si="238"/>
        <v>0</v>
      </c>
      <c r="GE127" s="618">
        <f t="shared" ca="1" si="238"/>
        <v>0</v>
      </c>
      <c r="GF127" s="618">
        <f t="shared" ca="1" si="238"/>
        <v>0</v>
      </c>
      <c r="GG127" s="618">
        <f t="shared" ca="1" si="238"/>
        <v>0</v>
      </c>
      <c r="GH127" s="618">
        <f t="shared" ca="1" si="238"/>
        <v>0</v>
      </c>
      <c r="GI127" s="618">
        <f t="shared" ca="1" si="238"/>
        <v>0</v>
      </c>
      <c r="GJ127" s="618">
        <f t="shared" ca="1" si="238"/>
        <v>0</v>
      </c>
    </row>
    <row r="132" spans="1:5" x14ac:dyDescent="0.25">
      <c r="E132" s="6" t="s">
        <v>291</v>
      </c>
    </row>
    <row r="136" spans="1:5" x14ac:dyDescent="0.25">
      <c r="A136" s="15" t="s">
        <v>63</v>
      </c>
    </row>
  </sheetData>
  <conditionalFormatting sqref="J3:GJ3">
    <cfRule type="cellIs" dxfId="114" priority="8" stopIfTrue="1" operator="equal">
      <formula>"Construction"</formula>
    </cfRule>
    <cfRule type="cellIs" dxfId="113" priority="9" stopIfTrue="1" operator="equal">
      <formula>"Operations"</formula>
    </cfRule>
  </conditionalFormatting>
  <conditionalFormatting sqref="J3:GJ3">
    <cfRule type="cellIs" dxfId="112" priority="7" operator="equal">
      <formula>"Fin Close"</formula>
    </cfRule>
  </conditionalFormatting>
  <conditionalFormatting sqref="J3:GJ3">
    <cfRule type="cellIs" dxfId="111" priority="5" operator="equal">
      <formula>"PPA ext."</formula>
    </cfRule>
    <cfRule type="cellIs" dxfId="110" priority="6" operator="equal">
      <formula>"Delay"</formula>
    </cfRule>
  </conditionalFormatting>
  <conditionalFormatting sqref="F2:F4">
    <cfRule type="cellIs" dxfId="109" priority="1" stopIfTrue="1" operator="notEqual">
      <formula>0</formula>
    </cfRule>
    <cfRule type="cellIs" dxfId="108" priority="2" stopIfTrue="1" operator="equal">
      <formula>""</formula>
    </cfRule>
  </conditionalFormatting>
  <conditionalFormatting sqref="F2:F4">
    <cfRule type="cellIs" dxfId="107" priority="3" stopIfTrue="1" operator="notEqual">
      <formula>0</formula>
    </cfRule>
    <cfRule type="cellIs" dxfId="106" priority="4" stopIfTrue="1" operator="equal">
      <formula>""</formula>
    </cfRule>
  </conditionalFormatting>
  <dataValidations count="1">
    <dataValidation allowBlank="1" showInputMessage="1" showErrorMessage="1" sqref="E28:H36 E58:H59 E39:H39 E63:H63 E87:H88 E120:H120 E49:H49" xr:uid="{00000000-0002-0000-04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outlinePr summaryBelow="0" summaryRight="0"/>
  </sheetPr>
  <dimension ref="A1:PY67"/>
  <sheetViews>
    <sheetView defaultGridColor="0" colorId="8" workbookViewId="0">
      <pane xSplit="9" ySplit="5" topLeftCell="J8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Equity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8" spans="1:441" x14ac:dyDescent="0.25">
      <c r="A8" s="15" t="s">
        <v>185</v>
      </c>
    </row>
    <row r="10" spans="1:441" x14ac:dyDescent="0.25">
      <c r="E10" s="198" t="str">
        <f xml:space="preserve"> InpC!E$65</f>
        <v>Solar asset book value</v>
      </c>
      <c r="F10" s="198">
        <f xml:space="preserve"> InpC!F$65</f>
        <v>100000</v>
      </c>
      <c r="G10" s="198" t="str">
        <f xml:space="preserve"> InpC!G$65</f>
        <v>$ 000s</v>
      </c>
      <c r="H10" s="43"/>
    </row>
    <row r="11" spans="1:441" x14ac:dyDescent="0.25">
      <c r="E11" s="198" t="str">
        <f xml:space="preserve"> InpC!E$46</f>
        <v>Senior debt gearing</v>
      </c>
      <c r="F11" s="427">
        <f xml:space="preserve"> InpC!F$46</f>
        <v>0.7</v>
      </c>
      <c r="G11" s="198" t="str">
        <f xml:space="preserve"> InpC!G$46</f>
        <v>%</v>
      </c>
      <c r="H11" s="43"/>
    </row>
    <row r="12" spans="1:441" s="548" customFormat="1" x14ac:dyDescent="0.25">
      <c r="A12" s="189"/>
      <c r="B12" s="189"/>
      <c r="C12" s="190"/>
      <c r="D12" s="191"/>
      <c r="E12" s="249" t="s">
        <v>188</v>
      </c>
      <c r="F12" s="249">
        <f>F10 * (1 - F11)</f>
        <v>30000.000000000004</v>
      </c>
      <c r="G12" s="249" t="str">
        <f xml:space="preserve"> SMU</f>
        <v>$ 000s</v>
      </c>
      <c r="H12" s="249"/>
      <c r="I12" s="192"/>
      <c r="J12" s="249"/>
      <c r="K12" s="249"/>
      <c r="L12" s="249"/>
      <c r="M12" s="249"/>
      <c r="N12" s="249"/>
      <c r="O12" s="249"/>
      <c r="P12" s="249"/>
      <c r="Q12" s="249"/>
      <c r="R12" s="249"/>
      <c r="S12" s="249"/>
      <c r="T12" s="249"/>
      <c r="U12" s="249"/>
      <c r="V12" s="249"/>
      <c r="W12" s="249"/>
      <c r="X12" s="249"/>
      <c r="Y12" s="249"/>
      <c r="Z12" s="249"/>
      <c r="AA12" s="249"/>
      <c r="AB12" s="249"/>
      <c r="AC12" s="249"/>
      <c r="AD12" s="249"/>
      <c r="AE12" s="249"/>
      <c r="AF12" s="249"/>
      <c r="AG12" s="249"/>
      <c r="AH12" s="249"/>
      <c r="AI12" s="249"/>
      <c r="AJ12" s="249"/>
      <c r="AK12" s="249"/>
      <c r="AL12" s="249"/>
      <c r="AM12" s="249"/>
      <c r="AN12" s="249"/>
      <c r="AO12" s="249"/>
      <c r="AP12" s="249"/>
      <c r="AQ12" s="249"/>
      <c r="AR12" s="249"/>
      <c r="AS12" s="249"/>
      <c r="AT12" s="249"/>
      <c r="AU12" s="249"/>
      <c r="AV12" s="249"/>
      <c r="AW12" s="249"/>
      <c r="AX12" s="249"/>
      <c r="AY12" s="249"/>
      <c r="AZ12" s="249"/>
      <c r="BA12" s="249"/>
      <c r="BB12" s="249"/>
      <c r="BC12" s="249"/>
      <c r="BD12" s="249"/>
      <c r="BE12" s="249"/>
      <c r="BF12" s="249"/>
      <c r="BG12" s="249"/>
      <c r="BH12" s="249"/>
      <c r="BI12" s="249"/>
      <c r="BJ12" s="249"/>
      <c r="BK12" s="249"/>
      <c r="BL12" s="249"/>
      <c r="BM12" s="249"/>
      <c r="BN12" s="249"/>
      <c r="BO12" s="249"/>
      <c r="BP12" s="249"/>
      <c r="BQ12" s="249"/>
      <c r="BR12" s="249"/>
      <c r="BS12" s="249"/>
      <c r="BT12" s="249"/>
      <c r="BU12" s="249"/>
      <c r="BV12" s="249"/>
      <c r="BW12" s="249"/>
      <c r="BX12" s="249"/>
      <c r="BY12" s="249"/>
      <c r="BZ12" s="249"/>
      <c r="CA12" s="249"/>
      <c r="CB12" s="249"/>
      <c r="CC12" s="249"/>
      <c r="CD12" s="249"/>
      <c r="CE12" s="249"/>
      <c r="CF12" s="249"/>
      <c r="CG12" s="249"/>
      <c r="CH12" s="249"/>
      <c r="CI12" s="249"/>
      <c r="CJ12" s="249"/>
      <c r="CK12" s="249"/>
      <c r="CL12" s="249"/>
      <c r="CM12" s="249"/>
      <c r="CN12" s="249"/>
      <c r="CO12" s="249"/>
      <c r="CP12" s="249"/>
      <c r="CQ12" s="249"/>
      <c r="CR12" s="249"/>
      <c r="CS12" s="249"/>
      <c r="CT12" s="249"/>
      <c r="CU12" s="249"/>
      <c r="CV12" s="249"/>
      <c r="CW12" s="249"/>
      <c r="CX12" s="249"/>
      <c r="CY12" s="249"/>
      <c r="CZ12" s="249"/>
      <c r="DA12" s="249"/>
      <c r="DB12" s="249"/>
      <c r="DC12" s="249"/>
      <c r="DD12" s="249"/>
      <c r="DE12" s="249"/>
      <c r="DF12" s="249"/>
      <c r="DG12" s="249"/>
      <c r="DH12" s="249"/>
      <c r="DI12" s="249"/>
      <c r="DJ12" s="249"/>
      <c r="DK12" s="249"/>
      <c r="DL12" s="249"/>
      <c r="DM12" s="249"/>
      <c r="DN12" s="249"/>
      <c r="DO12" s="249"/>
      <c r="DP12" s="249"/>
      <c r="DQ12" s="249"/>
      <c r="DR12" s="249"/>
      <c r="DS12" s="249"/>
      <c r="DT12" s="249"/>
      <c r="DU12" s="249"/>
      <c r="DV12" s="249"/>
      <c r="DW12" s="249"/>
      <c r="DX12" s="249"/>
      <c r="DY12" s="249"/>
      <c r="DZ12" s="249"/>
      <c r="EA12" s="249"/>
      <c r="EB12" s="249"/>
      <c r="EC12" s="249"/>
      <c r="ED12" s="249"/>
      <c r="EE12" s="249"/>
      <c r="EF12" s="249"/>
      <c r="EG12" s="249"/>
      <c r="EH12" s="249"/>
      <c r="EI12" s="249"/>
      <c r="EJ12" s="249"/>
      <c r="EK12" s="249"/>
      <c r="EL12" s="249"/>
      <c r="EM12" s="249"/>
      <c r="EN12" s="249"/>
      <c r="EO12" s="249"/>
      <c r="EP12" s="249"/>
      <c r="EQ12" s="249"/>
      <c r="ER12" s="249"/>
      <c r="ES12" s="249"/>
      <c r="ET12" s="249"/>
      <c r="EU12" s="249"/>
      <c r="EV12" s="249"/>
      <c r="EW12" s="249"/>
      <c r="EX12" s="249"/>
      <c r="EY12" s="249"/>
      <c r="EZ12" s="249"/>
      <c r="FA12" s="249"/>
      <c r="FB12" s="249"/>
      <c r="FC12" s="249"/>
      <c r="FD12" s="249"/>
      <c r="FE12" s="249"/>
      <c r="FF12" s="249"/>
      <c r="FG12" s="249"/>
      <c r="FH12" s="249"/>
      <c r="FI12" s="249"/>
      <c r="FJ12" s="249"/>
      <c r="FK12" s="249"/>
      <c r="FL12" s="249"/>
      <c r="FM12" s="249"/>
      <c r="FN12" s="249"/>
      <c r="FO12" s="249"/>
      <c r="FP12" s="249"/>
      <c r="FQ12" s="249"/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49"/>
      <c r="GI12" s="249"/>
      <c r="GJ12" s="249"/>
    </row>
    <row r="14" spans="1:441" x14ac:dyDescent="0.25">
      <c r="E14" s="268" t="str">
        <f t="shared" ref="E14:AJ14" si="0" xml:space="preserve"> E$22</f>
        <v>Share capital balance BEG</v>
      </c>
      <c r="F14" s="268">
        <f t="shared" si="0"/>
        <v>0</v>
      </c>
      <c r="G14" s="268" t="str">
        <f t="shared" si="0"/>
        <v>$ 000s</v>
      </c>
      <c r="H14" s="268">
        <f t="shared" si="0"/>
        <v>0</v>
      </c>
      <c r="I14" s="268">
        <f t="shared" si="0"/>
        <v>0</v>
      </c>
      <c r="J14" s="268">
        <f t="shared" si="0"/>
        <v>0</v>
      </c>
      <c r="K14" s="268">
        <f t="shared" si="0"/>
        <v>0</v>
      </c>
      <c r="L14" s="268">
        <f t="shared" si="0"/>
        <v>0</v>
      </c>
      <c r="M14" s="268">
        <f t="shared" si="0"/>
        <v>30000.000000000004</v>
      </c>
      <c r="N14" s="268">
        <f t="shared" si="0"/>
        <v>30000.000000000004</v>
      </c>
      <c r="O14" s="268">
        <f t="shared" si="0"/>
        <v>30000.000000000004</v>
      </c>
      <c r="P14" s="268">
        <f t="shared" si="0"/>
        <v>30000.000000000004</v>
      </c>
      <c r="Q14" s="268">
        <f t="shared" si="0"/>
        <v>30000.000000000004</v>
      </c>
      <c r="R14" s="268">
        <f t="shared" si="0"/>
        <v>30000.000000000004</v>
      </c>
      <c r="S14" s="268">
        <f t="shared" si="0"/>
        <v>30000.000000000004</v>
      </c>
      <c r="T14" s="268">
        <f t="shared" si="0"/>
        <v>30000.000000000004</v>
      </c>
      <c r="U14" s="268">
        <f t="shared" si="0"/>
        <v>30000.000000000004</v>
      </c>
      <c r="V14" s="268">
        <f t="shared" si="0"/>
        <v>30000.000000000004</v>
      </c>
      <c r="W14" s="268">
        <f t="shared" si="0"/>
        <v>30000.000000000004</v>
      </c>
      <c r="X14" s="268">
        <f t="shared" si="0"/>
        <v>30000.000000000004</v>
      </c>
      <c r="Y14" s="268">
        <f t="shared" si="0"/>
        <v>30000.000000000004</v>
      </c>
      <c r="Z14" s="268">
        <f t="shared" si="0"/>
        <v>30000.000000000004</v>
      </c>
      <c r="AA14" s="268">
        <f t="shared" si="0"/>
        <v>30000.000000000004</v>
      </c>
      <c r="AB14" s="268">
        <f t="shared" si="0"/>
        <v>30000.000000000004</v>
      </c>
      <c r="AC14" s="268">
        <f t="shared" si="0"/>
        <v>30000.000000000004</v>
      </c>
      <c r="AD14" s="268">
        <f t="shared" si="0"/>
        <v>30000.000000000004</v>
      </c>
      <c r="AE14" s="268">
        <f t="shared" si="0"/>
        <v>30000.000000000004</v>
      </c>
      <c r="AF14" s="268">
        <f t="shared" si="0"/>
        <v>30000.000000000004</v>
      </c>
      <c r="AG14" s="268">
        <f t="shared" si="0"/>
        <v>30000.000000000004</v>
      </c>
      <c r="AH14" s="268">
        <f t="shared" si="0"/>
        <v>30000.000000000004</v>
      </c>
      <c r="AI14" s="268">
        <f t="shared" si="0"/>
        <v>30000.000000000004</v>
      </c>
      <c r="AJ14" s="268">
        <f t="shared" si="0"/>
        <v>30000.000000000004</v>
      </c>
      <c r="AK14" s="268">
        <f t="shared" ref="AK14:BP14" si="1" xml:space="preserve"> AK$22</f>
        <v>30000.000000000004</v>
      </c>
      <c r="AL14" s="268">
        <f t="shared" si="1"/>
        <v>30000.000000000004</v>
      </c>
      <c r="AM14" s="268">
        <f t="shared" si="1"/>
        <v>30000.000000000004</v>
      </c>
      <c r="AN14" s="268">
        <f t="shared" si="1"/>
        <v>30000.000000000004</v>
      </c>
      <c r="AO14" s="268">
        <f t="shared" si="1"/>
        <v>30000.000000000004</v>
      </c>
      <c r="AP14" s="268">
        <f t="shared" si="1"/>
        <v>30000.000000000004</v>
      </c>
      <c r="AQ14" s="268">
        <f t="shared" si="1"/>
        <v>30000.000000000004</v>
      </c>
      <c r="AR14" s="268">
        <f t="shared" si="1"/>
        <v>30000.000000000004</v>
      </c>
      <c r="AS14" s="268">
        <f t="shared" si="1"/>
        <v>30000.000000000004</v>
      </c>
      <c r="AT14" s="268">
        <f t="shared" si="1"/>
        <v>30000.000000000004</v>
      </c>
      <c r="AU14" s="268">
        <f t="shared" si="1"/>
        <v>30000.000000000004</v>
      </c>
      <c r="AV14" s="268">
        <f t="shared" si="1"/>
        <v>30000.000000000004</v>
      </c>
      <c r="AW14" s="268">
        <f t="shared" si="1"/>
        <v>30000.000000000004</v>
      </c>
      <c r="AX14" s="268">
        <f t="shared" si="1"/>
        <v>30000.000000000004</v>
      </c>
      <c r="AY14" s="268">
        <f t="shared" si="1"/>
        <v>30000.000000000004</v>
      </c>
      <c r="AZ14" s="268">
        <f t="shared" si="1"/>
        <v>30000.000000000004</v>
      </c>
      <c r="BA14" s="268">
        <f t="shared" si="1"/>
        <v>30000.000000000004</v>
      </c>
      <c r="BB14" s="268">
        <f t="shared" si="1"/>
        <v>30000.000000000004</v>
      </c>
      <c r="BC14" s="268">
        <f t="shared" si="1"/>
        <v>30000.000000000004</v>
      </c>
      <c r="BD14" s="268">
        <f t="shared" si="1"/>
        <v>30000.000000000004</v>
      </c>
      <c r="BE14" s="268">
        <f t="shared" si="1"/>
        <v>30000.000000000004</v>
      </c>
      <c r="BF14" s="268">
        <f t="shared" si="1"/>
        <v>30000.000000000004</v>
      </c>
      <c r="BG14" s="268">
        <f t="shared" si="1"/>
        <v>30000.000000000004</v>
      </c>
      <c r="BH14" s="268">
        <f t="shared" si="1"/>
        <v>30000.000000000004</v>
      </c>
      <c r="BI14" s="268">
        <f t="shared" si="1"/>
        <v>30000.000000000004</v>
      </c>
      <c r="BJ14" s="268">
        <f t="shared" si="1"/>
        <v>30000.000000000004</v>
      </c>
      <c r="BK14" s="268">
        <f t="shared" si="1"/>
        <v>30000.000000000004</v>
      </c>
      <c r="BL14" s="268">
        <f t="shared" si="1"/>
        <v>30000.000000000004</v>
      </c>
      <c r="BM14" s="268">
        <f t="shared" si="1"/>
        <v>30000.000000000004</v>
      </c>
      <c r="BN14" s="268">
        <f t="shared" si="1"/>
        <v>30000.000000000004</v>
      </c>
      <c r="BO14" s="268">
        <f t="shared" si="1"/>
        <v>30000.000000000004</v>
      </c>
      <c r="BP14" s="268">
        <f t="shared" si="1"/>
        <v>30000.000000000004</v>
      </c>
      <c r="BQ14" s="268">
        <f t="shared" ref="BQ14:CV14" si="2" xml:space="preserve"> BQ$22</f>
        <v>30000.000000000004</v>
      </c>
      <c r="BR14" s="268">
        <f t="shared" si="2"/>
        <v>30000.000000000004</v>
      </c>
      <c r="BS14" s="268">
        <f t="shared" si="2"/>
        <v>30000.000000000004</v>
      </c>
      <c r="BT14" s="268">
        <f t="shared" si="2"/>
        <v>30000.000000000004</v>
      </c>
      <c r="BU14" s="268">
        <f t="shared" si="2"/>
        <v>30000.000000000004</v>
      </c>
      <c r="BV14" s="268">
        <f t="shared" si="2"/>
        <v>30000.000000000004</v>
      </c>
      <c r="BW14" s="268">
        <f t="shared" si="2"/>
        <v>30000.000000000004</v>
      </c>
      <c r="BX14" s="268">
        <f t="shared" si="2"/>
        <v>30000.000000000004</v>
      </c>
      <c r="BY14" s="268">
        <f t="shared" si="2"/>
        <v>30000.000000000004</v>
      </c>
      <c r="BZ14" s="268">
        <f t="shared" si="2"/>
        <v>30000.000000000004</v>
      </c>
      <c r="CA14" s="268">
        <f t="shared" si="2"/>
        <v>30000.000000000004</v>
      </c>
      <c r="CB14" s="268">
        <f t="shared" si="2"/>
        <v>30000.000000000004</v>
      </c>
      <c r="CC14" s="268">
        <f t="shared" si="2"/>
        <v>30000.000000000004</v>
      </c>
      <c r="CD14" s="268">
        <f t="shared" si="2"/>
        <v>30000.000000000004</v>
      </c>
      <c r="CE14" s="268">
        <f t="shared" si="2"/>
        <v>30000.000000000004</v>
      </c>
      <c r="CF14" s="268">
        <f t="shared" si="2"/>
        <v>30000.000000000004</v>
      </c>
      <c r="CG14" s="268">
        <f t="shared" si="2"/>
        <v>30000.000000000004</v>
      </c>
      <c r="CH14" s="268">
        <f t="shared" si="2"/>
        <v>30000.000000000004</v>
      </c>
      <c r="CI14" s="268">
        <f t="shared" si="2"/>
        <v>30000.000000000004</v>
      </c>
      <c r="CJ14" s="268">
        <f t="shared" si="2"/>
        <v>30000.000000000004</v>
      </c>
      <c r="CK14" s="268">
        <f t="shared" si="2"/>
        <v>30000.000000000004</v>
      </c>
      <c r="CL14" s="268">
        <f t="shared" si="2"/>
        <v>30000.000000000004</v>
      </c>
      <c r="CM14" s="268">
        <f t="shared" si="2"/>
        <v>30000.000000000004</v>
      </c>
      <c r="CN14" s="268">
        <f t="shared" si="2"/>
        <v>30000.000000000004</v>
      </c>
      <c r="CO14" s="268">
        <f t="shared" si="2"/>
        <v>30000.000000000004</v>
      </c>
      <c r="CP14" s="268">
        <f t="shared" si="2"/>
        <v>30000.000000000004</v>
      </c>
      <c r="CQ14" s="268">
        <f t="shared" si="2"/>
        <v>30000.000000000004</v>
      </c>
      <c r="CR14" s="268">
        <f t="shared" si="2"/>
        <v>30000.000000000004</v>
      </c>
      <c r="CS14" s="268">
        <f t="shared" si="2"/>
        <v>30000.000000000004</v>
      </c>
      <c r="CT14" s="268">
        <f t="shared" si="2"/>
        <v>30000.000000000004</v>
      </c>
      <c r="CU14" s="268">
        <f t="shared" si="2"/>
        <v>30000.000000000004</v>
      </c>
      <c r="CV14" s="268">
        <f t="shared" si="2"/>
        <v>30000.000000000004</v>
      </c>
      <c r="CW14" s="268">
        <f t="shared" ref="CW14:EB14" si="3" xml:space="preserve"> CW$22</f>
        <v>30000.000000000004</v>
      </c>
      <c r="CX14" s="268">
        <f t="shared" si="3"/>
        <v>30000.000000000004</v>
      </c>
      <c r="CY14" s="268">
        <f t="shared" si="3"/>
        <v>30000.000000000004</v>
      </c>
      <c r="CZ14" s="268">
        <f t="shared" si="3"/>
        <v>30000.000000000004</v>
      </c>
      <c r="DA14" s="268">
        <f t="shared" si="3"/>
        <v>30000.000000000004</v>
      </c>
      <c r="DB14" s="268">
        <f t="shared" si="3"/>
        <v>30000.000000000004</v>
      </c>
      <c r="DC14" s="268">
        <f t="shared" si="3"/>
        <v>30000.000000000004</v>
      </c>
      <c r="DD14" s="268">
        <f t="shared" si="3"/>
        <v>30000.000000000004</v>
      </c>
      <c r="DE14" s="268">
        <f t="shared" si="3"/>
        <v>30000.000000000004</v>
      </c>
      <c r="DF14" s="268">
        <f t="shared" si="3"/>
        <v>30000.000000000004</v>
      </c>
      <c r="DG14" s="268">
        <f t="shared" si="3"/>
        <v>30000.000000000004</v>
      </c>
      <c r="DH14" s="268">
        <f t="shared" si="3"/>
        <v>30000.000000000004</v>
      </c>
      <c r="DI14" s="268">
        <f t="shared" si="3"/>
        <v>30000.000000000004</v>
      </c>
      <c r="DJ14" s="268">
        <f t="shared" si="3"/>
        <v>30000.000000000004</v>
      </c>
      <c r="DK14" s="268">
        <f t="shared" si="3"/>
        <v>30000.000000000004</v>
      </c>
      <c r="DL14" s="268">
        <f t="shared" si="3"/>
        <v>30000.000000000004</v>
      </c>
      <c r="DM14" s="268">
        <f t="shared" si="3"/>
        <v>30000.000000000004</v>
      </c>
      <c r="DN14" s="268">
        <f t="shared" si="3"/>
        <v>30000.000000000004</v>
      </c>
      <c r="DO14" s="268">
        <f t="shared" si="3"/>
        <v>30000.000000000004</v>
      </c>
      <c r="DP14" s="268">
        <f t="shared" si="3"/>
        <v>30000.000000000004</v>
      </c>
      <c r="DQ14" s="268">
        <f t="shared" si="3"/>
        <v>30000.000000000004</v>
      </c>
      <c r="DR14" s="268">
        <f t="shared" si="3"/>
        <v>30000.000000000004</v>
      </c>
      <c r="DS14" s="268">
        <f t="shared" si="3"/>
        <v>30000.000000000004</v>
      </c>
      <c r="DT14" s="268">
        <f t="shared" si="3"/>
        <v>30000.000000000004</v>
      </c>
      <c r="DU14" s="268">
        <f t="shared" si="3"/>
        <v>30000.000000000004</v>
      </c>
      <c r="DV14" s="268">
        <f t="shared" si="3"/>
        <v>30000.000000000004</v>
      </c>
      <c r="DW14" s="268">
        <f t="shared" si="3"/>
        <v>30000.000000000004</v>
      </c>
      <c r="DX14" s="268">
        <f t="shared" si="3"/>
        <v>30000.000000000004</v>
      </c>
      <c r="DY14" s="268">
        <f t="shared" si="3"/>
        <v>30000.000000000004</v>
      </c>
      <c r="DZ14" s="268">
        <f t="shared" si="3"/>
        <v>30000.000000000004</v>
      </c>
      <c r="EA14" s="268">
        <f t="shared" si="3"/>
        <v>30000.000000000004</v>
      </c>
      <c r="EB14" s="268">
        <f t="shared" si="3"/>
        <v>30000.000000000004</v>
      </c>
      <c r="EC14" s="268">
        <f t="shared" ref="EC14:FH14" si="4" xml:space="preserve"> EC$22</f>
        <v>0</v>
      </c>
      <c r="ED14" s="268">
        <f t="shared" si="4"/>
        <v>0</v>
      </c>
      <c r="EE14" s="268">
        <f t="shared" si="4"/>
        <v>0</v>
      </c>
      <c r="EF14" s="268">
        <f t="shared" si="4"/>
        <v>0</v>
      </c>
      <c r="EG14" s="268">
        <f t="shared" si="4"/>
        <v>0</v>
      </c>
      <c r="EH14" s="268">
        <f t="shared" si="4"/>
        <v>0</v>
      </c>
      <c r="EI14" s="268">
        <f t="shared" si="4"/>
        <v>0</v>
      </c>
      <c r="EJ14" s="268">
        <f t="shared" si="4"/>
        <v>0</v>
      </c>
      <c r="EK14" s="268">
        <f t="shared" si="4"/>
        <v>0</v>
      </c>
      <c r="EL14" s="268">
        <f t="shared" si="4"/>
        <v>0</v>
      </c>
      <c r="EM14" s="268">
        <f t="shared" si="4"/>
        <v>0</v>
      </c>
      <c r="EN14" s="268">
        <f t="shared" si="4"/>
        <v>0</v>
      </c>
      <c r="EO14" s="268">
        <f t="shared" si="4"/>
        <v>0</v>
      </c>
      <c r="EP14" s="268">
        <f t="shared" si="4"/>
        <v>0</v>
      </c>
      <c r="EQ14" s="268">
        <f t="shared" si="4"/>
        <v>0</v>
      </c>
      <c r="ER14" s="268">
        <f t="shared" si="4"/>
        <v>0</v>
      </c>
      <c r="ES14" s="268">
        <f t="shared" si="4"/>
        <v>0</v>
      </c>
      <c r="ET14" s="268">
        <f t="shared" si="4"/>
        <v>0</v>
      </c>
      <c r="EU14" s="268">
        <f t="shared" si="4"/>
        <v>0</v>
      </c>
      <c r="EV14" s="268">
        <f t="shared" si="4"/>
        <v>0</v>
      </c>
      <c r="EW14" s="268">
        <f t="shared" si="4"/>
        <v>0</v>
      </c>
      <c r="EX14" s="268">
        <f t="shared" si="4"/>
        <v>0</v>
      </c>
      <c r="EY14" s="268">
        <f t="shared" si="4"/>
        <v>0</v>
      </c>
      <c r="EZ14" s="268">
        <f t="shared" si="4"/>
        <v>0</v>
      </c>
      <c r="FA14" s="268">
        <f t="shared" si="4"/>
        <v>0</v>
      </c>
      <c r="FB14" s="268">
        <f t="shared" si="4"/>
        <v>0</v>
      </c>
      <c r="FC14" s="268">
        <f t="shared" si="4"/>
        <v>0</v>
      </c>
      <c r="FD14" s="268">
        <f t="shared" si="4"/>
        <v>0</v>
      </c>
      <c r="FE14" s="268">
        <f t="shared" si="4"/>
        <v>0</v>
      </c>
      <c r="FF14" s="268">
        <f t="shared" si="4"/>
        <v>0</v>
      </c>
      <c r="FG14" s="268">
        <f t="shared" si="4"/>
        <v>0</v>
      </c>
      <c r="FH14" s="268">
        <f t="shared" si="4"/>
        <v>0</v>
      </c>
      <c r="FI14" s="268">
        <f t="shared" ref="FI14:GJ14" si="5" xml:space="preserve"> FI$22</f>
        <v>0</v>
      </c>
      <c r="FJ14" s="268">
        <f t="shared" si="5"/>
        <v>0</v>
      </c>
      <c r="FK14" s="268">
        <f t="shared" si="5"/>
        <v>0</v>
      </c>
      <c r="FL14" s="268">
        <f t="shared" si="5"/>
        <v>0</v>
      </c>
      <c r="FM14" s="268">
        <f t="shared" si="5"/>
        <v>0</v>
      </c>
      <c r="FN14" s="268">
        <f t="shared" si="5"/>
        <v>0</v>
      </c>
      <c r="FO14" s="268">
        <f t="shared" si="5"/>
        <v>0</v>
      </c>
      <c r="FP14" s="268">
        <f t="shared" si="5"/>
        <v>0</v>
      </c>
      <c r="FQ14" s="268">
        <f t="shared" si="5"/>
        <v>0</v>
      </c>
      <c r="FR14" s="268">
        <f t="shared" si="5"/>
        <v>0</v>
      </c>
      <c r="FS14" s="268">
        <f t="shared" si="5"/>
        <v>0</v>
      </c>
      <c r="FT14" s="268">
        <f t="shared" si="5"/>
        <v>0</v>
      </c>
      <c r="FU14" s="268">
        <f t="shared" si="5"/>
        <v>0</v>
      </c>
      <c r="FV14" s="268">
        <f t="shared" si="5"/>
        <v>0</v>
      </c>
      <c r="FW14" s="268">
        <f t="shared" si="5"/>
        <v>0</v>
      </c>
      <c r="FX14" s="268">
        <f t="shared" si="5"/>
        <v>0</v>
      </c>
      <c r="FY14" s="268">
        <f t="shared" si="5"/>
        <v>0</v>
      </c>
      <c r="FZ14" s="268">
        <f t="shared" si="5"/>
        <v>0</v>
      </c>
      <c r="GA14" s="268">
        <f t="shared" si="5"/>
        <v>0</v>
      </c>
      <c r="GB14" s="268">
        <f t="shared" si="5"/>
        <v>0</v>
      </c>
      <c r="GC14" s="268">
        <f t="shared" si="5"/>
        <v>0</v>
      </c>
      <c r="GD14" s="268">
        <f t="shared" si="5"/>
        <v>0</v>
      </c>
      <c r="GE14" s="268">
        <f t="shared" si="5"/>
        <v>0</v>
      </c>
      <c r="GF14" s="268">
        <f t="shared" si="5"/>
        <v>0</v>
      </c>
      <c r="GG14" s="268">
        <f t="shared" si="5"/>
        <v>0</v>
      </c>
      <c r="GH14" s="268">
        <f t="shared" si="5"/>
        <v>0</v>
      </c>
      <c r="GI14" s="268">
        <f t="shared" si="5"/>
        <v>0</v>
      </c>
      <c r="GJ14" s="268">
        <f t="shared" si="5"/>
        <v>0</v>
      </c>
    </row>
    <row r="15" spans="1:441" s="275" customFormat="1" x14ac:dyDescent="0.25">
      <c r="A15" s="15"/>
      <c r="B15" s="15"/>
      <c r="C15" s="21"/>
      <c r="D15" s="60"/>
      <c r="E15" s="301" t="str">
        <f xml:space="preserve"> Time!E$91</f>
        <v xml:space="preserve">Last operating period flag </v>
      </c>
      <c r="F15" s="301">
        <f xml:space="preserve"> Time!F$91</f>
        <v>0</v>
      </c>
      <c r="G15" s="301" t="str">
        <f xml:space="preserve"> Time!G$91</f>
        <v>flag</v>
      </c>
      <c r="H15" s="301">
        <f xml:space="preserve"> Time!H$91</f>
        <v>1</v>
      </c>
      <c r="I15" s="301">
        <f xml:space="preserve"> Time!I$91</f>
        <v>0</v>
      </c>
      <c r="J15" s="301">
        <f xml:space="preserve"> Time!J$91</f>
        <v>0</v>
      </c>
      <c r="K15" s="301">
        <f xml:space="preserve"> Time!K$91</f>
        <v>0</v>
      </c>
      <c r="L15" s="301">
        <f xml:space="preserve"> Time!L$91</f>
        <v>0</v>
      </c>
      <c r="M15" s="301">
        <f xml:space="preserve"> Time!M$91</f>
        <v>0</v>
      </c>
      <c r="N15" s="301">
        <f xml:space="preserve"> Time!N$91</f>
        <v>0</v>
      </c>
      <c r="O15" s="301">
        <f xml:space="preserve"> Time!O$91</f>
        <v>0</v>
      </c>
      <c r="P15" s="301">
        <f xml:space="preserve"> Time!P$91</f>
        <v>0</v>
      </c>
      <c r="Q15" s="301">
        <f xml:space="preserve"> Time!Q$91</f>
        <v>0</v>
      </c>
      <c r="R15" s="301">
        <f xml:space="preserve"> Time!R$91</f>
        <v>0</v>
      </c>
      <c r="S15" s="301">
        <f xml:space="preserve"> Time!S$91</f>
        <v>0</v>
      </c>
      <c r="T15" s="301">
        <f xml:space="preserve"> Time!T$91</f>
        <v>0</v>
      </c>
      <c r="U15" s="301">
        <f xml:space="preserve"> Time!U$91</f>
        <v>0</v>
      </c>
      <c r="V15" s="301">
        <f xml:space="preserve"> Time!V$91</f>
        <v>0</v>
      </c>
      <c r="W15" s="301">
        <f xml:space="preserve"> Time!W$91</f>
        <v>0</v>
      </c>
      <c r="X15" s="301">
        <f xml:space="preserve"> Time!X$91</f>
        <v>0</v>
      </c>
      <c r="Y15" s="301">
        <f xml:space="preserve"> Time!Y$91</f>
        <v>0</v>
      </c>
      <c r="Z15" s="301">
        <f xml:space="preserve"> Time!Z$91</f>
        <v>0</v>
      </c>
      <c r="AA15" s="301">
        <f xml:space="preserve"> Time!AA$91</f>
        <v>0</v>
      </c>
      <c r="AB15" s="301">
        <f xml:space="preserve"> Time!AB$91</f>
        <v>0</v>
      </c>
      <c r="AC15" s="301">
        <f xml:space="preserve"> Time!AC$91</f>
        <v>0</v>
      </c>
      <c r="AD15" s="301">
        <f xml:space="preserve"> Time!AD$91</f>
        <v>0</v>
      </c>
      <c r="AE15" s="301">
        <f xml:space="preserve"> Time!AE$91</f>
        <v>0</v>
      </c>
      <c r="AF15" s="301">
        <f xml:space="preserve"> Time!AF$91</f>
        <v>0</v>
      </c>
      <c r="AG15" s="301">
        <f xml:space="preserve"> Time!AG$91</f>
        <v>0</v>
      </c>
      <c r="AH15" s="301">
        <f xml:space="preserve"> Time!AH$91</f>
        <v>0</v>
      </c>
      <c r="AI15" s="301">
        <f xml:space="preserve"> Time!AI$91</f>
        <v>0</v>
      </c>
      <c r="AJ15" s="301">
        <f xml:space="preserve"> Time!AJ$91</f>
        <v>0</v>
      </c>
      <c r="AK15" s="301">
        <f xml:space="preserve"> Time!AK$91</f>
        <v>0</v>
      </c>
      <c r="AL15" s="301">
        <f xml:space="preserve"> Time!AL$91</f>
        <v>0</v>
      </c>
      <c r="AM15" s="301">
        <f xml:space="preserve"> Time!AM$91</f>
        <v>0</v>
      </c>
      <c r="AN15" s="301">
        <f xml:space="preserve"> Time!AN$91</f>
        <v>0</v>
      </c>
      <c r="AO15" s="301">
        <f xml:space="preserve"> Time!AO$91</f>
        <v>0</v>
      </c>
      <c r="AP15" s="301">
        <f xml:space="preserve"> Time!AP$91</f>
        <v>0</v>
      </c>
      <c r="AQ15" s="301">
        <f xml:space="preserve"> Time!AQ$91</f>
        <v>0</v>
      </c>
      <c r="AR15" s="301">
        <f xml:space="preserve"> Time!AR$91</f>
        <v>0</v>
      </c>
      <c r="AS15" s="301">
        <f xml:space="preserve"> Time!AS$91</f>
        <v>0</v>
      </c>
      <c r="AT15" s="301">
        <f xml:space="preserve"> Time!AT$91</f>
        <v>0</v>
      </c>
      <c r="AU15" s="301">
        <f xml:space="preserve"> Time!AU$91</f>
        <v>0</v>
      </c>
      <c r="AV15" s="301">
        <f xml:space="preserve"> Time!AV$91</f>
        <v>0</v>
      </c>
      <c r="AW15" s="301">
        <f xml:space="preserve"> Time!AW$91</f>
        <v>0</v>
      </c>
      <c r="AX15" s="301">
        <f xml:space="preserve"> Time!AX$91</f>
        <v>0</v>
      </c>
      <c r="AY15" s="301">
        <f xml:space="preserve"> Time!AY$91</f>
        <v>0</v>
      </c>
      <c r="AZ15" s="301">
        <f xml:space="preserve"> Time!AZ$91</f>
        <v>0</v>
      </c>
      <c r="BA15" s="301">
        <f xml:space="preserve"> Time!BA$91</f>
        <v>0</v>
      </c>
      <c r="BB15" s="301">
        <f xml:space="preserve"> Time!BB$91</f>
        <v>0</v>
      </c>
      <c r="BC15" s="301">
        <f xml:space="preserve"> Time!BC$91</f>
        <v>0</v>
      </c>
      <c r="BD15" s="301">
        <f xml:space="preserve"> Time!BD$91</f>
        <v>0</v>
      </c>
      <c r="BE15" s="301">
        <f xml:space="preserve"> Time!BE$91</f>
        <v>0</v>
      </c>
      <c r="BF15" s="301">
        <f xml:space="preserve"> Time!BF$91</f>
        <v>0</v>
      </c>
      <c r="BG15" s="301">
        <f xml:space="preserve"> Time!BG$91</f>
        <v>0</v>
      </c>
      <c r="BH15" s="301">
        <f xml:space="preserve"> Time!BH$91</f>
        <v>0</v>
      </c>
      <c r="BI15" s="301">
        <f xml:space="preserve"> Time!BI$91</f>
        <v>0</v>
      </c>
      <c r="BJ15" s="301">
        <f xml:space="preserve"> Time!BJ$91</f>
        <v>0</v>
      </c>
      <c r="BK15" s="301">
        <f xml:space="preserve"> Time!BK$91</f>
        <v>0</v>
      </c>
      <c r="BL15" s="301">
        <f xml:space="preserve"> Time!BL$91</f>
        <v>0</v>
      </c>
      <c r="BM15" s="301">
        <f xml:space="preserve"> Time!BM$91</f>
        <v>0</v>
      </c>
      <c r="BN15" s="301">
        <f xml:space="preserve"> Time!BN$91</f>
        <v>0</v>
      </c>
      <c r="BO15" s="301">
        <f xml:space="preserve"> Time!BO$91</f>
        <v>0</v>
      </c>
      <c r="BP15" s="301">
        <f xml:space="preserve"> Time!BP$91</f>
        <v>0</v>
      </c>
      <c r="BQ15" s="301">
        <f xml:space="preserve"> Time!BQ$91</f>
        <v>0</v>
      </c>
      <c r="BR15" s="301">
        <f xml:space="preserve"> Time!BR$91</f>
        <v>0</v>
      </c>
      <c r="BS15" s="301">
        <f xml:space="preserve"> Time!BS$91</f>
        <v>0</v>
      </c>
      <c r="BT15" s="301">
        <f xml:space="preserve"> Time!BT$91</f>
        <v>0</v>
      </c>
      <c r="BU15" s="301">
        <f xml:space="preserve"> Time!BU$91</f>
        <v>0</v>
      </c>
      <c r="BV15" s="301">
        <f xml:space="preserve"> Time!BV$91</f>
        <v>0</v>
      </c>
      <c r="BW15" s="301">
        <f xml:space="preserve"> Time!BW$91</f>
        <v>0</v>
      </c>
      <c r="BX15" s="301">
        <f xml:space="preserve"> Time!BX$91</f>
        <v>0</v>
      </c>
      <c r="BY15" s="301">
        <f xml:space="preserve"> Time!BY$91</f>
        <v>0</v>
      </c>
      <c r="BZ15" s="301">
        <f xml:space="preserve"> Time!BZ$91</f>
        <v>0</v>
      </c>
      <c r="CA15" s="301">
        <f xml:space="preserve"> Time!CA$91</f>
        <v>0</v>
      </c>
      <c r="CB15" s="301">
        <f xml:space="preserve"> Time!CB$91</f>
        <v>0</v>
      </c>
      <c r="CC15" s="301">
        <f xml:space="preserve"> Time!CC$91</f>
        <v>0</v>
      </c>
      <c r="CD15" s="301">
        <f xml:space="preserve"> Time!CD$91</f>
        <v>0</v>
      </c>
      <c r="CE15" s="301">
        <f xml:space="preserve"> Time!CE$91</f>
        <v>0</v>
      </c>
      <c r="CF15" s="301">
        <f xml:space="preserve"> Time!CF$91</f>
        <v>0</v>
      </c>
      <c r="CG15" s="301">
        <f xml:space="preserve"> Time!CG$91</f>
        <v>0</v>
      </c>
      <c r="CH15" s="301">
        <f xml:space="preserve"> Time!CH$91</f>
        <v>0</v>
      </c>
      <c r="CI15" s="301">
        <f xml:space="preserve"> Time!CI$91</f>
        <v>0</v>
      </c>
      <c r="CJ15" s="301">
        <f xml:space="preserve"> Time!CJ$91</f>
        <v>0</v>
      </c>
      <c r="CK15" s="301">
        <f xml:space="preserve"> Time!CK$91</f>
        <v>0</v>
      </c>
      <c r="CL15" s="301">
        <f xml:space="preserve"> Time!CL$91</f>
        <v>0</v>
      </c>
      <c r="CM15" s="301">
        <f xml:space="preserve"> Time!CM$91</f>
        <v>0</v>
      </c>
      <c r="CN15" s="301">
        <f xml:space="preserve"> Time!CN$91</f>
        <v>0</v>
      </c>
      <c r="CO15" s="301">
        <f xml:space="preserve"> Time!CO$91</f>
        <v>0</v>
      </c>
      <c r="CP15" s="301">
        <f xml:space="preserve"> Time!CP$91</f>
        <v>0</v>
      </c>
      <c r="CQ15" s="301">
        <f xml:space="preserve"> Time!CQ$91</f>
        <v>0</v>
      </c>
      <c r="CR15" s="301">
        <f xml:space="preserve"> Time!CR$91</f>
        <v>0</v>
      </c>
      <c r="CS15" s="301">
        <f xml:space="preserve"> Time!CS$91</f>
        <v>0</v>
      </c>
      <c r="CT15" s="301">
        <f xml:space="preserve"> Time!CT$91</f>
        <v>0</v>
      </c>
      <c r="CU15" s="301">
        <f xml:space="preserve"> Time!CU$91</f>
        <v>0</v>
      </c>
      <c r="CV15" s="301">
        <f xml:space="preserve"> Time!CV$91</f>
        <v>0</v>
      </c>
      <c r="CW15" s="301">
        <f xml:space="preserve"> Time!CW$91</f>
        <v>0</v>
      </c>
      <c r="CX15" s="301">
        <f xml:space="preserve"> Time!CX$91</f>
        <v>0</v>
      </c>
      <c r="CY15" s="301">
        <f xml:space="preserve"> Time!CY$91</f>
        <v>0</v>
      </c>
      <c r="CZ15" s="301">
        <f xml:space="preserve"> Time!CZ$91</f>
        <v>0</v>
      </c>
      <c r="DA15" s="301">
        <f xml:space="preserve"> Time!DA$91</f>
        <v>0</v>
      </c>
      <c r="DB15" s="301">
        <f xml:space="preserve"> Time!DB$91</f>
        <v>0</v>
      </c>
      <c r="DC15" s="301">
        <f xml:space="preserve"> Time!DC$91</f>
        <v>0</v>
      </c>
      <c r="DD15" s="301">
        <f xml:space="preserve"> Time!DD$91</f>
        <v>0</v>
      </c>
      <c r="DE15" s="301">
        <f xml:space="preserve"> Time!DE$91</f>
        <v>0</v>
      </c>
      <c r="DF15" s="301">
        <f xml:space="preserve"> Time!DF$91</f>
        <v>0</v>
      </c>
      <c r="DG15" s="301">
        <f xml:space="preserve"> Time!DG$91</f>
        <v>0</v>
      </c>
      <c r="DH15" s="301">
        <f xml:space="preserve"> Time!DH$91</f>
        <v>0</v>
      </c>
      <c r="DI15" s="301">
        <f xml:space="preserve"> Time!DI$91</f>
        <v>0</v>
      </c>
      <c r="DJ15" s="301">
        <f xml:space="preserve"> Time!DJ$91</f>
        <v>0</v>
      </c>
      <c r="DK15" s="301">
        <f xml:space="preserve"> Time!DK$91</f>
        <v>0</v>
      </c>
      <c r="DL15" s="301">
        <f xml:space="preserve"> Time!DL$91</f>
        <v>0</v>
      </c>
      <c r="DM15" s="301">
        <f xml:space="preserve"> Time!DM$91</f>
        <v>0</v>
      </c>
      <c r="DN15" s="301">
        <f xml:space="preserve"> Time!DN$91</f>
        <v>0</v>
      </c>
      <c r="DO15" s="301">
        <f xml:space="preserve"> Time!DO$91</f>
        <v>0</v>
      </c>
      <c r="DP15" s="301">
        <f xml:space="preserve"> Time!DP$91</f>
        <v>0</v>
      </c>
      <c r="DQ15" s="301">
        <f xml:space="preserve"> Time!DQ$91</f>
        <v>0</v>
      </c>
      <c r="DR15" s="301">
        <f xml:space="preserve"> Time!DR$91</f>
        <v>0</v>
      </c>
      <c r="DS15" s="301">
        <f xml:space="preserve"> Time!DS$91</f>
        <v>0</v>
      </c>
      <c r="DT15" s="301">
        <f xml:space="preserve"> Time!DT$91</f>
        <v>0</v>
      </c>
      <c r="DU15" s="301">
        <f xml:space="preserve"> Time!DU$91</f>
        <v>0</v>
      </c>
      <c r="DV15" s="301">
        <f xml:space="preserve"> Time!DV$91</f>
        <v>0</v>
      </c>
      <c r="DW15" s="301">
        <f xml:space="preserve"> Time!DW$91</f>
        <v>0</v>
      </c>
      <c r="DX15" s="301">
        <f xml:space="preserve"> Time!DX$91</f>
        <v>0</v>
      </c>
      <c r="DY15" s="301">
        <f xml:space="preserve"> Time!DY$91</f>
        <v>0</v>
      </c>
      <c r="DZ15" s="301">
        <f xml:space="preserve"> Time!DZ$91</f>
        <v>0</v>
      </c>
      <c r="EA15" s="301">
        <f xml:space="preserve"> Time!EA$91</f>
        <v>0</v>
      </c>
      <c r="EB15" s="301">
        <f xml:space="preserve"> Time!EB$91</f>
        <v>1</v>
      </c>
      <c r="EC15" s="301">
        <f xml:space="preserve"> Time!EC$91</f>
        <v>0</v>
      </c>
      <c r="ED15" s="301">
        <f xml:space="preserve"> Time!ED$91</f>
        <v>0</v>
      </c>
      <c r="EE15" s="301">
        <f xml:space="preserve"> Time!EE$91</f>
        <v>0</v>
      </c>
      <c r="EF15" s="301">
        <f xml:space="preserve"> Time!EF$91</f>
        <v>0</v>
      </c>
      <c r="EG15" s="301">
        <f xml:space="preserve"> Time!EG$91</f>
        <v>0</v>
      </c>
      <c r="EH15" s="301">
        <f xml:space="preserve"> Time!EH$91</f>
        <v>0</v>
      </c>
      <c r="EI15" s="301">
        <f xml:space="preserve"> Time!EI$91</f>
        <v>0</v>
      </c>
      <c r="EJ15" s="301">
        <f xml:space="preserve"> Time!EJ$91</f>
        <v>0</v>
      </c>
      <c r="EK15" s="301">
        <f xml:space="preserve"> Time!EK$91</f>
        <v>0</v>
      </c>
      <c r="EL15" s="301">
        <f xml:space="preserve"> Time!EL$91</f>
        <v>0</v>
      </c>
      <c r="EM15" s="301">
        <f xml:space="preserve"> Time!EM$91</f>
        <v>0</v>
      </c>
      <c r="EN15" s="301">
        <f xml:space="preserve"> Time!EN$91</f>
        <v>0</v>
      </c>
      <c r="EO15" s="301">
        <f xml:space="preserve"> Time!EO$91</f>
        <v>0</v>
      </c>
      <c r="EP15" s="301">
        <f xml:space="preserve"> Time!EP$91</f>
        <v>0</v>
      </c>
      <c r="EQ15" s="301">
        <f xml:space="preserve"> Time!EQ$91</f>
        <v>0</v>
      </c>
      <c r="ER15" s="301">
        <f xml:space="preserve"> Time!ER$91</f>
        <v>0</v>
      </c>
      <c r="ES15" s="301">
        <f xml:space="preserve"> Time!ES$91</f>
        <v>0</v>
      </c>
      <c r="ET15" s="301">
        <f xml:space="preserve"> Time!ET$91</f>
        <v>0</v>
      </c>
      <c r="EU15" s="301">
        <f xml:space="preserve"> Time!EU$91</f>
        <v>0</v>
      </c>
      <c r="EV15" s="301">
        <f xml:space="preserve"> Time!EV$91</f>
        <v>0</v>
      </c>
      <c r="EW15" s="301">
        <f xml:space="preserve"> Time!EW$91</f>
        <v>0</v>
      </c>
      <c r="EX15" s="301">
        <f xml:space="preserve"> Time!EX$91</f>
        <v>0</v>
      </c>
      <c r="EY15" s="301">
        <f xml:space="preserve"> Time!EY$91</f>
        <v>0</v>
      </c>
      <c r="EZ15" s="301">
        <f xml:space="preserve"> Time!EZ$91</f>
        <v>0</v>
      </c>
      <c r="FA15" s="301">
        <f xml:space="preserve"> Time!FA$91</f>
        <v>0</v>
      </c>
      <c r="FB15" s="301">
        <f xml:space="preserve"> Time!FB$91</f>
        <v>0</v>
      </c>
      <c r="FC15" s="301">
        <f xml:space="preserve"> Time!FC$91</f>
        <v>0</v>
      </c>
      <c r="FD15" s="301">
        <f xml:space="preserve"> Time!FD$91</f>
        <v>0</v>
      </c>
      <c r="FE15" s="301">
        <f xml:space="preserve"> Time!FE$91</f>
        <v>0</v>
      </c>
      <c r="FF15" s="301">
        <f xml:space="preserve"> Time!FF$91</f>
        <v>0</v>
      </c>
      <c r="FG15" s="301">
        <f xml:space="preserve"> Time!FG$91</f>
        <v>0</v>
      </c>
      <c r="FH15" s="301">
        <f xml:space="preserve"> Time!FH$91</f>
        <v>0</v>
      </c>
      <c r="FI15" s="301">
        <f xml:space="preserve"> Time!FI$91</f>
        <v>0</v>
      </c>
      <c r="FJ15" s="301">
        <f xml:space="preserve"> Time!FJ$91</f>
        <v>0</v>
      </c>
      <c r="FK15" s="301">
        <f xml:space="preserve"> Time!FK$91</f>
        <v>0</v>
      </c>
      <c r="FL15" s="301">
        <f xml:space="preserve"> Time!FL$91</f>
        <v>0</v>
      </c>
      <c r="FM15" s="301">
        <f xml:space="preserve"> Time!FM$91</f>
        <v>0</v>
      </c>
      <c r="FN15" s="301">
        <f xml:space="preserve"> Time!FN$91</f>
        <v>0</v>
      </c>
      <c r="FO15" s="301">
        <f xml:space="preserve"> Time!FO$91</f>
        <v>0</v>
      </c>
      <c r="FP15" s="301">
        <f xml:space="preserve"> Time!FP$91</f>
        <v>0</v>
      </c>
      <c r="FQ15" s="301">
        <f xml:space="preserve"> Time!FQ$91</f>
        <v>0</v>
      </c>
      <c r="FR15" s="301">
        <f xml:space="preserve"> Time!FR$91</f>
        <v>0</v>
      </c>
      <c r="FS15" s="301">
        <f xml:space="preserve"> Time!FS$91</f>
        <v>0</v>
      </c>
      <c r="FT15" s="301">
        <f xml:space="preserve"> Time!FT$91</f>
        <v>0</v>
      </c>
      <c r="FU15" s="301">
        <f xml:space="preserve"> Time!FU$91</f>
        <v>0</v>
      </c>
      <c r="FV15" s="301">
        <f xml:space="preserve"> Time!FV$91</f>
        <v>0</v>
      </c>
      <c r="FW15" s="301">
        <f xml:space="preserve"> Time!FW$91</f>
        <v>0</v>
      </c>
      <c r="FX15" s="301">
        <f xml:space="preserve"> Time!FX$91</f>
        <v>0</v>
      </c>
      <c r="FY15" s="301">
        <f xml:space="preserve"> Time!FY$91</f>
        <v>0</v>
      </c>
      <c r="FZ15" s="301">
        <f xml:space="preserve"> Time!FZ$91</f>
        <v>0</v>
      </c>
      <c r="GA15" s="301">
        <f xml:space="preserve"> Time!GA$91</f>
        <v>0</v>
      </c>
      <c r="GB15" s="301">
        <f xml:space="preserve"> Time!GB$91</f>
        <v>0</v>
      </c>
      <c r="GC15" s="301">
        <f xml:space="preserve"> Time!GC$91</f>
        <v>0</v>
      </c>
      <c r="GD15" s="301">
        <f xml:space="preserve"> Time!GD$91</f>
        <v>0</v>
      </c>
      <c r="GE15" s="301">
        <f xml:space="preserve"> Time!GE$91</f>
        <v>0</v>
      </c>
      <c r="GF15" s="301">
        <f xml:space="preserve"> Time!GF$91</f>
        <v>0</v>
      </c>
      <c r="GG15" s="301">
        <f xml:space="preserve"> Time!GG$91</f>
        <v>0</v>
      </c>
      <c r="GH15" s="301">
        <f xml:space="preserve"> Time!GH$91</f>
        <v>0</v>
      </c>
      <c r="GI15" s="301">
        <f xml:space="preserve"> Time!GI$91</f>
        <v>0</v>
      </c>
      <c r="GJ15" s="301">
        <f xml:space="preserve"> Time!GJ$91</f>
        <v>0</v>
      </c>
    </row>
    <row r="16" spans="1:441" s="556" customFormat="1" x14ac:dyDescent="0.25">
      <c r="A16" s="189"/>
      <c r="B16" s="189"/>
      <c r="C16" s="190"/>
      <c r="D16" s="191"/>
      <c r="E16" s="555" t="s">
        <v>190</v>
      </c>
      <c r="F16" s="555"/>
      <c r="G16" s="555" t="str">
        <f xml:space="preserve"> SMU</f>
        <v>$ 000s</v>
      </c>
      <c r="H16" s="555">
        <f xml:space="preserve"> SUM(J16:GJ16)</f>
        <v>30000.000000000004</v>
      </c>
      <c r="I16" s="555"/>
      <c r="J16" s="555">
        <f t="shared" ref="J16:AO16" si="6" xml:space="preserve"> J14 * J15</f>
        <v>0</v>
      </c>
      <c r="K16" s="555">
        <f t="shared" si="6"/>
        <v>0</v>
      </c>
      <c r="L16" s="555">
        <f t="shared" si="6"/>
        <v>0</v>
      </c>
      <c r="M16" s="555">
        <f t="shared" si="6"/>
        <v>0</v>
      </c>
      <c r="N16" s="555">
        <f t="shared" si="6"/>
        <v>0</v>
      </c>
      <c r="O16" s="555">
        <f t="shared" si="6"/>
        <v>0</v>
      </c>
      <c r="P16" s="555">
        <f t="shared" si="6"/>
        <v>0</v>
      </c>
      <c r="Q16" s="555">
        <f t="shared" si="6"/>
        <v>0</v>
      </c>
      <c r="R16" s="555">
        <f t="shared" si="6"/>
        <v>0</v>
      </c>
      <c r="S16" s="555">
        <f t="shared" si="6"/>
        <v>0</v>
      </c>
      <c r="T16" s="555">
        <f t="shared" si="6"/>
        <v>0</v>
      </c>
      <c r="U16" s="555">
        <f t="shared" si="6"/>
        <v>0</v>
      </c>
      <c r="V16" s="555">
        <f t="shared" si="6"/>
        <v>0</v>
      </c>
      <c r="W16" s="555">
        <f t="shared" si="6"/>
        <v>0</v>
      </c>
      <c r="X16" s="555">
        <f t="shared" si="6"/>
        <v>0</v>
      </c>
      <c r="Y16" s="555">
        <f t="shared" si="6"/>
        <v>0</v>
      </c>
      <c r="Z16" s="555">
        <f t="shared" si="6"/>
        <v>0</v>
      </c>
      <c r="AA16" s="555">
        <f t="shared" si="6"/>
        <v>0</v>
      </c>
      <c r="AB16" s="555">
        <f t="shared" si="6"/>
        <v>0</v>
      </c>
      <c r="AC16" s="555">
        <f t="shared" si="6"/>
        <v>0</v>
      </c>
      <c r="AD16" s="555">
        <f t="shared" si="6"/>
        <v>0</v>
      </c>
      <c r="AE16" s="555">
        <f t="shared" si="6"/>
        <v>0</v>
      </c>
      <c r="AF16" s="555">
        <f t="shared" si="6"/>
        <v>0</v>
      </c>
      <c r="AG16" s="555">
        <f t="shared" si="6"/>
        <v>0</v>
      </c>
      <c r="AH16" s="555">
        <f t="shared" si="6"/>
        <v>0</v>
      </c>
      <c r="AI16" s="555">
        <f t="shared" si="6"/>
        <v>0</v>
      </c>
      <c r="AJ16" s="555">
        <f t="shared" si="6"/>
        <v>0</v>
      </c>
      <c r="AK16" s="555">
        <f t="shared" si="6"/>
        <v>0</v>
      </c>
      <c r="AL16" s="555">
        <f t="shared" si="6"/>
        <v>0</v>
      </c>
      <c r="AM16" s="555">
        <f t="shared" si="6"/>
        <v>0</v>
      </c>
      <c r="AN16" s="555">
        <f t="shared" si="6"/>
        <v>0</v>
      </c>
      <c r="AO16" s="555">
        <f t="shared" si="6"/>
        <v>0</v>
      </c>
      <c r="AP16" s="555">
        <f t="shared" ref="AP16:BU16" si="7" xml:space="preserve"> AP14 * AP15</f>
        <v>0</v>
      </c>
      <c r="AQ16" s="555">
        <f t="shared" si="7"/>
        <v>0</v>
      </c>
      <c r="AR16" s="555">
        <f t="shared" si="7"/>
        <v>0</v>
      </c>
      <c r="AS16" s="555">
        <f t="shared" si="7"/>
        <v>0</v>
      </c>
      <c r="AT16" s="555">
        <f t="shared" si="7"/>
        <v>0</v>
      </c>
      <c r="AU16" s="555">
        <f t="shared" si="7"/>
        <v>0</v>
      </c>
      <c r="AV16" s="555">
        <f t="shared" si="7"/>
        <v>0</v>
      </c>
      <c r="AW16" s="555">
        <f t="shared" si="7"/>
        <v>0</v>
      </c>
      <c r="AX16" s="555">
        <f t="shared" si="7"/>
        <v>0</v>
      </c>
      <c r="AY16" s="555">
        <f t="shared" si="7"/>
        <v>0</v>
      </c>
      <c r="AZ16" s="555">
        <f t="shared" si="7"/>
        <v>0</v>
      </c>
      <c r="BA16" s="555">
        <f t="shared" si="7"/>
        <v>0</v>
      </c>
      <c r="BB16" s="555">
        <f t="shared" si="7"/>
        <v>0</v>
      </c>
      <c r="BC16" s="555">
        <f t="shared" si="7"/>
        <v>0</v>
      </c>
      <c r="BD16" s="555">
        <f t="shared" si="7"/>
        <v>0</v>
      </c>
      <c r="BE16" s="555">
        <f t="shared" si="7"/>
        <v>0</v>
      </c>
      <c r="BF16" s="555">
        <f t="shared" si="7"/>
        <v>0</v>
      </c>
      <c r="BG16" s="555">
        <f t="shared" si="7"/>
        <v>0</v>
      </c>
      <c r="BH16" s="555">
        <f t="shared" si="7"/>
        <v>0</v>
      </c>
      <c r="BI16" s="555">
        <f t="shared" si="7"/>
        <v>0</v>
      </c>
      <c r="BJ16" s="555">
        <f t="shared" si="7"/>
        <v>0</v>
      </c>
      <c r="BK16" s="555">
        <f t="shared" si="7"/>
        <v>0</v>
      </c>
      <c r="BL16" s="555">
        <f t="shared" si="7"/>
        <v>0</v>
      </c>
      <c r="BM16" s="555">
        <f t="shared" si="7"/>
        <v>0</v>
      </c>
      <c r="BN16" s="555">
        <f t="shared" si="7"/>
        <v>0</v>
      </c>
      <c r="BO16" s="555">
        <f t="shared" si="7"/>
        <v>0</v>
      </c>
      <c r="BP16" s="555">
        <f t="shared" si="7"/>
        <v>0</v>
      </c>
      <c r="BQ16" s="555">
        <f t="shared" si="7"/>
        <v>0</v>
      </c>
      <c r="BR16" s="555">
        <f t="shared" si="7"/>
        <v>0</v>
      </c>
      <c r="BS16" s="555">
        <f t="shared" si="7"/>
        <v>0</v>
      </c>
      <c r="BT16" s="555">
        <f t="shared" si="7"/>
        <v>0</v>
      </c>
      <c r="BU16" s="555">
        <f t="shared" si="7"/>
        <v>0</v>
      </c>
      <c r="BV16" s="555">
        <f t="shared" ref="BV16:DA16" si="8" xml:space="preserve"> BV14 * BV15</f>
        <v>0</v>
      </c>
      <c r="BW16" s="555">
        <f t="shared" si="8"/>
        <v>0</v>
      </c>
      <c r="BX16" s="555">
        <f t="shared" si="8"/>
        <v>0</v>
      </c>
      <c r="BY16" s="555">
        <f t="shared" si="8"/>
        <v>0</v>
      </c>
      <c r="BZ16" s="555">
        <f t="shared" si="8"/>
        <v>0</v>
      </c>
      <c r="CA16" s="555">
        <f t="shared" si="8"/>
        <v>0</v>
      </c>
      <c r="CB16" s="555">
        <f t="shared" si="8"/>
        <v>0</v>
      </c>
      <c r="CC16" s="555">
        <f t="shared" si="8"/>
        <v>0</v>
      </c>
      <c r="CD16" s="555">
        <f t="shared" si="8"/>
        <v>0</v>
      </c>
      <c r="CE16" s="555">
        <f t="shared" si="8"/>
        <v>0</v>
      </c>
      <c r="CF16" s="555">
        <f t="shared" si="8"/>
        <v>0</v>
      </c>
      <c r="CG16" s="555">
        <f t="shared" si="8"/>
        <v>0</v>
      </c>
      <c r="CH16" s="555">
        <f t="shared" si="8"/>
        <v>0</v>
      </c>
      <c r="CI16" s="555">
        <f t="shared" si="8"/>
        <v>0</v>
      </c>
      <c r="CJ16" s="555">
        <f t="shared" si="8"/>
        <v>0</v>
      </c>
      <c r="CK16" s="555">
        <f t="shared" si="8"/>
        <v>0</v>
      </c>
      <c r="CL16" s="555">
        <f t="shared" si="8"/>
        <v>0</v>
      </c>
      <c r="CM16" s="555">
        <f t="shared" si="8"/>
        <v>0</v>
      </c>
      <c r="CN16" s="555">
        <f t="shared" si="8"/>
        <v>0</v>
      </c>
      <c r="CO16" s="555">
        <f t="shared" si="8"/>
        <v>0</v>
      </c>
      <c r="CP16" s="555">
        <f t="shared" si="8"/>
        <v>0</v>
      </c>
      <c r="CQ16" s="555">
        <f t="shared" si="8"/>
        <v>0</v>
      </c>
      <c r="CR16" s="555">
        <f t="shared" si="8"/>
        <v>0</v>
      </c>
      <c r="CS16" s="555">
        <f t="shared" si="8"/>
        <v>0</v>
      </c>
      <c r="CT16" s="555">
        <f t="shared" si="8"/>
        <v>0</v>
      </c>
      <c r="CU16" s="555">
        <f t="shared" si="8"/>
        <v>0</v>
      </c>
      <c r="CV16" s="555">
        <f t="shared" si="8"/>
        <v>0</v>
      </c>
      <c r="CW16" s="555">
        <f t="shared" si="8"/>
        <v>0</v>
      </c>
      <c r="CX16" s="555">
        <f t="shared" si="8"/>
        <v>0</v>
      </c>
      <c r="CY16" s="555">
        <f t="shared" si="8"/>
        <v>0</v>
      </c>
      <c r="CZ16" s="555">
        <f t="shared" si="8"/>
        <v>0</v>
      </c>
      <c r="DA16" s="555">
        <f t="shared" si="8"/>
        <v>0</v>
      </c>
      <c r="DB16" s="555">
        <f t="shared" ref="DB16:EG16" si="9" xml:space="preserve"> DB14 * DB15</f>
        <v>0</v>
      </c>
      <c r="DC16" s="555">
        <f t="shared" si="9"/>
        <v>0</v>
      </c>
      <c r="DD16" s="555">
        <f t="shared" si="9"/>
        <v>0</v>
      </c>
      <c r="DE16" s="555">
        <f t="shared" si="9"/>
        <v>0</v>
      </c>
      <c r="DF16" s="555">
        <f t="shared" si="9"/>
        <v>0</v>
      </c>
      <c r="DG16" s="555">
        <f t="shared" si="9"/>
        <v>0</v>
      </c>
      <c r="DH16" s="555">
        <f t="shared" si="9"/>
        <v>0</v>
      </c>
      <c r="DI16" s="555">
        <f t="shared" si="9"/>
        <v>0</v>
      </c>
      <c r="DJ16" s="555">
        <f t="shared" si="9"/>
        <v>0</v>
      </c>
      <c r="DK16" s="555">
        <f t="shared" si="9"/>
        <v>0</v>
      </c>
      <c r="DL16" s="555">
        <f t="shared" si="9"/>
        <v>0</v>
      </c>
      <c r="DM16" s="555">
        <f t="shared" si="9"/>
        <v>0</v>
      </c>
      <c r="DN16" s="555">
        <f t="shared" si="9"/>
        <v>0</v>
      </c>
      <c r="DO16" s="555">
        <f t="shared" si="9"/>
        <v>0</v>
      </c>
      <c r="DP16" s="555">
        <f t="shared" si="9"/>
        <v>0</v>
      </c>
      <c r="DQ16" s="555">
        <f t="shared" si="9"/>
        <v>0</v>
      </c>
      <c r="DR16" s="555">
        <f t="shared" si="9"/>
        <v>0</v>
      </c>
      <c r="DS16" s="555">
        <f t="shared" si="9"/>
        <v>0</v>
      </c>
      <c r="DT16" s="555">
        <f t="shared" si="9"/>
        <v>0</v>
      </c>
      <c r="DU16" s="555">
        <f t="shared" si="9"/>
        <v>0</v>
      </c>
      <c r="DV16" s="555">
        <f t="shared" si="9"/>
        <v>0</v>
      </c>
      <c r="DW16" s="555">
        <f t="shared" si="9"/>
        <v>0</v>
      </c>
      <c r="DX16" s="555">
        <f t="shared" si="9"/>
        <v>0</v>
      </c>
      <c r="DY16" s="555">
        <f t="shared" si="9"/>
        <v>0</v>
      </c>
      <c r="DZ16" s="555">
        <f t="shared" si="9"/>
        <v>0</v>
      </c>
      <c r="EA16" s="555">
        <f t="shared" si="9"/>
        <v>0</v>
      </c>
      <c r="EB16" s="555">
        <f t="shared" si="9"/>
        <v>30000.000000000004</v>
      </c>
      <c r="EC16" s="555">
        <f t="shared" si="9"/>
        <v>0</v>
      </c>
      <c r="ED16" s="555">
        <f t="shared" si="9"/>
        <v>0</v>
      </c>
      <c r="EE16" s="555">
        <f t="shared" si="9"/>
        <v>0</v>
      </c>
      <c r="EF16" s="555">
        <f t="shared" si="9"/>
        <v>0</v>
      </c>
      <c r="EG16" s="555">
        <f t="shared" si="9"/>
        <v>0</v>
      </c>
      <c r="EH16" s="555">
        <f t="shared" ref="EH16:FM16" si="10" xml:space="preserve"> EH14 * EH15</f>
        <v>0</v>
      </c>
      <c r="EI16" s="555">
        <f t="shared" si="10"/>
        <v>0</v>
      </c>
      <c r="EJ16" s="555">
        <f t="shared" si="10"/>
        <v>0</v>
      </c>
      <c r="EK16" s="555">
        <f t="shared" si="10"/>
        <v>0</v>
      </c>
      <c r="EL16" s="555">
        <f t="shared" si="10"/>
        <v>0</v>
      </c>
      <c r="EM16" s="555">
        <f t="shared" si="10"/>
        <v>0</v>
      </c>
      <c r="EN16" s="555">
        <f t="shared" si="10"/>
        <v>0</v>
      </c>
      <c r="EO16" s="555">
        <f t="shared" si="10"/>
        <v>0</v>
      </c>
      <c r="EP16" s="555">
        <f t="shared" si="10"/>
        <v>0</v>
      </c>
      <c r="EQ16" s="555">
        <f t="shared" si="10"/>
        <v>0</v>
      </c>
      <c r="ER16" s="555">
        <f t="shared" si="10"/>
        <v>0</v>
      </c>
      <c r="ES16" s="555">
        <f t="shared" si="10"/>
        <v>0</v>
      </c>
      <c r="ET16" s="555">
        <f t="shared" si="10"/>
        <v>0</v>
      </c>
      <c r="EU16" s="555">
        <f t="shared" si="10"/>
        <v>0</v>
      </c>
      <c r="EV16" s="555">
        <f t="shared" si="10"/>
        <v>0</v>
      </c>
      <c r="EW16" s="555">
        <f t="shared" si="10"/>
        <v>0</v>
      </c>
      <c r="EX16" s="555">
        <f t="shared" si="10"/>
        <v>0</v>
      </c>
      <c r="EY16" s="555">
        <f t="shared" si="10"/>
        <v>0</v>
      </c>
      <c r="EZ16" s="555">
        <f t="shared" si="10"/>
        <v>0</v>
      </c>
      <c r="FA16" s="555">
        <f t="shared" si="10"/>
        <v>0</v>
      </c>
      <c r="FB16" s="555">
        <f t="shared" si="10"/>
        <v>0</v>
      </c>
      <c r="FC16" s="555">
        <f t="shared" si="10"/>
        <v>0</v>
      </c>
      <c r="FD16" s="555">
        <f t="shared" si="10"/>
        <v>0</v>
      </c>
      <c r="FE16" s="555">
        <f t="shared" si="10"/>
        <v>0</v>
      </c>
      <c r="FF16" s="555">
        <f t="shared" si="10"/>
        <v>0</v>
      </c>
      <c r="FG16" s="555">
        <f t="shared" si="10"/>
        <v>0</v>
      </c>
      <c r="FH16" s="555">
        <f t="shared" si="10"/>
        <v>0</v>
      </c>
      <c r="FI16" s="555">
        <f t="shared" si="10"/>
        <v>0</v>
      </c>
      <c r="FJ16" s="555">
        <f t="shared" si="10"/>
        <v>0</v>
      </c>
      <c r="FK16" s="555">
        <f t="shared" si="10"/>
        <v>0</v>
      </c>
      <c r="FL16" s="555">
        <f t="shared" si="10"/>
        <v>0</v>
      </c>
      <c r="FM16" s="555">
        <f t="shared" si="10"/>
        <v>0</v>
      </c>
      <c r="FN16" s="555">
        <f t="shared" ref="FN16:GJ16" si="11" xml:space="preserve"> FN14 * FN15</f>
        <v>0</v>
      </c>
      <c r="FO16" s="555">
        <f t="shared" si="11"/>
        <v>0</v>
      </c>
      <c r="FP16" s="555">
        <f t="shared" si="11"/>
        <v>0</v>
      </c>
      <c r="FQ16" s="555">
        <f t="shared" si="11"/>
        <v>0</v>
      </c>
      <c r="FR16" s="555">
        <f t="shared" si="11"/>
        <v>0</v>
      </c>
      <c r="FS16" s="555">
        <f t="shared" si="11"/>
        <v>0</v>
      </c>
      <c r="FT16" s="555">
        <f t="shared" si="11"/>
        <v>0</v>
      </c>
      <c r="FU16" s="555">
        <f t="shared" si="11"/>
        <v>0</v>
      </c>
      <c r="FV16" s="555">
        <f t="shared" si="11"/>
        <v>0</v>
      </c>
      <c r="FW16" s="555">
        <f t="shared" si="11"/>
        <v>0</v>
      </c>
      <c r="FX16" s="555">
        <f t="shared" si="11"/>
        <v>0</v>
      </c>
      <c r="FY16" s="555">
        <f t="shared" si="11"/>
        <v>0</v>
      </c>
      <c r="FZ16" s="555">
        <f t="shared" si="11"/>
        <v>0</v>
      </c>
      <c r="GA16" s="555">
        <f t="shared" si="11"/>
        <v>0</v>
      </c>
      <c r="GB16" s="555">
        <f t="shared" si="11"/>
        <v>0</v>
      </c>
      <c r="GC16" s="555">
        <f t="shared" si="11"/>
        <v>0</v>
      </c>
      <c r="GD16" s="555">
        <f t="shared" si="11"/>
        <v>0</v>
      </c>
      <c r="GE16" s="555">
        <f t="shared" si="11"/>
        <v>0</v>
      </c>
      <c r="GF16" s="555">
        <f t="shared" si="11"/>
        <v>0</v>
      </c>
      <c r="GG16" s="555">
        <f t="shared" si="11"/>
        <v>0</v>
      </c>
      <c r="GH16" s="555">
        <f t="shared" si="11"/>
        <v>0</v>
      </c>
      <c r="GI16" s="555">
        <f t="shared" si="11"/>
        <v>0</v>
      </c>
      <c r="GJ16" s="555">
        <f t="shared" si="11"/>
        <v>0</v>
      </c>
    </row>
    <row r="17" spans="1:255" s="250" customFormat="1" x14ac:dyDescent="0.25">
      <c r="A17" s="189"/>
      <c r="B17" s="189"/>
      <c r="C17" s="190"/>
      <c r="D17" s="191"/>
      <c r="E17" s="249" t="str">
        <f xml:space="preserve"> LEFT(E16, LEN(E16) - 4)</f>
        <v>Share capital redemption</v>
      </c>
      <c r="F17" s="249"/>
      <c r="G17" s="249" t="str">
        <f xml:space="preserve"> SMU</f>
        <v>$ 000s</v>
      </c>
      <c r="H17" s="249">
        <f xml:space="preserve"> SUM(J17:GJ17)</f>
        <v>-30000.000000000004</v>
      </c>
      <c r="I17" s="192"/>
      <c r="J17" s="249">
        <f t="shared" ref="J17:BU17" si="12" xml:space="preserve"> -1 * J16</f>
        <v>0</v>
      </c>
      <c r="K17" s="249">
        <f t="shared" si="12"/>
        <v>0</v>
      </c>
      <c r="L17" s="249">
        <f t="shared" si="12"/>
        <v>0</v>
      </c>
      <c r="M17" s="249">
        <f t="shared" si="12"/>
        <v>0</v>
      </c>
      <c r="N17" s="249">
        <f t="shared" si="12"/>
        <v>0</v>
      </c>
      <c r="O17" s="249">
        <f t="shared" si="12"/>
        <v>0</v>
      </c>
      <c r="P17" s="249">
        <f t="shared" si="12"/>
        <v>0</v>
      </c>
      <c r="Q17" s="249">
        <f t="shared" si="12"/>
        <v>0</v>
      </c>
      <c r="R17" s="249">
        <f t="shared" si="12"/>
        <v>0</v>
      </c>
      <c r="S17" s="249">
        <f t="shared" si="12"/>
        <v>0</v>
      </c>
      <c r="T17" s="249">
        <f t="shared" si="12"/>
        <v>0</v>
      </c>
      <c r="U17" s="249">
        <f t="shared" si="12"/>
        <v>0</v>
      </c>
      <c r="V17" s="249">
        <f t="shared" si="12"/>
        <v>0</v>
      </c>
      <c r="W17" s="249">
        <f t="shared" si="12"/>
        <v>0</v>
      </c>
      <c r="X17" s="249">
        <f t="shared" si="12"/>
        <v>0</v>
      </c>
      <c r="Y17" s="249">
        <f t="shared" si="12"/>
        <v>0</v>
      </c>
      <c r="Z17" s="249">
        <f t="shared" si="12"/>
        <v>0</v>
      </c>
      <c r="AA17" s="249">
        <f t="shared" si="12"/>
        <v>0</v>
      </c>
      <c r="AB17" s="249">
        <f t="shared" si="12"/>
        <v>0</v>
      </c>
      <c r="AC17" s="249">
        <f t="shared" si="12"/>
        <v>0</v>
      </c>
      <c r="AD17" s="249">
        <f t="shared" si="12"/>
        <v>0</v>
      </c>
      <c r="AE17" s="249">
        <f t="shared" si="12"/>
        <v>0</v>
      </c>
      <c r="AF17" s="249">
        <f t="shared" si="12"/>
        <v>0</v>
      </c>
      <c r="AG17" s="249">
        <f t="shared" si="12"/>
        <v>0</v>
      </c>
      <c r="AH17" s="249">
        <f t="shared" si="12"/>
        <v>0</v>
      </c>
      <c r="AI17" s="249">
        <f t="shared" si="12"/>
        <v>0</v>
      </c>
      <c r="AJ17" s="249">
        <f t="shared" si="12"/>
        <v>0</v>
      </c>
      <c r="AK17" s="249">
        <f t="shared" si="12"/>
        <v>0</v>
      </c>
      <c r="AL17" s="249">
        <f t="shared" si="12"/>
        <v>0</v>
      </c>
      <c r="AM17" s="249">
        <f t="shared" si="12"/>
        <v>0</v>
      </c>
      <c r="AN17" s="249">
        <f t="shared" si="12"/>
        <v>0</v>
      </c>
      <c r="AO17" s="249">
        <f t="shared" si="12"/>
        <v>0</v>
      </c>
      <c r="AP17" s="249">
        <f t="shared" si="12"/>
        <v>0</v>
      </c>
      <c r="AQ17" s="249">
        <f t="shared" si="12"/>
        <v>0</v>
      </c>
      <c r="AR17" s="249">
        <f t="shared" si="12"/>
        <v>0</v>
      </c>
      <c r="AS17" s="249">
        <f t="shared" si="12"/>
        <v>0</v>
      </c>
      <c r="AT17" s="249">
        <f t="shared" si="12"/>
        <v>0</v>
      </c>
      <c r="AU17" s="249">
        <f t="shared" si="12"/>
        <v>0</v>
      </c>
      <c r="AV17" s="249">
        <f t="shared" si="12"/>
        <v>0</v>
      </c>
      <c r="AW17" s="249">
        <f t="shared" si="12"/>
        <v>0</v>
      </c>
      <c r="AX17" s="249">
        <f t="shared" si="12"/>
        <v>0</v>
      </c>
      <c r="AY17" s="249">
        <f t="shared" si="12"/>
        <v>0</v>
      </c>
      <c r="AZ17" s="249">
        <f t="shared" si="12"/>
        <v>0</v>
      </c>
      <c r="BA17" s="249">
        <f t="shared" si="12"/>
        <v>0</v>
      </c>
      <c r="BB17" s="249">
        <f t="shared" si="12"/>
        <v>0</v>
      </c>
      <c r="BC17" s="249">
        <f t="shared" si="12"/>
        <v>0</v>
      </c>
      <c r="BD17" s="249">
        <f t="shared" si="12"/>
        <v>0</v>
      </c>
      <c r="BE17" s="249">
        <f t="shared" si="12"/>
        <v>0</v>
      </c>
      <c r="BF17" s="249">
        <f t="shared" si="12"/>
        <v>0</v>
      </c>
      <c r="BG17" s="249">
        <f t="shared" si="12"/>
        <v>0</v>
      </c>
      <c r="BH17" s="249">
        <f t="shared" si="12"/>
        <v>0</v>
      </c>
      <c r="BI17" s="249">
        <f t="shared" si="12"/>
        <v>0</v>
      </c>
      <c r="BJ17" s="249">
        <f t="shared" si="12"/>
        <v>0</v>
      </c>
      <c r="BK17" s="249">
        <f t="shared" si="12"/>
        <v>0</v>
      </c>
      <c r="BL17" s="249">
        <f t="shared" si="12"/>
        <v>0</v>
      </c>
      <c r="BM17" s="249">
        <f t="shared" si="12"/>
        <v>0</v>
      </c>
      <c r="BN17" s="249">
        <f t="shared" si="12"/>
        <v>0</v>
      </c>
      <c r="BO17" s="249">
        <f t="shared" si="12"/>
        <v>0</v>
      </c>
      <c r="BP17" s="249">
        <f t="shared" si="12"/>
        <v>0</v>
      </c>
      <c r="BQ17" s="249">
        <f t="shared" si="12"/>
        <v>0</v>
      </c>
      <c r="BR17" s="249">
        <f t="shared" si="12"/>
        <v>0</v>
      </c>
      <c r="BS17" s="249">
        <f t="shared" si="12"/>
        <v>0</v>
      </c>
      <c r="BT17" s="249">
        <f t="shared" si="12"/>
        <v>0</v>
      </c>
      <c r="BU17" s="249">
        <f t="shared" si="12"/>
        <v>0</v>
      </c>
      <c r="BV17" s="249">
        <f t="shared" ref="BV17:EG17" si="13" xml:space="preserve"> -1 * BV16</f>
        <v>0</v>
      </c>
      <c r="BW17" s="249">
        <f t="shared" si="13"/>
        <v>0</v>
      </c>
      <c r="BX17" s="249">
        <f t="shared" si="13"/>
        <v>0</v>
      </c>
      <c r="BY17" s="249">
        <f t="shared" si="13"/>
        <v>0</v>
      </c>
      <c r="BZ17" s="249">
        <f t="shared" si="13"/>
        <v>0</v>
      </c>
      <c r="CA17" s="249">
        <f t="shared" si="13"/>
        <v>0</v>
      </c>
      <c r="CB17" s="249">
        <f t="shared" si="13"/>
        <v>0</v>
      </c>
      <c r="CC17" s="249">
        <f t="shared" si="13"/>
        <v>0</v>
      </c>
      <c r="CD17" s="249">
        <f t="shared" si="13"/>
        <v>0</v>
      </c>
      <c r="CE17" s="249">
        <f t="shared" si="13"/>
        <v>0</v>
      </c>
      <c r="CF17" s="249">
        <f t="shared" si="13"/>
        <v>0</v>
      </c>
      <c r="CG17" s="249">
        <f t="shared" si="13"/>
        <v>0</v>
      </c>
      <c r="CH17" s="249">
        <f t="shared" si="13"/>
        <v>0</v>
      </c>
      <c r="CI17" s="249">
        <f t="shared" si="13"/>
        <v>0</v>
      </c>
      <c r="CJ17" s="249">
        <f t="shared" si="13"/>
        <v>0</v>
      </c>
      <c r="CK17" s="249">
        <f t="shared" si="13"/>
        <v>0</v>
      </c>
      <c r="CL17" s="249">
        <f t="shared" si="13"/>
        <v>0</v>
      </c>
      <c r="CM17" s="249">
        <f t="shared" si="13"/>
        <v>0</v>
      </c>
      <c r="CN17" s="249">
        <f t="shared" si="13"/>
        <v>0</v>
      </c>
      <c r="CO17" s="249">
        <f t="shared" si="13"/>
        <v>0</v>
      </c>
      <c r="CP17" s="249">
        <f t="shared" si="13"/>
        <v>0</v>
      </c>
      <c r="CQ17" s="249">
        <f t="shared" si="13"/>
        <v>0</v>
      </c>
      <c r="CR17" s="249">
        <f t="shared" si="13"/>
        <v>0</v>
      </c>
      <c r="CS17" s="249">
        <f t="shared" si="13"/>
        <v>0</v>
      </c>
      <c r="CT17" s="249">
        <f t="shared" si="13"/>
        <v>0</v>
      </c>
      <c r="CU17" s="249">
        <f t="shared" si="13"/>
        <v>0</v>
      </c>
      <c r="CV17" s="249">
        <f t="shared" si="13"/>
        <v>0</v>
      </c>
      <c r="CW17" s="249">
        <f t="shared" si="13"/>
        <v>0</v>
      </c>
      <c r="CX17" s="249">
        <f t="shared" si="13"/>
        <v>0</v>
      </c>
      <c r="CY17" s="249">
        <f t="shared" si="13"/>
        <v>0</v>
      </c>
      <c r="CZ17" s="249">
        <f t="shared" si="13"/>
        <v>0</v>
      </c>
      <c r="DA17" s="249">
        <f t="shared" si="13"/>
        <v>0</v>
      </c>
      <c r="DB17" s="249">
        <f t="shared" si="13"/>
        <v>0</v>
      </c>
      <c r="DC17" s="249">
        <f t="shared" si="13"/>
        <v>0</v>
      </c>
      <c r="DD17" s="249">
        <f t="shared" si="13"/>
        <v>0</v>
      </c>
      <c r="DE17" s="249">
        <f t="shared" si="13"/>
        <v>0</v>
      </c>
      <c r="DF17" s="249">
        <f t="shared" si="13"/>
        <v>0</v>
      </c>
      <c r="DG17" s="249">
        <f t="shared" si="13"/>
        <v>0</v>
      </c>
      <c r="DH17" s="249">
        <f t="shared" si="13"/>
        <v>0</v>
      </c>
      <c r="DI17" s="249">
        <f t="shared" si="13"/>
        <v>0</v>
      </c>
      <c r="DJ17" s="249">
        <f t="shared" si="13"/>
        <v>0</v>
      </c>
      <c r="DK17" s="249">
        <f t="shared" si="13"/>
        <v>0</v>
      </c>
      <c r="DL17" s="249">
        <f t="shared" si="13"/>
        <v>0</v>
      </c>
      <c r="DM17" s="249">
        <f t="shared" si="13"/>
        <v>0</v>
      </c>
      <c r="DN17" s="249">
        <f t="shared" si="13"/>
        <v>0</v>
      </c>
      <c r="DO17" s="249">
        <f t="shared" si="13"/>
        <v>0</v>
      </c>
      <c r="DP17" s="249">
        <f t="shared" si="13"/>
        <v>0</v>
      </c>
      <c r="DQ17" s="249">
        <f t="shared" si="13"/>
        <v>0</v>
      </c>
      <c r="DR17" s="249">
        <f t="shared" si="13"/>
        <v>0</v>
      </c>
      <c r="DS17" s="249">
        <f t="shared" si="13"/>
        <v>0</v>
      </c>
      <c r="DT17" s="249">
        <f t="shared" si="13"/>
        <v>0</v>
      </c>
      <c r="DU17" s="249">
        <f t="shared" si="13"/>
        <v>0</v>
      </c>
      <c r="DV17" s="249">
        <f t="shared" si="13"/>
        <v>0</v>
      </c>
      <c r="DW17" s="249">
        <f t="shared" si="13"/>
        <v>0</v>
      </c>
      <c r="DX17" s="249">
        <f t="shared" si="13"/>
        <v>0</v>
      </c>
      <c r="DY17" s="249">
        <f t="shared" si="13"/>
        <v>0</v>
      </c>
      <c r="DZ17" s="249">
        <f t="shared" si="13"/>
        <v>0</v>
      </c>
      <c r="EA17" s="249">
        <f t="shared" si="13"/>
        <v>0</v>
      </c>
      <c r="EB17" s="249">
        <f t="shared" si="13"/>
        <v>-30000.000000000004</v>
      </c>
      <c r="EC17" s="249">
        <f t="shared" si="13"/>
        <v>0</v>
      </c>
      <c r="ED17" s="249">
        <f t="shared" si="13"/>
        <v>0</v>
      </c>
      <c r="EE17" s="249">
        <f t="shared" si="13"/>
        <v>0</v>
      </c>
      <c r="EF17" s="249">
        <f t="shared" si="13"/>
        <v>0</v>
      </c>
      <c r="EG17" s="249">
        <f t="shared" si="13"/>
        <v>0</v>
      </c>
      <c r="EH17" s="249">
        <f t="shared" ref="EH17:GJ17" si="14" xml:space="preserve"> -1 * EH16</f>
        <v>0</v>
      </c>
      <c r="EI17" s="249">
        <f t="shared" si="14"/>
        <v>0</v>
      </c>
      <c r="EJ17" s="249">
        <f t="shared" si="14"/>
        <v>0</v>
      </c>
      <c r="EK17" s="249">
        <f t="shared" si="14"/>
        <v>0</v>
      </c>
      <c r="EL17" s="249">
        <f t="shared" si="14"/>
        <v>0</v>
      </c>
      <c r="EM17" s="249">
        <f t="shared" si="14"/>
        <v>0</v>
      </c>
      <c r="EN17" s="249">
        <f t="shared" si="14"/>
        <v>0</v>
      </c>
      <c r="EO17" s="249">
        <f t="shared" si="14"/>
        <v>0</v>
      </c>
      <c r="EP17" s="249">
        <f t="shared" si="14"/>
        <v>0</v>
      </c>
      <c r="EQ17" s="249">
        <f t="shared" si="14"/>
        <v>0</v>
      </c>
      <c r="ER17" s="249">
        <f t="shared" si="14"/>
        <v>0</v>
      </c>
      <c r="ES17" s="249">
        <f t="shared" si="14"/>
        <v>0</v>
      </c>
      <c r="ET17" s="249">
        <f t="shared" si="14"/>
        <v>0</v>
      </c>
      <c r="EU17" s="249">
        <f t="shared" si="14"/>
        <v>0</v>
      </c>
      <c r="EV17" s="249">
        <f t="shared" si="14"/>
        <v>0</v>
      </c>
      <c r="EW17" s="249">
        <f t="shared" si="14"/>
        <v>0</v>
      </c>
      <c r="EX17" s="249">
        <f t="shared" si="14"/>
        <v>0</v>
      </c>
      <c r="EY17" s="249">
        <f t="shared" si="14"/>
        <v>0</v>
      </c>
      <c r="EZ17" s="249">
        <f t="shared" si="14"/>
        <v>0</v>
      </c>
      <c r="FA17" s="249">
        <f t="shared" si="14"/>
        <v>0</v>
      </c>
      <c r="FB17" s="249">
        <f t="shared" si="14"/>
        <v>0</v>
      </c>
      <c r="FC17" s="249">
        <f t="shared" si="14"/>
        <v>0</v>
      </c>
      <c r="FD17" s="249">
        <f t="shared" si="14"/>
        <v>0</v>
      </c>
      <c r="FE17" s="249">
        <f t="shared" si="14"/>
        <v>0</v>
      </c>
      <c r="FF17" s="249">
        <f t="shared" si="14"/>
        <v>0</v>
      </c>
      <c r="FG17" s="249">
        <f t="shared" si="14"/>
        <v>0</v>
      </c>
      <c r="FH17" s="249">
        <f t="shared" si="14"/>
        <v>0</v>
      </c>
      <c r="FI17" s="249">
        <f t="shared" si="14"/>
        <v>0</v>
      </c>
      <c r="FJ17" s="249">
        <f t="shared" si="14"/>
        <v>0</v>
      </c>
      <c r="FK17" s="249">
        <f t="shared" si="14"/>
        <v>0</v>
      </c>
      <c r="FL17" s="249">
        <f t="shared" si="14"/>
        <v>0</v>
      </c>
      <c r="FM17" s="249">
        <f t="shared" si="14"/>
        <v>0</v>
      </c>
      <c r="FN17" s="249">
        <f t="shared" si="14"/>
        <v>0</v>
      </c>
      <c r="FO17" s="249">
        <f t="shared" si="14"/>
        <v>0</v>
      </c>
      <c r="FP17" s="249">
        <f t="shared" si="14"/>
        <v>0</v>
      </c>
      <c r="FQ17" s="249">
        <f t="shared" si="14"/>
        <v>0</v>
      </c>
      <c r="FR17" s="249">
        <f t="shared" si="14"/>
        <v>0</v>
      </c>
      <c r="FS17" s="249">
        <f t="shared" si="14"/>
        <v>0</v>
      </c>
      <c r="FT17" s="249">
        <f t="shared" si="14"/>
        <v>0</v>
      </c>
      <c r="FU17" s="249">
        <f t="shared" si="14"/>
        <v>0</v>
      </c>
      <c r="FV17" s="249">
        <f t="shared" si="14"/>
        <v>0</v>
      </c>
      <c r="FW17" s="249">
        <f t="shared" si="14"/>
        <v>0</v>
      </c>
      <c r="FX17" s="249">
        <f t="shared" si="14"/>
        <v>0</v>
      </c>
      <c r="FY17" s="249">
        <f t="shared" si="14"/>
        <v>0</v>
      </c>
      <c r="FZ17" s="249">
        <f t="shared" si="14"/>
        <v>0</v>
      </c>
      <c r="GA17" s="249">
        <f t="shared" si="14"/>
        <v>0</v>
      </c>
      <c r="GB17" s="249">
        <f t="shared" si="14"/>
        <v>0</v>
      </c>
      <c r="GC17" s="249">
        <f t="shared" si="14"/>
        <v>0</v>
      </c>
      <c r="GD17" s="249">
        <f t="shared" si="14"/>
        <v>0</v>
      </c>
      <c r="GE17" s="249">
        <f t="shared" si="14"/>
        <v>0</v>
      </c>
      <c r="GF17" s="249">
        <f t="shared" si="14"/>
        <v>0</v>
      </c>
      <c r="GG17" s="249">
        <f t="shared" si="14"/>
        <v>0</v>
      </c>
      <c r="GH17" s="249">
        <f t="shared" si="14"/>
        <v>0</v>
      </c>
      <c r="GI17" s="249">
        <f t="shared" si="14"/>
        <v>0</v>
      </c>
      <c r="GJ17" s="249">
        <f t="shared" si="14"/>
        <v>0</v>
      </c>
      <c r="GK17" s="548"/>
      <c r="GL17" s="548"/>
      <c r="GM17" s="548"/>
      <c r="GN17" s="548"/>
      <c r="GO17" s="548"/>
      <c r="GP17" s="548"/>
      <c r="GQ17" s="548"/>
      <c r="GR17" s="548"/>
      <c r="GS17" s="548"/>
      <c r="GT17" s="548"/>
      <c r="GU17" s="548"/>
      <c r="GV17" s="548"/>
      <c r="GW17" s="548"/>
      <c r="GX17" s="548"/>
      <c r="GY17" s="548"/>
      <c r="GZ17" s="548"/>
      <c r="HA17" s="548"/>
      <c r="HB17" s="548"/>
      <c r="HC17" s="548"/>
      <c r="HD17" s="548"/>
      <c r="HE17" s="548"/>
      <c r="HF17" s="548"/>
      <c r="HG17" s="548"/>
      <c r="HH17" s="548"/>
      <c r="HI17" s="548"/>
      <c r="HJ17" s="548"/>
      <c r="HK17" s="548"/>
      <c r="HL17" s="548"/>
      <c r="HM17" s="548"/>
      <c r="HN17" s="548"/>
      <c r="HO17" s="548"/>
      <c r="HP17" s="548"/>
      <c r="HQ17" s="548"/>
      <c r="HR17" s="548"/>
      <c r="HS17" s="548"/>
      <c r="HT17" s="548"/>
      <c r="HU17" s="548"/>
      <c r="HV17" s="548"/>
      <c r="HW17" s="548"/>
      <c r="HX17" s="548"/>
      <c r="HY17" s="548"/>
      <c r="HZ17" s="548"/>
      <c r="IA17" s="548"/>
      <c r="IB17" s="548"/>
      <c r="IC17" s="548"/>
      <c r="ID17" s="548"/>
      <c r="IE17" s="548"/>
      <c r="IF17" s="548"/>
      <c r="IG17" s="548"/>
      <c r="IH17" s="548"/>
      <c r="II17" s="548"/>
      <c r="IJ17" s="548"/>
      <c r="IK17" s="548"/>
      <c r="IL17" s="548"/>
      <c r="IM17" s="548"/>
      <c r="IN17" s="548"/>
      <c r="IO17" s="548"/>
      <c r="IP17" s="548"/>
      <c r="IQ17" s="548"/>
      <c r="IR17" s="548"/>
      <c r="IS17" s="548"/>
      <c r="IT17" s="548"/>
      <c r="IU17" s="548"/>
    </row>
    <row r="19" spans="1:255" s="293" customFormat="1" x14ac:dyDescent="0.25">
      <c r="A19" s="288"/>
      <c r="B19" s="288"/>
      <c r="C19" s="289"/>
      <c r="D19" s="290"/>
      <c r="E19" s="550" t="str">
        <f xml:space="preserve"> E$12</f>
        <v>Share capital drawdown</v>
      </c>
      <c r="F19" s="550">
        <f xml:space="preserve"> F$12</f>
        <v>30000.000000000004</v>
      </c>
      <c r="G19" s="551" t="str">
        <f xml:space="preserve"> G$12</f>
        <v>$ 000s</v>
      </c>
      <c r="H19" s="292"/>
      <c r="I19" s="292"/>
      <c r="J19" s="291"/>
      <c r="K19" s="291"/>
      <c r="L19" s="291"/>
      <c r="M19" s="291"/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291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91"/>
      <c r="CD19" s="291"/>
      <c r="CE19" s="291"/>
      <c r="CF19" s="291"/>
      <c r="CG19" s="291"/>
      <c r="CH19" s="291"/>
      <c r="CI19" s="291"/>
      <c r="CJ19" s="291"/>
      <c r="CK19" s="291"/>
      <c r="CL19" s="291"/>
      <c r="CM19" s="291"/>
      <c r="CN19" s="291"/>
      <c r="CO19" s="291"/>
      <c r="CP19" s="291"/>
      <c r="CQ19" s="291"/>
      <c r="CR19" s="291"/>
      <c r="CS19" s="291"/>
      <c r="CT19" s="291"/>
      <c r="CU19" s="291"/>
      <c r="CV19" s="291"/>
      <c r="CW19" s="291"/>
      <c r="CX19" s="291"/>
      <c r="CY19" s="291"/>
      <c r="CZ19" s="291"/>
      <c r="DA19" s="291"/>
      <c r="DB19" s="291"/>
      <c r="DC19" s="291"/>
      <c r="DD19" s="291"/>
      <c r="DE19" s="291"/>
      <c r="DF19" s="291"/>
      <c r="DG19" s="291"/>
      <c r="DH19" s="291"/>
      <c r="DI19" s="291"/>
      <c r="DJ19" s="291"/>
      <c r="DK19" s="291"/>
      <c r="DL19" s="291"/>
      <c r="DM19" s="291"/>
      <c r="DN19" s="291"/>
      <c r="DO19" s="291"/>
      <c r="DP19" s="291"/>
      <c r="DQ19" s="291"/>
      <c r="DR19" s="291"/>
      <c r="DS19" s="291"/>
      <c r="DT19" s="291"/>
      <c r="DU19" s="291"/>
      <c r="DV19" s="291"/>
      <c r="DW19" s="291"/>
      <c r="DX19" s="291"/>
      <c r="DY19" s="291"/>
      <c r="DZ19" s="291"/>
      <c r="EA19" s="291"/>
      <c r="EB19" s="291"/>
      <c r="EC19" s="291"/>
      <c r="ED19" s="291"/>
      <c r="EE19" s="291"/>
      <c r="EF19" s="291"/>
      <c r="EG19" s="291"/>
      <c r="EH19" s="291"/>
      <c r="EI19" s="291"/>
      <c r="EJ19" s="291"/>
      <c r="EK19" s="291"/>
      <c r="EL19" s="291"/>
      <c r="EM19" s="291"/>
      <c r="EN19" s="291"/>
      <c r="EO19" s="291"/>
      <c r="EP19" s="291"/>
      <c r="EQ19" s="291"/>
      <c r="ER19" s="291"/>
      <c r="ES19" s="291"/>
      <c r="ET19" s="291"/>
      <c r="EU19" s="291"/>
      <c r="EV19" s="291"/>
      <c r="EW19" s="291"/>
      <c r="EX19" s="291"/>
      <c r="EY19" s="291"/>
      <c r="EZ19" s="291"/>
      <c r="FA19" s="291"/>
      <c r="FB19" s="291"/>
      <c r="FC19" s="291"/>
      <c r="FD19" s="291"/>
      <c r="FE19" s="291"/>
      <c r="FF19" s="291"/>
      <c r="FG19" s="291"/>
      <c r="FH19" s="291"/>
      <c r="FI19" s="291"/>
      <c r="FJ19" s="291"/>
      <c r="FK19" s="291"/>
      <c r="FL19" s="291"/>
      <c r="FM19" s="291"/>
      <c r="FN19" s="291"/>
      <c r="FO19" s="291"/>
      <c r="FP19" s="291"/>
      <c r="FQ19" s="291"/>
      <c r="FR19" s="291"/>
      <c r="FS19" s="291"/>
      <c r="FT19" s="291"/>
      <c r="FU19" s="291"/>
      <c r="FV19" s="291"/>
      <c r="FW19" s="291"/>
      <c r="FX19" s="291"/>
      <c r="FY19" s="291"/>
      <c r="FZ19" s="291"/>
      <c r="GA19" s="291"/>
      <c r="GB19" s="291"/>
      <c r="GC19" s="291"/>
      <c r="GD19" s="291"/>
      <c r="GE19" s="291"/>
      <c r="GF19" s="291"/>
      <c r="GG19" s="291"/>
      <c r="GH19" s="291"/>
      <c r="GI19" s="291"/>
      <c r="GJ19" s="291"/>
    </row>
    <row r="20" spans="1:255" s="275" customFormat="1" x14ac:dyDescent="0.25">
      <c r="A20" s="15"/>
      <c r="B20" s="15"/>
      <c r="C20" s="21"/>
      <c r="D20" s="60"/>
      <c r="E20" s="301" t="str">
        <f xml:space="preserve"> Time!E$76</f>
        <v>Financial close date flag</v>
      </c>
      <c r="F20" s="301">
        <f xml:space="preserve"> Time!F$76</f>
        <v>0</v>
      </c>
      <c r="G20" s="301" t="str">
        <f xml:space="preserve"> Time!G$76</f>
        <v>flag</v>
      </c>
      <c r="H20" s="301">
        <f xml:space="preserve"> Time!H$76</f>
        <v>1</v>
      </c>
      <c r="I20" s="301">
        <f xml:space="preserve"> Time!I$76</f>
        <v>0</v>
      </c>
      <c r="J20" s="301">
        <f xml:space="preserve"> Time!J$76</f>
        <v>0</v>
      </c>
      <c r="K20" s="301">
        <f xml:space="preserve"> Time!K$76</f>
        <v>0</v>
      </c>
      <c r="L20" s="301">
        <f xml:space="preserve"> Time!L$76</f>
        <v>1</v>
      </c>
      <c r="M20" s="301">
        <f xml:space="preserve"> Time!M$76</f>
        <v>0</v>
      </c>
      <c r="N20" s="301">
        <f xml:space="preserve"> Time!N$76</f>
        <v>0</v>
      </c>
      <c r="O20" s="301">
        <f xml:space="preserve"> Time!O$76</f>
        <v>0</v>
      </c>
      <c r="P20" s="301">
        <f xml:space="preserve"> Time!P$76</f>
        <v>0</v>
      </c>
      <c r="Q20" s="301">
        <f xml:space="preserve"> Time!Q$76</f>
        <v>0</v>
      </c>
      <c r="R20" s="301">
        <f xml:space="preserve"> Time!R$76</f>
        <v>0</v>
      </c>
      <c r="S20" s="301">
        <f xml:space="preserve"> Time!S$76</f>
        <v>0</v>
      </c>
      <c r="T20" s="301">
        <f xml:space="preserve"> Time!T$76</f>
        <v>0</v>
      </c>
      <c r="U20" s="301">
        <f xml:space="preserve"> Time!U$76</f>
        <v>0</v>
      </c>
      <c r="V20" s="301">
        <f xml:space="preserve"> Time!V$76</f>
        <v>0</v>
      </c>
      <c r="W20" s="301">
        <f xml:space="preserve"> Time!W$76</f>
        <v>0</v>
      </c>
      <c r="X20" s="301">
        <f xml:space="preserve"> Time!X$76</f>
        <v>0</v>
      </c>
      <c r="Y20" s="301">
        <f xml:space="preserve"> Time!Y$76</f>
        <v>0</v>
      </c>
      <c r="Z20" s="301">
        <f xml:space="preserve"> Time!Z$76</f>
        <v>0</v>
      </c>
      <c r="AA20" s="301">
        <f xml:space="preserve"> Time!AA$76</f>
        <v>0</v>
      </c>
      <c r="AB20" s="301">
        <f xml:space="preserve"> Time!AB$76</f>
        <v>0</v>
      </c>
      <c r="AC20" s="301">
        <f xml:space="preserve"> Time!AC$76</f>
        <v>0</v>
      </c>
      <c r="AD20" s="301">
        <f xml:space="preserve"> Time!AD$76</f>
        <v>0</v>
      </c>
      <c r="AE20" s="301">
        <f xml:space="preserve"> Time!AE$76</f>
        <v>0</v>
      </c>
      <c r="AF20" s="301">
        <f xml:space="preserve"> Time!AF$76</f>
        <v>0</v>
      </c>
      <c r="AG20" s="301">
        <f xml:space="preserve"> Time!AG$76</f>
        <v>0</v>
      </c>
      <c r="AH20" s="301">
        <f xml:space="preserve"> Time!AH$76</f>
        <v>0</v>
      </c>
      <c r="AI20" s="301">
        <f xml:space="preserve"> Time!AI$76</f>
        <v>0</v>
      </c>
      <c r="AJ20" s="301">
        <f xml:space="preserve"> Time!AJ$76</f>
        <v>0</v>
      </c>
      <c r="AK20" s="301">
        <f xml:space="preserve"> Time!AK$76</f>
        <v>0</v>
      </c>
      <c r="AL20" s="301">
        <f xml:space="preserve"> Time!AL$76</f>
        <v>0</v>
      </c>
      <c r="AM20" s="301">
        <f xml:space="preserve"> Time!AM$76</f>
        <v>0</v>
      </c>
      <c r="AN20" s="301">
        <f xml:space="preserve"> Time!AN$76</f>
        <v>0</v>
      </c>
      <c r="AO20" s="301">
        <f xml:space="preserve"> Time!AO$76</f>
        <v>0</v>
      </c>
      <c r="AP20" s="301">
        <f xml:space="preserve"> Time!AP$76</f>
        <v>0</v>
      </c>
      <c r="AQ20" s="301">
        <f xml:space="preserve"> Time!AQ$76</f>
        <v>0</v>
      </c>
      <c r="AR20" s="301">
        <f xml:space="preserve"> Time!AR$76</f>
        <v>0</v>
      </c>
      <c r="AS20" s="301">
        <f xml:space="preserve"> Time!AS$76</f>
        <v>0</v>
      </c>
      <c r="AT20" s="301">
        <f xml:space="preserve"> Time!AT$76</f>
        <v>0</v>
      </c>
      <c r="AU20" s="301">
        <f xml:space="preserve"> Time!AU$76</f>
        <v>0</v>
      </c>
      <c r="AV20" s="301">
        <f xml:space="preserve"> Time!AV$76</f>
        <v>0</v>
      </c>
      <c r="AW20" s="301">
        <f xml:space="preserve"> Time!AW$76</f>
        <v>0</v>
      </c>
      <c r="AX20" s="301">
        <f xml:space="preserve"> Time!AX$76</f>
        <v>0</v>
      </c>
      <c r="AY20" s="301">
        <f xml:space="preserve"> Time!AY$76</f>
        <v>0</v>
      </c>
      <c r="AZ20" s="301">
        <f xml:space="preserve"> Time!AZ$76</f>
        <v>0</v>
      </c>
      <c r="BA20" s="301">
        <f xml:space="preserve"> Time!BA$76</f>
        <v>0</v>
      </c>
      <c r="BB20" s="301">
        <f xml:space="preserve"> Time!BB$76</f>
        <v>0</v>
      </c>
      <c r="BC20" s="301">
        <f xml:space="preserve"> Time!BC$76</f>
        <v>0</v>
      </c>
      <c r="BD20" s="301">
        <f xml:space="preserve"> Time!BD$76</f>
        <v>0</v>
      </c>
      <c r="BE20" s="301">
        <f xml:space="preserve"> Time!BE$76</f>
        <v>0</v>
      </c>
      <c r="BF20" s="301">
        <f xml:space="preserve"> Time!BF$76</f>
        <v>0</v>
      </c>
      <c r="BG20" s="301">
        <f xml:space="preserve"> Time!BG$76</f>
        <v>0</v>
      </c>
      <c r="BH20" s="301">
        <f xml:space="preserve"> Time!BH$76</f>
        <v>0</v>
      </c>
      <c r="BI20" s="301">
        <f xml:space="preserve"> Time!BI$76</f>
        <v>0</v>
      </c>
      <c r="BJ20" s="301">
        <f xml:space="preserve"> Time!BJ$76</f>
        <v>0</v>
      </c>
      <c r="BK20" s="301">
        <f xml:space="preserve"> Time!BK$76</f>
        <v>0</v>
      </c>
      <c r="BL20" s="301">
        <f xml:space="preserve"> Time!BL$76</f>
        <v>0</v>
      </c>
      <c r="BM20" s="301">
        <f xml:space="preserve"> Time!BM$76</f>
        <v>0</v>
      </c>
      <c r="BN20" s="301">
        <f xml:space="preserve"> Time!BN$76</f>
        <v>0</v>
      </c>
      <c r="BO20" s="301">
        <f xml:space="preserve"> Time!BO$76</f>
        <v>0</v>
      </c>
      <c r="BP20" s="301">
        <f xml:space="preserve"> Time!BP$76</f>
        <v>0</v>
      </c>
      <c r="BQ20" s="301">
        <f xml:space="preserve"> Time!BQ$76</f>
        <v>0</v>
      </c>
      <c r="BR20" s="301">
        <f xml:space="preserve"> Time!BR$76</f>
        <v>0</v>
      </c>
      <c r="BS20" s="301">
        <f xml:space="preserve"> Time!BS$76</f>
        <v>0</v>
      </c>
      <c r="BT20" s="301">
        <f xml:space="preserve"> Time!BT$76</f>
        <v>0</v>
      </c>
      <c r="BU20" s="301">
        <f xml:space="preserve"> Time!BU$76</f>
        <v>0</v>
      </c>
      <c r="BV20" s="301">
        <f xml:space="preserve"> Time!BV$76</f>
        <v>0</v>
      </c>
      <c r="BW20" s="301">
        <f xml:space="preserve"> Time!BW$76</f>
        <v>0</v>
      </c>
      <c r="BX20" s="301">
        <f xml:space="preserve"> Time!BX$76</f>
        <v>0</v>
      </c>
      <c r="BY20" s="301">
        <f xml:space="preserve"> Time!BY$76</f>
        <v>0</v>
      </c>
      <c r="BZ20" s="301">
        <f xml:space="preserve"> Time!BZ$76</f>
        <v>0</v>
      </c>
      <c r="CA20" s="301">
        <f xml:space="preserve"> Time!CA$76</f>
        <v>0</v>
      </c>
      <c r="CB20" s="301">
        <f xml:space="preserve"> Time!CB$76</f>
        <v>0</v>
      </c>
      <c r="CC20" s="301">
        <f xml:space="preserve"> Time!CC$76</f>
        <v>0</v>
      </c>
      <c r="CD20" s="301">
        <f xml:space="preserve"> Time!CD$76</f>
        <v>0</v>
      </c>
      <c r="CE20" s="301">
        <f xml:space="preserve"> Time!CE$76</f>
        <v>0</v>
      </c>
      <c r="CF20" s="301">
        <f xml:space="preserve"> Time!CF$76</f>
        <v>0</v>
      </c>
      <c r="CG20" s="301">
        <f xml:space="preserve"> Time!CG$76</f>
        <v>0</v>
      </c>
      <c r="CH20" s="301">
        <f xml:space="preserve"> Time!CH$76</f>
        <v>0</v>
      </c>
      <c r="CI20" s="301">
        <f xml:space="preserve"> Time!CI$76</f>
        <v>0</v>
      </c>
      <c r="CJ20" s="301">
        <f xml:space="preserve"> Time!CJ$76</f>
        <v>0</v>
      </c>
      <c r="CK20" s="301">
        <f xml:space="preserve"> Time!CK$76</f>
        <v>0</v>
      </c>
      <c r="CL20" s="301">
        <f xml:space="preserve"> Time!CL$76</f>
        <v>0</v>
      </c>
      <c r="CM20" s="301">
        <f xml:space="preserve"> Time!CM$76</f>
        <v>0</v>
      </c>
      <c r="CN20" s="301">
        <f xml:space="preserve"> Time!CN$76</f>
        <v>0</v>
      </c>
      <c r="CO20" s="301">
        <f xml:space="preserve"> Time!CO$76</f>
        <v>0</v>
      </c>
      <c r="CP20" s="301">
        <f xml:space="preserve"> Time!CP$76</f>
        <v>0</v>
      </c>
      <c r="CQ20" s="301">
        <f xml:space="preserve"> Time!CQ$76</f>
        <v>0</v>
      </c>
      <c r="CR20" s="301">
        <f xml:space="preserve"> Time!CR$76</f>
        <v>0</v>
      </c>
      <c r="CS20" s="301">
        <f xml:space="preserve"> Time!CS$76</f>
        <v>0</v>
      </c>
      <c r="CT20" s="301">
        <f xml:space="preserve"> Time!CT$76</f>
        <v>0</v>
      </c>
      <c r="CU20" s="301">
        <f xml:space="preserve"> Time!CU$76</f>
        <v>0</v>
      </c>
      <c r="CV20" s="301">
        <f xml:space="preserve"> Time!CV$76</f>
        <v>0</v>
      </c>
      <c r="CW20" s="301">
        <f xml:space="preserve"> Time!CW$76</f>
        <v>0</v>
      </c>
      <c r="CX20" s="301">
        <f xml:space="preserve"> Time!CX$76</f>
        <v>0</v>
      </c>
      <c r="CY20" s="301">
        <f xml:space="preserve"> Time!CY$76</f>
        <v>0</v>
      </c>
      <c r="CZ20" s="301">
        <f xml:space="preserve"> Time!CZ$76</f>
        <v>0</v>
      </c>
      <c r="DA20" s="301">
        <f xml:space="preserve"> Time!DA$76</f>
        <v>0</v>
      </c>
      <c r="DB20" s="301">
        <f xml:space="preserve"> Time!DB$76</f>
        <v>0</v>
      </c>
      <c r="DC20" s="301">
        <f xml:space="preserve"> Time!DC$76</f>
        <v>0</v>
      </c>
      <c r="DD20" s="301">
        <f xml:space="preserve"> Time!DD$76</f>
        <v>0</v>
      </c>
      <c r="DE20" s="301">
        <f xml:space="preserve"> Time!DE$76</f>
        <v>0</v>
      </c>
      <c r="DF20" s="301">
        <f xml:space="preserve"> Time!DF$76</f>
        <v>0</v>
      </c>
      <c r="DG20" s="301">
        <f xml:space="preserve"> Time!DG$76</f>
        <v>0</v>
      </c>
      <c r="DH20" s="301">
        <f xml:space="preserve"> Time!DH$76</f>
        <v>0</v>
      </c>
      <c r="DI20" s="301">
        <f xml:space="preserve"> Time!DI$76</f>
        <v>0</v>
      </c>
      <c r="DJ20" s="301">
        <f xml:space="preserve"> Time!DJ$76</f>
        <v>0</v>
      </c>
      <c r="DK20" s="301">
        <f xml:space="preserve"> Time!DK$76</f>
        <v>0</v>
      </c>
      <c r="DL20" s="301">
        <f xml:space="preserve"> Time!DL$76</f>
        <v>0</v>
      </c>
      <c r="DM20" s="301">
        <f xml:space="preserve"> Time!DM$76</f>
        <v>0</v>
      </c>
      <c r="DN20" s="301">
        <f xml:space="preserve"> Time!DN$76</f>
        <v>0</v>
      </c>
      <c r="DO20" s="301">
        <f xml:space="preserve"> Time!DO$76</f>
        <v>0</v>
      </c>
      <c r="DP20" s="301">
        <f xml:space="preserve"> Time!DP$76</f>
        <v>0</v>
      </c>
      <c r="DQ20" s="301">
        <f xml:space="preserve"> Time!DQ$76</f>
        <v>0</v>
      </c>
      <c r="DR20" s="301">
        <f xml:space="preserve"> Time!DR$76</f>
        <v>0</v>
      </c>
      <c r="DS20" s="301">
        <f xml:space="preserve"> Time!DS$76</f>
        <v>0</v>
      </c>
      <c r="DT20" s="301">
        <f xml:space="preserve"> Time!DT$76</f>
        <v>0</v>
      </c>
      <c r="DU20" s="301">
        <f xml:space="preserve"> Time!DU$76</f>
        <v>0</v>
      </c>
      <c r="DV20" s="301">
        <f xml:space="preserve"> Time!DV$76</f>
        <v>0</v>
      </c>
      <c r="DW20" s="301">
        <f xml:space="preserve"> Time!DW$76</f>
        <v>0</v>
      </c>
      <c r="DX20" s="301">
        <f xml:space="preserve"> Time!DX$76</f>
        <v>0</v>
      </c>
      <c r="DY20" s="301">
        <f xml:space="preserve"> Time!DY$76</f>
        <v>0</v>
      </c>
      <c r="DZ20" s="301">
        <f xml:space="preserve"> Time!DZ$76</f>
        <v>0</v>
      </c>
      <c r="EA20" s="301">
        <f xml:space="preserve"> Time!EA$76</f>
        <v>0</v>
      </c>
      <c r="EB20" s="301">
        <f xml:space="preserve"> Time!EB$76</f>
        <v>0</v>
      </c>
      <c r="EC20" s="301">
        <f xml:space="preserve"> Time!EC$76</f>
        <v>0</v>
      </c>
      <c r="ED20" s="301">
        <f xml:space="preserve"> Time!ED$76</f>
        <v>0</v>
      </c>
      <c r="EE20" s="301">
        <f xml:space="preserve"> Time!EE$76</f>
        <v>0</v>
      </c>
      <c r="EF20" s="301">
        <f xml:space="preserve"> Time!EF$76</f>
        <v>0</v>
      </c>
      <c r="EG20" s="301">
        <f xml:space="preserve"> Time!EG$76</f>
        <v>0</v>
      </c>
      <c r="EH20" s="301">
        <f xml:space="preserve"> Time!EH$76</f>
        <v>0</v>
      </c>
      <c r="EI20" s="301">
        <f xml:space="preserve"> Time!EI$76</f>
        <v>0</v>
      </c>
      <c r="EJ20" s="301">
        <f xml:space="preserve"> Time!EJ$76</f>
        <v>0</v>
      </c>
      <c r="EK20" s="301">
        <f xml:space="preserve"> Time!EK$76</f>
        <v>0</v>
      </c>
      <c r="EL20" s="301">
        <f xml:space="preserve"> Time!EL$76</f>
        <v>0</v>
      </c>
      <c r="EM20" s="301">
        <f xml:space="preserve"> Time!EM$76</f>
        <v>0</v>
      </c>
      <c r="EN20" s="301">
        <f xml:space="preserve"> Time!EN$76</f>
        <v>0</v>
      </c>
      <c r="EO20" s="301">
        <f xml:space="preserve"> Time!EO$76</f>
        <v>0</v>
      </c>
      <c r="EP20" s="301">
        <f xml:space="preserve"> Time!EP$76</f>
        <v>0</v>
      </c>
      <c r="EQ20" s="301">
        <f xml:space="preserve"> Time!EQ$76</f>
        <v>0</v>
      </c>
      <c r="ER20" s="301">
        <f xml:space="preserve"> Time!ER$76</f>
        <v>0</v>
      </c>
      <c r="ES20" s="301">
        <f xml:space="preserve"> Time!ES$76</f>
        <v>0</v>
      </c>
      <c r="ET20" s="301">
        <f xml:space="preserve"> Time!ET$76</f>
        <v>0</v>
      </c>
      <c r="EU20" s="301">
        <f xml:space="preserve"> Time!EU$76</f>
        <v>0</v>
      </c>
      <c r="EV20" s="301">
        <f xml:space="preserve"> Time!EV$76</f>
        <v>0</v>
      </c>
      <c r="EW20" s="301">
        <f xml:space="preserve"> Time!EW$76</f>
        <v>0</v>
      </c>
      <c r="EX20" s="301">
        <f xml:space="preserve"> Time!EX$76</f>
        <v>0</v>
      </c>
      <c r="EY20" s="301">
        <f xml:space="preserve"> Time!EY$76</f>
        <v>0</v>
      </c>
      <c r="EZ20" s="301">
        <f xml:space="preserve"> Time!EZ$76</f>
        <v>0</v>
      </c>
      <c r="FA20" s="301">
        <f xml:space="preserve"> Time!FA$76</f>
        <v>0</v>
      </c>
      <c r="FB20" s="301">
        <f xml:space="preserve"> Time!FB$76</f>
        <v>0</v>
      </c>
      <c r="FC20" s="301">
        <f xml:space="preserve"> Time!FC$76</f>
        <v>0</v>
      </c>
      <c r="FD20" s="301">
        <f xml:space="preserve"> Time!FD$76</f>
        <v>0</v>
      </c>
      <c r="FE20" s="301">
        <f xml:space="preserve"> Time!FE$76</f>
        <v>0</v>
      </c>
      <c r="FF20" s="301">
        <f xml:space="preserve"> Time!FF$76</f>
        <v>0</v>
      </c>
      <c r="FG20" s="301">
        <f xml:space="preserve"> Time!FG$76</f>
        <v>0</v>
      </c>
      <c r="FH20" s="301">
        <f xml:space="preserve"> Time!FH$76</f>
        <v>0</v>
      </c>
      <c r="FI20" s="301">
        <f xml:space="preserve"> Time!FI$76</f>
        <v>0</v>
      </c>
      <c r="FJ20" s="301">
        <f xml:space="preserve"> Time!FJ$76</f>
        <v>0</v>
      </c>
      <c r="FK20" s="301">
        <f xml:space="preserve"> Time!FK$76</f>
        <v>0</v>
      </c>
      <c r="FL20" s="301">
        <f xml:space="preserve"> Time!FL$76</f>
        <v>0</v>
      </c>
      <c r="FM20" s="301">
        <f xml:space="preserve"> Time!FM$76</f>
        <v>0</v>
      </c>
      <c r="FN20" s="301">
        <f xml:space="preserve"> Time!FN$76</f>
        <v>0</v>
      </c>
      <c r="FO20" s="301">
        <f xml:space="preserve"> Time!FO$76</f>
        <v>0</v>
      </c>
      <c r="FP20" s="301">
        <f xml:space="preserve"> Time!FP$76</f>
        <v>0</v>
      </c>
      <c r="FQ20" s="301">
        <f xml:space="preserve"> Time!FQ$76</f>
        <v>0</v>
      </c>
      <c r="FR20" s="301">
        <f xml:space="preserve"> Time!FR$76</f>
        <v>0</v>
      </c>
      <c r="FS20" s="301">
        <f xml:space="preserve"> Time!FS$76</f>
        <v>0</v>
      </c>
      <c r="FT20" s="301">
        <f xml:space="preserve"> Time!FT$76</f>
        <v>0</v>
      </c>
      <c r="FU20" s="301">
        <f xml:space="preserve"> Time!FU$76</f>
        <v>0</v>
      </c>
      <c r="FV20" s="301">
        <f xml:space="preserve"> Time!FV$76</f>
        <v>0</v>
      </c>
      <c r="FW20" s="301">
        <f xml:space="preserve"> Time!FW$76</f>
        <v>0</v>
      </c>
      <c r="FX20" s="301">
        <f xml:space="preserve"> Time!FX$76</f>
        <v>0</v>
      </c>
      <c r="FY20" s="301">
        <f xml:space="preserve"> Time!FY$76</f>
        <v>0</v>
      </c>
      <c r="FZ20" s="301">
        <f xml:space="preserve"> Time!FZ$76</f>
        <v>0</v>
      </c>
      <c r="GA20" s="301">
        <f xml:space="preserve"> Time!GA$76</f>
        <v>0</v>
      </c>
      <c r="GB20" s="301">
        <f xml:space="preserve"> Time!GB$76</f>
        <v>0</v>
      </c>
      <c r="GC20" s="301">
        <f xml:space="preserve"> Time!GC$76</f>
        <v>0</v>
      </c>
      <c r="GD20" s="301">
        <f xml:space="preserve"> Time!GD$76</f>
        <v>0</v>
      </c>
      <c r="GE20" s="301">
        <f xml:space="preserve"> Time!GE$76</f>
        <v>0</v>
      </c>
      <c r="GF20" s="301">
        <f xml:space="preserve"> Time!GF$76</f>
        <v>0</v>
      </c>
      <c r="GG20" s="301">
        <f xml:space="preserve"> Time!GG$76</f>
        <v>0</v>
      </c>
      <c r="GH20" s="301">
        <f xml:space="preserve"> Time!GH$76</f>
        <v>0</v>
      </c>
      <c r="GI20" s="301">
        <f xml:space="preserve"> Time!GI$76</f>
        <v>0</v>
      </c>
      <c r="GJ20" s="301">
        <f xml:space="preserve"> Time!GJ$76</f>
        <v>0</v>
      </c>
    </row>
    <row r="21" spans="1:255" s="275" customFormat="1" x14ac:dyDescent="0.25">
      <c r="A21" s="15"/>
      <c r="B21" s="15"/>
      <c r="C21" s="21"/>
      <c r="D21" s="60"/>
      <c r="E21" s="286"/>
      <c r="F21" s="286"/>
      <c r="G21" s="286"/>
      <c r="H21" s="286"/>
      <c r="I21" s="43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  <c r="AE21" s="286"/>
      <c r="AF21" s="286"/>
      <c r="AG21" s="286"/>
      <c r="AH21" s="286"/>
      <c r="AI21" s="286"/>
      <c r="AJ21" s="286"/>
      <c r="AK21" s="286"/>
      <c r="AL21" s="286"/>
      <c r="AM21" s="286"/>
      <c r="AN21" s="286"/>
      <c r="AO21" s="286"/>
      <c r="AP21" s="286"/>
      <c r="AQ21" s="286"/>
      <c r="AR21" s="286"/>
      <c r="AS21" s="286"/>
      <c r="AT21" s="286"/>
      <c r="AU21" s="286"/>
      <c r="AV21" s="286"/>
      <c r="AW21" s="286"/>
      <c r="AX21" s="286"/>
      <c r="AY21" s="286"/>
      <c r="AZ21" s="286"/>
      <c r="BA21" s="286"/>
      <c r="BB21" s="286"/>
      <c r="BC21" s="286"/>
      <c r="BD21" s="286"/>
      <c r="BE21" s="286"/>
      <c r="BF21" s="286"/>
      <c r="BG21" s="286"/>
      <c r="BH21" s="286"/>
      <c r="BI21" s="286"/>
      <c r="BJ21" s="286"/>
      <c r="BK21" s="286"/>
      <c r="BL21" s="286"/>
      <c r="BM21" s="286"/>
      <c r="BN21" s="286"/>
      <c r="BO21" s="286"/>
      <c r="BP21" s="286"/>
      <c r="BQ21" s="286"/>
      <c r="BR21" s="286"/>
      <c r="BS21" s="286"/>
      <c r="BT21" s="286"/>
      <c r="BU21" s="286"/>
      <c r="BV21" s="286"/>
      <c r="BW21" s="286"/>
      <c r="BX21" s="286"/>
      <c r="BY21" s="286"/>
      <c r="BZ21" s="286"/>
      <c r="CA21" s="286"/>
      <c r="CB21" s="286"/>
      <c r="CC21" s="286"/>
      <c r="CD21" s="286"/>
      <c r="CE21" s="286"/>
      <c r="CF21" s="286"/>
      <c r="CG21" s="286"/>
      <c r="CH21" s="286"/>
      <c r="CI21" s="286"/>
      <c r="CJ21" s="286"/>
      <c r="CK21" s="286"/>
      <c r="CL21" s="286"/>
      <c r="CM21" s="286"/>
      <c r="CN21" s="286"/>
      <c r="CO21" s="286"/>
      <c r="CP21" s="286"/>
      <c r="CQ21" s="286"/>
      <c r="CR21" s="286"/>
      <c r="CS21" s="286"/>
      <c r="CT21" s="286"/>
      <c r="CU21" s="286"/>
      <c r="CV21" s="286"/>
      <c r="CW21" s="286"/>
      <c r="CX21" s="286"/>
      <c r="CY21" s="286"/>
      <c r="CZ21" s="286"/>
      <c r="DA21" s="286"/>
      <c r="DB21" s="286"/>
      <c r="DC21" s="286"/>
      <c r="DD21" s="286"/>
      <c r="DE21" s="286"/>
      <c r="DF21" s="286"/>
      <c r="DG21" s="286"/>
      <c r="DH21" s="286"/>
      <c r="DI21" s="286"/>
      <c r="DJ21" s="286"/>
      <c r="DK21" s="286"/>
      <c r="DL21" s="286"/>
      <c r="DM21" s="286"/>
      <c r="DN21" s="286"/>
      <c r="DO21" s="286"/>
      <c r="DP21" s="286"/>
      <c r="DQ21" s="286"/>
      <c r="DR21" s="286"/>
      <c r="DS21" s="286"/>
      <c r="DT21" s="286"/>
      <c r="DU21" s="286"/>
      <c r="DV21" s="286"/>
      <c r="DW21" s="286"/>
      <c r="DX21" s="286"/>
      <c r="DY21" s="286"/>
      <c r="DZ21" s="286"/>
      <c r="EA21" s="286"/>
      <c r="EB21" s="286"/>
      <c r="EC21" s="286"/>
      <c r="ED21" s="286"/>
      <c r="EE21" s="286"/>
      <c r="EF21" s="286"/>
      <c r="EG21" s="286"/>
      <c r="EH21" s="286"/>
      <c r="EI21" s="286"/>
      <c r="EJ21" s="286"/>
      <c r="EK21" s="286"/>
      <c r="EL21" s="286"/>
      <c r="EM21" s="286"/>
      <c r="EN21" s="286"/>
      <c r="EO21" s="286"/>
      <c r="EP21" s="286"/>
      <c r="EQ21" s="286"/>
      <c r="ER21" s="286"/>
      <c r="ES21" s="286"/>
      <c r="ET21" s="286"/>
      <c r="EU21" s="286"/>
      <c r="EV21" s="286"/>
      <c r="EW21" s="286"/>
      <c r="EX21" s="286"/>
      <c r="EY21" s="286"/>
      <c r="EZ21" s="286"/>
      <c r="FA21" s="286"/>
      <c r="FB21" s="286"/>
      <c r="FC21" s="286"/>
      <c r="FD21" s="286"/>
      <c r="FE21" s="286"/>
      <c r="FF21" s="286"/>
      <c r="FG21" s="286"/>
      <c r="FH21" s="286"/>
      <c r="FI21" s="286"/>
      <c r="FJ21" s="286"/>
      <c r="FK21" s="286"/>
      <c r="FL21" s="286"/>
      <c r="FM21" s="286"/>
      <c r="FN21" s="286"/>
      <c r="FO21" s="286"/>
      <c r="FP21" s="286"/>
      <c r="FQ21" s="286"/>
      <c r="FR21" s="286"/>
      <c r="FS21" s="286"/>
      <c r="FT21" s="286"/>
      <c r="FU21" s="286"/>
      <c r="FV21" s="286"/>
      <c r="FW21" s="286"/>
      <c r="FX21" s="286"/>
      <c r="FY21" s="286"/>
      <c r="FZ21" s="286"/>
      <c r="GA21" s="286"/>
      <c r="GB21" s="286"/>
      <c r="GC21" s="286"/>
      <c r="GD21" s="286"/>
      <c r="GE21" s="286"/>
      <c r="GF21" s="286"/>
      <c r="GG21" s="286"/>
      <c r="GH21" s="286"/>
      <c r="GI21" s="286"/>
      <c r="GJ21" s="286"/>
    </row>
    <row r="22" spans="1:255" s="275" customFormat="1" x14ac:dyDescent="0.25">
      <c r="A22" s="15"/>
      <c r="B22" s="15"/>
      <c r="C22" s="21"/>
      <c r="D22" s="60"/>
      <c r="E22" s="286" t="s">
        <v>186</v>
      </c>
      <c r="F22" s="286"/>
      <c r="G22" s="286" t="str">
        <f xml:space="preserve"> SMU</f>
        <v>$ 000s</v>
      </c>
      <c r="H22" s="286"/>
      <c r="I22" s="43"/>
      <c r="J22" s="286">
        <f t="shared" ref="J22:BU22" si="15">I25</f>
        <v>0</v>
      </c>
      <c r="K22" s="286">
        <f t="shared" si="15"/>
        <v>0</v>
      </c>
      <c r="L22" s="286">
        <f t="shared" si="15"/>
        <v>0</v>
      </c>
      <c r="M22" s="286">
        <f t="shared" si="15"/>
        <v>30000.000000000004</v>
      </c>
      <c r="N22" s="286">
        <f t="shared" si="15"/>
        <v>30000.000000000004</v>
      </c>
      <c r="O22" s="286">
        <f t="shared" si="15"/>
        <v>30000.000000000004</v>
      </c>
      <c r="P22" s="286">
        <f t="shared" si="15"/>
        <v>30000.000000000004</v>
      </c>
      <c r="Q22" s="286">
        <f t="shared" si="15"/>
        <v>30000.000000000004</v>
      </c>
      <c r="R22" s="286">
        <f t="shared" si="15"/>
        <v>30000.000000000004</v>
      </c>
      <c r="S22" s="286">
        <f t="shared" si="15"/>
        <v>30000.000000000004</v>
      </c>
      <c r="T22" s="286">
        <f t="shared" si="15"/>
        <v>30000.000000000004</v>
      </c>
      <c r="U22" s="286">
        <f t="shared" si="15"/>
        <v>30000.000000000004</v>
      </c>
      <c r="V22" s="286">
        <f t="shared" si="15"/>
        <v>30000.000000000004</v>
      </c>
      <c r="W22" s="286">
        <f t="shared" si="15"/>
        <v>30000.000000000004</v>
      </c>
      <c r="X22" s="286">
        <f t="shared" si="15"/>
        <v>30000.000000000004</v>
      </c>
      <c r="Y22" s="286">
        <f t="shared" si="15"/>
        <v>30000.000000000004</v>
      </c>
      <c r="Z22" s="286">
        <f t="shared" si="15"/>
        <v>30000.000000000004</v>
      </c>
      <c r="AA22" s="286">
        <f t="shared" si="15"/>
        <v>30000.000000000004</v>
      </c>
      <c r="AB22" s="286">
        <f t="shared" si="15"/>
        <v>30000.000000000004</v>
      </c>
      <c r="AC22" s="286">
        <f t="shared" si="15"/>
        <v>30000.000000000004</v>
      </c>
      <c r="AD22" s="286">
        <f t="shared" si="15"/>
        <v>30000.000000000004</v>
      </c>
      <c r="AE22" s="286">
        <f t="shared" si="15"/>
        <v>30000.000000000004</v>
      </c>
      <c r="AF22" s="286">
        <f t="shared" si="15"/>
        <v>30000.000000000004</v>
      </c>
      <c r="AG22" s="286">
        <f t="shared" si="15"/>
        <v>30000.000000000004</v>
      </c>
      <c r="AH22" s="286">
        <f t="shared" si="15"/>
        <v>30000.000000000004</v>
      </c>
      <c r="AI22" s="286">
        <f t="shared" si="15"/>
        <v>30000.000000000004</v>
      </c>
      <c r="AJ22" s="286">
        <f t="shared" si="15"/>
        <v>30000.000000000004</v>
      </c>
      <c r="AK22" s="286">
        <f t="shared" si="15"/>
        <v>30000.000000000004</v>
      </c>
      <c r="AL22" s="286">
        <f t="shared" si="15"/>
        <v>30000.000000000004</v>
      </c>
      <c r="AM22" s="286">
        <f t="shared" si="15"/>
        <v>30000.000000000004</v>
      </c>
      <c r="AN22" s="286">
        <f t="shared" si="15"/>
        <v>30000.000000000004</v>
      </c>
      <c r="AO22" s="286">
        <f t="shared" si="15"/>
        <v>30000.000000000004</v>
      </c>
      <c r="AP22" s="286">
        <f t="shared" si="15"/>
        <v>30000.000000000004</v>
      </c>
      <c r="AQ22" s="286">
        <f t="shared" si="15"/>
        <v>30000.000000000004</v>
      </c>
      <c r="AR22" s="286">
        <f t="shared" si="15"/>
        <v>30000.000000000004</v>
      </c>
      <c r="AS22" s="286">
        <f t="shared" si="15"/>
        <v>30000.000000000004</v>
      </c>
      <c r="AT22" s="286">
        <f t="shared" si="15"/>
        <v>30000.000000000004</v>
      </c>
      <c r="AU22" s="286">
        <f t="shared" si="15"/>
        <v>30000.000000000004</v>
      </c>
      <c r="AV22" s="286">
        <f t="shared" si="15"/>
        <v>30000.000000000004</v>
      </c>
      <c r="AW22" s="286">
        <f t="shared" si="15"/>
        <v>30000.000000000004</v>
      </c>
      <c r="AX22" s="286">
        <f t="shared" si="15"/>
        <v>30000.000000000004</v>
      </c>
      <c r="AY22" s="286">
        <f t="shared" si="15"/>
        <v>30000.000000000004</v>
      </c>
      <c r="AZ22" s="286">
        <f t="shared" si="15"/>
        <v>30000.000000000004</v>
      </c>
      <c r="BA22" s="286">
        <f t="shared" si="15"/>
        <v>30000.000000000004</v>
      </c>
      <c r="BB22" s="286">
        <f t="shared" si="15"/>
        <v>30000.000000000004</v>
      </c>
      <c r="BC22" s="286">
        <f t="shared" si="15"/>
        <v>30000.000000000004</v>
      </c>
      <c r="BD22" s="286">
        <f t="shared" si="15"/>
        <v>30000.000000000004</v>
      </c>
      <c r="BE22" s="286">
        <f t="shared" si="15"/>
        <v>30000.000000000004</v>
      </c>
      <c r="BF22" s="286">
        <f t="shared" si="15"/>
        <v>30000.000000000004</v>
      </c>
      <c r="BG22" s="286">
        <f t="shared" si="15"/>
        <v>30000.000000000004</v>
      </c>
      <c r="BH22" s="286">
        <f t="shared" si="15"/>
        <v>30000.000000000004</v>
      </c>
      <c r="BI22" s="286">
        <f t="shared" si="15"/>
        <v>30000.000000000004</v>
      </c>
      <c r="BJ22" s="286">
        <f t="shared" si="15"/>
        <v>30000.000000000004</v>
      </c>
      <c r="BK22" s="286">
        <f t="shared" si="15"/>
        <v>30000.000000000004</v>
      </c>
      <c r="BL22" s="286">
        <f t="shared" si="15"/>
        <v>30000.000000000004</v>
      </c>
      <c r="BM22" s="286">
        <f t="shared" si="15"/>
        <v>30000.000000000004</v>
      </c>
      <c r="BN22" s="286">
        <f t="shared" si="15"/>
        <v>30000.000000000004</v>
      </c>
      <c r="BO22" s="286">
        <f t="shared" si="15"/>
        <v>30000.000000000004</v>
      </c>
      <c r="BP22" s="286">
        <f t="shared" si="15"/>
        <v>30000.000000000004</v>
      </c>
      <c r="BQ22" s="286">
        <f t="shared" si="15"/>
        <v>30000.000000000004</v>
      </c>
      <c r="BR22" s="286">
        <f t="shared" si="15"/>
        <v>30000.000000000004</v>
      </c>
      <c r="BS22" s="286">
        <f t="shared" si="15"/>
        <v>30000.000000000004</v>
      </c>
      <c r="BT22" s="286">
        <f t="shared" si="15"/>
        <v>30000.000000000004</v>
      </c>
      <c r="BU22" s="286">
        <f t="shared" si="15"/>
        <v>30000.000000000004</v>
      </c>
      <c r="BV22" s="286">
        <f t="shared" ref="BV22:EG22" si="16">BU25</f>
        <v>30000.000000000004</v>
      </c>
      <c r="BW22" s="286">
        <f t="shared" si="16"/>
        <v>30000.000000000004</v>
      </c>
      <c r="BX22" s="286">
        <f t="shared" si="16"/>
        <v>30000.000000000004</v>
      </c>
      <c r="BY22" s="286">
        <f t="shared" si="16"/>
        <v>30000.000000000004</v>
      </c>
      <c r="BZ22" s="286">
        <f t="shared" si="16"/>
        <v>30000.000000000004</v>
      </c>
      <c r="CA22" s="286">
        <f t="shared" si="16"/>
        <v>30000.000000000004</v>
      </c>
      <c r="CB22" s="286">
        <f t="shared" si="16"/>
        <v>30000.000000000004</v>
      </c>
      <c r="CC22" s="286">
        <f t="shared" si="16"/>
        <v>30000.000000000004</v>
      </c>
      <c r="CD22" s="286">
        <f t="shared" si="16"/>
        <v>30000.000000000004</v>
      </c>
      <c r="CE22" s="286">
        <f t="shared" si="16"/>
        <v>30000.000000000004</v>
      </c>
      <c r="CF22" s="286">
        <f t="shared" si="16"/>
        <v>30000.000000000004</v>
      </c>
      <c r="CG22" s="286">
        <f t="shared" si="16"/>
        <v>30000.000000000004</v>
      </c>
      <c r="CH22" s="286">
        <f t="shared" si="16"/>
        <v>30000.000000000004</v>
      </c>
      <c r="CI22" s="286">
        <f t="shared" si="16"/>
        <v>30000.000000000004</v>
      </c>
      <c r="CJ22" s="286">
        <f t="shared" si="16"/>
        <v>30000.000000000004</v>
      </c>
      <c r="CK22" s="286">
        <f t="shared" si="16"/>
        <v>30000.000000000004</v>
      </c>
      <c r="CL22" s="286">
        <f t="shared" si="16"/>
        <v>30000.000000000004</v>
      </c>
      <c r="CM22" s="286">
        <f t="shared" si="16"/>
        <v>30000.000000000004</v>
      </c>
      <c r="CN22" s="286">
        <f t="shared" si="16"/>
        <v>30000.000000000004</v>
      </c>
      <c r="CO22" s="286">
        <f t="shared" si="16"/>
        <v>30000.000000000004</v>
      </c>
      <c r="CP22" s="286">
        <f t="shared" si="16"/>
        <v>30000.000000000004</v>
      </c>
      <c r="CQ22" s="286">
        <f t="shared" si="16"/>
        <v>30000.000000000004</v>
      </c>
      <c r="CR22" s="286">
        <f t="shared" si="16"/>
        <v>30000.000000000004</v>
      </c>
      <c r="CS22" s="286">
        <f t="shared" si="16"/>
        <v>30000.000000000004</v>
      </c>
      <c r="CT22" s="286">
        <f t="shared" si="16"/>
        <v>30000.000000000004</v>
      </c>
      <c r="CU22" s="286">
        <f t="shared" si="16"/>
        <v>30000.000000000004</v>
      </c>
      <c r="CV22" s="286">
        <f t="shared" si="16"/>
        <v>30000.000000000004</v>
      </c>
      <c r="CW22" s="286">
        <f t="shared" si="16"/>
        <v>30000.000000000004</v>
      </c>
      <c r="CX22" s="286">
        <f t="shared" si="16"/>
        <v>30000.000000000004</v>
      </c>
      <c r="CY22" s="286">
        <f t="shared" si="16"/>
        <v>30000.000000000004</v>
      </c>
      <c r="CZ22" s="286">
        <f t="shared" si="16"/>
        <v>30000.000000000004</v>
      </c>
      <c r="DA22" s="286">
        <f t="shared" si="16"/>
        <v>30000.000000000004</v>
      </c>
      <c r="DB22" s="286">
        <f t="shared" si="16"/>
        <v>30000.000000000004</v>
      </c>
      <c r="DC22" s="286">
        <f t="shared" si="16"/>
        <v>30000.000000000004</v>
      </c>
      <c r="DD22" s="286">
        <f t="shared" si="16"/>
        <v>30000.000000000004</v>
      </c>
      <c r="DE22" s="286">
        <f t="shared" si="16"/>
        <v>30000.000000000004</v>
      </c>
      <c r="DF22" s="286">
        <f t="shared" si="16"/>
        <v>30000.000000000004</v>
      </c>
      <c r="DG22" s="286">
        <f t="shared" si="16"/>
        <v>30000.000000000004</v>
      </c>
      <c r="DH22" s="286">
        <f t="shared" si="16"/>
        <v>30000.000000000004</v>
      </c>
      <c r="DI22" s="286">
        <f t="shared" si="16"/>
        <v>30000.000000000004</v>
      </c>
      <c r="DJ22" s="286">
        <f t="shared" si="16"/>
        <v>30000.000000000004</v>
      </c>
      <c r="DK22" s="286">
        <f t="shared" si="16"/>
        <v>30000.000000000004</v>
      </c>
      <c r="DL22" s="286">
        <f t="shared" si="16"/>
        <v>30000.000000000004</v>
      </c>
      <c r="DM22" s="286">
        <f t="shared" si="16"/>
        <v>30000.000000000004</v>
      </c>
      <c r="DN22" s="286">
        <f t="shared" si="16"/>
        <v>30000.000000000004</v>
      </c>
      <c r="DO22" s="286">
        <f t="shared" si="16"/>
        <v>30000.000000000004</v>
      </c>
      <c r="DP22" s="286">
        <f t="shared" si="16"/>
        <v>30000.000000000004</v>
      </c>
      <c r="DQ22" s="286">
        <f t="shared" si="16"/>
        <v>30000.000000000004</v>
      </c>
      <c r="DR22" s="286">
        <f t="shared" si="16"/>
        <v>30000.000000000004</v>
      </c>
      <c r="DS22" s="286">
        <f t="shared" si="16"/>
        <v>30000.000000000004</v>
      </c>
      <c r="DT22" s="286">
        <f t="shared" si="16"/>
        <v>30000.000000000004</v>
      </c>
      <c r="DU22" s="286">
        <f t="shared" si="16"/>
        <v>30000.000000000004</v>
      </c>
      <c r="DV22" s="286">
        <f t="shared" si="16"/>
        <v>30000.000000000004</v>
      </c>
      <c r="DW22" s="286">
        <f t="shared" si="16"/>
        <v>30000.000000000004</v>
      </c>
      <c r="DX22" s="286">
        <f t="shared" si="16"/>
        <v>30000.000000000004</v>
      </c>
      <c r="DY22" s="286">
        <f t="shared" si="16"/>
        <v>30000.000000000004</v>
      </c>
      <c r="DZ22" s="286">
        <f t="shared" si="16"/>
        <v>30000.000000000004</v>
      </c>
      <c r="EA22" s="286">
        <f t="shared" si="16"/>
        <v>30000.000000000004</v>
      </c>
      <c r="EB22" s="286">
        <f t="shared" si="16"/>
        <v>30000.000000000004</v>
      </c>
      <c r="EC22" s="286">
        <f t="shared" si="16"/>
        <v>0</v>
      </c>
      <c r="ED22" s="286">
        <f t="shared" si="16"/>
        <v>0</v>
      </c>
      <c r="EE22" s="286">
        <f t="shared" si="16"/>
        <v>0</v>
      </c>
      <c r="EF22" s="286">
        <f t="shared" si="16"/>
        <v>0</v>
      </c>
      <c r="EG22" s="286">
        <f t="shared" si="16"/>
        <v>0</v>
      </c>
      <c r="EH22" s="286">
        <f t="shared" ref="EH22:GJ22" si="17">EG25</f>
        <v>0</v>
      </c>
      <c r="EI22" s="286">
        <f t="shared" si="17"/>
        <v>0</v>
      </c>
      <c r="EJ22" s="286">
        <f t="shared" si="17"/>
        <v>0</v>
      </c>
      <c r="EK22" s="286">
        <f t="shared" si="17"/>
        <v>0</v>
      </c>
      <c r="EL22" s="286">
        <f t="shared" si="17"/>
        <v>0</v>
      </c>
      <c r="EM22" s="286">
        <f t="shared" si="17"/>
        <v>0</v>
      </c>
      <c r="EN22" s="286">
        <f t="shared" si="17"/>
        <v>0</v>
      </c>
      <c r="EO22" s="286">
        <f t="shared" si="17"/>
        <v>0</v>
      </c>
      <c r="EP22" s="286">
        <f t="shared" si="17"/>
        <v>0</v>
      </c>
      <c r="EQ22" s="286">
        <f t="shared" si="17"/>
        <v>0</v>
      </c>
      <c r="ER22" s="286">
        <f t="shared" si="17"/>
        <v>0</v>
      </c>
      <c r="ES22" s="286">
        <f t="shared" si="17"/>
        <v>0</v>
      </c>
      <c r="ET22" s="286">
        <f t="shared" si="17"/>
        <v>0</v>
      </c>
      <c r="EU22" s="286">
        <f t="shared" si="17"/>
        <v>0</v>
      </c>
      <c r="EV22" s="286">
        <f t="shared" si="17"/>
        <v>0</v>
      </c>
      <c r="EW22" s="286">
        <f t="shared" si="17"/>
        <v>0</v>
      </c>
      <c r="EX22" s="286">
        <f t="shared" si="17"/>
        <v>0</v>
      </c>
      <c r="EY22" s="286">
        <f t="shared" si="17"/>
        <v>0</v>
      </c>
      <c r="EZ22" s="286">
        <f t="shared" si="17"/>
        <v>0</v>
      </c>
      <c r="FA22" s="286">
        <f t="shared" si="17"/>
        <v>0</v>
      </c>
      <c r="FB22" s="286">
        <f t="shared" si="17"/>
        <v>0</v>
      </c>
      <c r="FC22" s="286">
        <f t="shared" si="17"/>
        <v>0</v>
      </c>
      <c r="FD22" s="286">
        <f t="shared" si="17"/>
        <v>0</v>
      </c>
      <c r="FE22" s="286">
        <f t="shared" si="17"/>
        <v>0</v>
      </c>
      <c r="FF22" s="286">
        <f t="shared" si="17"/>
        <v>0</v>
      </c>
      <c r="FG22" s="286">
        <f t="shared" si="17"/>
        <v>0</v>
      </c>
      <c r="FH22" s="286">
        <f t="shared" si="17"/>
        <v>0</v>
      </c>
      <c r="FI22" s="286">
        <f t="shared" si="17"/>
        <v>0</v>
      </c>
      <c r="FJ22" s="286">
        <f t="shared" si="17"/>
        <v>0</v>
      </c>
      <c r="FK22" s="286">
        <f t="shared" si="17"/>
        <v>0</v>
      </c>
      <c r="FL22" s="286">
        <f t="shared" si="17"/>
        <v>0</v>
      </c>
      <c r="FM22" s="286">
        <f t="shared" si="17"/>
        <v>0</v>
      </c>
      <c r="FN22" s="286">
        <f t="shared" si="17"/>
        <v>0</v>
      </c>
      <c r="FO22" s="286">
        <f t="shared" si="17"/>
        <v>0</v>
      </c>
      <c r="FP22" s="286">
        <f t="shared" si="17"/>
        <v>0</v>
      </c>
      <c r="FQ22" s="286">
        <f t="shared" si="17"/>
        <v>0</v>
      </c>
      <c r="FR22" s="286">
        <f t="shared" si="17"/>
        <v>0</v>
      </c>
      <c r="FS22" s="286">
        <f t="shared" si="17"/>
        <v>0</v>
      </c>
      <c r="FT22" s="286">
        <f t="shared" si="17"/>
        <v>0</v>
      </c>
      <c r="FU22" s="286">
        <f t="shared" si="17"/>
        <v>0</v>
      </c>
      <c r="FV22" s="286">
        <f t="shared" si="17"/>
        <v>0</v>
      </c>
      <c r="FW22" s="286">
        <f t="shared" si="17"/>
        <v>0</v>
      </c>
      <c r="FX22" s="286">
        <f t="shared" si="17"/>
        <v>0</v>
      </c>
      <c r="FY22" s="286">
        <f t="shared" si="17"/>
        <v>0</v>
      </c>
      <c r="FZ22" s="286">
        <f t="shared" si="17"/>
        <v>0</v>
      </c>
      <c r="GA22" s="286">
        <f t="shared" si="17"/>
        <v>0</v>
      </c>
      <c r="GB22" s="286">
        <f t="shared" si="17"/>
        <v>0</v>
      </c>
      <c r="GC22" s="286">
        <f t="shared" si="17"/>
        <v>0</v>
      </c>
      <c r="GD22" s="286">
        <f t="shared" si="17"/>
        <v>0</v>
      </c>
      <c r="GE22" s="286">
        <f t="shared" si="17"/>
        <v>0</v>
      </c>
      <c r="GF22" s="286">
        <f t="shared" si="17"/>
        <v>0</v>
      </c>
      <c r="GG22" s="286">
        <f t="shared" si="17"/>
        <v>0</v>
      </c>
      <c r="GH22" s="286">
        <f t="shared" si="17"/>
        <v>0</v>
      </c>
      <c r="GI22" s="286">
        <f t="shared" si="17"/>
        <v>0</v>
      </c>
      <c r="GJ22" s="286">
        <f t="shared" si="17"/>
        <v>0</v>
      </c>
    </row>
    <row r="23" spans="1:255" s="275" customFormat="1" x14ac:dyDescent="0.25">
      <c r="A23" s="15"/>
      <c r="B23" s="15"/>
      <c r="C23" s="21"/>
      <c r="D23" s="60"/>
      <c r="E23" s="287" t="s">
        <v>189</v>
      </c>
      <c r="F23" s="287"/>
      <c r="G23" s="287"/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87"/>
      <c r="AG23" s="287"/>
      <c r="AH23" s="287"/>
      <c r="AI23" s="287"/>
      <c r="AJ23" s="287"/>
      <c r="AK23" s="287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287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287"/>
      <c r="BV23" s="287"/>
      <c r="BW23" s="287"/>
      <c r="BX23" s="287"/>
      <c r="BY23" s="287"/>
      <c r="BZ23" s="287"/>
      <c r="CA23" s="287"/>
      <c r="CB23" s="287"/>
      <c r="CC23" s="287"/>
      <c r="CD23" s="287"/>
      <c r="CE23" s="287"/>
      <c r="CF23" s="287"/>
      <c r="CG23" s="287"/>
      <c r="CH23" s="287"/>
      <c r="CI23" s="287"/>
      <c r="CJ23" s="287"/>
      <c r="CK23" s="287"/>
      <c r="CL23" s="287"/>
      <c r="CM23" s="287"/>
      <c r="CN23" s="287"/>
      <c r="CO23" s="287"/>
      <c r="CP23" s="287"/>
      <c r="CQ23" s="287"/>
      <c r="CR23" s="287"/>
      <c r="CS23" s="287"/>
      <c r="CT23" s="287"/>
      <c r="CU23" s="287"/>
      <c r="CV23" s="287"/>
      <c r="CW23" s="287"/>
      <c r="CX23" s="287"/>
      <c r="CY23" s="287"/>
      <c r="CZ23" s="287"/>
      <c r="DA23" s="287"/>
      <c r="DB23" s="287"/>
      <c r="DC23" s="287"/>
      <c r="DD23" s="287"/>
      <c r="DE23" s="287"/>
      <c r="DF23" s="287"/>
      <c r="DG23" s="287"/>
      <c r="DH23" s="287"/>
      <c r="DI23" s="287"/>
      <c r="DJ23" s="287"/>
      <c r="DK23" s="287"/>
      <c r="DL23" s="287"/>
      <c r="DM23" s="287"/>
      <c r="DN23" s="287"/>
      <c r="DO23" s="287"/>
      <c r="DP23" s="287"/>
      <c r="DQ23" s="287"/>
      <c r="DR23" s="287"/>
      <c r="DS23" s="287"/>
      <c r="DT23" s="287"/>
      <c r="DU23" s="287"/>
      <c r="DV23" s="287"/>
      <c r="DW23" s="287"/>
      <c r="DX23" s="287"/>
      <c r="DY23" s="287"/>
      <c r="DZ23" s="287"/>
      <c r="EA23" s="287"/>
      <c r="EB23" s="287"/>
      <c r="EC23" s="287"/>
      <c r="ED23" s="287"/>
      <c r="EE23" s="287"/>
      <c r="EF23" s="287"/>
      <c r="EG23" s="287"/>
      <c r="EH23" s="287"/>
      <c r="EI23" s="287"/>
      <c r="EJ23" s="287"/>
      <c r="EK23" s="287"/>
      <c r="EL23" s="287"/>
      <c r="EM23" s="287"/>
      <c r="EN23" s="287"/>
      <c r="EO23" s="287"/>
      <c r="EP23" s="287"/>
      <c r="EQ23" s="287"/>
      <c r="ER23" s="287"/>
      <c r="ES23" s="287"/>
      <c r="ET23" s="287"/>
      <c r="EU23" s="287"/>
      <c r="EV23" s="287"/>
      <c r="EW23" s="287"/>
      <c r="EX23" s="287"/>
      <c r="EY23" s="287"/>
      <c r="EZ23" s="287"/>
      <c r="FA23" s="287"/>
      <c r="FB23" s="287"/>
      <c r="FC23" s="287"/>
      <c r="FD23" s="287"/>
      <c r="FE23" s="287"/>
      <c r="FF23" s="287"/>
      <c r="FG23" s="287"/>
      <c r="FH23" s="287"/>
      <c r="FI23" s="287"/>
      <c r="FJ23" s="287"/>
      <c r="FK23" s="287"/>
      <c r="FL23" s="287"/>
      <c r="FM23" s="287"/>
      <c r="FN23" s="287"/>
      <c r="FO23" s="287"/>
      <c r="FP23" s="287"/>
      <c r="FQ23" s="287"/>
      <c r="FR23" s="287"/>
      <c r="FS23" s="287"/>
      <c r="FT23" s="287"/>
      <c r="FU23" s="287"/>
      <c r="FV23" s="287"/>
      <c r="FW23" s="287"/>
      <c r="FX23" s="287"/>
      <c r="FY23" s="287"/>
      <c r="FZ23" s="287"/>
      <c r="GA23" s="287"/>
      <c r="GB23" s="287"/>
      <c r="GC23" s="287"/>
      <c r="GD23" s="287"/>
      <c r="GE23" s="287"/>
      <c r="GF23" s="287"/>
      <c r="GG23" s="287"/>
      <c r="GH23" s="287"/>
      <c r="GI23" s="287"/>
      <c r="GJ23" s="287"/>
    </row>
    <row r="24" spans="1:255" s="527" customFormat="1" x14ac:dyDescent="0.25">
      <c r="A24" s="15"/>
      <c r="B24" s="15"/>
      <c r="C24" s="21"/>
      <c r="D24" s="60"/>
      <c r="E24" s="172" t="str">
        <f t="shared" ref="E24:AJ24" si="18" xml:space="preserve"> E$16</f>
        <v>Share capital redemption POS</v>
      </c>
      <c r="F24" s="172">
        <f t="shared" si="18"/>
        <v>0</v>
      </c>
      <c r="G24" s="172" t="str">
        <f t="shared" si="18"/>
        <v>$ 000s</v>
      </c>
      <c r="H24" s="172">
        <f t="shared" si="18"/>
        <v>30000.000000000004</v>
      </c>
      <c r="I24" s="172">
        <f t="shared" si="18"/>
        <v>0</v>
      </c>
      <c r="J24" s="172">
        <f t="shared" si="18"/>
        <v>0</v>
      </c>
      <c r="K24" s="172">
        <f t="shared" si="18"/>
        <v>0</v>
      </c>
      <c r="L24" s="172">
        <f t="shared" si="18"/>
        <v>0</v>
      </c>
      <c r="M24" s="172">
        <f t="shared" si="18"/>
        <v>0</v>
      </c>
      <c r="N24" s="172">
        <f t="shared" si="18"/>
        <v>0</v>
      </c>
      <c r="O24" s="172">
        <f t="shared" si="18"/>
        <v>0</v>
      </c>
      <c r="P24" s="172">
        <f t="shared" si="18"/>
        <v>0</v>
      </c>
      <c r="Q24" s="172">
        <f t="shared" si="18"/>
        <v>0</v>
      </c>
      <c r="R24" s="172">
        <f t="shared" si="18"/>
        <v>0</v>
      </c>
      <c r="S24" s="172">
        <f t="shared" si="18"/>
        <v>0</v>
      </c>
      <c r="T24" s="172">
        <f t="shared" si="18"/>
        <v>0</v>
      </c>
      <c r="U24" s="172">
        <f t="shared" si="18"/>
        <v>0</v>
      </c>
      <c r="V24" s="172">
        <f t="shared" si="18"/>
        <v>0</v>
      </c>
      <c r="W24" s="172">
        <f t="shared" si="18"/>
        <v>0</v>
      </c>
      <c r="X24" s="172">
        <f t="shared" si="18"/>
        <v>0</v>
      </c>
      <c r="Y24" s="172">
        <f t="shared" si="18"/>
        <v>0</v>
      </c>
      <c r="Z24" s="172">
        <f t="shared" si="18"/>
        <v>0</v>
      </c>
      <c r="AA24" s="172">
        <f t="shared" si="18"/>
        <v>0</v>
      </c>
      <c r="AB24" s="172">
        <f t="shared" si="18"/>
        <v>0</v>
      </c>
      <c r="AC24" s="172">
        <f t="shared" si="18"/>
        <v>0</v>
      </c>
      <c r="AD24" s="172">
        <f t="shared" si="18"/>
        <v>0</v>
      </c>
      <c r="AE24" s="172">
        <f t="shared" si="18"/>
        <v>0</v>
      </c>
      <c r="AF24" s="172">
        <f t="shared" si="18"/>
        <v>0</v>
      </c>
      <c r="AG24" s="172">
        <f t="shared" si="18"/>
        <v>0</v>
      </c>
      <c r="AH24" s="172">
        <f t="shared" si="18"/>
        <v>0</v>
      </c>
      <c r="AI24" s="172">
        <f t="shared" si="18"/>
        <v>0</v>
      </c>
      <c r="AJ24" s="172">
        <f t="shared" si="18"/>
        <v>0</v>
      </c>
      <c r="AK24" s="172">
        <f t="shared" ref="AK24:BP24" si="19" xml:space="preserve"> AK$16</f>
        <v>0</v>
      </c>
      <c r="AL24" s="172">
        <f t="shared" si="19"/>
        <v>0</v>
      </c>
      <c r="AM24" s="172">
        <f t="shared" si="19"/>
        <v>0</v>
      </c>
      <c r="AN24" s="172">
        <f t="shared" si="19"/>
        <v>0</v>
      </c>
      <c r="AO24" s="172">
        <f t="shared" si="19"/>
        <v>0</v>
      </c>
      <c r="AP24" s="172">
        <f t="shared" si="19"/>
        <v>0</v>
      </c>
      <c r="AQ24" s="172">
        <f t="shared" si="19"/>
        <v>0</v>
      </c>
      <c r="AR24" s="172">
        <f t="shared" si="19"/>
        <v>0</v>
      </c>
      <c r="AS24" s="172">
        <f t="shared" si="19"/>
        <v>0</v>
      </c>
      <c r="AT24" s="172">
        <f t="shared" si="19"/>
        <v>0</v>
      </c>
      <c r="AU24" s="172">
        <f t="shared" si="19"/>
        <v>0</v>
      </c>
      <c r="AV24" s="172">
        <f t="shared" si="19"/>
        <v>0</v>
      </c>
      <c r="AW24" s="172">
        <f t="shared" si="19"/>
        <v>0</v>
      </c>
      <c r="AX24" s="172">
        <f t="shared" si="19"/>
        <v>0</v>
      </c>
      <c r="AY24" s="172">
        <f t="shared" si="19"/>
        <v>0</v>
      </c>
      <c r="AZ24" s="172">
        <f t="shared" si="19"/>
        <v>0</v>
      </c>
      <c r="BA24" s="172">
        <f t="shared" si="19"/>
        <v>0</v>
      </c>
      <c r="BB24" s="172">
        <f t="shared" si="19"/>
        <v>0</v>
      </c>
      <c r="BC24" s="172">
        <f t="shared" si="19"/>
        <v>0</v>
      </c>
      <c r="BD24" s="172">
        <f t="shared" si="19"/>
        <v>0</v>
      </c>
      <c r="BE24" s="172">
        <f t="shared" si="19"/>
        <v>0</v>
      </c>
      <c r="BF24" s="172">
        <f t="shared" si="19"/>
        <v>0</v>
      </c>
      <c r="BG24" s="172">
        <f t="shared" si="19"/>
        <v>0</v>
      </c>
      <c r="BH24" s="172">
        <f t="shared" si="19"/>
        <v>0</v>
      </c>
      <c r="BI24" s="172">
        <f t="shared" si="19"/>
        <v>0</v>
      </c>
      <c r="BJ24" s="172">
        <f t="shared" si="19"/>
        <v>0</v>
      </c>
      <c r="BK24" s="172">
        <f t="shared" si="19"/>
        <v>0</v>
      </c>
      <c r="BL24" s="172">
        <f t="shared" si="19"/>
        <v>0</v>
      </c>
      <c r="BM24" s="172">
        <f t="shared" si="19"/>
        <v>0</v>
      </c>
      <c r="BN24" s="172">
        <f t="shared" si="19"/>
        <v>0</v>
      </c>
      <c r="BO24" s="172">
        <f t="shared" si="19"/>
        <v>0</v>
      </c>
      <c r="BP24" s="172">
        <f t="shared" si="19"/>
        <v>0</v>
      </c>
      <c r="BQ24" s="172">
        <f t="shared" ref="BQ24:CV24" si="20" xml:space="preserve"> BQ$16</f>
        <v>0</v>
      </c>
      <c r="BR24" s="172">
        <f t="shared" si="20"/>
        <v>0</v>
      </c>
      <c r="BS24" s="172">
        <f t="shared" si="20"/>
        <v>0</v>
      </c>
      <c r="BT24" s="172">
        <f t="shared" si="20"/>
        <v>0</v>
      </c>
      <c r="BU24" s="172">
        <f t="shared" si="20"/>
        <v>0</v>
      </c>
      <c r="BV24" s="172">
        <f t="shared" si="20"/>
        <v>0</v>
      </c>
      <c r="BW24" s="172">
        <f t="shared" si="20"/>
        <v>0</v>
      </c>
      <c r="BX24" s="172">
        <f t="shared" si="20"/>
        <v>0</v>
      </c>
      <c r="BY24" s="172">
        <f t="shared" si="20"/>
        <v>0</v>
      </c>
      <c r="BZ24" s="172">
        <f t="shared" si="20"/>
        <v>0</v>
      </c>
      <c r="CA24" s="172">
        <f t="shared" si="20"/>
        <v>0</v>
      </c>
      <c r="CB24" s="172">
        <f t="shared" si="20"/>
        <v>0</v>
      </c>
      <c r="CC24" s="172">
        <f t="shared" si="20"/>
        <v>0</v>
      </c>
      <c r="CD24" s="172">
        <f t="shared" si="20"/>
        <v>0</v>
      </c>
      <c r="CE24" s="172">
        <f t="shared" si="20"/>
        <v>0</v>
      </c>
      <c r="CF24" s="172">
        <f t="shared" si="20"/>
        <v>0</v>
      </c>
      <c r="CG24" s="172">
        <f t="shared" si="20"/>
        <v>0</v>
      </c>
      <c r="CH24" s="172">
        <f t="shared" si="20"/>
        <v>0</v>
      </c>
      <c r="CI24" s="172">
        <f t="shared" si="20"/>
        <v>0</v>
      </c>
      <c r="CJ24" s="172">
        <f t="shared" si="20"/>
        <v>0</v>
      </c>
      <c r="CK24" s="172">
        <f t="shared" si="20"/>
        <v>0</v>
      </c>
      <c r="CL24" s="172">
        <f t="shared" si="20"/>
        <v>0</v>
      </c>
      <c r="CM24" s="172">
        <f t="shared" si="20"/>
        <v>0</v>
      </c>
      <c r="CN24" s="172">
        <f t="shared" si="20"/>
        <v>0</v>
      </c>
      <c r="CO24" s="172">
        <f t="shared" si="20"/>
        <v>0</v>
      </c>
      <c r="CP24" s="172">
        <f t="shared" si="20"/>
        <v>0</v>
      </c>
      <c r="CQ24" s="172">
        <f t="shared" si="20"/>
        <v>0</v>
      </c>
      <c r="CR24" s="172">
        <f t="shared" si="20"/>
        <v>0</v>
      </c>
      <c r="CS24" s="172">
        <f t="shared" si="20"/>
        <v>0</v>
      </c>
      <c r="CT24" s="172">
        <f t="shared" si="20"/>
        <v>0</v>
      </c>
      <c r="CU24" s="172">
        <f t="shared" si="20"/>
        <v>0</v>
      </c>
      <c r="CV24" s="172">
        <f t="shared" si="20"/>
        <v>0</v>
      </c>
      <c r="CW24" s="172">
        <f t="shared" ref="CW24:EB24" si="21" xml:space="preserve"> CW$16</f>
        <v>0</v>
      </c>
      <c r="CX24" s="172">
        <f t="shared" si="21"/>
        <v>0</v>
      </c>
      <c r="CY24" s="172">
        <f t="shared" si="21"/>
        <v>0</v>
      </c>
      <c r="CZ24" s="172">
        <f t="shared" si="21"/>
        <v>0</v>
      </c>
      <c r="DA24" s="172">
        <f t="shared" si="21"/>
        <v>0</v>
      </c>
      <c r="DB24" s="172">
        <f t="shared" si="21"/>
        <v>0</v>
      </c>
      <c r="DC24" s="172">
        <f t="shared" si="21"/>
        <v>0</v>
      </c>
      <c r="DD24" s="172">
        <f t="shared" si="21"/>
        <v>0</v>
      </c>
      <c r="DE24" s="172">
        <f t="shared" si="21"/>
        <v>0</v>
      </c>
      <c r="DF24" s="172">
        <f t="shared" si="21"/>
        <v>0</v>
      </c>
      <c r="DG24" s="172">
        <f t="shared" si="21"/>
        <v>0</v>
      </c>
      <c r="DH24" s="172">
        <f t="shared" si="21"/>
        <v>0</v>
      </c>
      <c r="DI24" s="172">
        <f t="shared" si="21"/>
        <v>0</v>
      </c>
      <c r="DJ24" s="172">
        <f t="shared" si="21"/>
        <v>0</v>
      </c>
      <c r="DK24" s="172">
        <f t="shared" si="21"/>
        <v>0</v>
      </c>
      <c r="DL24" s="172">
        <f t="shared" si="21"/>
        <v>0</v>
      </c>
      <c r="DM24" s="172">
        <f t="shared" si="21"/>
        <v>0</v>
      </c>
      <c r="DN24" s="172">
        <f t="shared" si="21"/>
        <v>0</v>
      </c>
      <c r="DO24" s="172">
        <f t="shared" si="21"/>
        <v>0</v>
      </c>
      <c r="DP24" s="172">
        <f t="shared" si="21"/>
        <v>0</v>
      </c>
      <c r="DQ24" s="172">
        <f t="shared" si="21"/>
        <v>0</v>
      </c>
      <c r="DR24" s="172">
        <f t="shared" si="21"/>
        <v>0</v>
      </c>
      <c r="DS24" s="172">
        <f t="shared" si="21"/>
        <v>0</v>
      </c>
      <c r="DT24" s="172">
        <f t="shared" si="21"/>
        <v>0</v>
      </c>
      <c r="DU24" s="172">
        <f t="shared" si="21"/>
        <v>0</v>
      </c>
      <c r="DV24" s="172">
        <f t="shared" si="21"/>
        <v>0</v>
      </c>
      <c r="DW24" s="172">
        <f t="shared" si="21"/>
        <v>0</v>
      </c>
      <c r="DX24" s="172">
        <f t="shared" si="21"/>
        <v>0</v>
      </c>
      <c r="DY24" s="172">
        <f t="shared" si="21"/>
        <v>0</v>
      </c>
      <c r="DZ24" s="172">
        <f t="shared" si="21"/>
        <v>0</v>
      </c>
      <c r="EA24" s="172">
        <f t="shared" si="21"/>
        <v>0</v>
      </c>
      <c r="EB24" s="172">
        <f t="shared" si="21"/>
        <v>30000.000000000004</v>
      </c>
      <c r="EC24" s="172">
        <f t="shared" ref="EC24:FH24" si="22" xml:space="preserve"> EC$16</f>
        <v>0</v>
      </c>
      <c r="ED24" s="172">
        <f t="shared" si="22"/>
        <v>0</v>
      </c>
      <c r="EE24" s="172">
        <f t="shared" si="22"/>
        <v>0</v>
      </c>
      <c r="EF24" s="172">
        <f t="shared" si="22"/>
        <v>0</v>
      </c>
      <c r="EG24" s="172">
        <f t="shared" si="22"/>
        <v>0</v>
      </c>
      <c r="EH24" s="172">
        <f t="shared" si="22"/>
        <v>0</v>
      </c>
      <c r="EI24" s="172">
        <f t="shared" si="22"/>
        <v>0</v>
      </c>
      <c r="EJ24" s="172">
        <f t="shared" si="22"/>
        <v>0</v>
      </c>
      <c r="EK24" s="172">
        <f t="shared" si="22"/>
        <v>0</v>
      </c>
      <c r="EL24" s="172">
        <f t="shared" si="22"/>
        <v>0</v>
      </c>
      <c r="EM24" s="172">
        <f t="shared" si="22"/>
        <v>0</v>
      </c>
      <c r="EN24" s="172">
        <f t="shared" si="22"/>
        <v>0</v>
      </c>
      <c r="EO24" s="172">
        <f t="shared" si="22"/>
        <v>0</v>
      </c>
      <c r="EP24" s="172">
        <f t="shared" si="22"/>
        <v>0</v>
      </c>
      <c r="EQ24" s="172">
        <f t="shared" si="22"/>
        <v>0</v>
      </c>
      <c r="ER24" s="172">
        <f t="shared" si="22"/>
        <v>0</v>
      </c>
      <c r="ES24" s="172">
        <f t="shared" si="22"/>
        <v>0</v>
      </c>
      <c r="ET24" s="172">
        <f t="shared" si="22"/>
        <v>0</v>
      </c>
      <c r="EU24" s="172">
        <f t="shared" si="22"/>
        <v>0</v>
      </c>
      <c r="EV24" s="172">
        <f t="shared" si="22"/>
        <v>0</v>
      </c>
      <c r="EW24" s="172">
        <f t="shared" si="22"/>
        <v>0</v>
      </c>
      <c r="EX24" s="172">
        <f t="shared" si="22"/>
        <v>0</v>
      </c>
      <c r="EY24" s="172">
        <f t="shared" si="22"/>
        <v>0</v>
      </c>
      <c r="EZ24" s="172">
        <f t="shared" si="22"/>
        <v>0</v>
      </c>
      <c r="FA24" s="172">
        <f t="shared" si="22"/>
        <v>0</v>
      </c>
      <c r="FB24" s="172">
        <f t="shared" si="22"/>
        <v>0</v>
      </c>
      <c r="FC24" s="172">
        <f t="shared" si="22"/>
        <v>0</v>
      </c>
      <c r="FD24" s="172">
        <f t="shared" si="22"/>
        <v>0</v>
      </c>
      <c r="FE24" s="172">
        <f t="shared" si="22"/>
        <v>0</v>
      </c>
      <c r="FF24" s="172">
        <f t="shared" si="22"/>
        <v>0</v>
      </c>
      <c r="FG24" s="172">
        <f t="shared" si="22"/>
        <v>0</v>
      </c>
      <c r="FH24" s="172">
        <f t="shared" si="22"/>
        <v>0</v>
      </c>
      <c r="FI24" s="172">
        <f t="shared" ref="FI24:GJ24" si="23" xml:space="preserve"> FI$16</f>
        <v>0</v>
      </c>
      <c r="FJ24" s="172">
        <f t="shared" si="23"/>
        <v>0</v>
      </c>
      <c r="FK24" s="172">
        <f t="shared" si="23"/>
        <v>0</v>
      </c>
      <c r="FL24" s="172">
        <f t="shared" si="23"/>
        <v>0</v>
      </c>
      <c r="FM24" s="172">
        <f t="shared" si="23"/>
        <v>0</v>
      </c>
      <c r="FN24" s="172">
        <f t="shared" si="23"/>
        <v>0</v>
      </c>
      <c r="FO24" s="172">
        <f t="shared" si="23"/>
        <v>0</v>
      </c>
      <c r="FP24" s="172">
        <f t="shared" si="23"/>
        <v>0</v>
      </c>
      <c r="FQ24" s="172">
        <f t="shared" si="23"/>
        <v>0</v>
      </c>
      <c r="FR24" s="172">
        <f t="shared" si="23"/>
        <v>0</v>
      </c>
      <c r="FS24" s="172">
        <f t="shared" si="23"/>
        <v>0</v>
      </c>
      <c r="FT24" s="172">
        <f t="shared" si="23"/>
        <v>0</v>
      </c>
      <c r="FU24" s="172">
        <f t="shared" si="23"/>
        <v>0</v>
      </c>
      <c r="FV24" s="172">
        <f t="shared" si="23"/>
        <v>0</v>
      </c>
      <c r="FW24" s="172">
        <f t="shared" si="23"/>
        <v>0</v>
      </c>
      <c r="FX24" s="172">
        <f t="shared" si="23"/>
        <v>0</v>
      </c>
      <c r="FY24" s="172">
        <f t="shared" si="23"/>
        <v>0</v>
      </c>
      <c r="FZ24" s="172">
        <f t="shared" si="23"/>
        <v>0</v>
      </c>
      <c r="GA24" s="172">
        <f t="shared" si="23"/>
        <v>0</v>
      </c>
      <c r="GB24" s="172">
        <f t="shared" si="23"/>
        <v>0</v>
      </c>
      <c r="GC24" s="172">
        <f t="shared" si="23"/>
        <v>0</v>
      </c>
      <c r="GD24" s="172">
        <f t="shared" si="23"/>
        <v>0</v>
      </c>
      <c r="GE24" s="172">
        <f t="shared" si="23"/>
        <v>0</v>
      </c>
      <c r="GF24" s="172">
        <f t="shared" si="23"/>
        <v>0</v>
      </c>
      <c r="GG24" s="172">
        <f t="shared" si="23"/>
        <v>0</v>
      </c>
      <c r="GH24" s="172">
        <f t="shared" si="23"/>
        <v>0</v>
      </c>
      <c r="GI24" s="172">
        <f t="shared" si="23"/>
        <v>0</v>
      </c>
      <c r="GJ24" s="172">
        <f t="shared" si="23"/>
        <v>0</v>
      </c>
    </row>
    <row r="25" spans="1:255" s="533" customFormat="1" x14ac:dyDescent="0.25">
      <c r="A25" s="528"/>
      <c r="B25" s="528"/>
      <c r="C25" s="529"/>
      <c r="D25" s="530"/>
      <c r="E25" s="531" t="s">
        <v>187</v>
      </c>
      <c r="F25" s="531"/>
      <c r="G25" s="531" t="str">
        <f xml:space="preserve"> SMU</f>
        <v>$ 000s</v>
      </c>
      <c r="H25" s="531"/>
      <c r="I25" s="532"/>
      <c r="J25" s="531">
        <f t="shared" ref="J25:BU25" si="24" xml:space="preserve"> IF( J20 = 1, $F19, J22 + J23 - J24)</f>
        <v>0</v>
      </c>
      <c r="K25" s="531">
        <f t="shared" si="24"/>
        <v>0</v>
      </c>
      <c r="L25" s="531">
        <f t="shared" si="24"/>
        <v>30000.000000000004</v>
      </c>
      <c r="M25" s="531">
        <f t="shared" si="24"/>
        <v>30000.000000000004</v>
      </c>
      <c r="N25" s="531">
        <f t="shared" si="24"/>
        <v>30000.000000000004</v>
      </c>
      <c r="O25" s="531">
        <f t="shared" si="24"/>
        <v>30000.000000000004</v>
      </c>
      <c r="P25" s="531">
        <f t="shared" si="24"/>
        <v>30000.000000000004</v>
      </c>
      <c r="Q25" s="531">
        <f t="shared" si="24"/>
        <v>30000.000000000004</v>
      </c>
      <c r="R25" s="531">
        <f t="shared" si="24"/>
        <v>30000.000000000004</v>
      </c>
      <c r="S25" s="531">
        <f t="shared" si="24"/>
        <v>30000.000000000004</v>
      </c>
      <c r="T25" s="531">
        <f t="shared" si="24"/>
        <v>30000.000000000004</v>
      </c>
      <c r="U25" s="531">
        <f t="shared" si="24"/>
        <v>30000.000000000004</v>
      </c>
      <c r="V25" s="531">
        <f t="shared" si="24"/>
        <v>30000.000000000004</v>
      </c>
      <c r="W25" s="531">
        <f t="shared" si="24"/>
        <v>30000.000000000004</v>
      </c>
      <c r="X25" s="531">
        <f t="shared" si="24"/>
        <v>30000.000000000004</v>
      </c>
      <c r="Y25" s="531">
        <f t="shared" si="24"/>
        <v>30000.000000000004</v>
      </c>
      <c r="Z25" s="531">
        <f t="shared" si="24"/>
        <v>30000.000000000004</v>
      </c>
      <c r="AA25" s="531">
        <f t="shared" si="24"/>
        <v>30000.000000000004</v>
      </c>
      <c r="AB25" s="531">
        <f t="shared" si="24"/>
        <v>30000.000000000004</v>
      </c>
      <c r="AC25" s="531">
        <f t="shared" si="24"/>
        <v>30000.000000000004</v>
      </c>
      <c r="AD25" s="531">
        <f t="shared" si="24"/>
        <v>30000.000000000004</v>
      </c>
      <c r="AE25" s="531">
        <f t="shared" si="24"/>
        <v>30000.000000000004</v>
      </c>
      <c r="AF25" s="531">
        <f t="shared" si="24"/>
        <v>30000.000000000004</v>
      </c>
      <c r="AG25" s="531">
        <f t="shared" si="24"/>
        <v>30000.000000000004</v>
      </c>
      <c r="AH25" s="531">
        <f t="shared" si="24"/>
        <v>30000.000000000004</v>
      </c>
      <c r="AI25" s="531">
        <f t="shared" si="24"/>
        <v>30000.000000000004</v>
      </c>
      <c r="AJ25" s="531">
        <f t="shared" si="24"/>
        <v>30000.000000000004</v>
      </c>
      <c r="AK25" s="531">
        <f t="shared" si="24"/>
        <v>30000.000000000004</v>
      </c>
      <c r="AL25" s="531">
        <f t="shared" si="24"/>
        <v>30000.000000000004</v>
      </c>
      <c r="AM25" s="531">
        <f t="shared" si="24"/>
        <v>30000.000000000004</v>
      </c>
      <c r="AN25" s="531">
        <f t="shared" si="24"/>
        <v>30000.000000000004</v>
      </c>
      <c r="AO25" s="531">
        <f t="shared" si="24"/>
        <v>30000.000000000004</v>
      </c>
      <c r="AP25" s="531">
        <f t="shared" si="24"/>
        <v>30000.000000000004</v>
      </c>
      <c r="AQ25" s="531">
        <f t="shared" si="24"/>
        <v>30000.000000000004</v>
      </c>
      <c r="AR25" s="531">
        <f t="shared" si="24"/>
        <v>30000.000000000004</v>
      </c>
      <c r="AS25" s="531">
        <f t="shared" si="24"/>
        <v>30000.000000000004</v>
      </c>
      <c r="AT25" s="531">
        <f t="shared" si="24"/>
        <v>30000.000000000004</v>
      </c>
      <c r="AU25" s="531">
        <f t="shared" si="24"/>
        <v>30000.000000000004</v>
      </c>
      <c r="AV25" s="531">
        <f t="shared" si="24"/>
        <v>30000.000000000004</v>
      </c>
      <c r="AW25" s="531">
        <f t="shared" si="24"/>
        <v>30000.000000000004</v>
      </c>
      <c r="AX25" s="531">
        <f t="shared" si="24"/>
        <v>30000.000000000004</v>
      </c>
      <c r="AY25" s="531">
        <f t="shared" si="24"/>
        <v>30000.000000000004</v>
      </c>
      <c r="AZ25" s="531">
        <f t="shared" si="24"/>
        <v>30000.000000000004</v>
      </c>
      <c r="BA25" s="531">
        <f t="shared" si="24"/>
        <v>30000.000000000004</v>
      </c>
      <c r="BB25" s="531">
        <f t="shared" si="24"/>
        <v>30000.000000000004</v>
      </c>
      <c r="BC25" s="531">
        <f t="shared" si="24"/>
        <v>30000.000000000004</v>
      </c>
      <c r="BD25" s="531">
        <f t="shared" si="24"/>
        <v>30000.000000000004</v>
      </c>
      <c r="BE25" s="531">
        <f t="shared" si="24"/>
        <v>30000.000000000004</v>
      </c>
      <c r="BF25" s="531">
        <f t="shared" si="24"/>
        <v>30000.000000000004</v>
      </c>
      <c r="BG25" s="531">
        <f t="shared" si="24"/>
        <v>30000.000000000004</v>
      </c>
      <c r="BH25" s="531">
        <f t="shared" si="24"/>
        <v>30000.000000000004</v>
      </c>
      <c r="BI25" s="531">
        <f t="shared" si="24"/>
        <v>30000.000000000004</v>
      </c>
      <c r="BJ25" s="531">
        <f t="shared" si="24"/>
        <v>30000.000000000004</v>
      </c>
      <c r="BK25" s="531">
        <f t="shared" si="24"/>
        <v>30000.000000000004</v>
      </c>
      <c r="BL25" s="531">
        <f t="shared" si="24"/>
        <v>30000.000000000004</v>
      </c>
      <c r="BM25" s="531">
        <f t="shared" si="24"/>
        <v>30000.000000000004</v>
      </c>
      <c r="BN25" s="531">
        <f t="shared" si="24"/>
        <v>30000.000000000004</v>
      </c>
      <c r="BO25" s="531">
        <f t="shared" si="24"/>
        <v>30000.000000000004</v>
      </c>
      <c r="BP25" s="531">
        <f t="shared" si="24"/>
        <v>30000.000000000004</v>
      </c>
      <c r="BQ25" s="531">
        <f t="shared" si="24"/>
        <v>30000.000000000004</v>
      </c>
      <c r="BR25" s="531">
        <f t="shared" si="24"/>
        <v>30000.000000000004</v>
      </c>
      <c r="BS25" s="531">
        <f t="shared" si="24"/>
        <v>30000.000000000004</v>
      </c>
      <c r="BT25" s="531">
        <f t="shared" si="24"/>
        <v>30000.000000000004</v>
      </c>
      <c r="BU25" s="531">
        <f t="shared" si="24"/>
        <v>30000.000000000004</v>
      </c>
      <c r="BV25" s="531">
        <f t="shared" ref="BV25:EG25" si="25" xml:space="preserve"> IF( BV20 = 1, $F19, BV22 + BV23 - BV24)</f>
        <v>30000.000000000004</v>
      </c>
      <c r="BW25" s="531">
        <f t="shared" si="25"/>
        <v>30000.000000000004</v>
      </c>
      <c r="BX25" s="531">
        <f t="shared" si="25"/>
        <v>30000.000000000004</v>
      </c>
      <c r="BY25" s="531">
        <f t="shared" si="25"/>
        <v>30000.000000000004</v>
      </c>
      <c r="BZ25" s="531">
        <f t="shared" si="25"/>
        <v>30000.000000000004</v>
      </c>
      <c r="CA25" s="531">
        <f t="shared" si="25"/>
        <v>30000.000000000004</v>
      </c>
      <c r="CB25" s="531">
        <f t="shared" si="25"/>
        <v>30000.000000000004</v>
      </c>
      <c r="CC25" s="531">
        <f t="shared" si="25"/>
        <v>30000.000000000004</v>
      </c>
      <c r="CD25" s="531">
        <f t="shared" si="25"/>
        <v>30000.000000000004</v>
      </c>
      <c r="CE25" s="531">
        <f t="shared" si="25"/>
        <v>30000.000000000004</v>
      </c>
      <c r="CF25" s="531">
        <f t="shared" si="25"/>
        <v>30000.000000000004</v>
      </c>
      <c r="CG25" s="531">
        <f t="shared" si="25"/>
        <v>30000.000000000004</v>
      </c>
      <c r="CH25" s="531">
        <f t="shared" si="25"/>
        <v>30000.000000000004</v>
      </c>
      <c r="CI25" s="531">
        <f t="shared" si="25"/>
        <v>30000.000000000004</v>
      </c>
      <c r="CJ25" s="531">
        <f t="shared" si="25"/>
        <v>30000.000000000004</v>
      </c>
      <c r="CK25" s="531">
        <f t="shared" si="25"/>
        <v>30000.000000000004</v>
      </c>
      <c r="CL25" s="531">
        <f t="shared" si="25"/>
        <v>30000.000000000004</v>
      </c>
      <c r="CM25" s="531">
        <f t="shared" si="25"/>
        <v>30000.000000000004</v>
      </c>
      <c r="CN25" s="531">
        <f t="shared" si="25"/>
        <v>30000.000000000004</v>
      </c>
      <c r="CO25" s="531">
        <f t="shared" si="25"/>
        <v>30000.000000000004</v>
      </c>
      <c r="CP25" s="531">
        <f t="shared" si="25"/>
        <v>30000.000000000004</v>
      </c>
      <c r="CQ25" s="531">
        <f t="shared" si="25"/>
        <v>30000.000000000004</v>
      </c>
      <c r="CR25" s="531">
        <f t="shared" si="25"/>
        <v>30000.000000000004</v>
      </c>
      <c r="CS25" s="531">
        <f t="shared" si="25"/>
        <v>30000.000000000004</v>
      </c>
      <c r="CT25" s="531">
        <f t="shared" si="25"/>
        <v>30000.000000000004</v>
      </c>
      <c r="CU25" s="531">
        <f t="shared" si="25"/>
        <v>30000.000000000004</v>
      </c>
      <c r="CV25" s="531">
        <f t="shared" si="25"/>
        <v>30000.000000000004</v>
      </c>
      <c r="CW25" s="531">
        <f t="shared" si="25"/>
        <v>30000.000000000004</v>
      </c>
      <c r="CX25" s="531">
        <f t="shared" si="25"/>
        <v>30000.000000000004</v>
      </c>
      <c r="CY25" s="531">
        <f t="shared" si="25"/>
        <v>30000.000000000004</v>
      </c>
      <c r="CZ25" s="531">
        <f t="shared" si="25"/>
        <v>30000.000000000004</v>
      </c>
      <c r="DA25" s="531">
        <f t="shared" si="25"/>
        <v>30000.000000000004</v>
      </c>
      <c r="DB25" s="531">
        <f t="shared" si="25"/>
        <v>30000.000000000004</v>
      </c>
      <c r="DC25" s="531">
        <f t="shared" si="25"/>
        <v>30000.000000000004</v>
      </c>
      <c r="DD25" s="531">
        <f t="shared" si="25"/>
        <v>30000.000000000004</v>
      </c>
      <c r="DE25" s="531">
        <f t="shared" si="25"/>
        <v>30000.000000000004</v>
      </c>
      <c r="DF25" s="531">
        <f t="shared" si="25"/>
        <v>30000.000000000004</v>
      </c>
      <c r="DG25" s="531">
        <f t="shared" si="25"/>
        <v>30000.000000000004</v>
      </c>
      <c r="DH25" s="531">
        <f t="shared" si="25"/>
        <v>30000.000000000004</v>
      </c>
      <c r="DI25" s="531">
        <f t="shared" si="25"/>
        <v>30000.000000000004</v>
      </c>
      <c r="DJ25" s="531">
        <f t="shared" si="25"/>
        <v>30000.000000000004</v>
      </c>
      <c r="DK25" s="531">
        <f t="shared" si="25"/>
        <v>30000.000000000004</v>
      </c>
      <c r="DL25" s="531">
        <f t="shared" si="25"/>
        <v>30000.000000000004</v>
      </c>
      <c r="DM25" s="531">
        <f t="shared" si="25"/>
        <v>30000.000000000004</v>
      </c>
      <c r="DN25" s="531">
        <f t="shared" si="25"/>
        <v>30000.000000000004</v>
      </c>
      <c r="DO25" s="531">
        <f t="shared" si="25"/>
        <v>30000.000000000004</v>
      </c>
      <c r="DP25" s="531">
        <f t="shared" si="25"/>
        <v>30000.000000000004</v>
      </c>
      <c r="DQ25" s="531">
        <f t="shared" si="25"/>
        <v>30000.000000000004</v>
      </c>
      <c r="DR25" s="531">
        <f t="shared" si="25"/>
        <v>30000.000000000004</v>
      </c>
      <c r="DS25" s="531">
        <f t="shared" si="25"/>
        <v>30000.000000000004</v>
      </c>
      <c r="DT25" s="531">
        <f t="shared" si="25"/>
        <v>30000.000000000004</v>
      </c>
      <c r="DU25" s="531">
        <f t="shared" si="25"/>
        <v>30000.000000000004</v>
      </c>
      <c r="DV25" s="531">
        <f t="shared" si="25"/>
        <v>30000.000000000004</v>
      </c>
      <c r="DW25" s="531">
        <f t="shared" si="25"/>
        <v>30000.000000000004</v>
      </c>
      <c r="DX25" s="531">
        <f t="shared" si="25"/>
        <v>30000.000000000004</v>
      </c>
      <c r="DY25" s="531">
        <f t="shared" si="25"/>
        <v>30000.000000000004</v>
      </c>
      <c r="DZ25" s="531">
        <f t="shared" si="25"/>
        <v>30000.000000000004</v>
      </c>
      <c r="EA25" s="531">
        <f t="shared" si="25"/>
        <v>30000.000000000004</v>
      </c>
      <c r="EB25" s="531">
        <f t="shared" si="25"/>
        <v>0</v>
      </c>
      <c r="EC25" s="531">
        <f t="shared" si="25"/>
        <v>0</v>
      </c>
      <c r="ED25" s="531">
        <f t="shared" si="25"/>
        <v>0</v>
      </c>
      <c r="EE25" s="531">
        <f t="shared" si="25"/>
        <v>0</v>
      </c>
      <c r="EF25" s="531">
        <f t="shared" si="25"/>
        <v>0</v>
      </c>
      <c r="EG25" s="531">
        <f t="shared" si="25"/>
        <v>0</v>
      </c>
      <c r="EH25" s="531">
        <f t="shared" ref="EH25:GJ25" si="26" xml:space="preserve"> IF( EH20 = 1, $F19, EH22 + EH23 - EH24)</f>
        <v>0</v>
      </c>
      <c r="EI25" s="531">
        <f t="shared" si="26"/>
        <v>0</v>
      </c>
      <c r="EJ25" s="531">
        <f t="shared" si="26"/>
        <v>0</v>
      </c>
      <c r="EK25" s="531">
        <f t="shared" si="26"/>
        <v>0</v>
      </c>
      <c r="EL25" s="531">
        <f t="shared" si="26"/>
        <v>0</v>
      </c>
      <c r="EM25" s="531">
        <f t="shared" si="26"/>
        <v>0</v>
      </c>
      <c r="EN25" s="531">
        <f t="shared" si="26"/>
        <v>0</v>
      </c>
      <c r="EO25" s="531">
        <f t="shared" si="26"/>
        <v>0</v>
      </c>
      <c r="EP25" s="531">
        <f t="shared" si="26"/>
        <v>0</v>
      </c>
      <c r="EQ25" s="531">
        <f t="shared" si="26"/>
        <v>0</v>
      </c>
      <c r="ER25" s="531">
        <f t="shared" si="26"/>
        <v>0</v>
      </c>
      <c r="ES25" s="531">
        <f t="shared" si="26"/>
        <v>0</v>
      </c>
      <c r="ET25" s="531">
        <f t="shared" si="26"/>
        <v>0</v>
      </c>
      <c r="EU25" s="531">
        <f t="shared" si="26"/>
        <v>0</v>
      </c>
      <c r="EV25" s="531">
        <f t="shared" si="26"/>
        <v>0</v>
      </c>
      <c r="EW25" s="531">
        <f t="shared" si="26"/>
        <v>0</v>
      </c>
      <c r="EX25" s="531">
        <f t="shared" si="26"/>
        <v>0</v>
      </c>
      <c r="EY25" s="531">
        <f t="shared" si="26"/>
        <v>0</v>
      </c>
      <c r="EZ25" s="531">
        <f t="shared" si="26"/>
        <v>0</v>
      </c>
      <c r="FA25" s="531">
        <f t="shared" si="26"/>
        <v>0</v>
      </c>
      <c r="FB25" s="531">
        <f t="shared" si="26"/>
        <v>0</v>
      </c>
      <c r="FC25" s="531">
        <f t="shared" si="26"/>
        <v>0</v>
      </c>
      <c r="FD25" s="531">
        <f t="shared" si="26"/>
        <v>0</v>
      </c>
      <c r="FE25" s="531">
        <f t="shared" si="26"/>
        <v>0</v>
      </c>
      <c r="FF25" s="531">
        <f t="shared" si="26"/>
        <v>0</v>
      </c>
      <c r="FG25" s="531">
        <f t="shared" si="26"/>
        <v>0</v>
      </c>
      <c r="FH25" s="531">
        <f t="shared" si="26"/>
        <v>0</v>
      </c>
      <c r="FI25" s="531">
        <f t="shared" si="26"/>
        <v>0</v>
      </c>
      <c r="FJ25" s="531">
        <f t="shared" si="26"/>
        <v>0</v>
      </c>
      <c r="FK25" s="531">
        <f t="shared" si="26"/>
        <v>0</v>
      </c>
      <c r="FL25" s="531">
        <f t="shared" si="26"/>
        <v>0</v>
      </c>
      <c r="FM25" s="531">
        <f t="shared" si="26"/>
        <v>0</v>
      </c>
      <c r="FN25" s="531">
        <f t="shared" si="26"/>
        <v>0</v>
      </c>
      <c r="FO25" s="531">
        <f t="shared" si="26"/>
        <v>0</v>
      </c>
      <c r="FP25" s="531">
        <f t="shared" si="26"/>
        <v>0</v>
      </c>
      <c r="FQ25" s="531">
        <f t="shared" si="26"/>
        <v>0</v>
      </c>
      <c r="FR25" s="531">
        <f t="shared" si="26"/>
        <v>0</v>
      </c>
      <c r="FS25" s="531">
        <f t="shared" si="26"/>
        <v>0</v>
      </c>
      <c r="FT25" s="531">
        <f t="shared" si="26"/>
        <v>0</v>
      </c>
      <c r="FU25" s="531">
        <f t="shared" si="26"/>
        <v>0</v>
      </c>
      <c r="FV25" s="531">
        <f t="shared" si="26"/>
        <v>0</v>
      </c>
      <c r="FW25" s="531">
        <f t="shared" si="26"/>
        <v>0</v>
      </c>
      <c r="FX25" s="531">
        <f t="shared" si="26"/>
        <v>0</v>
      </c>
      <c r="FY25" s="531">
        <f t="shared" si="26"/>
        <v>0</v>
      </c>
      <c r="FZ25" s="531">
        <f t="shared" si="26"/>
        <v>0</v>
      </c>
      <c r="GA25" s="531">
        <f t="shared" si="26"/>
        <v>0</v>
      </c>
      <c r="GB25" s="531">
        <f t="shared" si="26"/>
        <v>0</v>
      </c>
      <c r="GC25" s="531">
        <f t="shared" si="26"/>
        <v>0</v>
      </c>
      <c r="GD25" s="531">
        <f t="shared" si="26"/>
        <v>0</v>
      </c>
      <c r="GE25" s="531">
        <f t="shared" si="26"/>
        <v>0</v>
      </c>
      <c r="GF25" s="531">
        <f t="shared" si="26"/>
        <v>0</v>
      </c>
      <c r="GG25" s="531">
        <f t="shared" si="26"/>
        <v>0</v>
      </c>
      <c r="GH25" s="531">
        <f t="shared" si="26"/>
        <v>0</v>
      </c>
      <c r="GI25" s="531">
        <f t="shared" si="26"/>
        <v>0</v>
      </c>
      <c r="GJ25" s="531">
        <f t="shared" si="26"/>
        <v>0</v>
      </c>
    </row>
    <row r="29" spans="1:255" x14ac:dyDescent="0.25">
      <c r="A29" s="15" t="s">
        <v>162</v>
      </c>
    </row>
    <row r="31" spans="1:255" s="293" customFormat="1" x14ac:dyDescent="0.25">
      <c r="A31" s="288"/>
      <c r="B31" s="288"/>
      <c r="C31" s="289"/>
      <c r="D31" s="290"/>
      <c r="E31" s="549" t="str">
        <f xml:space="preserve"> InpC!E$69</f>
        <v xml:space="preserve">Retained earnings - initial balance </v>
      </c>
      <c r="F31" s="549">
        <f xml:space="preserve"> InpC!F$69</f>
        <v>0</v>
      </c>
      <c r="G31" s="549" t="str">
        <f xml:space="preserve"> InpC!G$69</f>
        <v>$ 000s</v>
      </c>
      <c r="H31" s="292"/>
      <c r="I31" s="292"/>
      <c r="J31" s="291"/>
      <c r="K31" s="291"/>
      <c r="L31" s="291"/>
      <c r="M31" s="291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91"/>
      <c r="CD31" s="291"/>
      <c r="CE31" s="291"/>
      <c r="CF31" s="291"/>
      <c r="CG31" s="291"/>
      <c r="CH31" s="291"/>
      <c r="CI31" s="291"/>
      <c r="CJ31" s="291"/>
      <c r="CK31" s="291"/>
      <c r="CL31" s="291"/>
      <c r="CM31" s="291"/>
      <c r="CN31" s="291"/>
      <c r="CO31" s="291"/>
      <c r="CP31" s="291"/>
      <c r="CQ31" s="291"/>
      <c r="CR31" s="291"/>
      <c r="CS31" s="291"/>
      <c r="CT31" s="291"/>
      <c r="CU31" s="291"/>
      <c r="CV31" s="291"/>
      <c r="CW31" s="291"/>
      <c r="CX31" s="291"/>
      <c r="CY31" s="291"/>
      <c r="CZ31" s="291"/>
      <c r="DA31" s="291"/>
      <c r="DB31" s="291"/>
      <c r="DC31" s="291"/>
      <c r="DD31" s="291"/>
      <c r="DE31" s="291"/>
      <c r="DF31" s="291"/>
      <c r="DG31" s="291"/>
      <c r="DH31" s="291"/>
      <c r="DI31" s="291"/>
      <c r="DJ31" s="291"/>
      <c r="DK31" s="291"/>
      <c r="DL31" s="291"/>
      <c r="DM31" s="291"/>
      <c r="DN31" s="291"/>
      <c r="DO31" s="291"/>
      <c r="DP31" s="291"/>
      <c r="DQ31" s="291"/>
      <c r="DR31" s="291"/>
      <c r="DS31" s="291"/>
      <c r="DT31" s="291"/>
      <c r="DU31" s="291"/>
      <c r="DV31" s="291"/>
      <c r="DW31" s="291"/>
      <c r="DX31" s="291"/>
      <c r="DY31" s="291"/>
      <c r="DZ31" s="291"/>
      <c r="EA31" s="291"/>
      <c r="EB31" s="291"/>
      <c r="EC31" s="291"/>
      <c r="ED31" s="291"/>
      <c r="EE31" s="291"/>
      <c r="EF31" s="291"/>
      <c r="EG31" s="291"/>
      <c r="EH31" s="291"/>
      <c r="EI31" s="291"/>
      <c r="EJ31" s="291"/>
      <c r="EK31" s="291"/>
      <c r="EL31" s="291"/>
      <c r="EM31" s="291"/>
      <c r="EN31" s="291"/>
      <c r="EO31" s="291"/>
      <c r="EP31" s="291"/>
      <c r="EQ31" s="291"/>
      <c r="ER31" s="291"/>
      <c r="ES31" s="291"/>
      <c r="ET31" s="291"/>
      <c r="EU31" s="291"/>
      <c r="EV31" s="291"/>
      <c r="EW31" s="291"/>
      <c r="EX31" s="291"/>
      <c r="EY31" s="291"/>
      <c r="EZ31" s="291"/>
      <c r="FA31" s="291"/>
      <c r="FB31" s="291"/>
      <c r="FC31" s="291"/>
      <c r="FD31" s="291"/>
      <c r="FE31" s="291"/>
      <c r="FF31" s="291"/>
      <c r="FG31" s="291"/>
      <c r="FH31" s="291"/>
      <c r="FI31" s="291"/>
      <c r="FJ31" s="291"/>
      <c r="FK31" s="291"/>
      <c r="FL31" s="291"/>
      <c r="FM31" s="291"/>
      <c r="FN31" s="291"/>
      <c r="FO31" s="291"/>
      <c r="FP31" s="291"/>
      <c r="FQ31" s="291"/>
      <c r="FR31" s="291"/>
      <c r="FS31" s="291"/>
      <c r="FT31" s="291"/>
      <c r="FU31" s="291"/>
      <c r="FV31" s="291"/>
      <c r="FW31" s="291"/>
      <c r="FX31" s="291"/>
      <c r="FY31" s="291"/>
      <c r="FZ31" s="291"/>
      <c r="GA31" s="291"/>
      <c r="GB31" s="291"/>
      <c r="GC31" s="291"/>
      <c r="GD31" s="291"/>
      <c r="GE31" s="291"/>
      <c r="GF31" s="291"/>
      <c r="GG31" s="291"/>
      <c r="GH31" s="291"/>
      <c r="GI31" s="291"/>
      <c r="GJ31" s="291"/>
    </row>
    <row r="32" spans="1:255" s="275" customFormat="1" x14ac:dyDescent="0.25">
      <c r="A32" s="15"/>
      <c r="B32" s="15"/>
      <c r="C32" s="21"/>
      <c r="D32" s="60"/>
      <c r="E32" s="301" t="str">
        <f xml:space="preserve"> Time!E$76</f>
        <v>Financial close date flag</v>
      </c>
      <c r="F32" s="301">
        <f xml:space="preserve"> Time!F$76</f>
        <v>0</v>
      </c>
      <c r="G32" s="301" t="str">
        <f xml:space="preserve"> Time!G$76</f>
        <v>flag</v>
      </c>
      <c r="H32" s="301">
        <f xml:space="preserve"> Time!H$76</f>
        <v>1</v>
      </c>
      <c r="I32" s="301">
        <f xml:space="preserve"> Time!I$76</f>
        <v>0</v>
      </c>
      <c r="J32" s="301">
        <f xml:space="preserve"> Time!J$76</f>
        <v>0</v>
      </c>
      <c r="K32" s="301">
        <f xml:space="preserve"> Time!K$76</f>
        <v>0</v>
      </c>
      <c r="L32" s="301">
        <f xml:space="preserve"> Time!L$76</f>
        <v>1</v>
      </c>
      <c r="M32" s="301">
        <f xml:space="preserve"> Time!M$76</f>
        <v>0</v>
      </c>
      <c r="N32" s="301">
        <f xml:space="preserve"> Time!N$76</f>
        <v>0</v>
      </c>
      <c r="O32" s="301">
        <f xml:space="preserve"> Time!O$76</f>
        <v>0</v>
      </c>
      <c r="P32" s="301">
        <f xml:space="preserve"> Time!P$76</f>
        <v>0</v>
      </c>
      <c r="Q32" s="301">
        <f xml:space="preserve"> Time!Q$76</f>
        <v>0</v>
      </c>
      <c r="R32" s="301">
        <f xml:space="preserve"> Time!R$76</f>
        <v>0</v>
      </c>
      <c r="S32" s="301">
        <f xml:space="preserve"> Time!S$76</f>
        <v>0</v>
      </c>
      <c r="T32" s="301">
        <f xml:space="preserve"> Time!T$76</f>
        <v>0</v>
      </c>
      <c r="U32" s="301">
        <f xml:space="preserve"> Time!U$76</f>
        <v>0</v>
      </c>
      <c r="V32" s="301">
        <f xml:space="preserve"> Time!V$76</f>
        <v>0</v>
      </c>
      <c r="W32" s="301">
        <f xml:space="preserve"> Time!W$76</f>
        <v>0</v>
      </c>
      <c r="X32" s="301">
        <f xml:space="preserve"> Time!X$76</f>
        <v>0</v>
      </c>
      <c r="Y32" s="301">
        <f xml:space="preserve"> Time!Y$76</f>
        <v>0</v>
      </c>
      <c r="Z32" s="301">
        <f xml:space="preserve"> Time!Z$76</f>
        <v>0</v>
      </c>
      <c r="AA32" s="301">
        <f xml:space="preserve"> Time!AA$76</f>
        <v>0</v>
      </c>
      <c r="AB32" s="301">
        <f xml:space="preserve"> Time!AB$76</f>
        <v>0</v>
      </c>
      <c r="AC32" s="301">
        <f xml:space="preserve"> Time!AC$76</f>
        <v>0</v>
      </c>
      <c r="AD32" s="301">
        <f xml:space="preserve"> Time!AD$76</f>
        <v>0</v>
      </c>
      <c r="AE32" s="301">
        <f xml:space="preserve"> Time!AE$76</f>
        <v>0</v>
      </c>
      <c r="AF32" s="301">
        <f xml:space="preserve"> Time!AF$76</f>
        <v>0</v>
      </c>
      <c r="AG32" s="301">
        <f xml:space="preserve"> Time!AG$76</f>
        <v>0</v>
      </c>
      <c r="AH32" s="301">
        <f xml:space="preserve"> Time!AH$76</f>
        <v>0</v>
      </c>
      <c r="AI32" s="301">
        <f xml:space="preserve"> Time!AI$76</f>
        <v>0</v>
      </c>
      <c r="AJ32" s="301">
        <f xml:space="preserve"> Time!AJ$76</f>
        <v>0</v>
      </c>
      <c r="AK32" s="301">
        <f xml:space="preserve"> Time!AK$76</f>
        <v>0</v>
      </c>
      <c r="AL32" s="301">
        <f xml:space="preserve"> Time!AL$76</f>
        <v>0</v>
      </c>
      <c r="AM32" s="301">
        <f xml:space="preserve"> Time!AM$76</f>
        <v>0</v>
      </c>
      <c r="AN32" s="301">
        <f xml:space="preserve"> Time!AN$76</f>
        <v>0</v>
      </c>
      <c r="AO32" s="301">
        <f xml:space="preserve"> Time!AO$76</f>
        <v>0</v>
      </c>
      <c r="AP32" s="301">
        <f xml:space="preserve"> Time!AP$76</f>
        <v>0</v>
      </c>
      <c r="AQ32" s="301">
        <f xml:space="preserve"> Time!AQ$76</f>
        <v>0</v>
      </c>
      <c r="AR32" s="301">
        <f xml:space="preserve"> Time!AR$76</f>
        <v>0</v>
      </c>
      <c r="AS32" s="301">
        <f xml:space="preserve"> Time!AS$76</f>
        <v>0</v>
      </c>
      <c r="AT32" s="301">
        <f xml:space="preserve"> Time!AT$76</f>
        <v>0</v>
      </c>
      <c r="AU32" s="301">
        <f xml:space="preserve"> Time!AU$76</f>
        <v>0</v>
      </c>
      <c r="AV32" s="301">
        <f xml:space="preserve"> Time!AV$76</f>
        <v>0</v>
      </c>
      <c r="AW32" s="301">
        <f xml:space="preserve"> Time!AW$76</f>
        <v>0</v>
      </c>
      <c r="AX32" s="301">
        <f xml:space="preserve"> Time!AX$76</f>
        <v>0</v>
      </c>
      <c r="AY32" s="301">
        <f xml:space="preserve"> Time!AY$76</f>
        <v>0</v>
      </c>
      <c r="AZ32" s="301">
        <f xml:space="preserve"> Time!AZ$76</f>
        <v>0</v>
      </c>
      <c r="BA32" s="301">
        <f xml:space="preserve"> Time!BA$76</f>
        <v>0</v>
      </c>
      <c r="BB32" s="301">
        <f xml:space="preserve"> Time!BB$76</f>
        <v>0</v>
      </c>
      <c r="BC32" s="301">
        <f xml:space="preserve"> Time!BC$76</f>
        <v>0</v>
      </c>
      <c r="BD32" s="301">
        <f xml:space="preserve"> Time!BD$76</f>
        <v>0</v>
      </c>
      <c r="BE32" s="301">
        <f xml:space="preserve"> Time!BE$76</f>
        <v>0</v>
      </c>
      <c r="BF32" s="301">
        <f xml:space="preserve"> Time!BF$76</f>
        <v>0</v>
      </c>
      <c r="BG32" s="301">
        <f xml:space="preserve"> Time!BG$76</f>
        <v>0</v>
      </c>
      <c r="BH32" s="301">
        <f xml:space="preserve"> Time!BH$76</f>
        <v>0</v>
      </c>
      <c r="BI32" s="301">
        <f xml:space="preserve"> Time!BI$76</f>
        <v>0</v>
      </c>
      <c r="BJ32" s="301">
        <f xml:space="preserve"> Time!BJ$76</f>
        <v>0</v>
      </c>
      <c r="BK32" s="301">
        <f xml:space="preserve"> Time!BK$76</f>
        <v>0</v>
      </c>
      <c r="BL32" s="301">
        <f xml:space="preserve"> Time!BL$76</f>
        <v>0</v>
      </c>
      <c r="BM32" s="301">
        <f xml:space="preserve"> Time!BM$76</f>
        <v>0</v>
      </c>
      <c r="BN32" s="301">
        <f xml:space="preserve"> Time!BN$76</f>
        <v>0</v>
      </c>
      <c r="BO32" s="301">
        <f xml:space="preserve"> Time!BO$76</f>
        <v>0</v>
      </c>
      <c r="BP32" s="301">
        <f xml:space="preserve"> Time!BP$76</f>
        <v>0</v>
      </c>
      <c r="BQ32" s="301">
        <f xml:space="preserve"> Time!BQ$76</f>
        <v>0</v>
      </c>
      <c r="BR32" s="301">
        <f xml:space="preserve"> Time!BR$76</f>
        <v>0</v>
      </c>
      <c r="BS32" s="301">
        <f xml:space="preserve"> Time!BS$76</f>
        <v>0</v>
      </c>
      <c r="BT32" s="301">
        <f xml:space="preserve"> Time!BT$76</f>
        <v>0</v>
      </c>
      <c r="BU32" s="301">
        <f xml:space="preserve"> Time!BU$76</f>
        <v>0</v>
      </c>
      <c r="BV32" s="301">
        <f xml:space="preserve"> Time!BV$76</f>
        <v>0</v>
      </c>
      <c r="BW32" s="301">
        <f xml:space="preserve"> Time!BW$76</f>
        <v>0</v>
      </c>
      <c r="BX32" s="301">
        <f xml:space="preserve"> Time!BX$76</f>
        <v>0</v>
      </c>
      <c r="BY32" s="301">
        <f xml:space="preserve"> Time!BY$76</f>
        <v>0</v>
      </c>
      <c r="BZ32" s="301">
        <f xml:space="preserve"> Time!BZ$76</f>
        <v>0</v>
      </c>
      <c r="CA32" s="301">
        <f xml:space="preserve"> Time!CA$76</f>
        <v>0</v>
      </c>
      <c r="CB32" s="301">
        <f xml:space="preserve"> Time!CB$76</f>
        <v>0</v>
      </c>
      <c r="CC32" s="301">
        <f xml:space="preserve"> Time!CC$76</f>
        <v>0</v>
      </c>
      <c r="CD32" s="301">
        <f xml:space="preserve"> Time!CD$76</f>
        <v>0</v>
      </c>
      <c r="CE32" s="301">
        <f xml:space="preserve"> Time!CE$76</f>
        <v>0</v>
      </c>
      <c r="CF32" s="301">
        <f xml:space="preserve"> Time!CF$76</f>
        <v>0</v>
      </c>
      <c r="CG32" s="301">
        <f xml:space="preserve"> Time!CG$76</f>
        <v>0</v>
      </c>
      <c r="CH32" s="301">
        <f xml:space="preserve"> Time!CH$76</f>
        <v>0</v>
      </c>
      <c r="CI32" s="301">
        <f xml:space="preserve"> Time!CI$76</f>
        <v>0</v>
      </c>
      <c r="CJ32" s="301">
        <f xml:space="preserve"> Time!CJ$76</f>
        <v>0</v>
      </c>
      <c r="CK32" s="301">
        <f xml:space="preserve"> Time!CK$76</f>
        <v>0</v>
      </c>
      <c r="CL32" s="301">
        <f xml:space="preserve"> Time!CL$76</f>
        <v>0</v>
      </c>
      <c r="CM32" s="301">
        <f xml:space="preserve"> Time!CM$76</f>
        <v>0</v>
      </c>
      <c r="CN32" s="301">
        <f xml:space="preserve"> Time!CN$76</f>
        <v>0</v>
      </c>
      <c r="CO32" s="301">
        <f xml:space="preserve"> Time!CO$76</f>
        <v>0</v>
      </c>
      <c r="CP32" s="301">
        <f xml:space="preserve"> Time!CP$76</f>
        <v>0</v>
      </c>
      <c r="CQ32" s="301">
        <f xml:space="preserve"> Time!CQ$76</f>
        <v>0</v>
      </c>
      <c r="CR32" s="301">
        <f xml:space="preserve"> Time!CR$76</f>
        <v>0</v>
      </c>
      <c r="CS32" s="301">
        <f xml:space="preserve"> Time!CS$76</f>
        <v>0</v>
      </c>
      <c r="CT32" s="301">
        <f xml:space="preserve"> Time!CT$76</f>
        <v>0</v>
      </c>
      <c r="CU32" s="301">
        <f xml:space="preserve"> Time!CU$76</f>
        <v>0</v>
      </c>
      <c r="CV32" s="301">
        <f xml:space="preserve"> Time!CV$76</f>
        <v>0</v>
      </c>
      <c r="CW32" s="301">
        <f xml:space="preserve"> Time!CW$76</f>
        <v>0</v>
      </c>
      <c r="CX32" s="301">
        <f xml:space="preserve"> Time!CX$76</f>
        <v>0</v>
      </c>
      <c r="CY32" s="301">
        <f xml:space="preserve"> Time!CY$76</f>
        <v>0</v>
      </c>
      <c r="CZ32" s="301">
        <f xml:space="preserve"> Time!CZ$76</f>
        <v>0</v>
      </c>
      <c r="DA32" s="301">
        <f xml:space="preserve"> Time!DA$76</f>
        <v>0</v>
      </c>
      <c r="DB32" s="301">
        <f xml:space="preserve"> Time!DB$76</f>
        <v>0</v>
      </c>
      <c r="DC32" s="301">
        <f xml:space="preserve"> Time!DC$76</f>
        <v>0</v>
      </c>
      <c r="DD32" s="301">
        <f xml:space="preserve"> Time!DD$76</f>
        <v>0</v>
      </c>
      <c r="DE32" s="301">
        <f xml:space="preserve"> Time!DE$76</f>
        <v>0</v>
      </c>
      <c r="DF32" s="301">
        <f xml:space="preserve"> Time!DF$76</f>
        <v>0</v>
      </c>
      <c r="DG32" s="301">
        <f xml:space="preserve"> Time!DG$76</f>
        <v>0</v>
      </c>
      <c r="DH32" s="301">
        <f xml:space="preserve"> Time!DH$76</f>
        <v>0</v>
      </c>
      <c r="DI32" s="301">
        <f xml:space="preserve"> Time!DI$76</f>
        <v>0</v>
      </c>
      <c r="DJ32" s="301">
        <f xml:space="preserve"> Time!DJ$76</f>
        <v>0</v>
      </c>
      <c r="DK32" s="301">
        <f xml:space="preserve"> Time!DK$76</f>
        <v>0</v>
      </c>
      <c r="DL32" s="301">
        <f xml:space="preserve"> Time!DL$76</f>
        <v>0</v>
      </c>
      <c r="DM32" s="301">
        <f xml:space="preserve"> Time!DM$76</f>
        <v>0</v>
      </c>
      <c r="DN32" s="301">
        <f xml:space="preserve"> Time!DN$76</f>
        <v>0</v>
      </c>
      <c r="DO32" s="301">
        <f xml:space="preserve"> Time!DO$76</f>
        <v>0</v>
      </c>
      <c r="DP32" s="301">
        <f xml:space="preserve"> Time!DP$76</f>
        <v>0</v>
      </c>
      <c r="DQ32" s="301">
        <f xml:space="preserve"> Time!DQ$76</f>
        <v>0</v>
      </c>
      <c r="DR32" s="301">
        <f xml:space="preserve"> Time!DR$76</f>
        <v>0</v>
      </c>
      <c r="DS32" s="301">
        <f xml:space="preserve"> Time!DS$76</f>
        <v>0</v>
      </c>
      <c r="DT32" s="301">
        <f xml:space="preserve"> Time!DT$76</f>
        <v>0</v>
      </c>
      <c r="DU32" s="301">
        <f xml:space="preserve"> Time!DU$76</f>
        <v>0</v>
      </c>
      <c r="DV32" s="301">
        <f xml:space="preserve"> Time!DV$76</f>
        <v>0</v>
      </c>
      <c r="DW32" s="301">
        <f xml:space="preserve"> Time!DW$76</f>
        <v>0</v>
      </c>
      <c r="DX32" s="301">
        <f xml:space="preserve"> Time!DX$76</f>
        <v>0</v>
      </c>
      <c r="DY32" s="301">
        <f xml:space="preserve"> Time!DY$76</f>
        <v>0</v>
      </c>
      <c r="DZ32" s="301">
        <f xml:space="preserve"> Time!DZ$76</f>
        <v>0</v>
      </c>
      <c r="EA32" s="301">
        <f xml:space="preserve"> Time!EA$76</f>
        <v>0</v>
      </c>
      <c r="EB32" s="301">
        <f xml:space="preserve"> Time!EB$76</f>
        <v>0</v>
      </c>
      <c r="EC32" s="301">
        <f xml:space="preserve"> Time!EC$76</f>
        <v>0</v>
      </c>
      <c r="ED32" s="301">
        <f xml:space="preserve"> Time!ED$76</f>
        <v>0</v>
      </c>
      <c r="EE32" s="301">
        <f xml:space="preserve"> Time!EE$76</f>
        <v>0</v>
      </c>
      <c r="EF32" s="301">
        <f xml:space="preserve"> Time!EF$76</f>
        <v>0</v>
      </c>
      <c r="EG32" s="301">
        <f xml:space="preserve"> Time!EG$76</f>
        <v>0</v>
      </c>
      <c r="EH32" s="301">
        <f xml:space="preserve"> Time!EH$76</f>
        <v>0</v>
      </c>
      <c r="EI32" s="301">
        <f xml:space="preserve"> Time!EI$76</f>
        <v>0</v>
      </c>
      <c r="EJ32" s="301">
        <f xml:space="preserve"> Time!EJ$76</f>
        <v>0</v>
      </c>
      <c r="EK32" s="301">
        <f xml:space="preserve"> Time!EK$76</f>
        <v>0</v>
      </c>
      <c r="EL32" s="301">
        <f xml:space="preserve"> Time!EL$76</f>
        <v>0</v>
      </c>
      <c r="EM32" s="301">
        <f xml:space="preserve"> Time!EM$76</f>
        <v>0</v>
      </c>
      <c r="EN32" s="301">
        <f xml:space="preserve"> Time!EN$76</f>
        <v>0</v>
      </c>
      <c r="EO32" s="301">
        <f xml:space="preserve"> Time!EO$76</f>
        <v>0</v>
      </c>
      <c r="EP32" s="301">
        <f xml:space="preserve"> Time!EP$76</f>
        <v>0</v>
      </c>
      <c r="EQ32" s="301">
        <f xml:space="preserve"> Time!EQ$76</f>
        <v>0</v>
      </c>
      <c r="ER32" s="301">
        <f xml:space="preserve"> Time!ER$76</f>
        <v>0</v>
      </c>
      <c r="ES32" s="301">
        <f xml:space="preserve"> Time!ES$76</f>
        <v>0</v>
      </c>
      <c r="ET32" s="301">
        <f xml:space="preserve"> Time!ET$76</f>
        <v>0</v>
      </c>
      <c r="EU32" s="301">
        <f xml:space="preserve"> Time!EU$76</f>
        <v>0</v>
      </c>
      <c r="EV32" s="301">
        <f xml:space="preserve"> Time!EV$76</f>
        <v>0</v>
      </c>
      <c r="EW32" s="301">
        <f xml:space="preserve"> Time!EW$76</f>
        <v>0</v>
      </c>
      <c r="EX32" s="301">
        <f xml:space="preserve"> Time!EX$76</f>
        <v>0</v>
      </c>
      <c r="EY32" s="301">
        <f xml:space="preserve"> Time!EY$76</f>
        <v>0</v>
      </c>
      <c r="EZ32" s="301">
        <f xml:space="preserve"> Time!EZ$76</f>
        <v>0</v>
      </c>
      <c r="FA32" s="301">
        <f xml:space="preserve"> Time!FA$76</f>
        <v>0</v>
      </c>
      <c r="FB32" s="301">
        <f xml:space="preserve"> Time!FB$76</f>
        <v>0</v>
      </c>
      <c r="FC32" s="301">
        <f xml:space="preserve"> Time!FC$76</f>
        <v>0</v>
      </c>
      <c r="FD32" s="301">
        <f xml:space="preserve"> Time!FD$76</f>
        <v>0</v>
      </c>
      <c r="FE32" s="301">
        <f xml:space="preserve"> Time!FE$76</f>
        <v>0</v>
      </c>
      <c r="FF32" s="301">
        <f xml:space="preserve"> Time!FF$76</f>
        <v>0</v>
      </c>
      <c r="FG32" s="301">
        <f xml:space="preserve"> Time!FG$76</f>
        <v>0</v>
      </c>
      <c r="FH32" s="301">
        <f xml:space="preserve"> Time!FH$76</f>
        <v>0</v>
      </c>
      <c r="FI32" s="301">
        <f xml:space="preserve"> Time!FI$76</f>
        <v>0</v>
      </c>
      <c r="FJ32" s="301">
        <f xml:space="preserve"> Time!FJ$76</f>
        <v>0</v>
      </c>
      <c r="FK32" s="301">
        <f xml:space="preserve"> Time!FK$76</f>
        <v>0</v>
      </c>
      <c r="FL32" s="301">
        <f xml:space="preserve"> Time!FL$76</f>
        <v>0</v>
      </c>
      <c r="FM32" s="301">
        <f xml:space="preserve"> Time!FM$76</f>
        <v>0</v>
      </c>
      <c r="FN32" s="301">
        <f xml:space="preserve"> Time!FN$76</f>
        <v>0</v>
      </c>
      <c r="FO32" s="301">
        <f xml:space="preserve"> Time!FO$76</f>
        <v>0</v>
      </c>
      <c r="FP32" s="301">
        <f xml:space="preserve"> Time!FP$76</f>
        <v>0</v>
      </c>
      <c r="FQ32" s="301">
        <f xml:space="preserve"> Time!FQ$76</f>
        <v>0</v>
      </c>
      <c r="FR32" s="301">
        <f xml:space="preserve"> Time!FR$76</f>
        <v>0</v>
      </c>
      <c r="FS32" s="301">
        <f xml:space="preserve"> Time!FS$76</f>
        <v>0</v>
      </c>
      <c r="FT32" s="301">
        <f xml:space="preserve"> Time!FT$76</f>
        <v>0</v>
      </c>
      <c r="FU32" s="301">
        <f xml:space="preserve"> Time!FU$76</f>
        <v>0</v>
      </c>
      <c r="FV32" s="301">
        <f xml:space="preserve"> Time!FV$76</f>
        <v>0</v>
      </c>
      <c r="FW32" s="301">
        <f xml:space="preserve"> Time!FW$76</f>
        <v>0</v>
      </c>
      <c r="FX32" s="301">
        <f xml:space="preserve"> Time!FX$76</f>
        <v>0</v>
      </c>
      <c r="FY32" s="301">
        <f xml:space="preserve"> Time!FY$76</f>
        <v>0</v>
      </c>
      <c r="FZ32" s="301">
        <f xml:space="preserve"> Time!FZ$76</f>
        <v>0</v>
      </c>
      <c r="GA32" s="301">
        <f xml:space="preserve"> Time!GA$76</f>
        <v>0</v>
      </c>
      <c r="GB32" s="301">
        <f xml:space="preserve"> Time!GB$76</f>
        <v>0</v>
      </c>
      <c r="GC32" s="301">
        <f xml:space="preserve"> Time!GC$76</f>
        <v>0</v>
      </c>
      <c r="GD32" s="301">
        <f xml:space="preserve"> Time!GD$76</f>
        <v>0</v>
      </c>
      <c r="GE32" s="301">
        <f xml:space="preserve"> Time!GE$76</f>
        <v>0</v>
      </c>
      <c r="GF32" s="301">
        <f xml:space="preserve"> Time!GF$76</f>
        <v>0</v>
      </c>
      <c r="GG32" s="301">
        <f xml:space="preserve"> Time!GG$76</f>
        <v>0</v>
      </c>
      <c r="GH32" s="301">
        <f xml:space="preserve"> Time!GH$76</f>
        <v>0</v>
      </c>
      <c r="GI32" s="301">
        <f xml:space="preserve"> Time!GI$76</f>
        <v>0</v>
      </c>
      <c r="GJ32" s="301">
        <f xml:space="preserve"> Time!GJ$76</f>
        <v>0</v>
      </c>
    </row>
    <row r="33" spans="1:192" s="275" customFormat="1" x14ac:dyDescent="0.25">
      <c r="A33" s="15"/>
      <c r="B33" s="15"/>
      <c r="C33" s="21"/>
      <c r="D33" s="60"/>
      <c r="E33" s="286"/>
      <c r="F33" s="286"/>
      <c r="G33" s="286"/>
      <c r="H33" s="286"/>
      <c r="I33" s="43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AI33" s="286"/>
      <c r="AJ33" s="286"/>
      <c r="AK33" s="286"/>
      <c r="AL33" s="286"/>
      <c r="AM33" s="286"/>
      <c r="AN33" s="286"/>
      <c r="AO33" s="286"/>
      <c r="AP33" s="286"/>
      <c r="AQ33" s="286"/>
      <c r="AR33" s="286"/>
      <c r="AS33" s="286"/>
      <c r="AT33" s="286"/>
      <c r="AU33" s="286"/>
      <c r="AV33" s="286"/>
      <c r="AW33" s="286"/>
      <c r="AX33" s="286"/>
      <c r="AY33" s="286"/>
      <c r="AZ33" s="286"/>
      <c r="BA33" s="286"/>
      <c r="BB33" s="286"/>
      <c r="BC33" s="286"/>
      <c r="BD33" s="286"/>
      <c r="BE33" s="286"/>
      <c r="BF33" s="286"/>
      <c r="BG33" s="286"/>
      <c r="BH33" s="286"/>
      <c r="BI33" s="286"/>
      <c r="BJ33" s="286"/>
      <c r="BK33" s="286"/>
      <c r="BL33" s="286"/>
      <c r="BM33" s="286"/>
      <c r="BN33" s="286"/>
      <c r="BO33" s="286"/>
      <c r="BP33" s="286"/>
      <c r="BQ33" s="286"/>
      <c r="BR33" s="286"/>
      <c r="BS33" s="286"/>
      <c r="BT33" s="286"/>
      <c r="BU33" s="286"/>
      <c r="BV33" s="286"/>
      <c r="BW33" s="286"/>
      <c r="BX33" s="286"/>
      <c r="BY33" s="286"/>
      <c r="BZ33" s="286"/>
      <c r="CA33" s="286"/>
      <c r="CB33" s="286"/>
      <c r="CC33" s="286"/>
      <c r="CD33" s="286"/>
      <c r="CE33" s="286"/>
      <c r="CF33" s="286"/>
      <c r="CG33" s="286"/>
      <c r="CH33" s="286"/>
      <c r="CI33" s="286"/>
      <c r="CJ33" s="286"/>
      <c r="CK33" s="286"/>
      <c r="CL33" s="286"/>
      <c r="CM33" s="286"/>
      <c r="CN33" s="286"/>
      <c r="CO33" s="286"/>
      <c r="CP33" s="286"/>
      <c r="CQ33" s="286"/>
      <c r="CR33" s="286"/>
      <c r="CS33" s="286"/>
      <c r="CT33" s="286"/>
      <c r="CU33" s="286"/>
      <c r="CV33" s="286"/>
      <c r="CW33" s="286"/>
      <c r="CX33" s="286"/>
      <c r="CY33" s="286"/>
      <c r="CZ33" s="286"/>
      <c r="DA33" s="286"/>
      <c r="DB33" s="286"/>
      <c r="DC33" s="286"/>
      <c r="DD33" s="286"/>
      <c r="DE33" s="286"/>
      <c r="DF33" s="286"/>
      <c r="DG33" s="286"/>
      <c r="DH33" s="286"/>
      <c r="DI33" s="286"/>
      <c r="DJ33" s="286"/>
      <c r="DK33" s="286"/>
      <c r="DL33" s="286"/>
      <c r="DM33" s="286"/>
      <c r="DN33" s="286"/>
      <c r="DO33" s="286"/>
      <c r="DP33" s="286"/>
      <c r="DQ33" s="286"/>
      <c r="DR33" s="286"/>
      <c r="DS33" s="286"/>
      <c r="DT33" s="286"/>
      <c r="DU33" s="286"/>
      <c r="DV33" s="286"/>
      <c r="DW33" s="286"/>
      <c r="DX33" s="286"/>
      <c r="DY33" s="286"/>
      <c r="DZ33" s="286"/>
      <c r="EA33" s="286"/>
      <c r="EB33" s="286"/>
      <c r="EC33" s="286"/>
      <c r="ED33" s="286"/>
      <c r="EE33" s="286"/>
      <c r="EF33" s="286"/>
      <c r="EG33" s="286"/>
      <c r="EH33" s="286"/>
      <c r="EI33" s="286"/>
      <c r="EJ33" s="286"/>
      <c r="EK33" s="286"/>
      <c r="EL33" s="286"/>
      <c r="EM33" s="286"/>
      <c r="EN33" s="286"/>
      <c r="EO33" s="286"/>
      <c r="EP33" s="286"/>
      <c r="EQ33" s="286"/>
      <c r="ER33" s="286"/>
      <c r="ES33" s="286"/>
      <c r="ET33" s="286"/>
      <c r="EU33" s="286"/>
      <c r="EV33" s="286"/>
      <c r="EW33" s="286"/>
      <c r="EX33" s="286"/>
      <c r="EY33" s="286"/>
      <c r="EZ33" s="286"/>
      <c r="FA33" s="286"/>
      <c r="FB33" s="286"/>
      <c r="FC33" s="286"/>
      <c r="FD33" s="286"/>
      <c r="FE33" s="286"/>
      <c r="FF33" s="286"/>
      <c r="FG33" s="286"/>
      <c r="FH33" s="286"/>
      <c r="FI33" s="286"/>
      <c r="FJ33" s="286"/>
      <c r="FK33" s="286"/>
      <c r="FL33" s="286"/>
      <c r="FM33" s="286"/>
      <c r="FN33" s="286"/>
      <c r="FO33" s="286"/>
      <c r="FP33" s="286"/>
      <c r="FQ33" s="286"/>
      <c r="FR33" s="286"/>
      <c r="FS33" s="286"/>
      <c r="FT33" s="286"/>
      <c r="FU33" s="286"/>
      <c r="FV33" s="286"/>
      <c r="FW33" s="286"/>
      <c r="FX33" s="286"/>
      <c r="FY33" s="286"/>
      <c r="FZ33" s="286"/>
      <c r="GA33" s="286"/>
      <c r="GB33" s="286"/>
      <c r="GC33" s="286"/>
      <c r="GD33" s="286"/>
      <c r="GE33" s="286"/>
      <c r="GF33" s="286"/>
      <c r="GG33" s="286"/>
      <c r="GH33" s="286"/>
      <c r="GI33" s="286"/>
      <c r="GJ33" s="286"/>
    </row>
    <row r="34" spans="1:192" s="275" customFormat="1" x14ac:dyDescent="0.25">
      <c r="A34" s="15"/>
      <c r="B34" s="15"/>
      <c r="C34" s="21"/>
      <c r="D34" s="60"/>
      <c r="E34" s="286" t="s">
        <v>160</v>
      </c>
      <c r="F34" s="286"/>
      <c r="G34" s="286" t="str">
        <f xml:space="preserve"> SMU</f>
        <v>$ 000s</v>
      </c>
      <c r="H34" s="286"/>
      <c r="I34" s="43"/>
      <c r="J34" s="286">
        <f t="shared" ref="J34:BU34" si="27">I37</f>
        <v>0</v>
      </c>
      <c r="K34" s="286">
        <f t="shared" ca="1" si="27"/>
        <v>0</v>
      </c>
      <c r="L34" s="286">
        <f t="shared" ca="1" si="27"/>
        <v>0</v>
      </c>
      <c r="M34" s="286">
        <f t="shared" si="27"/>
        <v>0</v>
      </c>
      <c r="N34" s="286">
        <f t="shared" ca="1" si="27"/>
        <v>207.62499999999955</v>
      </c>
      <c r="O34" s="286">
        <f t="shared" ca="1" si="27"/>
        <v>317.48999999999933</v>
      </c>
      <c r="P34" s="286">
        <f t="shared" ca="1" si="27"/>
        <v>315.51999999999816</v>
      </c>
      <c r="Q34" s="286">
        <f t="shared" ca="1" si="27"/>
        <v>336.16089999999815</v>
      </c>
      <c r="R34" s="286">
        <f t="shared" ca="1" si="27"/>
        <v>2012.2864336103223</v>
      </c>
      <c r="S34" s="286">
        <f t="shared" ca="1" si="27"/>
        <v>2105.2577022670384</v>
      </c>
      <c r="T34" s="286">
        <f t="shared" ca="1" si="27"/>
        <v>2183.7235729138042</v>
      </c>
      <c r="U34" s="286">
        <f t="shared" ca="1" si="27"/>
        <v>2285.2534196799738</v>
      </c>
      <c r="V34" s="286">
        <f t="shared" ca="1" si="27"/>
        <v>3741.3545479459672</v>
      </c>
      <c r="W34" s="286">
        <f t="shared" ca="1" si="27"/>
        <v>3817.4039943705602</v>
      </c>
      <c r="X34" s="286">
        <f t="shared" ca="1" si="27"/>
        <v>3976.354114417094</v>
      </c>
      <c r="Y34" s="286">
        <f t="shared" ca="1" si="27"/>
        <v>4151.5707214383738</v>
      </c>
      <c r="Z34" s="286">
        <f t="shared" ca="1" si="27"/>
        <v>5396.6183318943649</v>
      </c>
      <c r="AA34" s="286">
        <f t="shared" ca="1" si="27"/>
        <v>5455.7180049536619</v>
      </c>
      <c r="AB34" s="286">
        <f t="shared" ca="1" si="27"/>
        <v>5695.2005124626503</v>
      </c>
      <c r="AC34" s="286">
        <f t="shared" ca="1" si="27"/>
        <v>5958.6574951969096</v>
      </c>
      <c r="AD34" s="286">
        <f t="shared" ca="1" si="27"/>
        <v>6974.2631715779289</v>
      </c>
      <c r="AE34" s="286">
        <f t="shared" ca="1" si="27"/>
        <v>7016.3852591991181</v>
      </c>
      <c r="AF34" s="286">
        <f t="shared" ca="1" si="27"/>
        <v>7336.4480527404003</v>
      </c>
      <c r="AG34" s="286">
        <f t="shared" ca="1" si="27"/>
        <v>7680.9427300879224</v>
      </c>
      <c r="AH34" s="286">
        <f t="shared" ca="1" si="27"/>
        <v>8476.0788400949059</v>
      </c>
      <c r="AI34" s="286">
        <f t="shared" ca="1" si="27"/>
        <v>8501.1956685737023</v>
      </c>
      <c r="AJ34" s="286">
        <f t="shared" ca="1" si="27"/>
        <v>8901.8864084157758</v>
      </c>
      <c r="AK34" s="286">
        <f t="shared" ca="1" si="27"/>
        <v>9327.4678704531107</v>
      </c>
      <c r="AL34" s="286">
        <f t="shared" ca="1" si="27"/>
        <v>9901.9875011091463</v>
      </c>
      <c r="AM34" s="286">
        <f t="shared" ca="1" si="27"/>
        <v>9970.4018893148459</v>
      </c>
      <c r="AN34" s="286">
        <f t="shared" ca="1" si="27"/>
        <v>10451.767998610441</v>
      </c>
      <c r="AO34" s="286">
        <f t="shared" ca="1" si="27"/>
        <v>10953.881679783979</v>
      </c>
      <c r="AP34" s="286">
        <f t="shared" ca="1" si="27"/>
        <v>12068.710819851318</v>
      </c>
      <c r="AQ34" s="286">
        <f t="shared" ca="1" si="27"/>
        <v>12792.775278858751</v>
      </c>
      <c r="AR34" s="286">
        <f t="shared" ca="1" si="27"/>
        <v>13354.863944824518</v>
      </c>
      <c r="AS34" s="286">
        <f t="shared" ca="1" si="27"/>
        <v>13939.744069108094</v>
      </c>
      <c r="AT34" s="286">
        <f t="shared" ca="1" si="27"/>
        <v>15030.518204711521</v>
      </c>
      <c r="AU34" s="286">
        <f t="shared" ca="1" si="27"/>
        <v>15796.492294475944</v>
      </c>
      <c r="AV34" s="286">
        <f t="shared" ca="1" si="27"/>
        <v>16439.35046956626</v>
      </c>
      <c r="AW34" s="286">
        <f t="shared" ca="1" si="27"/>
        <v>17104.023031612112</v>
      </c>
      <c r="AX34" s="286">
        <f t="shared" ca="1" si="27"/>
        <v>18147.805080976312</v>
      </c>
      <c r="AY34" s="286">
        <f t="shared" ca="1" si="27"/>
        <v>18947.914826927499</v>
      </c>
      <c r="AZ34" s="286">
        <f t="shared" ca="1" si="27"/>
        <v>19671.589230002439</v>
      </c>
      <c r="BA34" s="286">
        <f t="shared" ca="1" si="27"/>
        <v>20416.279316543492</v>
      </c>
      <c r="BB34" s="286">
        <f t="shared" ca="1" si="27"/>
        <v>19641.730974736965</v>
      </c>
      <c r="BC34" s="286">
        <f t="shared" ca="1" si="27"/>
        <v>18719.644426000115</v>
      </c>
      <c r="BD34" s="286">
        <f t="shared" ca="1" si="27"/>
        <v>17803.662204700107</v>
      </c>
      <c r="BE34" s="286">
        <f t="shared" ca="1" si="27"/>
        <v>16893.479094465103</v>
      </c>
      <c r="BF34" s="286">
        <f t="shared" ca="1" si="27"/>
        <v>15988.805139741849</v>
      </c>
      <c r="BG34" s="286">
        <f t="shared" ca="1" si="27"/>
        <v>15089.364882754759</v>
      </c>
      <c r="BH34" s="286">
        <f t="shared" ca="1" si="27"/>
        <v>14194.896638617021</v>
      </c>
      <c r="BI34" s="286">
        <f t="shared" ca="1" si="27"/>
        <v>13305.151806686172</v>
      </c>
      <c r="BJ34" s="286">
        <f t="shared" ca="1" si="27"/>
        <v>12419.894216351864</v>
      </c>
      <c r="BK34" s="286">
        <f t="shared" ca="1" si="27"/>
        <v>11538.899505534271</v>
      </c>
      <c r="BL34" s="286">
        <f t="shared" ca="1" si="27"/>
        <v>10661.954530257557</v>
      </c>
      <c r="BM34" s="286">
        <f t="shared" ca="1" si="27"/>
        <v>9788.8568037446803</v>
      </c>
      <c r="BN34" s="286">
        <f t="shared" ca="1" si="27"/>
        <v>8919.4139635574466</v>
      </c>
      <c r="BO34" s="286">
        <f t="shared" ca="1" si="27"/>
        <v>8053.4432653795757</v>
      </c>
      <c r="BP34" s="286">
        <f t="shared" ca="1" si="27"/>
        <v>7190.7711021105979</v>
      </c>
      <c r="BQ34" s="286">
        <f t="shared" ca="1" si="27"/>
        <v>6331.2325470050682</v>
      </c>
      <c r="BR34" s="286">
        <f t="shared" ca="1" si="27"/>
        <v>5474.6709196548145</v>
      </c>
      <c r="BS34" s="286">
        <f t="shared" ca="1" si="27"/>
        <v>4620.9373736720745</v>
      </c>
      <c r="BT34" s="286">
        <f t="shared" ca="1" si="27"/>
        <v>3769.8905049884715</v>
      </c>
      <c r="BU34" s="286">
        <f t="shared" ca="1" si="27"/>
        <v>2921.3959797390485</v>
      </c>
      <c r="BV34" s="286">
        <f t="shared" ref="BV34:EG34" ca="1" si="28">BU37</f>
        <v>2075.3261807520967</v>
      </c>
      <c r="BW34" s="286">
        <f t="shared" ca="1" si="28"/>
        <v>1231.5598717144921</v>
      </c>
      <c r="BX34" s="286">
        <f t="shared" ca="1" si="28"/>
        <v>389.9818781287679</v>
      </c>
      <c r="BY34" s="286">
        <f t="shared" ca="1" si="28"/>
        <v>0</v>
      </c>
      <c r="BZ34" s="286">
        <f t="shared" ca="1" si="28"/>
        <v>0</v>
      </c>
      <c r="CA34" s="286">
        <f t="shared" ca="1" si="28"/>
        <v>0</v>
      </c>
      <c r="CB34" s="286">
        <f t="shared" ca="1" si="28"/>
        <v>0</v>
      </c>
      <c r="CC34" s="286">
        <f t="shared" ca="1" si="28"/>
        <v>0</v>
      </c>
      <c r="CD34" s="286">
        <f t="shared" ca="1" si="28"/>
        <v>0</v>
      </c>
      <c r="CE34" s="286">
        <f t="shared" ca="1" si="28"/>
        <v>0</v>
      </c>
      <c r="CF34" s="286">
        <f t="shared" ca="1" si="28"/>
        <v>0</v>
      </c>
      <c r="CG34" s="286">
        <f t="shared" ca="1" si="28"/>
        <v>0</v>
      </c>
      <c r="CH34" s="286">
        <f t="shared" ca="1" si="28"/>
        <v>0</v>
      </c>
      <c r="CI34" s="286">
        <f t="shared" ca="1" si="28"/>
        <v>0</v>
      </c>
      <c r="CJ34" s="286">
        <f t="shared" ca="1" si="28"/>
        <v>0</v>
      </c>
      <c r="CK34" s="286">
        <f t="shared" ca="1" si="28"/>
        <v>0</v>
      </c>
      <c r="CL34" s="286">
        <f t="shared" ca="1" si="28"/>
        <v>0</v>
      </c>
      <c r="CM34" s="286">
        <f t="shared" ca="1" si="28"/>
        <v>0</v>
      </c>
      <c r="CN34" s="286">
        <f t="shared" ca="1" si="28"/>
        <v>0</v>
      </c>
      <c r="CO34" s="286">
        <f t="shared" ca="1" si="28"/>
        <v>0</v>
      </c>
      <c r="CP34" s="286">
        <f t="shared" ca="1" si="28"/>
        <v>0</v>
      </c>
      <c r="CQ34" s="286">
        <f t="shared" ca="1" si="28"/>
        <v>0</v>
      </c>
      <c r="CR34" s="286">
        <f t="shared" ca="1" si="28"/>
        <v>0</v>
      </c>
      <c r="CS34" s="286">
        <f t="shared" ca="1" si="28"/>
        <v>0</v>
      </c>
      <c r="CT34" s="286">
        <f t="shared" ca="1" si="28"/>
        <v>0</v>
      </c>
      <c r="CU34" s="286">
        <f t="shared" ca="1" si="28"/>
        <v>0</v>
      </c>
      <c r="CV34" s="286">
        <f t="shared" ca="1" si="28"/>
        <v>0</v>
      </c>
      <c r="CW34" s="286">
        <f t="shared" ca="1" si="28"/>
        <v>0</v>
      </c>
      <c r="CX34" s="286">
        <f t="shared" ca="1" si="28"/>
        <v>0</v>
      </c>
      <c r="CY34" s="286">
        <f t="shared" ca="1" si="28"/>
        <v>0</v>
      </c>
      <c r="CZ34" s="286">
        <f t="shared" ca="1" si="28"/>
        <v>0</v>
      </c>
      <c r="DA34" s="286">
        <f t="shared" ca="1" si="28"/>
        <v>0</v>
      </c>
      <c r="DB34" s="286">
        <f t="shared" ca="1" si="28"/>
        <v>0</v>
      </c>
      <c r="DC34" s="286">
        <f t="shared" ca="1" si="28"/>
        <v>0</v>
      </c>
      <c r="DD34" s="286">
        <f t="shared" ca="1" si="28"/>
        <v>0</v>
      </c>
      <c r="DE34" s="286">
        <f t="shared" ca="1" si="28"/>
        <v>0</v>
      </c>
      <c r="DF34" s="286">
        <f t="shared" ca="1" si="28"/>
        <v>0</v>
      </c>
      <c r="DG34" s="286">
        <f t="shared" ca="1" si="28"/>
        <v>0</v>
      </c>
      <c r="DH34" s="286">
        <f t="shared" ca="1" si="28"/>
        <v>0</v>
      </c>
      <c r="DI34" s="286">
        <f t="shared" ca="1" si="28"/>
        <v>0</v>
      </c>
      <c r="DJ34" s="286">
        <f t="shared" ca="1" si="28"/>
        <v>0</v>
      </c>
      <c r="DK34" s="286">
        <f t="shared" ca="1" si="28"/>
        <v>0</v>
      </c>
      <c r="DL34" s="286">
        <f t="shared" ca="1" si="28"/>
        <v>0</v>
      </c>
      <c r="DM34" s="286">
        <f t="shared" ca="1" si="28"/>
        <v>0</v>
      </c>
      <c r="DN34" s="286">
        <f t="shared" ca="1" si="28"/>
        <v>0</v>
      </c>
      <c r="DO34" s="286">
        <f t="shared" ca="1" si="28"/>
        <v>0</v>
      </c>
      <c r="DP34" s="286">
        <f t="shared" ca="1" si="28"/>
        <v>0</v>
      </c>
      <c r="DQ34" s="286">
        <f t="shared" ca="1" si="28"/>
        <v>0</v>
      </c>
      <c r="DR34" s="286">
        <f t="shared" ca="1" si="28"/>
        <v>0</v>
      </c>
      <c r="DS34" s="286">
        <f t="shared" ca="1" si="28"/>
        <v>0</v>
      </c>
      <c r="DT34" s="286">
        <f t="shared" ca="1" si="28"/>
        <v>0</v>
      </c>
      <c r="DU34" s="286">
        <f t="shared" ca="1" si="28"/>
        <v>0</v>
      </c>
      <c r="DV34" s="286">
        <f t="shared" ca="1" si="28"/>
        <v>0</v>
      </c>
      <c r="DW34" s="286">
        <f t="shared" ca="1" si="28"/>
        <v>0</v>
      </c>
      <c r="DX34" s="286">
        <f t="shared" ca="1" si="28"/>
        <v>0</v>
      </c>
      <c r="DY34" s="286">
        <f t="shared" ca="1" si="28"/>
        <v>0</v>
      </c>
      <c r="DZ34" s="286">
        <f t="shared" ca="1" si="28"/>
        <v>0</v>
      </c>
      <c r="EA34" s="286">
        <f t="shared" ca="1" si="28"/>
        <v>0</v>
      </c>
      <c r="EB34" s="286">
        <f t="shared" ca="1" si="28"/>
        <v>0</v>
      </c>
      <c r="EC34" s="286">
        <f t="shared" ca="1" si="28"/>
        <v>0</v>
      </c>
      <c r="ED34" s="286">
        <f t="shared" ca="1" si="28"/>
        <v>0</v>
      </c>
      <c r="EE34" s="286">
        <f t="shared" ca="1" si="28"/>
        <v>0</v>
      </c>
      <c r="EF34" s="286">
        <f t="shared" ca="1" si="28"/>
        <v>0</v>
      </c>
      <c r="EG34" s="286">
        <f t="shared" ca="1" si="28"/>
        <v>0</v>
      </c>
      <c r="EH34" s="286">
        <f t="shared" ref="EH34:GJ34" ca="1" si="29">EG37</f>
        <v>0</v>
      </c>
      <c r="EI34" s="286">
        <f t="shared" ca="1" si="29"/>
        <v>0</v>
      </c>
      <c r="EJ34" s="286">
        <f t="shared" ca="1" si="29"/>
        <v>0</v>
      </c>
      <c r="EK34" s="286">
        <f t="shared" ca="1" si="29"/>
        <v>0</v>
      </c>
      <c r="EL34" s="286">
        <f t="shared" ca="1" si="29"/>
        <v>0</v>
      </c>
      <c r="EM34" s="286">
        <f t="shared" ca="1" si="29"/>
        <v>0</v>
      </c>
      <c r="EN34" s="286">
        <f t="shared" ca="1" si="29"/>
        <v>0</v>
      </c>
      <c r="EO34" s="286">
        <f t="shared" ca="1" si="29"/>
        <v>0</v>
      </c>
      <c r="EP34" s="286">
        <f t="shared" ca="1" si="29"/>
        <v>0</v>
      </c>
      <c r="EQ34" s="286">
        <f t="shared" ca="1" si="29"/>
        <v>0</v>
      </c>
      <c r="ER34" s="286">
        <f t="shared" ca="1" si="29"/>
        <v>0</v>
      </c>
      <c r="ES34" s="286">
        <f t="shared" ca="1" si="29"/>
        <v>0</v>
      </c>
      <c r="ET34" s="286">
        <f t="shared" ca="1" si="29"/>
        <v>0</v>
      </c>
      <c r="EU34" s="286">
        <f t="shared" ca="1" si="29"/>
        <v>0</v>
      </c>
      <c r="EV34" s="286">
        <f t="shared" ca="1" si="29"/>
        <v>0</v>
      </c>
      <c r="EW34" s="286">
        <f t="shared" ca="1" si="29"/>
        <v>0</v>
      </c>
      <c r="EX34" s="286">
        <f t="shared" ca="1" si="29"/>
        <v>0</v>
      </c>
      <c r="EY34" s="286">
        <f t="shared" ca="1" si="29"/>
        <v>0</v>
      </c>
      <c r="EZ34" s="286">
        <f t="shared" ca="1" si="29"/>
        <v>0</v>
      </c>
      <c r="FA34" s="286">
        <f t="shared" ca="1" si="29"/>
        <v>0</v>
      </c>
      <c r="FB34" s="286">
        <f t="shared" ca="1" si="29"/>
        <v>0</v>
      </c>
      <c r="FC34" s="286">
        <f t="shared" ca="1" si="29"/>
        <v>0</v>
      </c>
      <c r="FD34" s="286">
        <f t="shared" ca="1" si="29"/>
        <v>0</v>
      </c>
      <c r="FE34" s="286">
        <f t="shared" ca="1" si="29"/>
        <v>0</v>
      </c>
      <c r="FF34" s="286">
        <f t="shared" ca="1" si="29"/>
        <v>0</v>
      </c>
      <c r="FG34" s="286">
        <f t="shared" ca="1" si="29"/>
        <v>0</v>
      </c>
      <c r="FH34" s="286">
        <f t="shared" ca="1" si="29"/>
        <v>0</v>
      </c>
      <c r="FI34" s="286">
        <f t="shared" ca="1" si="29"/>
        <v>0</v>
      </c>
      <c r="FJ34" s="286">
        <f t="shared" ca="1" si="29"/>
        <v>0</v>
      </c>
      <c r="FK34" s="286">
        <f t="shared" ca="1" si="29"/>
        <v>0</v>
      </c>
      <c r="FL34" s="286">
        <f t="shared" ca="1" si="29"/>
        <v>0</v>
      </c>
      <c r="FM34" s="286">
        <f t="shared" ca="1" si="29"/>
        <v>0</v>
      </c>
      <c r="FN34" s="286">
        <f t="shared" ca="1" si="29"/>
        <v>0</v>
      </c>
      <c r="FO34" s="286">
        <f t="shared" ca="1" si="29"/>
        <v>0</v>
      </c>
      <c r="FP34" s="286">
        <f t="shared" ca="1" si="29"/>
        <v>0</v>
      </c>
      <c r="FQ34" s="286">
        <f t="shared" ca="1" si="29"/>
        <v>0</v>
      </c>
      <c r="FR34" s="286">
        <f t="shared" ca="1" si="29"/>
        <v>0</v>
      </c>
      <c r="FS34" s="286">
        <f t="shared" ca="1" si="29"/>
        <v>0</v>
      </c>
      <c r="FT34" s="286">
        <f t="shared" ca="1" si="29"/>
        <v>0</v>
      </c>
      <c r="FU34" s="286">
        <f t="shared" ca="1" si="29"/>
        <v>0</v>
      </c>
      <c r="FV34" s="286">
        <f t="shared" ca="1" si="29"/>
        <v>0</v>
      </c>
      <c r="FW34" s="286">
        <f t="shared" ca="1" si="29"/>
        <v>0</v>
      </c>
      <c r="FX34" s="286">
        <f t="shared" ca="1" si="29"/>
        <v>0</v>
      </c>
      <c r="FY34" s="286">
        <f t="shared" ca="1" si="29"/>
        <v>0</v>
      </c>
      <c r="FZ34" s="286">
        <f t="shared" ca="1" si="29"/>
        <v>0</v>
      </c>
      <c r="GA34" s="286">
        <f t="shared" ca="1" si="29"/>
        <v>0</v>
      </c>
      <c r="GB34" s="286">
        <f t="shared" ca="1" si="29"/>
        <v>0</v>
      </c>
      <c r="GC34" s="286">
        <f t="shared" ca="1" si="29"/>
        <v>0</v>
      </c>
      <c r="GD34" s="286">
        <f t="shared" ca="1" si="29"/>
        <v>0</v>
      </c>
      <c r="GE34" s="286">
        <f t="shared" ca="1" si="29"/>
        <v>0</v>
      </c>
      <c r="GF34" s="286">
        <f t="shared" ca="1" si="29"/>
        <v>0</v>
      </c>
      <c r="GG34" s="286">
        <f t="shared" ca="1" si="29"/>
        <v>0</v>
      </c>
      <c r="GH34" s="286">
        <f t="shared" ca="1" si="29"/>
        <v>0</v>
      </c>
      <c r="GI34" s="286">
        <f t="shared" ca="1" si="29"/>
        <v>0</v>
      </c>
      <c r="GJ34" s="286">
        <f t="shared" ca="1" si="29"/>
        <v>0</v>
      </c>
    </row>
    <row r="35" spans="1:192" s="527" customFormat="1" x14ac:dyDescent="0.25">
      <c r="A35" s="15"/>
      <c r="B35" s="15"/>
      <c r="C35" s="21"/>
      <c r="D35" s="60"/>
      <c r="E35" s="526" t="str">
        <f xml:space="preserve"> 'FS Qtr'!E$22</f>
        <v>Profit after tax</v>
      </c>
      <c r="F35" s="526">
        <f xml:space="preserve"> 'FS Qtr'!F$22</f>
        <v>0</v>
      </c>
      <c r="G35" s="526" t="str">
        <f xml:space="preserve"> 'FS Qtr'!G$22</f>
        <v>$ 000s</v>
      </c>
      <c r="H35" s="526">
        <f ca="1" xml:space="preserve"> 'FS Qtr'!H$22</f>
        <v>217633.25471094757</v>
      </c>
      <c r="I35" s="526">
        <f xml:space="preserve"> 'FS Qtr'!I$22</f>
        <v>0</v>
      </c>
      <c r="J35" s="526">
        <f xml:space="preserve"> 'FS Qtr'!J$22</f>
        <v>0</v>
      </c>
      <c r="K35" s="526">
        <f ca="1" xml:space="preserve"> 'FS Qtr'!K$22</f>
        <v>0</v>
      </c>
      <c r="L35" s="526">
        <f ca="1" xml:space="preserve"> 'FS Qtr'!L$22</f>
        <v>0</v>
      </c>
      <c r="M35" s="526">
        <f ca="1" xml:space="preserve"> 'FS Qtr'!M$22</f>
        <v>2169.5000000000014</v>
      </c>
      <c r="N35" s="526">
        <f ca="1" xml:space="preserve"> 'FS Qtr'!N$22</f>
        <v>2560.5400000000009</v>
      </c>
      <c r="O35" s="526">
        <f ca="1" xml:space="preserve"> 'FS Qtr'!O$22</f>
        <v>-1.9700000000011642</v>
      </c>
      <c r="P35" s="526">
        <f ca="1" xml:space="preserve"> 'FS Qtr'!P$22</f>
        <v>20.640899999999966</v>
      </c>
      <c r="Q35" s="526">
        <f ca="1" xml:space="preserve"> 'FS Qtr'!Q$22</f>
        <v>2202.1433655587084</v>
      </c>
      <c r="R35" s="526">
        <f ca="1" xml:space="preserve"> 'FS Qtr'!R$22</f>
        <v>2628.1149253731355</v>
      </c>
      <c r="S35" s="526">
        <f ca="1" xml:space="preserve"> 'FS Qtr'!S$22</f>
        <v>78.465870646765595</v>
      </c>
      <c r="T35" s="526">
        <f ca="1" xml:space="preserve"> 'FS Qtr'!T$22</f>
        <v>101.52984676616961</v>
      </c>
      <c r="U35" s="526">
        <f ca="1" xml:space="preserve"> 'FS Qtr'!U$22</f>
        <v>2275.616899871352</v>
      </c>
      <c r="V35" s="526">
        <f ca="1" xml:space="preserve"> 'FS Qtr'!V$22</f>
        <v>2695.8022143016278</v>
      </c>
      <c r="W35" s="526">
        <f ca="1" xml:space="preserve"> 'FS Qtr'!W$22</f>
        <v>158.95012004653364</v>
      </c>
      <c r="X35" s="526">
        <f ca="1" xml:space="preserve"> 'FS Qtr'!X$22</f>
        <v>175.21660702127966</v>
      </c>
      <c r="Y35" s="526">
        <f ca="1" xml:space="preserve"> 'FS Qtr'!Y$22</f>
        <v>2348.9759228369699</v>
      </c>
      <c r="Z35" s="526">
        <f ca="1" xml:space="preserve"> 'FS Qtr'!Z$22</f>
        <v>2763.601307762814</v>
      </c>
      <c r="AA35" s="526">
        <f ca="1" xml:space="preserve"> 'FS Qtr'!AA$22</f>
        <v>239.48250750898825</v>
      </c>
      <c r="AB35" s="526">
        <f ca="1" xml:space="preserve"> 'FS Qtr'!AB$22</f>
        <v>263.45698273425933</v>
      </c>
      <c r="AC35" s="526">
        <f ca="1" xml:space="preserve"> 'FS Qtr'!AC$22</f>
        <v>2422.8798432596814</v>
      </c>
      <c r="AD35" s="526">
        <f ca="1" xml:space="preserve"> 'FS Qtr'!AD$22</f>
        <v>2831.5116495152392</v>
      </c>
      <c r="AE35" s="526">
        <f ca="1" xml:space="preserve"> 'FS Qtr'!AE$22</f>
        <v>320.0627935412823</v>
      </c>
      <c r="AF35" s="526">
        <f ca="1" xml:space="preserve"> 'FS Qtr'!AF$22</f>
        <v>344.49467734752227</v>
      </c>
      <c r="AG35" s="526">
        <f ca="1" xml:space="preserve"> 'FS Qtr'!AG$22</f>
        <v>2496.6682055280421</v>
      </c>
      <c r="AH35" s="526">
        <f ca="1" xml:space="preserve"> 'FS Qtr'!AH$22</f>
        <v>2899.5326860848159</v>
      </c>
      <c r="AI35" s="526">
        <f ca="1" xml:space="preserve"> 'FS Qtr'!AI$22</f>
        <v>400.6907398420729</v>
      </c>
      <c r="AJ35" s="526">
        <f ca="1" xml:space="preserve"> 'FS Qtr'!AJ$22</f>
        <v>425.58146203733577</v>
      </c>
      <c r="AK35" s="526">
        <f ca="1" xml:space="preserve"> 'FS Qtr'!AK$22</f>
        <v>2570.5604679788153</v>
      </c>
      <c r="AL35" s="526">
        <f ca="1" xml:space="preserve"> 'FS Qtr'!AL$22</f>
        <v>2967.6638667510611</v>
      </c>
      <c r="AM35" s="526">
        <f ca="1" xml:space="preserve"> 'FS Qtr'!AM$22</f>
        <v>481.36610929559481</v>
      </c>
      <c r="AN35" s="526">
        <f ca="1" xml:space="preserve"> 'FS Qtr'!AN$22</f>
        <v>502.11368117353777</v>
      </c>
      <c r="AO35" s="526">
        <f ca="1" xml:space="preserve"> 'FS Qtr'!AO$22</f>
        <v>2641.2131370244488</v>
      </c>
      <c r="AP35" s="526">
        <f ca="1" xml:space="preserve"> 'FS Qtr'!AP$22</f>
        <v>3035.9046435333935</v>
      </c>
      <c r="AQ35" s="526">
        <f ca="1" xml:space="preserve"> 'FS Qtr'!AQ$22</f>
        <v>562.08866596576627</v>
      </c>
      <c r="AR35" s="526">
        <f ca="1" xml:space="preserve"> 'FS Qtr'!AR$22</f>
        <v>584.88012428357627</v>
      </c>
      <c r="AS35" s="526">
        <f ca="1" xml:space="preserve"> 'FS Qtr'!AS$22</f>
        <v>2712.0547475325461</v>
      </c>
      <c r="AT35" s="526">
        <f ca="1" xml:space="preserve"> 'FS Qtr'!AT$22</f>
        <v>3104.2544711775076</v>
      </c>
      <c r="AU35" s="526">
        <f ca="1" xml:space="preserve"> 'FS Qtr'!AU$22</f>
        <v>642.85817509031494</v>
      </c>
      <c r="AV35" s="526">
        <f ca="1" xml:space="preserve"> 'FS Qtr'!AV$22</f>
        <v>664.67256204585431</v>
      </c>
      <c r="AW35" s="526">
        <f ca="1" xml:space="preserve"> 'FS Qtr'!AW$22</f>
        <v>2783.353853203218</v>
      </c>
      <c r="AX35" s="526">
        <f ca="1" xml:space="preserve"> 'FS Qtr'!AX$22</f>
        <v>3172.7128071417992</v>
      </c>
      <c r="AY35" s="526">
        <f ca="1" xml:space="preserve"> 'FS Qtr'!AY$22</f>
        <v>723.6744030749403</v>
      </c>
      <c r="AZ35" s="526">
        <f ca="1" xml:space="preserve"> 'FS Qtr'!AZ$22</f>
        <v>744.69008654105289</v>
      </c>
      <c r="BA35" s="526">
        <f ca="1" xml:space="preserve"> 'FS Qtr'!BA$22</f>
        <v>2855.1079970470828</v>
      </c>
      <c r="BB35" s="526">
        <f ca="1" xml:space="preserve"> 'FS Qtr'!BB$22</f>
        <v>3218.73911158388</v>
      </c>
      <c r="BC35" s="526">
        <f ca="1" xml:space="preserve"> 'FS Qtr'!BC$22</f>
        <v>759.4571174875033</v>
      </c>
      <c r="BD35" s="526">
        <f ca="1" xml:space="preserve"> 'FS Qtr'!BD$22</f>
        <v>759.45711748750432</v>
      </c>
      <c r="BE35" s="526">
        <f ca="1" xml:space="preserve"> 'FS Qtr'!BE$22</f>
        <v>2839.1484434015501</v>
      </c>
      <c r="BF35" s="526">
        <f ca="1" xml:space="preserve"> 'FS Qtr'!BF$22</f>
        <v>3197.2528473471452</v>
      </c>
      <c r="BG35" s="526">
        <f ca="1" xml:space="preserve"> 'FS Qtr'!BG$22</f>
        <v>750.20608705224186</v>
      </c>
      <c r="BH35" s="526">
        <f ca="1" xml:space="preserve"> 'FS Qtr'!BH$22</f>
        <v>750.20608705224299</v>
      </c>
      <c r="BI35" s="526">
        <f ca="1" xml:space="preserve"> 'FS Qtr'!BI$22</f>
        <v>2819.5506899517923</v>
      </c>
      <c r="BJ35" s="526">
        <f ca="1" xml:space="preserve"> 'FS Qtr'!BJ$22</f>
        <v>3175.8734799474091</v>
      </c>
      <c r="BK35" s="526">
        <f ca="1" xml:space="preserve"> 'FS Qtr'!BK$22</f>
        <v>741.00108164402263</v>
      </c>
      <c r="BL35" s="526">
        <f ca="1" xml:space="preserve"> 'FS Qtr'!BL$22</f>
        <v>741.00108164402377</v>
      </c>
      <c r="BM35" s="526">
        <f ca="1" xml:space="preserve"> 'FS Qtr'!BM$22</f>
        <v>2800.0504377629777</v>
      </c>
      <c r="BN35" s="526">
        <f ca="1" xml:space="preserve"> 'FS Qtr'!BN$22</f>
        <v>3154.6004775596111</v>
      </c>
      <c r="BO35" s="526">
        <f ca="1" xml:space="preserve"> 'FS Qtr'!BO$22</f>
        <v>731.8418722826093</v>
      </c>
      <c r="BP35" s="526">
        <f ca="1" xml:space="preserve"> 'FS Qtr'!BP$22</f>
        <v>731.84187228261067</v>
      </c>
      <c r="BQ35" s="526">
        <f ca="1" xml:space="preserve"> 'FS Qtr'!BQ$22</f>
        <v>2780.6472017542073</v>
      </c>
      <c r="BR35" s="526">
        <f ca="1" xml:space="preserve"> 'FS Qtr'!BR$22</f>
        <v>3133.4333110045895</v>
      </c>
      <c r="BS35" s="526">
        <f ca="1" xml:space="preserve"> 'FS Qtr'!BS$22</f>
        <v>722.72823112697517</v>
      </c>
      <c r="BT35" s="526">
        <f ca="1" xml:space="preserve"> 'FS Qtr'!BT$22</f>
        <v>722.7282311269762</v>
      </c>
      <c r="BU35" s="526">
        <f ca="1" xml:space="preserve"> 'FS Qtr'!BU$22</f>
        <v>2761.3404992579185</v>
      </c>
      <c r="BV35" s="526">
        <f ca="1" xml:space="preserve"> 'FS Qtr'!BV$22</f>
        <v>3112.371453735911</v>
      </c>
      <c r="BW35" s="526">
        <f ca="1" xml:space="preserve"> 'FS Qtr'!BW$22</f>
        <v>713.65993146962751</v>
      </c>
      <c r="BX35" s="526">
        <f ca="1" xml:space="preserve"> 'FS Qtr'!BX$22</f>
        <v>713.65993146962865</v>
      </c>
      <c r="BY35" s="526">
        <f ca="1" xml:space="preserve"> 'FS Qtr'!BY$22</f>
        <v>2742.1298500078788</v>
      </c>
      <c r="BZ35" s="526">
        <f ca="1" xml:space="preserve"> 'FS Qtr'!BZ$22</f>
        <v>3091.4143818267776</v>
      </c>
      <c r="CA35" s="526">
        <f ca="1" xml:space="preserve"> 'FS Qtr'!CA$22</f>
        <v>704.63674773097227</v>
      </c>
      <c r="CB35" s="526">
        <f ca="1" xml:space="preserve"> 'FS Qtr'!CB$22</f>
        <v>704.63674773097341</v>
      </c>
      <c r="CC35" s="526">
        <f ca="1" xml:space="preserve"> 'FS Qtr'!CC$22</f>
        <v>2723.0147761272433</v>
      </c>
      <c r="CD35" s="526">
        <f ca="1" xml:space="preserve"> 'FS Qtr'!CD$22</f>
        <v>3070.5615739569926</v>
      </c>
      <c r="CE35" s="526">
        <f ca="1" xml:space="preserve"> 'FS Qtr'!CE$22</f>
        <v>695.65845545370428</v>
      </c>
      <c r="CF35" s="526">
        <f ca="1" xml:space="preserve"> 'FS Qtr'!CF$22</f>
        <v>695.65845545370541</v>
      </c>
      <c r="CG35" s="526">
        <f ca="1" xml:space="preserve"> 'FS Qtr'!CG$22</f>
        <v>2703.9948021166615</v>
      </c>
      <c r="CH35" s="526">
        <f ca="1" xml:space="preserve"> 'FS Qtr'!CH$22</f>
        <v>3049.8125113999945</v>
      </c>
      <c r="CI35" s="526">
        <f ca="1" xml:space="preserve"> 'FS Qtr'!CI$22</f>
        <v>686.72483129721877</v>
      </c>
      <c r="CJ35" s="526">
        <f ca="1" xml:space="preserve"> 'FS Qtr'!CJ$22</f>
        <v>686.72483129721945</v>
      </c>
      <c r="CK35" s="526">
        <f ca="1" xml:space="preserve"> 'FS Qtr'!CK$22</f>
        <v>2685.0694548424499</v>
      </c>
      <c r="CL35" s="526">
        <f ca="1" xml:space="preserve"> 'FS Qtr'!CL$22</f>
        <v>3029.166678009944</v>
      </c>
      <c r="CM35" s="526">
        <f ca="1" xml:space="preserve"> 'FS Qtr'!CM$22</f>
        <v>677.8356530320583</v>
      </c>
      <c r="CN35" s="526">
        <f ca="1" xml:space="preserve"> 'FS Qtr'!CN$22</f>
        <v>677.83565303205944</v>
      </c>
      <c r="CO35" s="526">
        <f ca="1" xml:space="preserve"> 'FS Qtr'!CO$22</f>
        <v>2666.238263524825</v>
      </c>
      <c r="CP35" s="526">
        <f ca="1" xml:space="preserve"> 'FS Qtr'!CP$22</f>
        <v>3008.6235602089</v>
      </c>
      <c r="CQ35" s="526">
        <f ca="1" xml:space="preserve"> 'FS Qtr'!CQ$22</f>
        <v>668.99069953438664</v>
      </c>
      <c r="CR35" s="526">
        <f ca="1" xml:space="preserve"> 'FS Qtr'!CR$22</f>
        <v>668.99069953438743</v>
      </c>
      <c r="CS35" s="526">
        <f ca="1" xml:space="preserve"> 'FS Qtr'!CS$22</f>
        <v>2647.5007597261961</v>
      </c>
      <c r="CT35" s="526">
        <f ca="1" xml:space="preserve"> 'FS Qtr'!CT$22</f>
        <v>2988.1826469740313</v>
      </c>
      <c r="CU35" s="526">
        <f ca="1" xml:space="preserve"> 'FS Qtr'!CU$22</f>
        <v>660.18975078048493</v>
      </c>
      <c r="CV35" s="526">
        <f ca="1" xml:space="preserve"> 'FS Qtr'!CV$22</f>
        <v>660.18975078048572</v>
      </c>
      <c r="CW35" s="526">
        <f ca="1" xml:space="preserve"> 'FS Qtr'!CW$22</f>
        <v>2628.8564773394983</v>
      </c>
      <c r="CX35" s="526">
        <f ca="1" xml:space="preserve"> 'FS Qtr'!CX$22</f>
        <v>2967.8434298249076</v>
      </c>
      <c r="CY35" s="526">
        <f ca="1" xml:space="preserve"> 'FS Qtr'!CY$22</f>
        <v>651.43258784127863</v>
      </c>
      <c r="CZ35" s="526">
        <f ca="1" xml:space="preserve"> 'FS Qtr'!CZ$22</f>
        <v>651.43258784127977</v>
      </c>
      <c r="DA35" s="526">
        <f ca="1" xml:space="preserve"> 'FS Qtr'!DA$22</f>
        <v>2610.3049525766169</v>
      </c>
      <c r="DB35" s="526">
        <f ca="1" xml:space="preserve"> 'FS Qtr'!DB$22</f>
        <v>2947.6054028108542</v>
      </c>
      <c r="DC35" s="526">
        <f ca="1" xml:space="preserve"> 'FS Qtr'!DC$22</f>
        <v>642.7189928768945</v>
      </c>
      <c r="DD35" s="526">
        <f ca="1" xml:space="preserve"> 'FS Qtr'!DD$22</f>
        <v>642.71899287689519</v>
      </c>
      <c r="DE35" s="526">
        <f ca="1" xml:space="preserve"> 'FS Qtr'!DE$22</f>
        <v>2591.845723956832</v>
      </c>
      <c r="DF35" s="526">
        <f ca="1" xml:space="preserve"> 'FS Qtr'!DF$22</f>
        <v>2927.4680624983621</v>
      </c>
      <c r="DG35" s="526">
        <f ca="1" xml:space="preserve"> 'FS Qtr'!DG$22</f>
        <v>634.0487491312382</v>
      </c>
      <c r="DH35" s="526">
        <f ca="1" xml:space="preserve"> 'FS Qtr'!DH$22</f>
        <v>634.04874913123933</v>
      </c>
      <c r="DI35" s="526">
        <f ca="1" xml:space="preserve"> 'FS Qtr'!DI$22</f>
        <v>3373.4783322953563</v>
      </c>
      <c r="DJ35" s="526">
        <f ca="1" xml:space="preserve"> 'FS Qtr'!DJ$22</f>
        <v>3707.4309079585692</v>
      </c>
      <c r="DK35" s="526">
        <f ca="1" xml:space="preserve"> 'FS Qtr'!DK$22</f>
        <v>1425.4216409266057</v>
      </c>
      <c r="DL35" s="526">
        <f ca="1" xml:space="preserve"> 'FS Qtr'!DL$22</f>
        <v>1425.4216409266064</v>
      </c>
      <c r="DM35" s="526">
        <f ca="1" xml:space="preserve"> 'FS Qtr'!DM$22</f>
        <v>3355.2023206918975</v>
      </c>
      <c r="DN35" s="526">
        <f ca="1" xml:space="preserve"> 'FS Qtr'!DN$22</f>
        <v>3687.4934407547962</v>
      </c>
      <c r="DO35" s="526">
        <f ca="1" xml:space="preserve"> 'FS Qtr'!DO$22</f>
        <v>1416.8374536583142</v>
      </c>
      <c r="DP35" s="526">
        <f ca="1" xml:space="preserve"> 'FS Qtr'!DP$22</f>
        <v>1416.8374536583153</v>
      </c>
      <c r="DQ35" s="526">
        <f ca="1" xml:space="preserve"> 'FS Qtr'!DQ$22</f>
        <v>3337.0172345193009</v>
      </c>
      <c r="DR35" s="526">
        <f ca="1" xml:space="preserve"> 'FS Qtr'!DR$22</f>
        <v>3667.6551649301459</v>
      </c>
      <c r="DS35" s="526">
        <f ca="1" xml:space="preserve"> 'FS Qtr'!DS$22</f>
        <v>1408.2959737893677</v>
      </c>
      <c r="DT35" s="526">
        <f ca="1" xml:space="preserve"> 'FS Qtr'!DT$22</f>
        <v>1408.2959737893684</v>
      </c>
      <c r="DU35" s="526">
        <f ca="1" xml:space="preserve"> 'FS Qtr'!DU$22</f>
        <v>3318.9226214122405</v>
      </c>
      <c r="DV35" s="526">
        <f ca="1" xml:space="preserve"> 'FS Qtr'!DV$22</f>
        <v>3647.9155869951719</v>
      </c>
      <c r="DW35" s="526">
        <f ca="1" xml:space="preserve"> 'FS Qtr'!DW$22</f>
        <v>1399.7969888451426</v>
      </c>
      <c r="DX35" s="526">
        <f ca="1" xml:space="preserve"> 'FS Qtr'!DX$22</f>
        <v>1399.7969888451432</v>
      </c>
      <c r="DY35" s="526">
        <f ca="1" xml:space="preserve"> 'FS Qtr'!DY$22</f>
        <v>3300.918031255962</v>
      </c>
      <c r="DZ35" s="526">
        <f ca="1" xml:space="preserve"> 'FS Qtr'!DZ$22</f>
        <v>3628.2742159155941</v>
      </c>
      <c r="EA35" s="526">
        <f ca="1" xml:space="preserve"> 'FS Qtr'!EA$22</f>
        <v>1391.3402874081021</v>
      </c>
      <c r="EB35" s="526">
        <f ca="1" xml:space="preserve"> 'FS Qtr'!EB$22</f>
        <v>1391.3402874081032</v>
      </c>
      <c r="EC35" s="526">
        <f ca="1" xml:space="preserve"> 'FS Qtr'!EC$22</f>
        <v>0</v>
      </c>
      <c r="ED35" s="526">
        <f ca="1" xml:space="preserve"> 'FS Qtr'!ED$22</f>
        <v>0</v>
      </c>
      <c r="EE35" s="526">
        <f ca="1" xml:space="preserve"> 'FS Qtr'!EE$22</f>
        <v>0</v>
      </c>
      <c r="EF35" s="526">
        <f ca="1" xml:space="preserve"> 'FS Qtr'!EF$22</f>
        <v>0</v>
      </c>
      <c r="EG35" s="526">
        <f ca="1" xml:space="preserve"> 'FS Qtr'!EG$22</f>
        <v>0</v>
      </c>
      <c r="EH35" s="526">
        <f ca="1" xml:space="preserve"> 'FS Qtr'!EH$22</f>
        <v>0</v>
      </c>
      <c r="EI35" s="526">
        <f ca="1" xml:space="preserve"> 'FS Qtr'!EI$22</f>
        <v>0</v>
      </c>
      <c r="EJ35" s="526">
        <f ca="1" xml:space="preserve"> 'FS Qtr'!EJ$22</f>
        <v>0</v>
      </c>
      <c r="EK35" s="526">
        <f ca="1" xml:space="preserve"> 'FS Qtr'!EK$22</f>
        <v>0</v>
      </c>
      <c r="EL35" s="526">
        <f ca="1" xml:space="preserve"> 'FS Qtr'!EL$22</f>
        <v>0</v>
      </c>
      <c r="EM35" s="526">
        <f ca="1" xml:space="preserve"> 'FS Qtr'!EM$22</f>
        <v>0</v>
      </c>
      <c r="EN35" s="526">
        <f ca="1" xml:space="preserve"> 'FS Qtr'!EN$22</f>
        <v>0</v>
      </c>
      <c r="EO35" s="526">
        <f ca="1" xml:space="preserve"> 'FS Qtr'!EO$22</f>
        <v>0</v>
      </c>
      <c r="EP35" s="526">
        <f ca="1" xml:space="preserve"> 'FS Qtr'!EP$22</f>
        <v>0</v>
      </c>
      <c r="EQ35" s="526">
        <f ca="1" xml:space="preserve"> 'FS Qtr'!EQ$22</f>
        <v>0</v>
      </c>
      <c r="ER35" s="526">
        <f ca="1" xml:space="preserve"> 'FS Qtr'!ER$22</f>
        <v>0</v>
      </c>
      <c r="ES35" s="526">
        <f ca="1" xml:space="preserve"> 'FS Qtr'!ES$22</f>
        <v>0</v>
      </c>
      <c r="ET35" s="526">
        <f ca="1" xml:space="preserve"> 'FS Qtr'!ET$22</f>
        <v>0</v>
      </c>
      <c r="EU35" s="526">
        <f ca="1" xml:space="preserve"> 'FS Qtr'!EU$22</f>
        <v>0</v>
      </c>
      <c r="EV35" s="526">
        <f ca="1" xml:space="preserve"> 'FS Qtr'!EV$22</f>
        <v>0</v>
      </c>
      <c r="EW35" s="526">
        <f ca="1" xml:space="preserve"> 'FS Qtr'!EW$22</f>
        <v>0</v>
      </c>
      <c r="EX35" s="526">
        <f ca="1" xml:space="preserve"> 'FS Qtr'!EX$22</f>
        <v>0</v>
      </c>
      <c r="EY35" s="526">
        <f ca="1" xml:space="preserve"> 'FS Qtr'!EY$22</f>
        <v>0</v>
      </c>
      <c r="EZ35" s="526">
        <f ca="1" xml:space="preserve"> 'FS Qtr'!EZ$22</f>
        <v>0</v>
      </c>
      <c r="FA35" s="526">
        <f ca="1" xml:space="preserve"> 'FS Qtr'!FA$22</f>
        <v>0</v>
      </c>
      <c r="FB35" s="526">
        <f ca="1" xml:space="preserve"> 'FS Qtr'!FB$22</f>
        <v>0</v>
      </c>
      <c r="FC35" s="526">
        <f ca="1" xml:space="preserve"> 'FS Qtr'!FC$22</f>
        <v>0</v>
      </c>
      <c r="FD35" s="526">
        <f ca="1" xml:space="preserve"> 'FS Qtr'!FD$22</f>
        <v>0</v>
      </c>
      <c r="FE35" s="526">
        <f ca="1" xml:space="preserve"> 'FS Qtr'!FE$22</f>
        <v>0</v>
      </c>
      <c r="FF35" s="526">
        <f ca="1" xml:space="preserve"> 'FS Qtr'!FF$22</f>
        <v>0</v>
      </c>
      <c r="FG35" s="526">
        <f ca="1" xml:space="preserve"> 'FS Qtr'!FG$22</f>
        <v>0</v>
      </c>
      <c r="FH35" s="526">
        <f ca="1" xml:space="preserve"> 'FS Qtr'!FH$22</f>
        <v>0</v>
      </c>
      <c r="FI35" s="526">
        <f ca="1" xml:space="preserve"> 'FS Qtr'!FI$22</f>
        <v>0</v>
      </c>
      <c r="FJ35" s="526">
        <f ca="1" xml:space="preserve"> 'FS Qtr'!FJ$22</f>
        <v>0</v>
      </c>
      <c r="FK35" s="526">
        <f ca="1" xml:space="preserve"> 'FS Qtr'!FK$22</f>
        <v>0</v>
      </c>
      <c r="FL35" s="526">
        <f ca="1" xml:space="preserve"> 'FS Qtr'!FL$22</f>
        <v>0</v>
      </c>
      <c r="FM35" s="526">
        <f ca="1" xml:space="preserve"> 'FS Qtr'!FM$22</f>
        <v>0</v>
      </c>
      <c r="FN35" s="526">
        <f ca="1" xml:space="preserve"> 'FS Qtr'!FN$22</f>
        <v>0</v>
      </c>
      <c r="FO35" s="526">
        <f ca="1" xml:space="preserve"> 'FS Qtr'!FO$22</f>
        <v>0</v>
      </c>
      <c r="FP35" s="526">
        <f ca="1" xml:space="preserve"> 'FS Qtr'!FP$22</f>
        <v>0</v>
      </c>
      <c r="FQ35" s="526">
        <f ca="1" xml:space="preserve"> 'FS Qtr'!FQ$22</f>
        <v>0</v>
      </c>
      <c r="FR35" s="526">
        <f ca="1" xml:space="preserve"> 'FS Qtr'!FR$22</f>
        <v>0</v>
      </c>
      <c r="FS35" s="526">
        <f ca="1" xml:space="preserve"> 'FS Qtr'!FS$22</f>
        <v>0</v>
      </c>
      <c r="FT35" s="526">
        <f ca="1" xml:space="preserve"> 'FS Qtr'!FT$22</f>
        <v>0</v>
      </c>
      <c r="FU35" s="526">
        <f ca="1" xml:space="preserve"> 'FS Qtr'!FU$22</f>
        <v>0</v>
      </c>
      <c r="FV35" s="526">
        <f ca="1" xml:space="preserve"> 'FS Qtr'!FV$22</f>
        <v>0</v>
      </c>
      <c r="FW35" s="526">
        <f ca="1" xml:space="preserve"> 'FS Qtr'!FW$22</f>
        <v>0</v>
      </c>
      <c r="FX35" s="526">
        <f ca="1" xml:space="preserve"> 'FS Qtr'!FX$22</f>
        <v>0</v>
      </c>
      <c r="FY35" s="526">
        <f ca="1" xml:space="preserve"> 'FS Qtr'!FY$22</f>
        <v>0</v>
      </c>
      <c r="FZ35" s="526">
        <f ca="1" xml:space="preserve"> 'FS Qtr'!FZ$22</f>
        <v>0</v>
      </c>
      <c r="GA35" s="526">
        <f ca="1" xml:space="preserve"> 'FS Qtr'!GA$22</f>
        <v>0</v>
      </c>
      <c r="GB35" s="526">
        <f ca="1" xml:space="preserve"> 'FS Qtr'!GB$22</f>
        <v>0</v>
      </c>
      <c r="GC35" s="526">
        <f ca="1" xml:space="preserve"> 'FS Qtr'!GC$22</f>
        <v>0</v>
      </c>
      <c r="GD35" s="526">
        <f ca="1" xml:space="preserve"> 'FS Qtr'!GD$22</f>
        <v>0</v>
      </c>
      <c r="GE35" s="526">
        <f ca="1" xml:space="preserve"> 'FS Qtr'!GE$22</f>
        <v>0</v>
      </c>
      <c r="GF35" s="526">
        <f ca="1" xml:space="preserve"> 'FS Qtr'!GF$22</f>
        <v>0</v>
      </c>
      <c r="GG35" s="526">
        <f ca="1" xml:space="preserve"> 'FS Qtr'!GG$22</f>
        <v>0</v>
      </c>
      <c r="GH35" s="526">
        <f ca="1" xml:space="preserve"> 'FS Qtr'!GH$22</f>
        <v>0</v>
      </c>
      <c r="GI35" s="526">
        <f ca="1" xml:space="preserve"> 'FS Qtr'!GI$22</f>
        <v>0</v>
      </c>
      <c r="GJ35" s="526">
        <f ca="1" xml:space="preserve"> 'FS Qtr'!GJ$22</f>
        <v>0</v>
      </c>
    </row>
    <row r="36" spans="1:192" s="275" customFormat="1" x14ac:dyDescent="0.25">
      <c r="A36" s="15"/>
      <c r="B36" s="15"/>
      <c r="C36" s="21"/>
      <c r="D36" s="60"/>
      <c r="E36" s="172" t="str">
        <f t="shared" ref="E36:AJ36" si="30" xml:space="preserve"> E$62</f>
        <v>Dividends paid POS</v>
      </c>
      <c r="F36" s="172">
        <f t="shared" si="30"/>
        <v>0</v>
      </c>
      <c r="G36" s="172" t="str">
        <f t="shared" si="30"/>
        <v>$ 000s</v>
      </c>
      <c r="H36" s="172">
        <f t="shared" ca="1" si="30"/>
        <v>217633.25471094763</v>
      </c>
      <c r="I36" s="172">
        <f t="shared" si="30"/>
        <v>0</v>
      </c>
      <c r="J36" s="172">
        <f t="shared" ca="1" si="30"/>
        <v>0</v>
      </c>
      <c r="K36" s="172">
        <f t="shared" ca="1" si="30"/>
        <v>0</v>
      </c>
      <c r="L36" s="172">
        <f t="shared" ca="1" si="30"/>
        <v>0</v>
      </c>
      <c r="M36" s="172">
        <f t="shared" ca="1" si="30"/>
        <v>1961.8750000000018</v>
      </c>
      <c r="N36" s="172">
        <f t="shared" ca="1" si="30"/>
        <v>2450.6750000000011</v>
      </c>
      <c r="O36" s="172">
        <f t="shared" ca="1" si="30"/>
        <v>0</v>
      </c>
      <c r="P36" s="172">
        <f t="shared" ca="1" si="30"/>
        <v>0</v>
      </c>
      <c r="Q36" s="172">
        <f t="shared" ca="1" si="30"/>
        <v>526.01783194838413</v>
      </c>
      <c r="R36" s="172">
        <f t="shared" ca="1" si="30"/>
        <v>2535.1436567164192</v>
      </c>
      <c r="S36" s="172">
        <f t="shared" ca="1" si="30"/>
        <v>0</v>
      </c>
      <c r="T36" s="172">
        <f t="shared" ca="1" si="30"/>
        <v>0</v>
      </c>
      <c r="U36" s="172">
        <f t="shared" ca="1" si="30"/>
        <v>819.51577160535885</v>
      </c>
      <c r="V36" s="172">
        <f t="shared" ca="1" si="30"/>
        <v>2619.7527678770348</v>
      </c>
      <c r="W36" s="172">
        <f t="shared" ca="1" si="30"/>
        <v>0</v>
      </c>
      <c r="X36" s="172">
        <f t="shared" ca="1" si="30"/>
        <v>0</v>
      </c>
      <c r="Y36" s="172">
        <f t="shared" ca="1" si="30"/>
        <v>1103.9283123809789</v>
      </c>
      <c r="Z36" s="172">
        <f t="shared" ca="1" si="30"/>
        <v>2704.5016347035175</v>
      </c>
      <c r="AA36" s="172">
        <f t="shared" ca="1" si="30"/>
        <v>0</v>
      </c>
      <c r="AB36" s="172">
        <f t="shared" ca="1" si="30"/>
        <v>0</v>
      </c>
      <c r="AC36" s="172">
        <f t="shared" ca="1" si="30"/>
        <v>1407.2741668786609</v>
      </c>
      <c r="AD36" s="172">
        <f t="shared" ca="1" si="30"/>
        <v>2789.3895618940492</v>
      </c>
      <c r="AE36" s="172">
        <f t="shared" ca="1" si="30"/>
        <v>0</v>
      </c>
      <c r="AF36" s="172">
        <f t="shared" ca="1" si="30"/>
        <v>0</v>
      </c>
      <c r="AG36" s="172">
        <f t="shared" ca="1" si="30"/>
        <v>1701.5320955210582</v>
      </c>
      <c r="AH36" s="172">
        <f t="shared" ca="1" si="30"/>
        <v>2874.4158576060199</v>
      </c>
      <c r="AI36" s="172">
        <f t="shared" ca="1" si="30"/>
        <v>0</v>
      </c>
      <c r="AJ36" s="172">
        <f t="shared" ca="1" si="30"/>
        <v>0</v>
      </c>
      <c r="AK36" s="172">
        <f t="shared" ref="AK36:BP36" ca="1" si="31" xml:space="preserve"> AK$62</f>
        <v>1996.0408373227799</v>
      </c>
      <c r="AL36" s="172">
        <f t="shared" ca="1" si="31"/>
        <v>2899.2494785453619</v>
      </c>
      <c r="AM36" s="172">
        <f t="shared" ca="1" si="31"/>
        <v>0</v>
      </c>
      <c r="AN36" s="172">
        <f t="shared" ca="1" si="31"/>
        <v>0</v>
      </c>
      <c r="AO36" s="172">
        <f t="shared" ca="1" si="31"/>
        <v>1526.3839969571115</v>
      </c>
      <c r="AP36" s="172">
        <f t="shared" ca="1" si="31"/>
        <v>2311.8401845259596</v>
      </c>
      <c r="AQ36" s="172">
        <f t="shared" ca="1" si="31"/>
        <v>0</v>
      </c>
      <c r="AR36" s="172">
        <f t="shared" ca="1" si="31"/>
        <v>0</v>
      </c>
      <c r="AS36" s="172">
        <f t="shared" ca="1" si="31"/>
        <v>1621.2806119291183</v>
      </c>
      <c r="AT36" s="172">
        <f t="shared" ca="1" si="31"/>
        <v>2338.2803814130843</v>
      </c>
      <c r="AU36" s="172">
        <f t="shared" ca="1" si="31"/>
        <v>0</v>
      </c>
      <c r="AV36" s="172">
        <f t="shared" ca="1" si="31"/>
        <v>0</v>
      </c>
      <c r="AW36" s="172">
        <f t="shared" ca="1" si="31"/>
        <v>1739.5718038390191</v>
      </c>
      <c r="AX36" s="172">
        <f t="shared" ca="1" si="31"/>
        <v>2372.6030611906149</v>
      </c>
      <c r="AY36" s="172">
        <f t="shared" ca="1" si="31"/>
        <v>0</v>
      </c>
      <c r="AZ36" s="172">
        <f t="shared" ca="1" si="31"/>
        <v>0</v>
      </c>
      <c r="BA36" s="172">
        <f t="shared" ca="1" si="31"/>
        <v>3629.6563388536106</v>
      </c>
      <c r="BB36" s="172">
        <f t="shared" ca="1" si="31"/>
        <v>4140.8256603207283</v>
      </c>
      <c r="BC36" s="172">
        <f t="shared" ca="1" si="31"/>
        <v>1675.4393387875091</v>
      </c>
      <c r="BD36" s="172">
        <f t="shared" ca="1" si="31"/>
        <v>1669.6402277225097</v>
      </c>
      <c r="BE36" s="172">
        <f t="shared" ca="1" si="31"/>
        <v>3743.8223981248057</v>
      </c>
      <c r="BF36" s="172">
        <f t="shared" ca="1" si="31"/>
        <v>4096.6931043342374</v>
      </c>
      <c r="BG36" s="172">
        <f t="shared" ca="1" si="31"/>
        <v>1644.6743311899797</v>
      </c>
      <c r="BH36" s="172">
        <f t="shared" ca="1" si="31"/>
        <v>1639.950918983094</v>
      </c>
      <c r="BI36" s="172">
        <f t="shared" ca="1" si="31"/>
        <v>3704.8082802861009</v>
      </c>
      <c r="BJ36" s="172">
        <f t="shared" ca="1" si="31"/>
        <v>4056.8681907650021</v>
      </c>
      <c r="BK36" s="172">
        <f t="shared" ca="1" si="31"/>
        <v>1617.9460569207358</v>
      </c>
      <c r="BL36" s="172">
        <f t="shared" ca="1" si="31"/>
        <v>1614.0988081569014</v>
      </c>
      <c r="BM36" s="172">
        <f t="shared" ca="1" si="31"/>
        <v>3669.4932779502114</v>
      </c>
      <c r="BN36" s="172">
        <f t="shared" ca="1" si="31"/>
        <v>4020.5711757374834</v>
      </c>
      <c r="BO36" s="172">
        <f t="shared" ca="1" si="31"/>
        <v>1594.5140355515878</v>
      </c>
      <c r="BP36" s="172">
        <f t="shared" ca="1" si="31"/>
        <v>1591.3804273881403</v>
      </c>
      <c r="BQ36" s="172">
        <f t="shared" ref="BQ36:CV36" ca="1" si="32" xml:space="preserve"> BQ$62</f>
        <v>3637.2088291044602</v>
      </c>
      <c r="BR36" s="172">
        <f t="shared" ca="1" si="32"/>
        <v>3987.16685698733</v>
      </c>
      <c r="BS36" s="172">
        <f t="shared" ca="1" si="32"/>
        <v>1573.7750998105785</v>
      </c>
      <c r="BT36" s="172">
        <f t="shared" ca="1" si="32"/>
        <v>1571.2227563763995</v>
      </c>
      <c r="BU36" s="172">
        <f t="shared" ca="1" si="32"/>
        <v>3607.4102982448703</v>
      </c>
      <c r="BV36" s="172">
        <f t="shared" ca="1" si="32"/>
        <v>3956.1377627735155</v>
      </c>
      <c r="BW36" s="172">
        <f t="shared" ca="1" si="32"/>
        <v>1555.2379250553518</v>
      </c>
      <c r="BX36" s="172">
        <f t="shared" ca="1" si="32"/>
        <v>1103.6418095983965</v>
      </c>
      <c r="BY36" s="172">
        <f t="shared" ca="1" si="32"/>
        <v>2742.1298500078788</v>
      </c>
      <c r="BZ36" s="172">
        <f t="shared" ca="1" si="32"/>
        <v>3091.4143818267776</v>
      </c>
      <c r="CA36" s="172">
        <f t="shared" ca="1" si="32"/>
        <v>704.63674773097227</v>
      </c>
      <c r="CB36" s="172">
        <f t="shared" ca="1" si="32"/>
        <v>704.63674773097341</v>
      </c>
      <c r="CC36" s="172">
        <f t="shared" ca="1" si="32"/>
        <v>2723.0147761272433</v>
      </c>
      <c r="CD36" s="172">
        <f t="shared" ca="1" si="32"/>
        <v>3070.5615739569926</v>
      </c>
      <c r="CE36" s="172">
        <f t="shared" ca="1" si="32"/>
        <v>695.65845545370428</v>
      </c>
      <c r="CF36" s="172">
        <f t="shared" ca="1" si="32"/>
        <v>695.65845545370541</v>
      </c>
      <c r="CG36" s="172">
        <f t="shared" ca="1" si="32"/>
        <v>2703.9948021166615</v>
      </c>
      <c r="CH36" s="172">
        <f t="shared" ca="1" si="32"/>
        <v>3049.8125113999945</v>
      </c>
      <c r="CI36" s="172">
        <f t="shared" ca="1" si="32"/>
        <v>686.72483129721877</v>
      </c>
      <c r="CJ36" s="172">
        <f t="shared" ca="1" si="32"/>
        <v>686.72483129721945</v>
      </c>
      <c r="CK36" s="172">
        <f t="shared" ca="1" si="32"/>
        <v>2685.0694548424499</v>
      </c>
      <c r="CL36" s="172">
        <f t="shared" ca="1" si="32"/>
        <v>3029.166678009944</v>
      </c>
      <c r="CM36" s="172">
        <f t="shared" ca="1" si="32"/>
        <v>677.8356530320583</v>
      </c>
      <c r="CN36" s="172">
        <f t="shared" ca="1" si="32"/>
        <v>677.83565303205944</v>
      </c>
      <c r="CO36" s="172">
        <f t="shared" ca="1" si="32"/>
        <v>2666.238263524825</v>
      </c>
      <c r="CP36" s="172">
        <f t="shared" ca="1" si="32"/>
        <v>3008.6235602089</v>
      </c>
      <c r="CQ36" s="172">
        <f t="shared" ca="1" si="32"/>
        <v>668.99069953438664</v>
      </c>
      <c r="CR36" s="172">
        <f t="shared" ca="1" si="32"/>
        <v>668.99069953438743</v>
      </c>
      <c r="CS36" s="172">
        <f t="shared" ca="1" si="32"/>
        <v>2647.5007597261961</v>
      </c>
      <c r="CT36" s="172">
        <f t="shared" ca="1" si="32"/>
        <v>2988.1826469740313</v>
      </c>
      <c r="CU36" s="172">
        <f t="shared" ca="1" si="32"/>
        <v>660.18975078048493</v>
      </c>
      <c r="CV36" s="172">
        <f t="shared" ca="1" si="32"/>
        <v>660.18975078048572</v>
      </c>
      <c r="CW36" s="172">
        <f t="shared" ref="CW36:EB36" ca="1" si="33" xml:space="preserve"> CW$62</f>
        <v>2628.8564773394983</v>
      </c>
      <c r="CX36" s="172">
        <f t="shared" ca="1" si="33"/>
        <v>2967.8434298249076</v>
      </c>
      <c r="CY36" s="172">
        <f t="shared" ca="1" si="33"/>
        <v>651.43258784127863</v>
      </c>
      <c r="CZ36" s="172">
        <f t="shared" ca="1" si="33"/>
        <v>651.43258784127977</v>
      </c>
      <c r="DA36" s="172">
        <f t="shared" ca="1" si="33"/>
        <v>2610.3049525766169</v>
      </c>
      <c r="DB36" s="172">
        <f t="shared" ca="1" si="33"/>
        <v>2947.6054028108542</v>
      </c>
      <c r="DC36" s="172">
        <f t="shared" ca="1" si="33"/>
        <v>642.7189928768945</v>
      </c>
      <c r="DD36" s="172">
        <f t="shared" ca="1" si="33"/>
        <v>642.71899287689519</v>
      </c>
      <c r="DE36" s="172">
        <f t="shared" ca="1" si="33"/>
        <v>2591.845723956832</v>
      </c>
      <c r="DF36" s="172">
        <f t="shared" ca="1" si="33"/>
        <v>2927.4680624983621</v>
      </c>
      <c r="DG36" s="172">
        <f t="shared" ca="1" si="33"/>
        <v>634.0487491312382</v>
      </c>
      <c r="DH36" s="172">
        <f t="shared" ca="1" si="33"/>
        <v>634.04874913123933</v>
      </c>
      <c r="DI36" s="172">
        <f t="shared" ca="1" si="33"/>
        <v>3373.4783322953563</v>
      </c>
      <c r="DJ36" s="172">
        <f t="shared" ca="1" si="33"/>
        <v>3707.4309079585692</v>
      </c>
      <c r="DK36" s="172">
        <f t="shared" ca="1" si="33"/>
        <v>1425.4216409266057</v>
      </c>
      <c r="DL36" s="172">
        <f t="shared" ca="1" si="33"/>
        <v>1425.4216409266064</v>
      </c>
      <c r="DM36" s="172">
        <f t="shared" ca="1" si="33"/>
        <v>3355.2023206918975</v>
      </c>
      <c r="DN36" s="172">
        <f t="shared" ca="1" si="33"/>
        <v>3687.4934407547962</v>
      </c>
      <c r="DO36" s="172">
        <f t="shared" ca="1" si="33"/>
        <v>1416.8374536583142</v>
      </c>
      <c r="DP36" s="172">
        <f t="shared" ca="1" si="33"/>
        <v>1416.8374536583153</v>
      </c>
      <c r="DQ36" s="172">
        <f t="shared" ca="1" si="33"/>
        <v>3337.0172345193009</v>
      </c>
      <c r="DR36" s="172">
        <f t="shared" ca="1" si="33"/>
        <v>3667.6551649301459</v>
      </c>
      <c r="DS36" s="172">
        <f t="shared" ca="1" si="33"/>
        <v>1408.2959737893677</v>
      </c>
      <c r="DT36" s="172">
        <f t="shared" ca="1" si="33"/>
        <v>1408.2959737893684</v>
      </c>
      <c r="DU36" s="172">
        <f t="shared" ca="1" si="33"/>
        <v>3318.9226214122405</v>
      </c>
      <c r="DV36" s="172">
        <f t="shared" ca="1" si="33"/>
        <v>3647.9155869951719</v>
      </c>
      <c r="DW36" s="172">
        <f t="shared" ca="1" si="33"/>
        <v>1399.7969888451426</v>
      </c>
      <c r="DX36" s="172">
        <f t="shared" ca="1" si="33"/>
        <v>1399.7969888451432</v>
      </c>
      <c r="DY36" s="172">
        <f t="shared" ca="1" si="33"/>
        <v>3300.918031255962</v>
      </c>
      <c r="DZ36" s="172">
        <f t="shared" ca="1" si="33"/>
        <v>3628.2742159155941</v>
      </c>
      <c r="EA36" s="172">
        <f t="shared" ca="1" si="33"/>
        <v>1391.3402874081021</v>
      </c>
      <c r="EB36" s="172">
        <f t="shared" ca="1" si="33"/>
        <v>1391.3402874081032</v>
      </c>
      <c r="EC36" s="172">
        <f t="shared" ref="EC36:FH36" ca="1" si="34" xml:space="preserve"> EC$62</f>
        <v>0</v>
      </c>
      <c r="ED36" s="172">
        <f t="shared" ca="1" si="34"/>
        <v>0</v>
      </c>
      <c r="EE36" s="172">
        <f t="shared" ca="1" si="34"/>
        <v>0</v>
      </c>
      <c r="EF36" s="172">
        <f t="shared" ca="1" si="34"/>
        <v>0</v>
      </c>
      <c r="EG36" s="172">
        <f t="shared" ca="1" si="34"/>
        <v>0</v>
      </c>
      <c r="EH36" s="172">
        <f t="shared" ca="1" si="34"/>
        <v>0</v>
      </c>
      <c r="EI36" s="172">
        <f t="shared" ca="1" si="34"/>
        <v>0</v>
      </c>
      <c r="EJ36" s="172">
        <f t="shared" ca="1" si="34"/>
        <v>0</v>
      </c>
      <c r="EK36" s="172">
        <f t="shared" ca="1" si="34"/>
        <v>0</v>
      </c>
      <c r="EL36" s="172">
        <f t="shared" ca="1" si="34"/>
        <v>0</v>
      </c>
      <c r="EM36" s="172">
        <f t="shared" ca="1" si="34"/>
        <v>0</v>
      </c>
      <c r="EN36" s="172">
        <f t="shared" ca="1" si="34"/>
        <v>0</v>
      </c>
      <c r="EO36" s="172">
        <f t="shared" ca="1" si="34"/>
        <v>0</v>
      </c>
      <c r="EP36" s="172">
        <f t="shared" ca="1" si="34"/>
        <v>0</v>
      </c>
      <c r="EQ36" s="172">
        <f t="shared" ca="1" si="34"/>
        <v>0</v>
      </c>
      <c r="ER36" s="172">
        <f t="shared" ca="1" si="34"/>
        <v>0</v>
      </c>
      <c r="ES36" s="172">
        <f t="shared" ca="1" si="34"/>
        <v>0</v>
      </c>
      <c r="ET36" s="172">
        <f t="shared" ca="1" si="34"/>
        <v>0</v>
      </c>
      <c r="EU36" s="172">
        <f t="shared" ca="1" si="34"/>
        <v>0</v>
      </c>
      <c r="EV36" s="172">
        <f t="shared" ca="1" si="34"/>
        <v>0</v>
      </c>
      <c r="EW36" s="172">
        <f t="shared" ca="1" si="34"/>
        <v>0</v>
      </c>
      <c r="EX36" s="172">
        <f t="shared" ca="1" si="34"/>
        <v>0</v>
      </c>
      <c r="EY36" s="172">
        <f t="shared" ca="1" si="34"/>
        <v>0</v>
      </c>
      <c r="EZ36" s="172">
        <f t="shared" ca="1" si="34"/>
        <v>0</v>
      </c>
      <c r="FA36" s="172">
        <f t="shared" ca="1" si="34"/>
        <v>0</v>
      </c>
      <c r="FB36" s="172">
        <f t="shared" ca="1" si="34"/>
        <v>0</v>
      </c>
      <c r="FC36" s="172">
        <f t="shared" ca="1" si="34"/>
        <v>0</v>
      </c>
      <c r="FD36" s="172">
        <f t="shared" ca="1" si="34"/>
        <v>0</v>
      </c>
      <c r="FE36" s="172">
        <f t="shared" ca="1" si="34"/>
        <v>0</v>
      </c>
      <c r="FF36" s="172">
        <f t="shared" ca="1" si="34"/>
        <v>0</v>
      </c>
      <c r="FG36" s="172">
        <f t="shared" ca="1" si="34"/>
        <v>0</v>
      </c>
      <c r="FH36" s="172">
        <f t="shared" ca="1" si="34"/>
        <v>0</v>
      </c>
      <c r="FI36" s="172">
        <f t="shared" ref="FI36:GJ36" ca="1" si="35" xml:space="preserve"> FI$62</f>
        <v>0</v>
      </c>
      <c r="FJ36" s="172">
        <f t="shared" ca="1" si="35"/>
        <v>0</v>
      </c>
      <c r="FK36" s="172">
        <f t="shared" ca="1" si="35"/>
        <v>0</v>
      </c>
      <c r="FL36" s="172">
        <f t="shared" ca="1" si="35"/>
        <v>0</v>
      </c>
      <c r="FM36" s="172">
        <f t="shared" ca="1" si="35"/>
        <v>0</v>
      </c>
      <c r="FN36" s="172">
        <f t="shared" ca="1" si="35"/>
        <v>0</v>
      </c>
      <c r="FO36" s="172">
        <f t="shared" ca="1" si="35"/>
        <v>0</v>
      </c>
      <c r="FP36" s="172">
        <f t="shared" ca="1" si="35"/>
        <v>0</v>
      </c>
      <c r="FQ36" s="172">
        <f t="shared" ca="1" si="35"/>
        <v>0</v>
      </c>
      <c r="FR36" s="172">
        <f t="shared" ca="1" si="35"/>
        <v>0</v>
      </c>
      <c r="FS36" s="172">
        <f t="shared" ca="1" si="35"/>
        <v>0</v>
      </c>
      <c r="FT36" s="172">
        <f t="shared" ca="1" si="35"/>
        <v>0</v>
      </c>
      <c r="FU36" s="172">
        <f t="shared" ca="1" si="35"/>
        <v>0</v>
      </c>
      <c r="FV36" s="172">
        <f t="shared" ca="1" si="35"/>
        <v>0</v>
      </c>
      <c r="FW36" s="172">
        <f t="shared" ca="1" si="35"/>
        <v>0</v>
      </c>
      <c r="FX36" s="172">
        <f t="shared" ca="1" si="35"/>
        <v>0</v>
      </c>
      <c r="FY36" s="172">
        <f t="shared" ca="1" si="35"/>
        <v>0</v>
      </c>
      <c r="FZ36" s="172">
        <f t="shared" ca="1" si="35"/>
        <v>0</v>
      </c>
      <c r="GA36" s="172">
        <f t="shared" ca="1" si="35"/>
        <v>0</v>
      </c>
      <c r="GB36" s="172">
        <f t="shared" ca="1" si="35"/>
        <v>0</v>
      </c>
      <c r="GC36" s="172">
        <f t="shared" ca="1" si="35"/>
        <v>0</v>
      </c>
      <c r="GD36" s="172">
        <f t="shared" ca="1" si="35"/>
        <v>0</v>
      </c>
      <c r="GE36" s="172">
        <f t="shared" ca="1" si="35"/>
        <v>0</v>
      </c>
      <c r="GF36" s="172">
        <f t="shared" ca="1" si="35"/>
        <v>0</v>
      </c>
      <c r="GG36" s="172">
        <f t="shared" ca="1" si="35"/>
        <v>0</v>
      </c>
      <c r="GH36" s="172">
        <f t="shared" ca="1" si="35"/>
        <v>0</v>
      </c>
      <c r="GI36" s="172">
        <f t="shared" ca="1" si="35"/>
        <v>0</v>
      </c>
      <c r="GJ36" s="172">
        <f t="shared" ca="1" si="35"/>
        <v>0</v>
      </c>
    </row>
    <row r="37" spans="1:192" s="533" customFormat="1" x14ac:dyDescent="0.25">
      <c r="A37" s="528"/>
      <c r="B37" s="528"/>
      <c r="C37" s="529"/>
      <c r="D37" s="530"/>
      <c r="E37" s="531" t="s">
        <v>161</v>
      </c>
      <c r="F37" s="531"/>
      <c r="G37" s="531" t="str">
        <f xml:space="preserve"> SMU</f>
        <v>$ 000s</v>
      </c>
      <c r="H37" s="531"/>
      <c r="I37" s="532"/>
      <c r="J37" s="531">
        <f t="shared" ref="J37:BU37" ca="1" si="36" xml:space="preserve"> IF( J32 = 1, $F31, J34 + J35 - J36)</f>
        <v>0</v>
      </c>
      <c r="K37" s="531">
        <f t="shared" ca="1" si="36"/>
        <v>0</v>
      </c>
      <c r="L37" s="531">
        <f t="shared" si="36"/>
        <v>0</v>
      </c>
      <c r="M37" s="531">
        <f t="shared" ca="1" si="36"/>
        <v>207.62499999999955</v>
      </c>
      <c r="N37" s="531">
        <f t="shared" ca="1" si="36"/>
        <v>317.48999999999933</v>
      </c>
      <c r="O37" s="531">
        <f t="shared" ca="1" si="36"/>
        <v>315.51999999999816</v>
      </c>
      <c r="P37" s="531">
        <f t="shared" ca="1" si="36"/>
        <v>336.16089999999815</v>
      </c>
      <c r="Q37" s="531">
        <f t="shared" ca="1" si="36"/>
        <v>2012.2864336103223</v>
      </c>
      <c r="R37" s="531">
        <f t="shared" ca="1" si="36"/>
        <v>2105.2577022670384</v>
      </c>
      <c r="S37" s="531">
        <f t="shared" ca="1" si="36"/>
        <v>2183.7235729138042</v>
      </c>
      <c r="T37" s="531">
        <f t="shared" ca="1" si="36"/>
        <v>2285.2534196799738</v>
      </c>
      <c r="U37" s="531">
        <f t="shared" ca="1" si="36"/>
        <v>3741.3545479459672</v>
      </c>
      <c r="V37" s="531">
        <f t="shared" ca="1" si="36"/>
        <v>3817.4039943705602</v>
      </c>
      <c r="W37" s="531">
        <f t="shared" ca="1" si="36"/>
        <v>3976.354114417094</v>
      </c>
      <c r="X37" s="531">
        <f t="shared" ca="1" si="36"/>
        <v>4151.5707214383738</v>
      </c>
      <c r="Y37" s="531">
        <f t="shared" ca="1" si="36"/>
        <v>5396.6183318943649</v>
      </c>
      <c r="Z37" s="531">
        <f t="shared" ca="1" si="36"/>
        <v>5455.7180049536619</v>
      </c>
      <c r="AA37" s="531">
        <f t="shared" ca="1" si="36"/>
        <v>5695.2005124626503</v>
      </c>
      <c r="AB37" s="531">
        <f t="shared" ca="1" si="36"/>
        <v>5958.6574951969096</v>
      </c>
      <c r="AC37" s="531">
        <f t="shared" ca="1" si="36"/>
        <v>6974.2631715779289</v>
      </c>
      <c r="AD37" s="531">
        <f t="shared" ca="1" si="36"/>
        <v>7016.3852591991181</v>
      </c>
      <c r="AE37" s="531">
        <f t="shared" ca="1" si="36"/>
        <v>7336.4480527404003</v>
      </c>
      <c r="AF37" s="531">
        <f t="shared" ca="1" si="36"/>
        <v>7680.9427300879224</v>
      </c>
      <c r="AG37" s="531">
        <f t="shared" ca="1" si="36"/>
        <v>8476.0788400949059</v>
      </c>
      <c r="AH37" s="531">
        <f t="shared" ca="1" si="36"/>
        <v>8501.1956685737023</v>
      </c>
      <c r="AI37" s="531">
        <f t="shared" ca="1" si="36"/>
        <v>8901.8864084157758</v>
      </c>
      <c r="AJ37" s="531">
        <f t="shared" ca="1" si="36"/>
        <v>9327.4678704531107</v>
      </c>
      <c r="AK37" s="531">
        <f t="shared" ca="1" si="36"/>
        <v>9901.9875011091463</v>
      </c>
      <c r="AL37" s="531">
        <f t="shared" ca="1" si="36"/>
        <v>9970.4018893148459</v>
      </c>
      <c r="AM37" s="531">
        <f t="shared" ca="1" si="36"/>
        <v>10451.767998610441</v>
      </c>
      <c r="AN37" s="531">
        <f t="shared" ca="1" si="36"/>
        <v>10953.881679783979</v>
      </c>
      <c r="AO37" s="531">
        <f t="shared" ca="1" si="36"/>
        <v>12068.710819851318</v>
      </c>
      <c r="AP37" s="531">
        <f t="shared" ca="1" si="36"/>
        <v>12792.775278858751</v>
      </c>
      <c r="AQ37" s="531">
        <f t="shared" ca="1" si="36"/>
        <v>13354.863944824518</v>
      </c>
      <c r="AR37" s="531">
        <f t="shared" ca="1" si="36"/>
        <v>13939.744069108094</v>
      </c>
      <c r="AS37" s="531">
        <f t="shared" ca="1" si="36"/>
        <v>15030.518204711521</v>
      </c>
      <c r="AT37" s="531">
        <f t="shared" ca="1" si="36"/>
        <v>15796.492294475944</v>
      </c>
      <c r="AU37" s="531">
        <f t="shared" ca="1" si="36"/>
        <v>16439.35046956626</v>
      </c>
      <c r="AV37" s="531">
        <f t="shared" ca="1" si="36"/>
        <v>17104.023031612112</v>
      </c>
      <c r="AW37" s="531">
        <f t="shared" ca="1" si="36"/>
        <v>18147.805080976312</v>
      </c>
      <c r="AX37" s="531">
        <f t="shared" ca="1" si="36"/>
        <v>18947.914826927499</v>
      </c>
      <c r="AY37" s="531">
        <f t="shared" ca="1" si="36"/>
        <v>19671.589230002439</v>
      </c>
      <c r="AZ37" s="531">
        <f t="shared" ca="1" si="36"/>
        <v>20416.279316543492</v>
      </c>
      <c r="BA37" s="531">
        <f t="shared" ca="1" si="36"/>
        <v>19641.730974736965</v>
      </c>
      <c r="BB37" s="531">
        <f t="shared" ca="1" si="36"/>
        <v>18719.644426000115</v>
      </c>
      <c r="BC37" s="531">
        <f t="shared" ca="1" si="36"/>
        <v>17803.662204700107</v>
      </c>
      <c r="BD37" s="531">
        <f t="shared" ca="1" si="36"/>
        <v>16893.479094465103</v>
      </c>
      <c r="BE37" s="531">
        <f t="shared" ca="1" si="36"/>
        <v>15988.805139741849</v>
      </c>
      <c r="BF37" s="531">
        <f t="shared" ca="1" si="36"/>
        <v>15089.364882754759</v>
      </c>
      <c r="BG37" s="531">
        <f t="shared" ca="1" si="36"/>
        <v>14194.896638617021</v>
      </c>
      <c r="BH37" s="531">
        <f t="shared" ca="1" si="36"/>
        <v>13305.151806686172</v>
      </c>
      <c r="BI37" s="531">
        <f t="shared" ca="1" si="36"/>
        <v>12419.894216351864</v>
      </c>
      <c r="BJ37" s="531">
        <f t="shared" ca="1" si="36"/>
        <v>11538.899505534271</v>
      </c>
      <c r="BK37" s="531">
        <f t="shared" ca="1" si="36"/>
        <v>10661.954530257557</v>
      </c>
      <c r="BL37" s="531">
        <f t="shared" ca="1" si="36"/>
        <v>9788.8568037446803</v>
      </c>
      <c r="BM37" s="531">
        <f t="shared" ca="1" si="36"/>
        <v>8919.4139635574466</v>
      </c>
      <c r="BN37" s="531">
        <f t="shared" ca="1" si="36"/>
        <v>8053.4432653795757</v>
      </c>
      <c r="BO37" s="531">
        <f t="shared" ca="1" si="36"/>
        <v>7190.7711021105979</v>
      </c>
      <c r="BP37" s="531">
        <f t="shared" ca="1" si="36"/>
        <v>6331.2325470050682</v>
      </c>
      <c r="BQ37" s="531">
        <f t="shared" ca="1" si="36"/>
        <v>5474.6709196548145</v>
      </c>
      <c r="BR37" s="531">
        <f t="shared" ca="1" si="36"/>
        <v>4620.9373736720745</v>
      </c>
      <c r="BS37" s="531">
        <f t="shared" ca="1" si="36"/>
        <v>3769.8905049884715</v>
      </c>
      <c r="BT37" s="531">
        <f t="shared" ca="1" si="36"/>
        <v>2921.3959797390485</v>
      </c>
      <c r="BU37" s="531">
        <f t="shared" ca="1" si="36"/>
        <v>2075.3261807520967</v>
      </c>
      <c r="BV37" s="531">
        <f t="shared" ref="BV37:EG37" ca="1" si="37" xml:space="preserve"> IF( BV32 = 1, $F31, BV34 + BV35 - BV36)</f>
        <v>1231.5598717144921</v>
      </c>
      <c r="BW37" s="531">
        <f t="shared" ca="1" si="37"/>
        <v>389.9818781287679</v>
      </c>
      <c r="BX37" s="531">
        <f t="shared" ca="1" si="37"/>
        <v>0</v>
      </c>
      <c r="BY37" s="531">
        <f t="shared" ca="1" si="37"/>
        <v>0</v>
      </c>
      <c r="BZ37" s="531">
        <f t="shared" ca="1" si="37"/>
        <v>0</v>
      </c>
      <c r="CA37" s="531">
        <f t="shared" ca="1" si="37"/>
        <v>0</v>
      </c>
      <c r="CB37" s="531">
        <f t="shared" ca="1" si="37"/>
        <v>0</v>
      </c>
      <c r="CC37" s="531">
        <f t="shared" ca="1" si="37"/>
        <v>0</v>
      </c>
      <c r="CD37" s="531">
        <f t="shared" ca="1" si="37"/>
        <v>0</v>
      </c>
      <c r="CE37" s="531">
        <f t="shared" ca="1" si="37"/>
        <v>0</v>
      </c>
      <c r="CF37" s="531">
        <f t="shared" ca="1" si="37"/>
        <v>0</v>
      </c>
      <c r="CG37" s="531">
        <f t="shared" ca="1" si="37"/>
        <v>0</v>
      </c>
      <c r="CH37" s="531">
        <f t="shared" ca="1" si="37"/>
        <v>0</v>
      </c>
      <c r="CI37" s="531">
        <f t="shared" ca="1" si="37"/>
        <v>0</v>
      </c>
      <c r="CJ37" s="531">
        <f t="shared" ca="1" si="37"/>
        <v>0</v>
      </c>
      <c r="CK37" s="531">
        <f t="shared" ca="1" si="37"/>
        <v>0</v>
      </c>
      <c r="CL37" s="531">
        <f t="shared" ca="1" si="37"/>
        <v>0</v>
      </c>
      <c r="CM37" s="531">
        <f t="shared" ca="1" si="37"/>
        <v>0</v>
      </c>
      <c r="CN37" s="531">
        <f t="shared" ca="1" si="37"/>
        <v>0</v>
      </c>
      <c r="CO37" s="531">
        <f t="shared" ca="1" si="37"/>
        <v>0</v>
      </c>
      <c r="CP37" s="531">
        <f t="shared" ca="1" si="37"/>
        <v>0</v>
      </c>
      <c r="CQ37" s="531">
        <f t="shared" ca="1" si="37"/>
        <v>0</v>
      </c>
      <c r="CR37" s="531">
        <f t="shared" ca="1" si="37"/>
        <v>0</v>
      </c>
      <c r="CS37" s="531">
        <f t="shared" ca="1" si="37"/>
        <v>0</v>
      </c>
      <c r="CT37" s="531">
        <f t="shared" ca="1" si="37"/>
        <v>0</v>
      </c>
      <c r="CU37" s="531">
        <f t="shared" ca="1" si="37"/>
        <v>0</v>
      </c>
      <c r="CV37" s="531">
        <f t="shared" ca="1" si="37"/>
        <v>0</v>
      </c>
      <c r="CW37" s="531">
        <f t="shared" ca="1" si="37"/>
        <v>0</v>
      </c>
      <c r="CX37" s="531">
        <f t="shared" ca="1" si="37"/>
        <v>0</v>
      </c>
      <c r="CY37" s="531">
        <f t="shared" ca="1" si="37"/>
        <v>0</v>
      </c>
      <c r="CZ37" s="531">
        <f t="shared" ca="1" si="37"/>
        <v>0</v>
      </c>
      <c r="DA37" s="531">
        <f t="shared" ca="1" si="37"/>
        <v>0</v>
      </c>
      <c r="DB37" s="531">
        <f t="shared" ca="1" si="37"/>
        <v>0</v>
      </c>
      <c r="DC37" s="531">
        <f t="shared" ca="1" si="37"/>
        <v>0</v>
      </c>
      <c r="DD37" s="531">
        <f t="shared" ca="1" si="37"/>
        <v>0</v>
      </c>
      <c r="DE37" s="531">
        <f t="shared" ca="1" si="37"/>
        <v>0</v>
      </c>
      <c r="DF37" s="531">
        <f t="shared" ca="1" si="37"/>
        <v>0</v>
      </c>
      <c r="DG37" s="531">
        <f t="shared" ca="1" si="37"/>
        <v>0</v>
      </c>
      <c r="DH37" s="531">
        <f t="shared" ca="1" si="37"/>
        <v>0</v>
      </c>
      <c r="DI37" s="531">
        <f t="shared" ca="1" si="37"/>
        <v>0</v>
      </c>
      <c r="DJ37" s="531">
        <f t="shared" ca="1" si="37"/>
        <v>0</v>
      </c>
      <c r="DK37" s="531">
        <f t="shared" ca="1" si="37"/>
        <v>0</v>
      </c>
      <c r="DL37" s="531">
        <f t="shared" ca="1" si="37"/>
        <v>0</v>
      </c>
      <c r="DM37" s="531">
        <f t="shared" ca="1" si="37"/>
        <v>0</v>
      </c>
      <c r="DN37" s="531">
        <f t="shared" ca="1" si="37"/>
        <v>0</v>
      </c>
      <c r="DO37" s="531">
        <f t="shared" ca="1" si="37"/>
        <v>0</v>
      </c>
      <c r="DP37" s="531">
        <f t="shared" ca="1" si="37"/>
        <v>0</v>
      </c>
      <c r="DQ37" s="531">
        <f t="shared" ca="1" si="37"/>
        <v>0</v>
      </c>
      <c r="DR37" s="531">
        <f t="shared" ca="1" si="37"/>
        <v>0</v>
      </c>
      <c r="DS37" s="531">
        <f t="shared" ca="1" si="37"/>
        <v>0</v>
      </c>
      <c r="DT37" s="531">
        <f t="shared" ca="1" si="37"/>
        <v>0</v>
      </c>
      <c r="DU37" s="531">
        <f t="shared" ca="1" si="37"/>
        <v>0</v>
      </c>
      <c r="DV37" s="531">
        <f t="shared" ca="1" si="37"/>
        <v>0</v>
      </c>
      <c r="DW37" s="531">
        <f t="shared" ca="1" si="37"/>
        <v>0</v>
      </c>
      <c r="DX37" s="531">
        <f t="shared" ca="1" si="37"/>
        <v>0</v>
      </c>
      <c r="DY37" s="531">
        <f t="shared" ca="1" si="37"/>
        <v>0</v>
      </c>
      <c r="DZ37" s="531">
        <f t="shared" ca="1" si="37"/>
        <v>0</v>
      </c>
      <c r="EA37" s="531">
        <f t="shared" ca="1" si="37"/>
        <v>0</v>
      </c>
      <c r="EB37" s="531">
        <f t="shared" ca="1" si="37"/>
        <v>0</v>
      </c>
      <c r="EC37" s="531">
        <f t="shared" ca="1" si="37"/>
        <v>0</v>
      </c>
      <c r="ED37" s="531">
        <f t="shared" ca="1" si="37"/>
        <v>0</v>
      </c>
      <c r="EE37" s="531">
        <f t="shared" ca="1" si="37"/>
        <v>0</v>
      </c>
      <c r="EF37" s="531">
        <f t="shared" ca="1" si="37"/>
        <v>0</v>
      </c>
      <c r="EG37" s="531">
        <f t="shared" ca="1" si="37"/>
        <v>0</v>
      </c>
      <c r="EH37" s="531">
        <f t="shared" ref="EH37:GJ37" ca="1" si="38" xml:space="preserve"> IF( EH32 = 1, $F31, EH34 + EH35 - EH36)</f>
        <v>0</v>
      </c>
      <c r="EI37" s="531">
        <f t="shared" ca="1" si="38"/>
        <v>0</v>
      </c>
      <c r="EJ37" s="531">
        <f t="shared" ca="1" si="38"/>
        <v>0</v>
      </c>
      <c r="EK37" s="531">
        <f t="shared" ca="1" si="38"/>
        <v>0</v>
      </c>
      <c r="EL37" s="531">
        <f t="shared" ca="1" si="38"/>
        <v>0</v>
      </c>
      <c r="EM37" s="531">
        <f t="shared" ca="1" si="38"/>
        <v>0</v>
      </c>
      <c r="EN37" s="531">
        <f t="shared" ca="1" si="38"/>
        <v>0</v>
      </c>
      <c r="EO37" s="531">
        <f t="shared" ca="1" si="38"/>
        <v>0</v>
      </c>
      <c r="EP37" s="531">
        <f t="shared" ca="1" si="38"/>
        <v>0</v>
      </c>
      <c r="EQ37" s="531">
        <f t="shared" ca="1" si="38"/>
        <v>0</v>
      </c>
      <c r="ER37" s="531">
        <f t="shared" ca="1" si="38"/>
        <v>0</v>
      </c>
      <c r="ES37" s="531">
        <f t="shared" ca="1" si="38"/>
        <v>0</v>
      </c>
      <c r="ET37" s="531">
        <f t="shared" ca="1" si="38"/>
        <v>0</v>
      </c>
      <c r="EU37" s="531">
        <f t="shared" ca="1" si="38"/>
        <v>0</v>
      </c>
      <c r="EV37" s="531">
        <f t="shared" ca="1" si="38"/>
        <v>0</v>
      </c>
      <c r="EW37" s="531">
        <f t="shared" ca="1" si="38"/>
        <v>0</v>
      </c>
      <c r="EX37" s="531">
        <f t="shared" ca="1" si="38"/>
        <v>0</v>
      </c>
      <c r="EY37" s="531">
        <f t="shared" ca="1" si="38"/>
        <v>0</v>
      </c>
      <c r="EZ37" s="531">
        <f t="shared" ca="1" si="38"/>
        <v>0</v>
      </c>
      <c r="FA37" s="531">
        <f t="shared" ca="1" si="38"/>
        <v>0</v>
      </c>
      <c r="FB37" s="531">
        <f t="shared" ca="1" si="38"/>
        <v>0</v>
      </c>
      <c r="FC37" s="531">
        <f t="shared" ca="1" si="38"/>
        <v>0</v>
      </c>
      <c r="FD37" s="531">
        <f t="shared" ca="1" si="38"/>
        <v>0</v>
      </c>
      <c r="FE37" s="531">
        <f t="shared" ca="1" si="38"/>
        <v>0</v>
      </c>
      <c r="FF37" s="531">
        <f t="shared" ca="1" si="38"/>
        <v>0</v>
      </c>
      <c r="FG37" s="531">
        <f t="shared" ca="1" si="38"/>
        <v>0</v>
      </c>
      <c r="FH37" s="531">
        <f t="shared" ca="1" si="38"/>
        <v>0</v>
      </c>
      <c r="FI37" s="531">
        <f t="shared" ca="1" si="38"/>
        <v>0</v>
      </c>
      <c r="FJ37" s="531">
        <f t="shared" ca="1" si="38"/>
        <v>0</v>
      </c>
      <c r="FK37" s="531">
        <f t="shared" ca="1" si="38"/>
        <v>0</v>
      </c>
      <c r="FL37" s="531">
        <f t="shared" ca="1" si="38"/>
        <v>0</v>
      </c>
      <c r="FM37" s="531">
        <f t="shared" ca="1" si="38"/>
        <v>0</v>
      </c>
      <c r="FN37" s="531">
        <f t="shared" ca="1" si="38"/>
        <v>0</v>
      </c>
      <c r="FO37" s="531">
        <f t="shared" ca="1" si="38"/>
        <v>0</v>
      </c>
      <c r="FP37" s="531">
        <f t="shared" ca="1" si="38"/>
        <v>0</v>
      </c>
      <c r="FQ37" s="531">
        <f t="shared" ca="1" si="38"/>
        <v>0</v>
      </c>
      <c r="FR37" s="531">
        <f t="shared" ca="1" si="38"/>
        <v>0</v>
      </c>
      <c r="FS37" s="531">
        <f t="shared" ca="1" si="38"/>
        <v>0</v>
      </c>
      <c r="FT37" s="531">
        <f t="shared" ca="1" si="38"/>
        <v>0</v>
      </c>
      <c r="FU37" s="531">
        <f t="shared" ca="1" si="38"/>
        <v>0</v>
      </c>
      <c r="FV37" s="531">
        <f t="shared" ca="1" si="38"/>
        <v>0</v>
      </c>
      <c r="FW37" s="531">
        <f t="shared" ca="1" si="38"/>
        <v>0</v>
      </c>
      <c r="FX37" s="531">
        <f t="shared" ca="1" si="38"/>
        <v>0</v>
      </c>
      <c r="FY37" s="531">
        <f t="shared" ca="1" si="38"/>
        <v>0</v>
      </c>
      <c r="FZ37" s="531">
        <f t="shared" ca="1" si="38"/>
        <v>0</v>
      </c>
      <c r="GA37" s="531">
        <f t="shared" ca="1" si="38"/>
        <v>0</v>
      </c>
      <c r="GB37" s="531">
        <f t="shared" ca="1" si="38"/>
        <v>0</v>
      </c>
      <c r="GC37" s="531">
        <f t="shared" ca="1" si="38"/>
        <v>0</v>
      </c>
      <c r="GD37" s="531">
        <f t="shared" ca="1" si="38"/>
        <v>0</v>
      </c>
      <c r="GE37" s="531">
        <f t="shared" ca="1" si="38"/>
        <v>0</v>
      </c>
      <c r="GF37" s="531">
        <f t="shared" ca="1" si="38"/>
        <v>0</v>
      </c>
      <c r="GG37" s="531">
        <f t="shared" ca="1" si="38"/>
        <v>0</v>
      </c>
      <c r="GH37" s="531">
        <f t="shared" ca="1" si="38"/>
        <v>0</v>
      </c>
      <c r="GI37" s="531">
        <f t="shared" ca="1" si="38"/>
        <v>0</v>
      </c>
      <c r="GJ37" s="531">
        <f t="shared" ca="1" si="38"/>
        <v>0</v>
      </c>
    </row>
    <row r="40" spans="1:192" x14ac:dyDescent="0.25">
      <c r="A40" s="15" t="s">
        <v>163</v>
      </c>
    </row>
    <row r="42" spans="1:192" s="293" customFormat="1" x14ac:dyDescent="0.25">
      <c r="A42" s="288"/>
      <c r="B42" s="288"/>
      <c r="C42" s="289"/>
      <c r="D42" s="290"/>
      <c r="E42" s="549" t="str">
        <f xml:space="preserve"> InpC!E$70</f>
        <v xml:space="preserve">Retained cash - initial balance </v>
      </c>
      <c r="F42" s="549">
        <f xml:space="preserve"> InpC!F$70</f>
        <v>0</v>
      </c>
      <c r="G42" s="549" t="str">
        <f xml:space="preserve"> InpC!G$70</f>
        <v>$ 000s</v>
      </c>
      <c r="H42" s="292"/>
      <c r="I42" s="292"/>
      <c r="J42" s="291"/>
      <c r="K42" s="291"/>
      <c r="L42" s="291"/>
      <c r="M42" s="291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  <c r="AD42" s="291"/>
      <c r="AE42" s="291"/>
      <c r="AF42" s="291"/>
      <c r="AG42" s="291"/>
      <c r="AH42" s="291"/>
      <c r="AI42" s="291"/>
      <c r="AJ42" s="291"/>
      <c r="AK42" s="291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291"/>
      <c r="BV42" s="291"/>
      <c r="BW42" s="291"/>
      <c r="BX42" s="291"/>
      <c r="BY42" s="291"/>
      <c r="BZ42" s="291"/>
      <c r="CA42" s="291"/>
      <c r="CB42" s="291"/>
      <c r="CC42" s="291"/>
      <c r="CD42" s="291"/>
      <c r="CE42" s="291"/>
      <c r="CF42" s="291"/>
      <c r="CG42" s="291"/>
      <c r="CH42" s="291"/>
      <c r="CI42" s="291"/>
      <c r="CJ42" s="291"/>
      <c r="CK42" s="291"/>
      <c r="CL42" s="291"/>
      <c r="CM42" s="291"/>
      <c r="CN42" s="291"/>
      <c r="CO42" s="291"/>
      <c r="CP42" s="291"/>
      <c r="CQ42" s="291"/>
      <c r="CR42" s="291"/>
      <c r="CS42" s="291"/>
      <c r="CT42" s="291"/>
      <c r="CU42" s="291"/>
      <c r="CV42" s="291"/>
      <c r="CW42" s="291"/>
      <c r="CX42" s="291"/>
      <c r="CY42" s="291"/>
      <c r="CZ42" s="291"/>
      <c r="DA42" s="291"/>
      <c r="DB42" s="291"/>
      <c r="DC42" s="291"/>
      <c r="DD42" s="291"/>
      <c r="DE42" s="291"/>
      <c r="DF42" s="291"/>
      <c r="DG42" s="291"/>
      <c r="DH42" s="291"/>
      <c r="DI42" s="291"/>
      <c r="DJ42" s="291"/>
      <c r="DK42" s="291"/>
      <c r="DL42" s="291"/>
      <c r="DM42" s="291"/>
      <c r="DN42" s="291"/>
      <c r="DO42" s="291"/>
      <c r="DP42" s="291"/>
      <c r="DQ42" s="291"/>
      <c r="DR42" s="291"/>
      <c r="DS42" s="291"/>
      <c r="DT42" s="291"/>
      <c r="DU42" s="291"/>
      <c r="DV42" s="291"/>
      <c r="DW42" s="291"/>
      <c r="DX42" s="291"/>
      <c r="DY42" s="291"/>
      <c r="DZ42" s="291"/>
      <c r="EA42" s="291"/>
      <c r="EB42" s="291"/>
      <c r="EC42" s="291"/>
      <c r="ED42" s="291"/>
      <c r="EE42" s="291"/>
      <c r="EF42" s="291"/>
      <c r="EG42" s="291"/>
      <c r="EH42" s="291"/>
      <c r="EI42" s="291"/>
      <c r="EJ42" s="291"/>
      <c r="EK42" s="291"/>
      <c r="EL42" s="291"/>
      <c r="EM42" s="291"/>
      <c r="EN42" s="291"/>
      <c r="EO42" s="291"/>
      <c r="EP42" s="291"/>
      <c r="EQ42" s="291"/>
      <c r="ER42" s="291"/>
      <c r="ES42" s="291"/>
      <c r="ET42" s="291"/>
      <c r="EU42" s="291"/>
      <c r="EV42" s="291"/>
      <c r="EW42" s="291"/>
      <c r="EX42" s="291"/>
      <c r="EY42" s="291"/>
      <c r="EZ42" s="291"/>
      <c r="FA42" s="291"/>
      <c r="FB42" s="291"/>
      <c r="FC42" s="291"/>
      <c r="FD42" s="291"/>
      <c r="FE42" s="291"/>
      <c r="FF42" s="291"/>
      <c r="FG42" s="291"/>
      <c r="FH42" s="291"/>
      <c r="FI42" s="291"/>
      <c r="FJ42" s="291"/>
      <c r="FK42" s="291"/>
      <c r="FL42" s="291"/>
      <c r="FM42" s="291"/>
      <c r="FN42" s="291"/>
      <c r="FO42" s="291"/>
      <c r="FP42" s="291"/>
      <c r="FQ42" s="291"/>
      <c r="FR42" s="291"/>
      <c r="FS42" s="291"/>
      <c r="FT42" s="291"/>
      <c r="FU42" s="291"/>
      <c r="FV42" s="291"/>
      <c r="FW42" s="291"/>
      <c r="FX42" s="291"/>
      <c r="FY42" s="291"/>
      <c r="FZ42" s="291"/>
      <c r="GA42" s="291"/>
      <c r="GB42" s="291"/>
      <c r="GC42" s="291"/>
      <c r="GD42" s="291"/>
      <c r="GE42" s="291"/>
      <c r="GF42" s="291"/>
      <c r="GG42" s="291"/>
      <c r="GH42" s="291"/>
      <c r="GI42" s="291"/>
      <c r="GJ42" s="291"/>
    </row>
    <row r="43" spans="1:192" s="275" customFormat="1" x14ac:dyDescent="0.25">
      <c r="A43" s="15"/>
      <c r="B43" s="15"/>
      <c r="C43" s="21"/>
      <c r="D43" s="60"/>
      <c r="E43" s="301" t="str">
        <f xml:space="preserve"> Time!E$76</f>
        <v>Financial close date flag</v>
      </c>
      <c r="F43" s="301">
        <f xml:space="preserve"> Time!F$76</f>
        <v>0</v>
      </c>
      <c r="G43" s="301" t="str">
        <f xml:space="preserve"> Time!G$76</f>
        <v>flag</v>
      </c>
      <c r="H43" s="301">
        <f xml:space="preserve"> Time!H$76</f>
        <v>1</v>
      </c>
      <c r="I43" s="301">
        <f xml:space="preserve"> Time!I$76</f>
        <v>0</v>
      </c>
      <c r="J43" s="301">
        <f xml:space="preserve"> Time!J$76</f>
        <v>0</v>
      </c>
      <c r="K43" s="301">
        <f xml:space="preserve"> Time!K$76</f>
        <v>0</v>
      </c>
      <c r="L43" s="301">
        <f xml:space="preserve"> Time!L$76</f>
        <v>1</v>
      </c>
      <c r="M43" s="301">
        <f xml:space="preserve"> Time!M$76</f>
        <v>0</v>
      </c>
      <c r="N43" s="301">
        <f xml:space="preserve"> Time!N$76</f>
        <v>0</v>
      </c>
      <c r="O43" s="301">
        <f xml:space="preserve"> Time!O$76</f>
        <v>0</v>
      </c>
      <c r="P43" s="301">
        <f xml:space="preserve"> Time!P$76</f>
        <v>0</v>
      </c>
      <c r="Q43" s="301">
        <f xml:space="preserve"> Time!Q$76</f>
        <v>0</v>
      </c>
      <c r="R43" s="301">
        <f xml:space="preserve"> Time!R$76</f>
        <v>0</v>
      </c>
      <c r="S43" s="301">
        <f xml:space="preserve"> Time!S$76</f>
        <v>0</v>
      </c>
      <c r="T43" s="301">
        <f xml:space="preserve"> Time!T$76</f>
        <v>0</v>
      </c>
      <c r="U43" s="301">
        <f xml:space="preserve"> Time!U$76</f>
        <v>0</v>
      </c>
      <c r="V43" s="301">
        <f xml:space="preserve"> Time!V$76</f>
        <v>0</v>
      </c>
      <c r="W43" s="301">
        <f xml:space="preserve"> Time!W$76</f>
        <v>0</v>
      </c>
      <c r="X43" s="301">
        <f xml:space="preserve"> Time!X$76</f>
        <v>0</v>
      </c>
      <c r="Y43" s="301">
        <f xml:space="preserve"> Time!Y$76</f>
        <v>0</v>
      </c>
      <c r="Z43" s="301">
        <f xml:space="preserve"> Time!Z$76</f>
        <v>0</v>
      </c>
      <c r="AA43" s="301">
        <f xml:space="preserve"> Time!AA$76</f>
        <v>0</v>
      </c>
      <c r="AB43" s="301">
        <f xml:space="preserve"> Time!AB$76</f>
        <v>0</v>
      </c>
      <c r="AC43" s="301">
        <f xml:space="preserve"> Time!AC$76</f>
        <v>0</v>
      </c>
      <c r="AD43" s="301">
        <f xml:space="preserve"> Time!AD$76</f>
        <v>0</v>
      </c>
      <c r="AE43" s="301">
        <f xml:space="preserve"> Time!AE$76</f>
        <v>0</v>
      </c>
      <c r="AF43" s="301">
        <f xml:space="preserve"> Time!AF$76</f>
        <v>0</v>
      </c>
      <c r="AG43" s="301">
        <f xml:space="preserve"> Time!AG$76</f>
        <v>0</v>
      </c>
      <c r="AH43" s="301">
        <f xml:space="preserve"> Time!AH$76</f>
        <v>0</v>
      </c>
      <c r="AI43" s="301">
        <f xml:space="preserve"> Time!AI$76</f>
        <v>0</v>
      </c>
      <c r="AJ43" s="301">
        <f xml:space="preserve"> Time!AJ$76</f>
        <v>0</v>
      </c>
      <c r="AK43" s="301">
        <f xml:space="preserve"> Time!AK$76</f>
        <v>0</v>
      </c>
      <c r="AL43" s="301">
        <f xml:space="preserve"> Time!AL$76</f>
        <v>0</v>
      </c>
      <c r="AM43" s="301">
        <f xml:space="preserve"> Time!AM$76</f>
        <v>0</v>
      </c>
      <c r="AN43" s="301">
        <f xml:space="preserve"> Time!AN$76</f>
        <v>0</v>
      </c>
      <c r="AO43" s="301">
        <f xml:space="preserve"> Time!AO$76</f>
        <v>0</v>
      </c>
      <c r="AP43" s="301">
        <f xml:space="preserve"> Time!AP$76</f>
        <v>0</v>
      </c>
      <c r="AQ43" s="301">
        <f xml:space="preserve"> Time!AQ$76</f>
        <v>0</v>
      </c>
      <c r="AR43" s="301">
        <f xml:space="preserve"> Time!AR$76</f>
        <v>0</v>
      </c>
      <c r="AS43" s="301">
        <f xml:space="preserve"> Time!AS$76</f>
        <v>0</v>
      </c>
      <c r="AT43" s="301">
        <f xml:space="preserve"> Time!AT$76</f>
        <v>0</v>
      </c>
      <c r="AU43" s="301">
        <f xml:space="preserve"> Time!AU$76</f>
        <v>0</v>
      </c>
      <c r="AV43" s="301">
        <f xml:space="preserve"> Time!AV$76</f>
        <v>0</v>
      </c>
      <c r="AW43" s="301">
        <f xml:space="preserve"> Time!AW$76</f>
        <v>0</v>
      </c>
      <c r="AX43" s="301">
        <f xml:space="preserve"> Time!AX$76</f>
        <v>0</v>
      </c>
      <c r="AY43" s="301">
        <f xml:space="preserve"> Time!AY$76</f>
        <v>0</v>
      </c>
      <c r="AZ43" s="301">
        <f xml:space="preserve"> Time!AZ$76</f>
        <v>0</v>
      </c>
      <c r="BA43" s="301">
        <f xml:space="preserve"> Time!BA$76</f>
        <v>0</v>
      </c>
      <c r="BB43" s="301">
        <f xml:space="preserve"> Time!BB$76</f>
        <v>0</v>
      </c>
      <c r="BC43" s="301">
        <f xml:space="preserve"> Time!BC$76</f>
        <v>0</v>
      </c>
      <c r="BD43" s="301">
        <f xml:space="preserve"> Time!BD$76</f>
        <v>0</v>
      </c>
      <c r="BE43" s="301">
        <f xml:space="preserve"> Time!BE$76</f>
        <v>0</v>
      </c>
      <c r="BF43" s="301">
        <f xml:space="preserve"> Time!BF$76</f>
        <v>0</v>
      </c>
      <c r="BG43" s="301">
        <f xml:space="preserve"> Time!BG$76</f>
        <v>0</v>
      </c>
      <c r="BH43" s="301">
        <f xml:space="preserve"> Time!BH$76</f>
        <v>0</v>
      </c>
      <c r="BI43" s="301">
        <f xml:space="preserve"> Time!BI$76</f>
        <v>0</v>
      </c>
      <c r="BJ43" s="301">
        <f xml:space="preserve"> Time!BJ$76</f>
        <v>0</v>
      </c>
      <c r="BK43" s="301">
        <f xml:space="preserve"> Time!BK$76</f>
        <v>0</v>
      </c>
      <c r="BL43" s="301">
        <f xml:space="preserve"> Time!BL$76</f>
        <v>0</v>
      </c>
      <c r="BM43" s="301">
        <f xml:space="preserve"> Time!BM$76</f>
        <v>0</v>
      </c>
      <c r="BN43" s="301">
        <f xml:space="preserve"> Time!BN$76</f>
        <v>0</v>
      </c>
      <c r="BO43" s="301">
        <f xml:space="preserve"> Time!BO$76</f>
        <v>0</v>
      </c>
      <c r="BP43" s="301">
        <f xml:space="preserve"> Time!BP$76</f>
        <v>0</v>
      </c>
      <c r="BQ43" s="301">
        <f xml:space="preserve"> Time!BQ$76</f>
        <v>0</v>
      </c>
      <c r="BR43" s="301">
        <f xml:space="preserve"> Time!BR$76</f>
        <v>0</v>
      </c>
      <c r="BS43" s="301">
        <f xml:space="preserve"> Time!BS$76</f>
        <v>0</v>
      </c>
      <c r="BT43" s="301">
        <f xml:space="preserve"> Time!BT$76</f>
        <v>0</v>
      </c>
      <c r="BU43" s="301">
        <f xml:space="preserve"> Time!BU$76</f>
        <v>0</v>
      </c>
      <c r="BV43" s="301">
        <f xml:space="preserve"> Time!BV$76</f>
        <v>0</v>
      </c>
      <c r="BW43" s="301">
        <f xml:space="preserve"> Time!BW$76</f>
        <v>0</v>
      </c>
      <c r="BX43" s="301">
        <f xml:space="preserve"> Time!BX$76</f>
        <v>0</v>
      </c>
      <c r="BY43" s="301">
        <f xml:space="preserve"> Time!BY$76</f>
        <v>0</v>
      </c>
      <c r="BZ43" s="301">
        <f xml:space="preserve"> Time!BZ$76</f>
        <v>0</v>
      </c>
      <c r="CA43" s="301">
        <f xml:space="preserve"> Time!CA$76</f>
        <v>0</v>
      </c>
      <c r="CB43" s="301">
        <f xml:space="preserve"> Time!CB$76</f>
        <v>0</v>
      </c>
      <c r="CC43" s="301">
        <f xml:space="preserve"> Time!CC$76</f>
        <v>0</v>
      </c>
      <c r="CD43" s="301">
        <f xml:space="preserve"> Time!CD$76</f>
        <v>0</v>
      </c>
      <c r="CE43" s="301">
        <f xml:space="preserve"> Time!CE$76</f>
        <v>0</v>
      </c>
      <c r="CF43" s="301">
        <f xml:space="preserve"> Time!CF$76</f>
        <v>0</v>
      </c>
      <c r="CG43" s="301">
        <f xml:space="preserve"> Time!CG$76</f>
        <v>0</v>
      </c>
      <c r="CH43" s="301">
        <f xml:space="preserve"> Time!CH$76</f>
        <v>0</v>
      </c>
      <c r="CI43" s="301">
        <f xml:space="preserve"> Time!CI$76</f>
        <v>0</v>
      </c>
      <c r="CJ43" s="301">
        <f xml:space="preserve"> Time!CJ$76</f>
        <v>0</v>
      </c>
      <c r="CK43" s="301">
        <f xml:space="preserve"> Time!CK$76</f>
        <v>0</v>
      </c>
      <c r="CL43" s="301">
        <f xml:space="preserve"> Time!CL$76</f>
        <v>0</v>
      </c>
      <c r="CM43" s="301">
        <f xml:space="preserve"> Time!CM$76</f>
        <v>0</v>
      </c>
      <c r="CN43" s="301">
        <f xml:space="preserve"> Time!CN$76</f>
        <v>0</v>
      </c>
      <c r="CO43" s="301">
        <f xml:space="preserve"> Time!CO$76</f>
        <v>0</v>
      </c>
      <c r="CP43" s="301">
        <f xml:space="preserve"> Time!CP$76</f>
        <v>0</v>
      </c>
      <c r="CQ43" s="301">
        <f xml:space="preserve"> Time!CQ$76</f>
        <v>0</v>
      </c>
      <c r="CR43" s="301">
        <f xml:space="preserve"> Time!CR$76</f>
        <v>0</v>
      </c>
      <c r="CS43" s="301">
        <f xml:space="preserve"> Time!CS$76</f>
        <v>0</v>
      </c>
      <c r="CT43" s="301">
        <f xml:space="preserve"> Time!CT$76</f>
        <v>0</v>
      </c>
      <c r="CU43" s="301">
        <f xml:space="preserve"> Time!CU$76</f>
        <v>0</v>
      </c>
      <c r="CV43" s="301">
        <f xml:space="preserve"> Time!CV$76</f>
        <v>0</v>
      </c>
      <c r="CW43" s="301">
        <f xml:space="preserve"> Time!CW$76</f>
        <v>0</v>
      </c>
      <c r="CX43" s="301">
        <f xml:space="preserve"> Time!CX$76</f>
        <v>0</v>
      </c>
      <c r="CY43" s="301">
        <f xml:space="preserve"> Time!CY$76</f>
        <v>0</v>
      </c>
      <c r="CZ43" s="301">
        <f xml:space="preserve"> Time!CZ$76</f>
        <v>0</v>
      </c>
      <c r="DA43" s="301">
        <f xml:space="preserve"> Time!DA$76</f>
        <v>0</v>
      </c>
      <c r="DB43" s="301">
        <f xml:space="preserve"> Time!DB$76</f>
        <v>0</v>
      </c>
      <c r="DC43" s="301">
        <f xml:space="preserve"> Time!DC$76</f>
        <v>0</v>
      </c>
      <c r="DD43" s="301">
        <f xml:space="preserve"> Time!DD$76</f>
        <v>0</v>
      </c>
      <c r="DE43" s="301">
        <f xml:space="preserve"> Time!DE$76</f>
        <v>0</v>
      </c>
      <c r="DF43" s="301">
        <f xml:space="preserve"> Time!DF$76</f>
        <v>0</v>
      </c>
      <c r="DG43" s="301">
        <f xml:space="preserve"> Time!DG$76</f>
        <v>0</v>
      </c>
      <c r="DH43" s="301">
        <f xml:space="preserve"> Time!DH$76</f>
        <v>0</v>
      </c>
      <c r="DI43" s="301">
        <f xml:space="preserve"> Time!DI$76</f>
        <v>0</v>
      </c>
      <c r="DJ43" s="301">
        <f xml:space="preserve"> Time!DJ$76</f>
        <v>0</v>
      </c>
      <c r="DK43" s="301">
        <f xml:space="preserve"> Time!DK$76</f>
        <v>0</v>
      </c>
      <c r="DL43" s="301">
        <f xml:space="preserve"> Time!DL$76</f>
        <v>0</v>
      </c>
      <c r="DM43" s="301">
        <f xml:space="preserve"> Time!DM$76</f>
        <v>0</v>
      </c>
      <c r="DN43" s="301">
        <f xml:space="preserve"> Time!DN$76</f>
        <v>0</v>
      </c>
      <c r="DO43" s="301">
        <f xml:space="preserve"> Time!DO$76</f>
        <v>0</v>
      </c>
      <c r="DP43" s="301">
        <f xml:space="preserve"> Time!DP$76</f>
        <v>0</v>
      </c>
      <c r="DQ43" s="301">
        <f xml:space="preserve"> Time!DQ$76</f>
        <v>0</v>
      </c>
      <c r="DR43" s="301">
        <f xml:space="preserve"> Time!DR$76</f>
        <v>0</v>
      </c>
      <c r="DS43" s="301">
        <f xml:space="preserve"> Time!DS$76</f>
        <v>0</v>
      </c>
      <c r="DT43" s="301">
        <f xml:space="preserve"> Time!DT$76</f>
        <v>0</v>
      </c>
      <c r="DU43" s="301">
        <f xml:space="preserve"> Time!DU$76</f>
        <v>0</v>
      </c>
      <c r="DV43" s="301">
        <f xml:space="preserve"> Time!DV$76</f>
        <v>0</v>
      </c>
      <c r="DW43" s="301">
        <f xml:space="preserve"> Time!DW$76</f>
        <v>0</v>
      </c>
      <c r="DX43" s="301">
        <f xml:space="preserve"> Time!DX$76</f>
        <v>0</v>
      </c>
      <c r="DY43" s="301">
        <f xml:space="preserve"> Time!DY$76</f>
        <v>0</v>
      </c>
      <c r="DZ43" s="301">
        <f xml:space="preserve"> Time!DZ$76</f>
        <v>0</v>
      </c>
      <c r="EA43" s="301">
        <f xml:space="preserve"> Time!EA$76</f>
        <v>0</v>
      </c>
      <c r="EB43" s="301">
        <f xml:space="preserve"> Time!EB$76</f>
        <v>0</v>
      </c>
      <c r="EC43" s="301">
        <f xml:space="preserve"> Time!EC$76</f>
        <v>0</v>
      </c>
      <c r="ED43" s="301">
        <f xml:space="preserve"> Time!ED$76</f>
        <v>0</v>
      </c>
      <c r="EE43" s="301">
        <f xml:space="preserve"> Time!EE$76</f>
        <v>0</v>
      </c>
      <c r="EF43" s="301">
        <f xml:space="preserve"> Time!EF$76</f>
        <v>0</v>
      </c>
      <c r="EG43" s="301">
        <f xml:space="preserve"> Time!EG$76</f>
        <v>0</v>
      </c>
      <c r="EH43" s="301">
        <f xml:space="preserve"> Time!EH$76</f>
        <v>0</v>
      </c>
      <c r="EI43" s="301">
        <f xml:space="preserve"> Time!EI$76</f>
        <v>0</v>
      </c>
      <c r="EJ43" s="301">
        <f xml:space="preserve"> Time!EJ$76</f>
        <v>0</v>
      </c>
      <c r="EK43" s="301">
        <f xml:space="preserve"> Time!EK$76</f>
        <v>0</v>
      </c>
      <c r="EL43" s="301">
        <f xml:space="preserve"> Time!EL$76</f>
        <v>0</v>
      </c>
      <c r="EM43" s="301">
        <f xml:space="preserve"> Time!EM$76</f>
        <v>0</v>
      </c>
      <c r="EN43" s="301">
        <f xml:space="preserve"> Time!EN$76</f>
        <v>0</v>
      </c>
      <c r="EO43" s="301">
        <f xml:space="preserve"> Time!EO$76</f>
        <v>0</v>
      </c>
      <c r="EP43" s="301">
        <f xml:space="preserve"> Time!EP$76</f>
        <v>0</v>
      </c>
      <c r="EQ43" s="301">
        <f xml:space="preserve"> Time!EQ$76</f>
        <v>0</v>
      </c>
      <c r="ER43" s="301">
        <f xml:space="preserve"> Time!ER$76</f>
        <v>0</v>
      </c>
      <c r="ES43" s="301">
        <f xml:space="preserve"> Time!ES$76</f>
        <v>0</v>
      </c>
      <c r="ET43" s="301">
        <f xml:space="preserve"> Time!ET$76</f>
        <v>0</v>
      </c>
      <c r="EU43" s="301">
        <f xml:space="preserve"> Time!EU$76</f>
        <v>0</v>
      </c>
      <c r="EV43" s="301">
        <f xml:space="preserve"> Time!EV$76</f>
        <v>0</v>
      </c>
      <c r="EW43" s="301">
        <f xml:space="preserve"> Time!EW$76</f>
        <v>0</v>
      </c>
      <c r="EX43" s="301">
        <f xml:space="preserve"> Time!EX$76</f>
        <v>0</v>
      </c>
      <c r="EY43" s="301">
        <f xml:space="preserve"> Time!EY$76</f>
        <v>0</v>
      </c>
      <c r="EZ43" s="301">
        <f xml:space="preserve"> Time!EZ$76</f>
        <v>0</v>
      </c>
      <c r="FA43" s="301">
        <f xml:space="preserve"> Time!FA$76</f>
        <v>0</v>
      </c>
      <c r="FB43" s="301">
        <f xml:space="preserve"> Time!FB$76</f>
        <v>0</v>
      </c>
      <c r="FC43" s="301">
        <f xml:space="preserve"> Time!FC$76</f>
        <v>0</v>
      </c>
      <c r="FD43" s="301">
        <f xml:space="preserve"> Time!FD$76</f>
        <v>0</v>
      </c>
      <c r="FE43" s="301">
        <f xml:space="preserve"> Time!FE$76</f>
        <v>0</v>
      </c>
      <c r="FF43" s="301">
        <f xml:space="preserve"> Time!FF$76</f>
        <v>0</v>
      </c>
      <c r="FG43" s="301">
        <f xml:space="preserve"> Time!FG$76</f>
        <v>0</v>
      </c>
      <c r="FH43" s="301">
        <f xml:space="preserve"> Time!FH$76</f>
        <v>0</v>
      </c>
      <c r="FI43" s="301">
        <f xml:space="preserve"> Time!FI$76</f>
        <v>0</v>
      </c>
      <c r="FJ43" s="301">
        <f xml:space="preserve"> Time!FJ$76</f>
        <v>0</v>
      </c>
      <c r="FK43" s="301">
        <f xml:space="preserve"> Time!FK$76</f>
        <v>0</v>
      </c>
      <c r="FL43" s="301">
        <f xml:space="preserve"> Time!FL$76</f>
        <v>0</v>
      </c>
      <c r="FM43" s="301">
        <f xml:space="preserve"> Time!FM$76</f>
        <v>0</v>
      </c>
      <c r="FN43" s="301">
        <f xml:space="preserve"> Time!FN$76</f>
        <v>0</v>
      </c>
      <c r="FO43" s="301">
        <f xml:space="preserve"> Time!FO$76</f>
        <v>0</v>
      </c>
      <c r="FP43" s="301">
        <f xml:space="preserve"> Time!FP$76</f>
        <v>0</v>
      </c>
      <c r="FQ43" s="301">
        <f xml:space="preserve"> Time!FQ$76</f>
        <v>0</v>
      </c>
      <c r="FR43" s="301">
        <f xml:space="preserve"> Time!FR$76</f>
        <v>0</v>
      </c>
      <c r="FS43" s="301">
        <f xml:space="preserve"> Time!FS$76</f>
        <v>0</v>
      </c>
      <c r="FT43" s="301">
        <f xml:space="preserve"> Time!FT$76</f>
        <v>0</v>
      </c>
      <c r="FU43" s="301">
        <f xml:space="preserve"> Time!FU$76</f>
        <v>0</v>
      </c>
      <c r="FV43" s="301">
        <f xml:space="preserve"> Time!FV$76</f>
        <v>0</v>
      </c>
      <c r="FW43" s="301">
        <f xml:space="preserve"> Time!FW$76</f>
        <v>0</v>
      </c>
      <c r="FX43" s="301">
        <f xml:space="preserve"> Time!FX$76</f>
        <v>0</v>
      </c>
      <c r="FY43" s="301">
        <f xml:space="preserve"> Time!FY$76</f>
        <v>0</v>
      </c>
      <c r="FZ43" s="301">
        <f xml:space="preserve"> Time!FZ$76</f>
        <v>0</v>
      </c>
      <c r="GA43" s="301">
        <f xml:space="preserve"> Time!GA$76</f>
        <v>0</v>
      </c>
      <c r="GB43" s="301">
        <f xml:space="preserve"> Time!GB$76</f>
        <v>0</v>
      </c>
      <c r="GC43" s="301">
        <f xml:space="preserve"> Time!GC$76</f>
        <v>0</v>
      </c>
      <c r="GD43" s="301">
        <f xml:space="preserve"> Time!GD$76</f>
        <v>0</v>
      </c>
      <c r="GE43" s="301">
        <f xml:space="preserve"> Time!GE$76</f>
        <v>0</v>
      </c>
      <c r="GF43" s="301">
        <f xml:space="preserve"> Time!GF$76</f>
        <v>0</v>
      </c>
      <c r="GG43" s="301">
        <f xml:space="preserve"> Time!GG$76</f>
        <v>0</v>
      </c>
      <c r="GH43" s="301">
        <f xml:space="preserve"> Time!GH$76</f>
        <v>0</v>
      </c>
      <c r="GI43" s="301">
        <f xml:space="preserve"> Time!GI$76</f>
        <v>0</v>
      </c>
      <c r="GJ43" s="301">
        <f xml:space="preserve"> Time!GJ$76</f>
        <v>0</v>
      </c>
    </row>
    <row r="44" spans="1:192" s="275" customFormat="1" x14ac:dyDescent="0.25">
      <c r="A44" s="15"/>
      <c r="B44" s="15"/>
      <c r="C44" s="21"/>
      <c r="D44" s="60"/>
      <c r="E44" s="286"/>
      <c r="F44" s="286"/>
      <c r="G44" s="286"/>
      <c r="H44" s="286"/>
      <c r="I44" s="43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286"/>
      <c r="AI44" s="286"/>
      <c r="AJ44" s="286"/>
      <c r="AK44" s="286"/>
      <c r="AL44" s="286"/>
      <c r="AM44" s="286"/>
      <c r="AN44" s="286"/>
      <c r="AO44" s="286"/>
      <c r="AP44" s="286"/>
      <c r="AQ44" s="286"/>
      <c r="AR44" s="286"/>
      <c r="AS44" s="286"/>
      <c r="AT44" s="286"/>
      <c r="AU44" s="286"/>
      <c r="AV44" s="286"/>
      <c r="AW44" s="286"/>
      <c r="AX44" s="286"/>
      <c r="AY44" s="286"/>
      <c r="AZ44" s="286"/>
      <c r="BA44" s="286"/>
      <c r="BB44" s="286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6"/>
      <c r="BS44" s="286"/>
      <c r="BT44" s="286"/>
      <c r="BU44" s="286"/>
      <c r="BV44" s="286"/>
      <c r="BW44" s="286"/>
      <c r="BX44" s="286"/>
      <c r="BY44" s="286"/>
      <c r="BZ44" s="286"/>
      <c r="CA44" s="286"/>
      <c r="CB44" s="286"/>
      <c r="CC44" s="286"/>
      <c r="CD44" s="286"/>
      <c r="CE44" s="286"/>
      <c r="CF44" s="286"/>
      <c r="CG44" s="286"/>
      <c r="CH44" s="286"/>
      <c r="CI44" s="286"/>
      <c r="CJ44" s="286"/>
      <c r="CK44" s="286"/>
      <c r="CL44" s="286"/>
      <c r="CM44" s="286"/>
      <c r="CN44" s="286"/>
      <c r="CO44" s="286"/>
      <c r="CP44" s="286"/>
      <c r="CQ44" s="286"/>
      <c r="CR44" s="286"/>
      <c r="CS44" s="286"/>
      <c r="CT44" s="286"/>
      <c r="CU44" s="286"/>
      <c r="CV44" s="286"/>
      <c r="CW44" s="286"/>
      <c r="CX44" s="286"/>
      <c r="CY44" s="286"/>
      <c r="CZ44" s="286"/>
      <c r="DA44" s="286"/>
      <c r="DB44" s="286"/>
      <c r="DC44" s="286"/>
      <c r="DD44" s="286"/>
      <c r="DE44" s="286"/>
      <c r="DF44" s="286"/>
      <c r="DG44" s="286"/>
      <c r="DH44" s="286"/>
      <c r="DI44" s="286"/>
      <c r="DJ44" s="286"/>
      <c r="DK44" s="286"/>
      <c r="DL44" s="286"/>
      <c r="DM44" s="286"/>
      <c r="DN44" s="286"/>
      <c r="DO44" s="286"/>
      <c r="DP44" s="286"/>
      <c r="DQ44" s="286"/>
      <c r="DR44" s="286"/>
      <c r="DS44" s="286"/>
      <c r="DT44" s="286"/>
      <c r="DU44" s="286"/>
      <c r="DV44" s="286"/>
      <c r="DW44" s="286"/>
      <c r="DX44" s="286"/>
      <c r="DY44" s="286"/>
      <c r="DZ44" s="286"/>
      <c r="EA44" s="286"/>
      <c r="EB44" s="286"/>
      <c r="EC44" s="286"/>
      <c r="ED44" s="286"/>
      <c r="EE44" s="286"/>
      <c r="EF44" s="286"/>
      <c r="EG44" s="286"/>
      <c r="EH44" s="286"/>
      <c r="EI44" s="286"/>
      <c r="EJ44" s="286"/>
      <c r="EK44" s="286"/>
      <c r="EL44" s="286"/>
      <c r="EM44" s="286"/>
      <c r="EN44" s="286"/>
      <c r="EO44" s="286"/>
      <c r="EP44" s="286"/>
      <c r="EQ44" s="286"/>
      <c r="ER44" s="286"/>
      <c r="ES44" s="286"/>
      <c r="ET44" s="286"/>
      <c r="EU44" s="286"/>
      <c r="EV44" s="286"/>
      <c r="EW44" s="286"/>
      <c r="EX44" s="286"/>
      <c r="EY44" s="286"/>
      <c r="EZ44" s="286"/>
      <c r="FA44" s="286"/>
      <c r="FB44" s="286"/>
      <c r="FC44" s="286"/>
      <c r="FD44" s="286"/>
      <c r="FE44" s="286"/>
      <c r="FF44" s="286"/>
      <c r="FG44" s="286"/>
      <c r="FH44" s="286"/>
      <c r="FI44" s="286"/>
      <c r="FJ44" s="286"/>
      <c r="FK44" s="286"/>
      <c r="FL44" s="286"/>
      <c r="FM44" s="286"/>
      <c r="FN44" s="286"/>
      <c r="FO44" s="286"/>
      <c r="FP44" s="286"/>
      <c r="FQ44" s="286"/>
      <c r="FR44" s="286"/>
      <c r="FS44" s="286"/>
      <c r="FT44" s="286"/>
      <c r="FU44" s="286"/>
      <c r="FV44" s="286"/>
      <c r="FW44" s="286"/>
      <c r="FX44" s="286"/>
      <c r="FY44" s="286"/>
      <c r="FZ44" s="286"/>
      <c r="GA44" s="286"/>
      <c r="GB44" s="286"/>
      <c r="GC44" s="286"/>
      <c r="GD44" s="286"/>
      <c r="GE44" s="286"/>
      <c r="GF44" s="286"/>
      <c r="GG44" s="286"/>
      <c r="GH44" s="286"/>
      <c r="GI44" s="286"/>
      <c r="GJ44" s="286"/>
    </row>
    <row r="45" spans="1:192" s="608" customFormat="1" x14ac:dyDescent="0.25">
      <c r="A45" s="595"/>
      <c r="B45" s="595"/>
      <c r="C45" s="596"/>
      <c r="D45" s="597"/>
      <c r="E45" s="606" t="s">
        <v>165</v>
      </c>
      <c r="F45" s="606"/>
      <c r="G45" s="606" t="str">
        <f xml:space="preserve"> SMU</f>
        <v>$ 000s</v>
      </c>
      <c r="H45" s="606"/>
      <c r="I45" s="607"/>
      <c r="J45" s="606">
        <f t="shared" ref="J45:BU45" si="39">I48</f>
        <v>0</v>
      </c>
      <c r="K45" s="606">
        <f t="shared" ca="1" si="39"/>
        <v>0</v>
      </c>
      <c r="L45" s="606">
        <f t="shared" ca="1" si="39"/>
        <v>0</v>
      </c>
      <c r="M45" s="606">
        <f t="shared" si="39"/>
        <v>0</v>
      </c>
      <c r="N45" s="606">
        <f t="shared" ca="1" si="39"/>
        <v>0</v>
      </c>
      <c r="O45" s="606">
        <f t="shared" ca="1" si="39"/>
        <v>0</v>
      </c>
      <c r="P45" s="606">
        <f t="shared" ca="1" si="39"/>
        <v>0</v>
      </c>
      <c r="Q45" s="606">
        <f t="shared" ca="1" si="39"/>
        <v>0</v>
      </c>
      <c r="R45" s="606">
        <f t="shared" ca="1" si="39"/>
        <v>0</v>
      </c>
      <c r="S45" s="606">
        <f t="shared" ca="1" si="39"/>
        <v>0</v>
      </c>
      <c r="T45" s="606">
        <f t="shared" ca="1" si="39"/>
        <v>0</v>
      </c>
      <c r="U45" s="606">
        <f t="shared" ca="1" si="39"/>
        <v>0</v>
      </c>
      <c r="V45" s="606">
        <f t="shared" ca="1" si="39"/>
        <v>0</v>
      </c>
      <c r="W45" s="606">
        <f t="shared" ca="1" si="39"/>
        <v>0</v>
      </c>
      <c r="X45" s="606">
        <f t="shared" ca="1" si="39"/>
        <v>0</v>
      </c>
      <c r="Y45" s="606">
        <f t="shared" ca="1" si="39"/>
        <v>0</v>
      </c>
      <c r="Z45" s="606">
        <f t="shared" ca="1" si="39"/>
        <v>0</v>
      </c>
      <c r="AA45" s="606">
        <f t="shared" ca="1" si="39"/>
        <v>0</v>
      </c>
      <c r="AB45" s="606">
        <f t="shared" ca="1" si="39"/>
        <v>0</v>
      </c>
      <c r="AC45" s="606">
        <f t="shared" ca="1" si="39"/>
        <v>0</v>
      </c>
      <c r="AD45" s="606">
        <f t="shared" ca="1" si="39"/>
        <v>0</v>
      </c>
      <c r="AE45" s="606">
        <f t="shared" ca="1" si="39"/>
        <v>0</v>
      </c>
      <c r="AF45" s="606">
        <f t="shared" ca="1" si="39"/>
        <v>0</v>
      </c>
      <c r="AG45" s="606">
        <f t="shared" ca="1" si="39"/>
        <v>0</v>
      </c>
      <c r="AH45" s="606">
        <f t="shared" ca="1" si="39"/>
        <v>0</v>
      </c>
      <c r="AI45" s="606">
        <f t="shared" ca="1" si="39"/>
        <v>0</v>
      </c>
      <c r="AJ45" s="606">
        <f t="shared" ca="1" si="39"/>
        <v>0</v>
      </c>
      <c r="AK45" s="606">
        <f t="shared" ca="1" si="39"/>
        <v>0</v>
      </c>
      <c r="AL45" s="606">
        <f t="shared" ca="1" si="39"/>
        <v>0</v>
      </c>
      <c r="AM45" s="606">
        <f t="shared" ca="1" si="39"/>
        <v>0</v>
      </c>
      <c r="AN45" s="606">
        <f t="shared" ca="1" si="39"/>
        <v>0</v>
      </c>
      <c r="AO45" s="606">
        <f t="shared" ca="1" si="39"/>
        <v>0</v>
      </c>
      <c r="AP45" s="606">
        <f t="shared" ca="1" si="39"/>
        <v>0</v>
      </c>
      <c r="AQ45" s="606">
        <f t="shared" ca="1" si="39"/>
        <v>0</v>
      </c>
      <c r="AR45" s="606">
        <f t="shared" ca="1" si="39"/>
        <v>0</v>
      </c>
      <c r="AS45" s="606">
        <f t="shared" ca="1" si="39"/>
        <v>0</v>
      </c>
      <c r="AT45" s="606">
        <f t="shared" ca="1" si="39"/>
        <v>0</v>
      </c>
      <c r="AU45" s="606">
        <f t="shared" ca="1" si="39"/>
        <v>0</v>
      </c>
      <c r="AV45" s="606">
        <f t="shared" ca="1" si="39"/>
        <v>0</v>
      </c>
      <c r="AW45" s="606">
        <f t="shared" ca="1" si="39"/>
        <v>0</v>
      </c>
      <c r="AX45" s="606">
        <f t="shared" ca="1" si="39"/>
        <v>0</v>
      </c>
      <c r="AY45" s="606">
        <f t="shared" ca="1" si="39"/>
        <v>0</v>
      </c>
      <c r="AZ45" s="606">
        <f t="shared" ca="1" si="39"/>
        <v>0</v>
      </c>
      <c r="BA45" s="606">
        <f t="shared" ca="1" si="39"/>
        <v>0</v>
      </c>
      <c r="BB45" s="606">
        <f t="shared" ca="1" si="39"/>
        <v>0</v>
      </c>
      <c r="BC45" s="606">
        <f t="shared" ca="1" si="39"/>
        <v>0</v>
      </c>
      <c r="BD45" s="606">
        <f t="shared" ca="1" si="39"/>
        <v>0</v>
      </c>
      <c r="BE45" s="606">
        <f t="shared" ca="1" si="39"/>
        <v>0</v>
      </c>
      <c r="BF45" s="606">
        <f t="shared" ca="1" si="39"/>
        <v>0</v>
      </c>
      <c r="BG45" s="606">
        <f t="shared" ca="1" si="39"/>
        <v>0</v>
      </c>
      <c r="BH45" s="606">
        <f t="shared" ca="1" si="39"/>
        <v>0</v>
      </c>
      <c r="BI45" s="606">
        <f t="shared" ca="1" si="39"/>
        <v>0</v>
      </c>
      <c r="BJ45" s="606">
        <f t="shared" ca="1" si="39"/>
        <v>0</v>
      </c>
      <c r="BK45" s="606">
        <f t="shared" ca="1" si="39"/>
        <v>0</v>
      </c>
      <c r="BL45" s="606">
        <f t="shared" ca="1" si="39"/>
        <v>0</v>
      </c>
      <c r="BM45" s="606">
        <f t="shared" ca="1" si="39"/>
        <v>0</v>
      </c>
      <c r="BN45" s="606">
        <f t="shared" ca="1" si="39"/>
        <v>0</v>
      </c>
      <c r="BO45" s="606">
        <f t="shared" ca="1" si="39"/>
        <v>0</v>
      </c>
      <c r="BP45" s="606">
        <f t="shared" ca="1" si="39"/>
        <v>0</v>
      </c>
      <c r="BQ45" s="606">
        <f t="shared" ca="1" si="39"/>
        <v>0</v>
      </c>
      <c r="BR45" s="606">
        <f t="shared" ca="1" si="39"/>
        <v>0</v>
      </c>
      <c r="BS45" s="606">
        <f t="shared" ca="1" si="39"/>
        <v>0</v>
      </c>
      <c r="BT45" s="606">
        <f t="shared" ca="1" si="39"/>
        <v>0</v>
      </c>
      <c r="BU45" s="606">
        <f t="shared" ca="1" si="39"/>
        <v>0</v>
      </c>
      <c r="BV45" s="606">
        <f t="shared" ref="BV45:EG45" ca="1" si="40">BU48</f>
        <v>0</v>
      </c>
      <c r="BW45" s="606">
        <f t="shared" ca="1" si="40"/>
        <v>0</v>
      </c>
      <c r="BX45" s="606">
        <f t="shared" ca="1" si="40"/>
        <v>0</v>
      </c>
      <c r="BY45" s="606">
        <f t="shared" ca="1" si="40"/>
        <v>449.51721577767012</v>
      </c>
      <c r="BZ45" s="606">
        <f t="shared" ca="1" si="40"/>
        <v>1287.0413549887862</v>
      </c>
      <c r="CA45" s="606">
        <f t="shared" ca="1" si="40"/>
        <v>2122.6892872393464</v>
      </c>
      <c r="CB45" s="606">
        <f t="shared" ca="1" si="40"/>
        <v>2956.5548228773787</v>
      </c>
      <c r="CC45" s="606">
        <f t="shared" ca="1" si="40"/>
        <v>3788.7270817335093</v>
      </c>
      <c r="CD45" s="606">
        <f t="shared" ca="1" si="40"/>
        <v>4619.2907276468341</v>
      </c>
      <c r="CE45" s="606">
        <f t="shared" ca="1" si="40"/>
        <v>5448.3261912644921</v>
      </c>
      <c r="CF45" s="606">
        <f t="shared" ca="1" si="40"/>
        <v>6275.9098817012673</v>
      </c>
      <c r="CG45" s="606">
        <f t="shared" ca="1" si="40"/>
        <v>7102.1143876162032</v>
      </c>
      <c r="CH45" s="606">
        <f t="shared" ca="1" si="40"/>
        <v>7927.0086682353922</v>
      </c>
      <c r="CI45" s="606">
        <f t="shared" ca="1" si="40"/>
        <v>8750.6582348236225</v>
      </c>
      <c r="CJ45" s="606">
        <f t="shared" ca="1" si="40"/>
        <v>9573.1253230824404</v>
      </c>
      <c r="CK45" s="606">
        <f t="shared" ca="1" si="40"/>
        <v>10394.469056928319</v>
      </c>
      <c r="CL45" s="606">
        <f t="shared" ca="1" si="40"/>
        <v>11214.745604081902</v>
      </c>
      <c r="CM45" s="606">
        <f t="shared" ca="1" si="40"/>
        <v>12034.008323877806</v>
      </c>
      <c r="CN45" s="606">
        <f t="shared" ca="1" si="40"/>
        <v>12852.307907683915</v>
      </c>
      <c r="CO45" s="606">
        <f t="shared" ca="1" si="40"/>
        <v>13669.692512299718</v>
      </c>
      <c r="CP45" s="606">
        <f t="shared" ca="1" si="40"/>
        <v>14486.207886684733</v>
      </c>
      <c r="CQ45" s="606">
        <f t="shared" ca="1" si="40"/>
        <v>15301.897492350497</v>
      </c>
      <c r="CR45" s="606">
        <f t="shared" ca="1" si="40"/>
        <v>16116.802617732972</v>
      </c>
      <c r="CS45" s="606">
        <f t="shared" ca="1" si="40"/>
        <v>16930.962486846322</v>
      </c>
      <c r="CT45" s="606">
        <f t="shared" ca="1" si="40"/>
        <v>17744.414362504005</v>
      </c>
      <c r="CU45" s="606">
        <f t="shared" ca="1" si="40"/>
        <v>18557.193644378807</v>
      </c>
      <c r="CV45" s="606">
        <f t="shared" ca="1" si="40"/>
        <v>19369.333962159864</v>
      </c>
      <c r="CW45" s="606">
        <f t="shared" ca="1" si="40"/>
        <v>20180.867264051871</v>
      </c>
      <c r="CX45" s="606">
        <f t="shared" ca="1" si="40"/>
        <v>20991.823900849278</v>
      </c>
      <c r="CY45" s="606">
        <f t="shared" ca="1" si="40"/>
        <v>21802.232705806815</v>
      </c>
      <c r="CZ45" s="606">
        <f t="shared" ca="1" si="40"/>
        <v>22612.121070516474</v>
      </c>
      <c r="DA45" s="606">
        <f t="shared" ca="1" si="40"/>
        <v>23421.515016990652</v>
      </c>
      <c r="DB45" s="606">
        <f t="shared" ca="1" si="40"/>
        <v>24230.439266141118</v>
      </c>
      <c r="DC45" s="606">
        <f t="shared" ca="1" si="40"/>
        <v>25038.917302834059</v>
      </c>
      <c r="DD45" s="606">
        <f t="shared" ca="1" si="40"/>
        <v>25846.971437692358</v>
      </c>
      <c r="DE45" s="606">
        <f t="shared" ca="1" si="40"/>
        <v>26654.622865807738</v>
      </c>
      <c r="DF45" s="606">
        <f t="shared" ca="1" si="40"/>
        <v>27461.891722517354</v>
      </c>
      <c r="DG45" s="606">
        <f t="shared" ca="1" si="40"/>
        <v>28268.797136391484</v>
      </c>
      <c r="DH45" s="606">
        <f t="shared" ca="1" si="40"/>
        <v>29075.357279571908</v>
      </c>
      <c r="DI45" s="606">
        <f t="shared" ca="1" si="40"/>
        <v>29881.589415593313</v>
      </c>
      <c r="DJ45" s="606">
        <f t="shared" ca="1" si="40"/>
        <v>29887.50994481365</v>
      </c>
      <c r="DK45" s="606">
        <f t="shared" ca="1" si="40"/>
        <v>29893.134447572967</v>
      </c>
      <c r="DL45" s="606">
        <f t="shared" ca="1" si="40"/>
        <v>29898.47772519432</v>
      </c>
      <c r="DM45" s="606">
        <f t="shared" ca="1" si="40"/>
        <v>29903.553838934604</v>
      </c>
      <c r="DN45" s="606">
        <f t="shared" ca="1" si="40"/>
        <v>29908.376146987874</v>
      </c>
      <c r="DO45" s="606">
        <f t="shared" ca="1" si="40"/>
        <v>29912.957339638484</v>
      </c>
      <c r="DP45" s="606">
        <f t="shared" ca="1" si="40"/>
        <v>29917.309472656561</v>
      </c>
      <c r="DQ45" s="606">
        <f t="shared" ca="1" si="40"/>
        <v>29921.443999023733</v>
      </c>
      <c r="DR45" s="606">
        <f t="shared" ca="1" si="40"/>
        <v>29925.371799072545</v>
      </c>
      <c r="DS45" s="606">
        <f t="shared" ca="1" si="40"/>
        <v>29929.103209118919</v>
      </c>
      <c r="DT45" s="606">
        <f t="shared" ca="1" si="40"/>
        <v>29932.648048662973</v>
      </c>
      <c r="DU45" s="606">
        <f t="shared" ca="1" si="40"/>
        <v>29936.015646229826</v>
      </c>
      <c r="DV45" s="606">
        <f t="shared" ca="1" si="40"/>
        <v>29939.214863918336</v>
      </c>
      <c r="DW45" s="606">
        <f t="shared" ca="1" si="40"/>
        <v>29942.25412072242</v>
      </c>
      <c r="DX45" s="606">
        <f t="shared" ca="1" si="40"/>
        <v>29945.141414686303</v>
      </c>
      <c r="DY45" s="606">
        <f t="shared" ca="1" si="40"/>
        <v>29947.884343951988</v>
      </c>
      <c r="DZ45" s="606">
        <f t="shared" ca="1" si="40"/>
        <v>29950.49012675439</v>
      </c>
      <c r="EA45" s="606">
        <f t="shared" ca="1" si="40"/>
        <v>29952.965620416671</v>
      </c>
      <c r="EB45" s="606">
        <f t="shared" ca="1" si="40"/>
        <v>29955.317339395835</v>
      </c>
      <c r="EC45" s="606">
        <f t="shared" ca="1" si="40"/>
        <v>4.3200998334214091E-12</v>
      </c>
      <c r="ED45" s="606">
        <f t="shared" ca="1" si="40"/>
        <v>4.3200998334214091E-12</v>
      </c>
      <c r="EE45" s="606">
        <f t="shared" ca="1" si="40"/>
        <v>4.3200998334214091E-12</v>
      </c>
      <c r="EF45" s="606">
        <f t="shared" ca="1" si="40"/>
        <v>4.3200998334214091E-12</v>
      </c>
      <c r="EG45" s="606">
        <f t="shared" ca="1" si="40"/>
        <v>4.3200998334214091E-12</v>
      </c>
      <c r="EH45" s="606">
        <f t="shared" ref="EH45:GJ45" ca="1" si="41">EG48</f>
        <v>4.3200998334214091E-12</v>
      </c>
      <c r="EI45" s="606">
        <f t="shared" ca="1" si="41"/>
        <v>4.3200998334214091E-12</v>
      </c>
      <c r="EJ45" s="606">
        <f t="shared" ca="1" si="41"/>
        <v>4.3200998334214091E-12</v>
      </c>
      <c r="EK45" s="606">
        <f t="shared" ca="1" si="41"/>
        <v>4.3200998334214091E-12</v>
      </c>
      <c r="EL45" s="606">
        <f t="shared" ca="1" si="41"/>
        <v>4.3200998334214091E-12</v>
      </c>
      <c r="EM45" s="606">
        <f t="shared" ca="1" si="41"/>
        <v>4.3200998334214091E-12</v>
      </c>
      <c r="EN45" s="606">
        <f t="shared" ca="1" si="41"/>
        <v>4.3200998334214091E-12</v>
      </c>
      <c r="EO45" s="606">
        <f t="shared" ca="1" si="41"/>
        <v>4.3200998334214091E-12</v>
      </c>
      <c r="EP45" s="606">
        <f t="shared" ca="1" si="41"/>
        <v>4.3200998334214091E-12</v>
      </c>
      <c r="EQ45" s="606">
        <f t="shared" ca="1" si="41"/>
        <v>4.3200998334214091E-12</v>
      </c>
      <c r="ER45" s="606">
        <f t="shared" ca="1" si="41"/>
        <v>4.3200998334214091E-12</v>
      </c>
      <c r="ES45" s="606">
        <f t="shared" ca="1" si="41"/>
        <v>4.3200998334214091E-12</v>
      </c>
      <c r="ET45" s="606">
        <f t="shared" ca="1" si="41"/>
        <v>4.3200998334214091E-12</v>
      </c>
      <c r="EU45" s="606">
        <f t="shared" ca="1" si="41"/>
        <v>4.3200998334214091E-12</v>
      </c>
      <c r="EV45" s="606">
        <f t="shared" ca="1" si="41"/>
        <v>4.3200998334214091E-12</v>
      </c>
      <c r="EW45" s="606">
        <f t="shared" ca="1" si="41"/>
        <v>4.3200998334214091E-12</v>
      </c>
      <c r="EX45" s="606">
        <f t="shared" ca="1" si="41"/>
        <v>4.3200998334214091E-12</v>
      </c>
      <c r="EY45" s="606">
        <f t="shared" ca="1" si="41"/>
        <v>4.3200998334214091E-12</v>
      </c>
      <c r="EZ45" s="606">
        <f t="shared" ca="1" si="41"/>
        <v>4.3200998334214091E-12</v>
      </c>
      <c r="FA45" s="606">
        <f t="shared" ca="1" si="41"/>
        <v>4.3200998334214091E-12</v>
      </c>
      <c r="FB45" s="606">
        <f t="shared" ca="1" si="41"/>
        <v>4.3200998334214091E-12</v>
      </c>
      <c r="FC45" s="606">
        <f t="shared" ca="1" si="41"/>
        <v>4.3200998334214091E-12</v>
      </c>
      <c r="FD45" s="606">
        <f t="shared" ca="1" si="41"/>
        <v>4.3200998334214091E-12</v>
      </c>
      <c r="FE45" s="606">
        <f t="shared" ca="1" si="41"/>
        <v>4.3200998334214091E-12</v>
      </c>
      <c r="FF45" s="606">
        <f t="shared" ca="1" si="41"/>
        <v>4.3200998334214091E-12</v>
      </c>
      <c r="FG45" s="606">
        <f t="shared" ca="1" si="41"/>
        <v>4.3200998334214091E-12</v>
      </c>
      <c r="FH45" s="606">
        <f t="shared" ca="1" si="41"/>
        <v>4.3200998334214091E-12</v>
      </c>
      <c r="FI45" s="606">
        <f t="shared" ca="1" si="41"/>
        <v>4.3200998334214091E-12</v>
      </c>
      <c r="FJ45" s="606">
        <f t="shared" ca="1" si="41"/>
        <v>4.3200998334214091E-12</v>
      </c>
      <c r="FK45" s="606">
        <f t="shared" ca="1" si="41"/>
        <v>4.3200998334214091E-12</v>
      </c>
      <c r="FL45" s="606">
        <f t="shared" ca="1" si="41"/>
        <v>4.3200998334214091E-12</v>
      </c>
      <c r="FM45" s="606">
        <f t="shared" ca="1" si="41"/>
        <v>4.3200998334214091E-12</v>
      </c>
      <c r="FN45" s="606">
        <f t="shared" ca="1" si="41"/>
        <v>4.3200998334214091E-12</v>
      </c>
      <c r="FO45" s="606">
        <f t="shared" ca="1" si="41"/>
        <v>4.3200998334214091E-12</v>
      </c>
      <c r="FP45" s="606">
        <f t="shared" ca="1" si="41"/>
        <v>4.3200998334214091E-12</v>
      </c>
      <c r="FQ45" s="606">
        <f t="shared" ca="1" si="41"/>
        <v>4.3200998334214091E-12</v>
      </c>
      <c r="FR45" s="606">
        <f t="shared" ca="1" si="41"/>
        <v>4.3200998334214091E-12</v>
      </c>
      <c r="FS45" s="606">
        <f t="shared" ca="1" si="41"/>
        <v>4.3200998334214091E-12</v>
      </c>
      <c r="FT45" s="606">
        <f t="shared" ca="1" si="41"/>
        <v>4.3200998334214091E-12</v>
      </c>
      <c r="FU45" s="606">
        <f t="shared" ca="1" si="41"/>
        <v>4.3200998334214091E-12</v>
      </c>
      <c r="FV45" s="606">
        <f t="shared" ca="1" si="41"/>
        <v>4.3200998334214091E-12</v>
      </c>
      <c r="FW45" s="606">
        <f t="shared" ca="1" si="41"/>
        <v>4.3200998334214091E-12</v>
      </c>
      <c r="FX45" s="606">
        <f t="shared" ca="1" si="41"/>
        <v>4.3200998334214091E-12</v>
      </c>
      <c r="FY45" s="606">
        <f t="shared" ca="1" si="41"/>
        <v>4.3200998334214091E-12</v>
      </c>
      <c r="FZ45" s="606">
        <f t="shared" ca="1" si="41"/>
        <v>4.3200998334214091E-12</v>
      </c>
      <c r="GA45" s="606">
        <f t="shared" ca="1" si="41"/>
        <v>4.3200998334214091E-12</v>
      </c>
      <c r="GB45" s="606">
        <f t="shared" ca="1" si="41"/>
        <v>4.3200998334214091E-12</v>
      </c>
      <c r="GC45" s="606">
        <f t="shared" ca="1" si="41"/>
        <v>4.3200998334214091E-12</v>
      </c>
      <c r="GD45" s="606">
        <f t="shared" ca="1" si="41"/>
        <v>4.3200998334214091E-12</v>
      </c>
      <c r="GE45" s="606">
        <f t="shared" ca="1" si="41"/>
        <v>4.3200998334214091E-12</v>
      </c>
      <c r="GF45" s="606">
        <f t="shared" ca="1" si="41"/>
        <v>4.3200998334214091E-12</v>
      </c>
      <c r="GG45" s="606">
        <f t="shared" ca="1" si="41"/>
        <v>4.3200998334214091E-12</v>
      </c>
      <c r="GH45" s="606">
        <f t="shared" ca="1" si="41"/>
        <v>4.3200998334214091E-12</v>
      </c>
      <c r="GI45" s="606">
        <f t="shared" ca="1" si="41"/>
        <v>4.3200998334214091E-12</v>
      </c>
      <c r="GJ45" s="606">
        <f t="shared" ca="1" si="41"/>
        <v>4.3200998334214091E-12</v>
      </c>
    </row>
    <row r="46" spans="1:192" s="527" customFormat="1" x14ac:dyDescent="0.25">
      <c r="A46" s="15"/>
      <c r="B46" s="15"/>
      <c r="C46" s="21"/>
      <c r="D46" s="60"/>
      <c r="E46" s="526" t="str">
        <f xml:space="preserve"> 'FS Qtr'!E$50</f>
        <v>Cash flow available for dividends</v>
      </c>
      <c r="F46" s="526">
        <f xml:space="preserve"> 'FS Qtr'!F$50</f>
        <v>0</v>
      </c>
      <c r="G46" s="526" t="str">
        <f xml:space="preserve"> 'FS Qtr'!G$50</f>
        <v>$ 000s</v>
      </c>
      <c r="H46" s="526">
        <f ca="1" xml:space="preserve"> 'FS Qtr'!H$50</f>
        <v>217633.25471094766</v>
      </c>
      <c r="I46" s="526">
        <f xml:space="preserve"> 'FS Qtr'!I$50</f>
        <v>0</v>
      </c>
      <c r="J46" s="526">
        <f ca="1" xml:space="preserve"> 'FS Qtr'!J$50</f>
        <v>0</v>
      </c>
      <c r="K46" s="526">
        <f ca="1" xml:space="preserve"> 'FS Qtr'!K$50</f>
        <v>0</v>
      </c>
      <c r="L46" s="526">
        <f ca="1" xml:space="preserve"> 'FS Qtr'!L$50</f>
        <v>0</v>
      </c>
      <c r="M46" s="526">
        <f ca="1" xml:space="preserve"> 'FS Qtr'!M$50</f>
        <v>1961.8750000000018</v>
      </c>
      <c r="N46" s="526">
        <f ca="1" xml:space="preserve"> 'FS Qtr'!N$50</f>
        <v>2450.6750000000011</v>
      </c>
      <c r="O46" s="526">
        <f ca="1" xml:space="preserve"> 'FS Qtr'!O$50</f>
        <v>0</v>
      </c>
      <c r="P46" s="526">
        <f ca="1" xml:space="preserve"> 'FS Qtr'!P$50</f>
        <v>0</v>
      </c>
      <c r="Q46" s="526">
        <f ca="1" xml:space="preserve"> 'FS Qtr'!Q$50</f>
        <v>526.01783194838413</v>
      </c>
      <c r="R46" s="526">
        <f ca="1" xml:space="preserve"> 'FS Qtr'!R$50</f>
        <v>2535.1436567164192</v>
      </c>
      <c r="S46" s="526">
        <f ca="1" xml:space="preserve"> 'FS Qtr'!S$50</f>
        <v>0</v>
      </c>
      <c r="T46" s="526">
        <f ca="1" xml:space="preserve"> 'FS Qtr'!T$50</f>
        <v>0</v>
      </c>
      <c r="U46" s="526">
        <f ca="1" xml:space="preserve"> 'FS Qtr'!U$50</f>
        <v>819.51577160535885</v>
      </c>
      <c r="V46" s="526">
        <f ca="1" xml:space="preserve"> 'FS Qtr'!V$50</f>
        <v>2619.7527678770348</v>
      </c>
      <c r="W46" s="526">
        <f ca="1" xml:space="preserve"> 'FS Qtr'!W$50</f>
        <v>0</v>
      </c>
      <c r="X46" s="526">
        <f ca="1" xml:space="preserve"> 'FS Qtr'!X$50</f>
        <v>0</v>
      </c>
      <c r="Y46" s="526">
        <f ca="1" xml:space="preserve"> 'FS Qtr'!Y$50</f>
        <v>1103.9283123809789</v>
      </c>
      <c r="Z46" s="526">
        <f ca="1" xml:space="preserve"> 'FS Qtr'!Z$50</f>
        <v>2704.5016347035175</v>
      </c>
      <c r="AA46" s="526">
        <f ca="1" xml:space="preserve"> 'FS Qtr'!AA$50</f>
        <v>0</v>
      </c>
      <c r="AB46" s="526">
        <f ca="1" xml:space="preserve"> 'FS Qtr'!AB$50</f>
        <v>0</v>
      </c>
      <c r="AC46" s="526">
        <f ca="1" xml:space="preserve"> 'FS Qtr'!AC$50</f>
        <v>1407.2741668786609</v>
      </c>
      <c r="AD46" s="526">
        <f ca="1" xml:space="preserve"> 'FS Qtr'!AD$50</f>
        <v>2789.3895618940492</v>
      </c>
      <c r="AE46" s="526">
        <f ca="1" xml:space="preserve"> 'FS Qtr'!AE$50</f>
        <v>0</v>
      </c>
      <c r="AF46" s="526">
        <f ca="1" xml:space="preserve"> 'FS Qtr'!AF$50</f>
        <v>0</v>
      </c>
      <c r="AG46" s="526">
        <f ca="1" xml:space="preserve"> 'FS Qtr'!AG$50</f>
        <v>1701.5320955210582</v>
      </c>
      <c r="AH46" s="526">
        <f ca="1" xml:space="preserve"> 'FS Qtr'!AH$50</f>
        <v>2874.4158576060199</v>
      </c>
      <c r="AI46" s="526">
        <f ca="1" xml:space="preserve"> 'FS Qtr'!AI$50</f>
        <v>0</v>
      </c>
      <c r="AJ46" s="526">
        <f ca="1" xml:space="preserve"> 'FS Qtr'!AJ$50</f>
        <v>0</v>
      </c>
      <c r="AK46" s="526">
        <f ca="1" xml:space="preserve"> 'FS Qtr'!AK$50</f>
        <v>1996.0408373227799</v>
      </c>
      <c r="AL46" s="526">
        <f ca="1" xml:space="preserve"> 'FS Qtr'!AL$50</f>
        <v>2899.2494785453619</v>
      </c>
      <c r="AM46" s="526">
        <f ca="1" xml:space="preserve"> 'FS Qtr'!AM$50</f>
        <v>0</v>
      </c>
      <c r="AN46" s="526">
        <f ca="1" xml:space="preserve"> 'FS Qtr'!AN$50</f>
        <v>0</v>
      </c>
      <c r="AO46" s="526">
        <f ca="1" xml:space="preserve"> 'FS Qtr'!AO$50</f>
        <v>1526.3839969571115</v>
      </c>
      <c r="AP46" s="526">
        <f ca="1" xml:space="preserve"> 'FS Qtr'!AP$50</f>
        <v>2311.8401845259596</v>
      </c>
      <c r="AQ46" s="526">
        <f ca="1" xml:space="preserve"> 'FS Qtr'!AQ$50</f>
        <v>0</v>
      </c>
      <c r="AR46" s="526">
        <f ca="1" xml:space="preserve"> 'FS Qtr'!AR$50</f>
        <v>0</v>
      </c>
      <c r="AS46" s="526">
        <f ca="1" xml:space="preserve"> 'FS Qtr'!AS$50</f>
        <v>1621.2806119291183</v>
      </c>
      <c r="AT46" s="526">
        <f ca="1" xml:space="preserve"> 'FS Qtr'!AT$50</f>
        <v>2338.2803814130843</v>
      </c>
      <c r="AU46" s="526">
        <f ca="1" xml:space="preserve"> 'FS Qtr'!AU$50</f>
        <v>0</v>
      </c>
      <c r="AV46" s="526">
        <f ca="1" xml:space="preserve"> 'FS Qtr'!AV$50</f>
        <v>0</v>
      </c>
      <c r="AW46" s="526">
        <f ca="1" xml:space="preserve"> 'FS Qtr'!AW$50</f>
        <v>1739.5718038390191</v>
      </c>
      <c r="AX46" s="526">
        <f ca="1" xml:space="preserve"> 'FS Qtr'!AX$50</f>
        <v>2372.6030611906149</v>
      </c>
      <c r="AY46" s="526">
        <f ca="1" xml:space="preserve"> 'FS Qtr'!AY$50</f>
        <v>0</v>
      </c>
      <c r="AZ46" s="526">
        <f ca="1" xml:space="preserve"> 'FS Qtr'!AZ$50</f>
        <v>0</v>
      </c>
      <c r="BA46" s="526">
        <f ca="1" xml:space="preserve"> 'FS Qtr'!BA$50</f>
        <v>3629.6563388536106</v>
      </c>
      <c r="BB46" s="526">
        <f ca="1" xml:space="preserve"> 'FS Qtr'!BB$50</f>
        <v>4140.8256603207283</v>
      </c>
      <c r="BC46" s="526">
        <f ca="1" xml:space="preserve"> 'FS Qtr'!BC$50</f>
        <v>1675.4393387875091</v>
      </c>
      <c r="BD46" s="526">
        <f ca="1" xml:space="preserve"> 'FS Qtr'!BD$50</f>
        <v>1669.6402277225097</v>
      </c>
      <c r="BE46" s="526">
        <f ca="1" xml:space="preserve"> 'FS Qtr'!BE$50</f>
        <v>3743.8223981248057</v>
      </c>
      <c r="BF46" s="526">
        <f ca="1" xml:space="preserve"> 'FS Qtr'!BF$50</f>
        <v>4096.6931043342374</v>
      </c>
      <c r="BG46" s="526">
        <f ca="1" xml:space="preserve"> 'FS Qtr'!BG$50</f>
        <v>1644.6743311899797</v>
      </c>
      <c r="BH46" s="526">
        <f ca="1" xml:space="preserve"> 'FS Qtr'!BH$50</f>
        <v>1639.950918983094</v>
      </c>
      <c r="BI46" s="526">
        <f ca="1" xml:space="preserve"> 'FS Qtr'!BI$50</f>
        <v>3704.8082802861009</v>
      </c>
      <c r="BJ46" s="526">
        <f ca="1" xml:space="preserve"> 'FS Qtr'!BJ$50</f>
        <v>4056.8681907650021</v>
      </c>
      <c r="BK46" s="526">
        <f ca="1" xml:space="preserve"> 'FS Qtr'!BK$50</f>
        <v>1617.9460569207358</v>
      </c>
      <c r="BL46" s="526">
        <f ca="1" xml:space="preserve"> 'FS Qtr'!BL$50</f>
        <v>1614.0988081569014</v>
      </c>
      <c r="BM46" s="526">
        <f ca="1" xml:space="preserve"> 'FS Qtr'!BM$50</f>
        <v>3669.4932779502114</v>
      </c>
      <c r="BN46" s="526">
        <f ca="1" xml:space="preserve"> 'FS Qtr'!BN$50</f>
        <v>4020.5711757374834</v>
      </c>
      <c r="BO46" s="526">
        <f ca="1" xml:space="preserve"> 'FS Qtr'!BO$50</f>
        <v>1594.5140355515878</v>
      </c>
      <c r="BP46" s="526">
        <f ca="1" xml:space="preserve"> 'FS Qtr'!BP$50</f>
        <v>1591.3804273881403</v>
      </c>
      <c r="BQ46" s="526">
        <f ca="1" xml:space="preserve"> 'FS Qtr'!BQ$50</f>
        <v>3637.2088291044602</v>
      </c>
      <c r="BR46" s="526">
        <f ca="1" xml:space="preserve"> 'FS Qtr'!BR$50</f>
        <v>3987.16685698733</v>
      </c>
      <c r="BS46" s="526">
        <f ca="1" xml:space="preserve"> 'FS Qtr'!BS$50</f>
        <v>1573.7750998105785</v>
      </c>
      <c r="BT46" s="526">
        <f ca="1" xml:space="preserve"> 'FS Qtr'!BT$50</f>
        <v>1571.2227563763995</v>
      </c>
      <c r="BU46" s="526">
        <f ca="1" xml:space="preserve"> 'FS Qtr'!BU$50</f>
        <v>3607.4102982448703</v>
      </c>
      <c r="BV46" s="526">
        <f ca="1" xml:space="preserve"> 'FS Qtr'!BV$50</f>
        <v>3956.1377627735155</v>
      </c>
      <c r="BW46" s="526">
        <f ca="1" xml:space="preserve"> 'FS Qtr'!BW$50</f>
        <v>1555.2379250553518</v>
      </c>
      <c r="BX46" s="526">
        <f ca="1" xml:space="preserve"> 'FS Qtr'!BX$50</f>
        <v>1553.1590253760667</v>
      </c>
      <c r="BY46" s="526">
        <f ca="1" xml:space="preserve"> 'FS Qtr'!BY$50</f>
        <v>3579.6539892189949</v>
      </c>
      <c r="BZ46" s="526">
        <f ca="1" xml:space="preserve"> 'FS Qtr'!BZ$50</f>
        <v>3927.0623140773378</v>
      </c>
      <c r="CA46" s="526">
        <f ca="1" xml:space="preserve"> 'FS Qtr'!CA$50</f>
        <v>1538.5022833690045</v>
      </c>
      <c r="CB46" s="526">
        <f ca="1" xml:space="preserve"> 'FS Qtr'!CB$50</f>
        <v>1536.809006587104</v>
      </c>
      <c r="CC46" s="526">
        <f ca="1" xml:space="preserve"> 'FS Qtr'!CC$50</f>
        <v>3553.5784220405676</v>
      </c>
      <c r="CD46" s="526">
        <f ca="1" xml:space="preserve"> 'FS Qtr'!CD$50</f>
        <v>3899.5970375746506</v>
      </c>
      <c r="CE46" s="526">
        <f ca="1" xml:space="preserve"> 'FS Qtr'!CE$50</f>
        <v>1523.2421458904794</v>
      </c>
      <c r="CF46" s="526">
        <f ca="1" xml:space="preserve"> 'FS Qtr'!CF$50</f>
        <v>1521.8629613686417</v>
      </c>
      <c r="CG46" s="526">
        <f ca="1" xml:space="preserve"> 'FS Qtr'!CG$50</f>
        <v>3528.8890827358509</v>
      </c>
      <c r="CH46" s="526">
        <f ca="1" xml:space="preserve"> 'FS Qtr'!CH$50</f>
        <v>3873.4620779882243</v>
      </c>
      <c r="CI46" s="526">
        <f ca="1" xml:space="preserve"> 'FS Qtr'!CI$50</f>
        <v>1509.1919195560372</v>
      </c>
      <c r="CJ46" s="526">
        <f ca="1" xml:space="preserve"> 'FS Qtr'!CJ$50</f>
        <v>1508.068565143097</v>
      </c>
      <c r="CK46" s="526">
        <f ca="1" xml:space="preserve"> 'FS Qtr'!CK$50</f>
        <v>3505.3460019960339</v>
      </c>
      <c r="CL46" s="526">
        <f ca="1" xml:space="preserve"> 'FS Qtr'!CL$50</f>
        <v>3848.4293978058486</v>
      </c>
      <c r="CM46" s="526">
        <f ca="1" xml:space="preserve"> 'FS Qtr'!CM$50</f>
        <v>1496.1352368381677</v>
      </c>
      <c r="CN46" s="526">
        <f ca="1" xml:space="preserve"> 'FS Qtr'!CN$50</f>
        <v>1495.2202576478633</v>
      </c>
      <c r="CO46" s="526">
        <f ca="1" xml:space="preserve"> 'FS Qtr'!CO$50</f>
        <v>3482.7536379098387</v>
      </c>
      <c r="CP46" s="526">
        <f ca="1" xml:space="preserve"> 'FS Qtr'!CP$50</f>
        <v>3824.3131658746629</v>
      </c>
      <c r="CQ46" s="526">
        <f ca="1" xml:space="preserve"> 'FS Qtr'!CQ$50</f>
        <v>1483.8958249168613</v>
      </c>
      <c r="CR46" s="526">
        <f ca="1" xml:space="preserve"> 'FS Qtr'!CR$50</f>
        <v>1483.1505686477385</v>
      </c>
      <c r="CS46" s="526">
        <f ca="1" xml:space="preserve"> 'FS Qtr'!CS$50</f>
        <v>3460.9526353838796</v>
      </c>
      <c r="CT46" s="526">
        <f ca="1" xml:space="preserve"> 'FS Qtr'!CT$50</f>
        <v>3800.9619288488307</v>
      </c>
      <c r="CU46" s="526">
        <f ca="1" xml:space="preserve"> 'FS Qtr'!CU$50</f>
        <v>1472.3300685615443</v>
      </c>
      <c r="CV46" s="526">
        <f ca="1" xml:space="preserve"> 'FS Qtr'!CV$50</f>
        <v>1471.723052672492</v>
      </c>
      <c r="CW46" s="526">
        <f ca="1" xml:space="preserve"> 'FS Qtr'!CW$50</f>
        <v>3439.813114136904</v>
      </c>
      <c r="CX46" s="526">
        <f ca="1" xml:space="preserve"> 'FS Qtr'!CX$50</f>
        <v>3778.2522347824433</v>
      </c>
      <c r="CY46" s="526">
        <f ca="1" xml:space="preserve"> 'FS Qtr'!CY$50</f>
        <v>1461.3209525509376</v>
      </c>
      <c r="CZ46" s="526">
        <f ca="1" xml:space="preserve"> 'FS Qtr'!CZ$50</f>
        <v>1460.8265343154558</v>
      </c>
      <c r="DA46" s="526">
        <f ca="1" xml:space="preserve"> 'FS Qtr'!DA$50</f>
        <v>3419.2292017270838</v>
      </c>
      <c r="DB46" s="526">
        <f ca="1" xml:space="preserve"> 'FS Qtr'!DB$50</f>
        <v>3756.0834395037982</v>
      </c>
      <c r="DC46" s="526">
        <f ca="1" xml:space="preserve"> 'FS Qtr'!DC$50</f>
        <v>1450.7731277351911</v>
      </c>
      <c r="DD46" s="526">
        <f ca="1" xml:space="preserve"> 'FS Qtr'!DD$50</f>
        <v>1450.3704209922771</v>
      </c>
      <c r="DE46" s="526">
        <f ca="1" xml:space="preserve"> 'FS Qtr'!DE$50</f>
        <v>3399.1145806664449</v>
      </c>
      <c r="DF46" s="526">
        <f ca="1" xml:space="preserve"> 'FS Qtr'!DF$50</f>
        <v>3734.3734763724942</v>
      </c>
      <c r="DG46" s="526">
        <f ca="1" xml:space="preserve"> 'FS Qtr'!DG$50</f>
        <v>1440.6088923116638</v>
      </c>
      <c r="DH46" s="526">
        <f ca="1" xml:space="preserve"> 'FS Qtr'!DH$50</f>
        <v>1440.2808851526436</v>
      </c>
      <c r="DI46" s="526">
        <f ca="1" xml:space="preserve"> 'FS Qtr'!DI$50</f>
        <v>3379.39886151569</v>
      </c>
      <c r="DJ46" s="526">
        <f ca="1" xml:space="preserve"> 'FS Qtr'!DJ$50</f>
        <v>3713.0554107178864</v>
      </c>
      <c r="DK46" s="526">
        <f ca="1" xml:space="preserve"> 'FS Qtr'!DK$50</f>
        <v>1430.7649185479572</v>
      </c>
      <c r="DL46" s="526">
        <f ca="1" xml:space="preserve"> 'FS Qtr'!DL$50</f>
        <v>1430.4977546668902</v>
      </c>
      <c r="DM46" s="526">
        <f ca="1" xml:space="preserve"> 'FS Qtr'!DM$50</f>
        <v>3360.0246287451669</v>
      </c>
      <c r="DN46" s="526">
        <f ca="1" xml:space="preserve"> 'FS Qtr'!DN$50</f>
        <v>3692.074633405402</v>
      </c>
      <c r="DO46" s="526">
        <f ca="1" xml:space="preserve"> 'FS Qtr'!DO$50</f>
        <v>1421.18958667639</v>
      </c>
      <c r="DP46" s="526">
        <f ca="1" xml:space="preserve"> 'FS Qtr'!DP$50</f>
        <v>1420.9719800254875</v>
      </c>
      <c r="DQ46" s="526">
        <f ca="1" xml:space="preserve"> 'FS Qtr'!DQ$50</f>
        <v>3340.9450345681144</v>
      </c>
      <c r="DR46" s="526">
        <f ca="1" xml:space="preserve"> 'FS Qtr'!DR$50</f>
        <v>3671.3865749765187</v>
      </c>
      <c r="DS46" s="526">
        <f ca="1" xml:space="preserve"> 'FS Qtr'!DS$50</f>
        <v>1411.8408133334219</v>
      </c>
      <c r="DT46" s="526">
        <f ca="1" xml:space="preserve"> 'FS Qtr'!DT$50</f>
        <v>1411.66357135622</v>
      </c>
      <c r="DU46" s="526">
        <f ca="1" xml:space="preserve"> 'FS Qtr'!DU$50</f>
        <v>3322.1218391007496</v>
      </c>
      <c r="DV46" s="526">
        <f ca="1" xml:space="preserve"> 'FS Qtr'!DV$50</f>
        <v>3650.9548437992553</v>
      </c>
      <c r="DW46" s="526">
        <f ca="1" xml:space="preserve"> 'FS Qtr'!DW$50</f>
        <v>1402.6842828090219</v>
      </c>
      <c r="DX46" s="526">
        <f ca="1" xml:space="preserve"> 'FS Qtr'!DX$50</f>
        <v>1402.5399181108287</v>
      </c>
      <c r="DY46" s="526">
        <f ca="1" xml:space="preserve"> 'FS Qtr'!DY$50</f>
        <v>3303.5238140583629</v>
      </c>
      <c r="DZ46" s="526">
        <f ca="1" xml:space="preserve"> 'FS Qtr'!DZ$50</f>
        <v>3630.7497095778749</v>
      </c>
      <c r="EA46" s="526">
        <f ca="1" xml:space="preserve"> 'FS Qtr'!EA$50</f>
        <v>1393.692006387269</v>
      </c>
      <c r="EB46" s="526">
        <f ca="1" xml:space="preserve"> 'FS Qtr'!EB$50</f>
        <v>-28563.977051987727</v>
      </c>
      <c r="EC46" s="526">
        <f ca="1" xml:space="preserve"> 'FS Qtr'!EC$50</f>
        <v>0</v>
      </c>
      <c r="ED46" s="526">
        <f ca="1" xml:space="preserve"> 'FS Qtr'!ED$50</f>
        <v>0</v>
      </c>
      <c r="EE46" s="526">
        <f ca="1" xml:space="preserve"> 'FS Qtr'!EE$50</f>
        <v>0</v>
      </c>
      <c r="EF46" s="526">
        <f ca="1" xml:space="preserve"> 'FS Qtr'!EF$50</f>
        <v>0</v>
      </c>
      <c r="EG46" s="526">
        <f ca="1" xml:space="preserve"> 'FS Qtr'!EG$50</f>
        <v>0</v>
      </c>
      <c r="EH46" s="526">
        <f ca="1" xml:space="preserve"> 'FS Qtr'!EH$50</f>
        <v>0</v>
      </c>
      <c r="EI46" s="526">
        <f ca="1" xml:space="preserve"> 'FS Qtr'!EI$50</f>
        <v>0</v>
      </c>
      <c r="EJ46" s="526">
        <f ca="1" xml:space="preserve"> 'FS Qtr'!EJ$50</f>
        <v>0</v>
      </c>
      <c r="EK46" s="526">
        <f ca="1" xml:space="preserve"> 'FS Qtr'!EK$50</f>
        <v>0</v>
      </c>
      <c r="EL46" s="526">
        <f ca="1" xml:space="preserve"> 'FS Qtr'!EL$50</f>
        <v>0</v>
      </c>
      <c r="EM46" s="526">
        <f ca="1" xml:space="preserve"> 'FS Qtr'!EM$50</f>
        <v>0</v>
      </c>
      <c r="EN46" s="526">
        <f ca="1" xml:space="preserve"> 'FS Qtr'!EN$50</f>
        <v>0</v>
      </c>
      <c r="EO46" s="526">
        <f ca="1" xml:space="preserve"> 'FS Qtr'!EO$50</f>
        <v>0</v>
      </c>
      <c r="EP46" s="526">
        <f ca="1" xml:space="preserve"> 'FS Qtr'!EP$50</f>
        <v>0</v>
      </c>
      <c r="EQ46" s="526">
        <f ca="1" xml:space="preserve"> 'FS Qtr'!EQ$50</f>
        <v>0</v>
      </c>
      <c r="ER46" s="526">
        <f ca="1" xml:space="preserve"> 'FS Qtr'!ER$50</f>
        <v>0</v>
      </c>
      <c r="ES46" s="526">
        <f ca="1" xml:space="preserve"> 'FS Qtr'!ES$50</f>
        <v>0</v>
      </c>
      <c r="ET46" s="526">
        <f ca="1" xml:space="preserve"> 'FS Qtr'!ET$50</f>
        <v>0</v>
      </c>
      <c r="EU46" s="526">
        <f ca="1" xml:space="preserve"> 'FS Qtr'!EU$50</f>
        <v>0</v>
      </c>
      <c r="EV46" s="526">
        <f ca="1" xml:space="preserve"> 'FS Qtr'!EV$50</f>
        <v>0</v>
      </c>
      <c r="EW46" s="526">
        <f ca="1" xml:space="preserve"> 'FS Qtr'!EW$50</f>
        <v>0</v>
      </c>
      <c r="EX46" s="526">
        <f ca="1" xml:space="preserve"> 'FS Qtr'!EX$50</f>
        <v>0</v>
      </c>
      <c r="EY46" s="526">
        <f ca="1" xml:space="preserve"> 'FS Qtr'!EY$50</f>
        <v>0</v>
      </c>
      <c r="EZ46" s="526">
        <f ca="1" xml:space="preserve"> 'FS Qtr'!EZ$50</f>
        <v>0</v>
      </c>
      <c r="FA46" s="526">
        <f ca="1" xml:space="preserve"> 'FS Qtr'!FA$50</f>
        <v>0</v>
      </c>
      <c r="FB46" s="526">
        <f ca="1" xml:space="preserve"> 'FS Qtr'!FB$50</f>
        <v>0</v>
      </c>
      <c r="FC46" s="526">
        <f ca="1" xml:space="preserve"> 'FS Qtr'!FC$50</f>
        <v>0</v>
      </c>
      <c r="FD46" s="526">
        <f ca="1" xml:space="preserve"> 'FS Qtr'!FD$50</f>
        <v>0</v>
      </c>
      <c r="FE46" s="526">
        <f ca="1" xml:space="preserve"> 'FS Qtr'!FE$50</f>
        <v>0</v>
      </c>
      <c r="FF46" s="526">
        <f ca="1" xml:space="preserve"> 'FS Qtr'!FF$50</f>
        <v>0</v>
      </c>
      <c r="FG46" s="526">
        <f ca="1" xml:space="preserve"> 'FS Qtr'!FG$50</f>
        <v>0</v>
      </c>
      <c r="FH46" s="526">
        <f ca="1" xml:space="preserve"> 'FS Qtr'!FH$50</f>
        <v>0</v>
      </c>
      <c r="FI46" s="526">
        <f ca="1" xml:space="preserve"> 'FS Qtr'!FI$50</f>
        <v>0</v>
      </c>
      <c r="FJ46" s="526">
        <f ca="1" xml:space="preserve"> 'FS Qtr'!FJ$50</f>
        <v>0</v>
      </c>
      <c r="FK46" s="526">
        <f ca="1" xml:space="preserve"> 'FS Qtr'!FK$50</f>
        <v>0</v>
      </c>
      <c r="FL46" s="526">
        <f ca="1" xml:space="preserve"> 'FS Qtr'!FL$50</f>
        <v>0</v>
      </c>
      <c r="FM46" s="526">
        <f ca="1" xml:space="preserve"> 'FS Qtr'!FM$50</f>
        <v>0</v>
      </c>
      <c r="FN46" s="526">
        <f ca="1" xml:space="preserve"> 'FS Qtr'!FN$50</f>
        <v>0</v>
      </c>
      <c r="FO46" s="526">
        <f ca="1" xml:space="preserve"> 'FS Qtr'!FO$50</f>
        <v>0</v>
      </c>
      <c r="FP46" s="526">
        <f ca="1" xml:space="preserve"> 'FS Qtr'!FP$50</f>
        <v>0</v>
      </c>
      <c r="FQ46" s="526">
        <f ca="1" xml:space="preserve"> 'FS Qtr'!FQ$50</f>
        <v>0</v>
      </c>
      <c r="FR46" s="526">
        <f ca="1" xml:space="preserve"> 'FS Qtr'!FR$50</f>
        <v>0</v>
      </c>
      <c r="FS46" s="526">
        <f ca="1" xml:space="preserve"> 'FS Qtr'!FS$50</f>
        <v>0</v>
      </c>
      <c r="FT46" s="526">
        <f ca="1" xml:space="preserve"> 'FS Qtr'!FT$50</f>
        <v>0</v>
      </c>
      <c r="FU46" s="526">
        <f ca="1" xml:space="preserve"> 'FS Qtr'!FU$50</f>
        <v>0</v>
      </c>
      <c r="FV46" s="526">
        <f ca="1" xml:space="preserve"> 'FS Qtr'!FV$50</f>
        <v>0</v>
      </c>
      <c r="FW46" s="526">
        <f ca="1" xml:space="preserve"> 'FS Qtr'!FW$50</f>
        <v>0</v>
      </c>
      <c r="FX46" s="526">
        <f ca="1" xml:space="preserve"> 'FS Qtr'!FX$50</f>
        <v>0</v>
      </c>
      <c r="FY46" s="526">
        <f ca="1" xml:space="preserve"> 'FS Qtr'!FY$50</f>
        <v>0</v>
      </c>
      <c r="FZ46" s="526">
        <f ca="1" xml:space="preserve"> 'FS Qtr'!FZ$50</f>
        <v>0</v>
      </c>
      <c r="GA46" s="526">
        <f ca="1" xml:space="preserve"> 'FS Qtr'!GA$50</f>
        <v>0</v>
      </c>
      <c r="GB46" s="526">
        <f ca="1" xml:space="preserve"> 'FS Qtr'!GB$50</f>
        <v>0</v>
      </c>
      <c r="GC46" s="526">
        <f ca="1" xml:space="preserve"> 'FS Qtr'!GC$50</f>
        <v>0</v>
      </c>
      <c r="GD46" s="526">
        <f ca="1" xml:space="preserve"> 'FS Qtr'!GD$50</f>
        <v>0</v>
      </c>
      <c r="GE46" s="526">
        <f ca="1" xml:space="preserve"> 'FS Qtr'!GE$50</f>
        <v>0</v>
      </c>
      <c r="GF46" s="526">
        <f ca="1" xml:space="preserve"> 'FS Qtr'!GF$50</f>
        <v>0</v>
      </c>
      <c r="GG46" s="526">
        <f ca="1" xml:space="preserve"> 'FS Qtr'!GG$50</f>
        <v>0</v>
      </c>
      <c r="GH46" s="526">
        <f ca="1" xml:space="preserve"> 'FS Qtr'!GH$50</f>
        <v>0</v>
      </c>
      <c r="GI46" s="526">
        <f ca="1" xml:space="preserve"> 'FS Qtr'!GI$50</f>
        <v>0</v>
      </c>
      <c r="GJ46" s="526">
        <f ca="1" xml:space="preserve"> 'FS Qtr'!GJ$50</f>
        <v>0</v>
      </c>
    </row>
    <row r="47" spans="1:192" s="275" customFormat="1" x14ac:dyDescent="0.25">
      <c r="A47" s="15"/>
      <c r="B47" s="15"/>
      <c r="C47" s="21"/>
      <c r="D47" s="60"/>
      <c r="E47" s="172" t="str">
        <f t="shared" ref="E47:BP47" si="42" xml:space="preserve"> E$62</f>
        <v>Dividends paid POS</v>
      </c>
      <c r="F47" s="172">
        <f t="shared" si="42"/>
        <v>0</v>
      </c>
      <c r="G47" s="172" t="str">
        <f t="shared" si="42"/>
        <v>$ 000s</v>
      </c>
      <c r="H47" s="172">
        <f t="shared" ca="1" si="42"/>
        <v>217633.25471094763</v>
      </c>
      <c r="I47" s="172">
        <f t="shared" si="42"/>
        <v>0</v>
      </c>
      <c r="J47" s="172">
        <f t="shared" ca="1" si="42"/>
        <v>0</v>
      </c>
      <c r="K47" s="172">
        <f t="shared" ca="1" si="42"/>
        <v>0</v>
      </c>
      <c r="L47" s="172">
        <f t="shared" ca="1" si="42"/>
        <v>0</v>
      </c>
      <c r="M47" s="172">
        <f t="shared" ca="1" si="42"/>
        <v>1961.8750000000018</v>
      </c>
      <c r="N47" s="172">
        <f t="shared" ca="1" si="42"/>
        <v>2450.6750000000011</v>
      </c>
      <c r="O47" s="172">
        <f t="shared" ca="1" si="42"/>
        <v>0</v>
      </c>
      <c r="P47" s="172">
        <f t="shared" ca="1" si="42"/>
        <v>0</v>
      </c>
      <c r="Q47" s="172">
        <f t="shared" ca="1" si="42"/>
        <v>526.01783194838413</v>
      </c>
      <c r="R47" s="172">
        <f t="shared" ca="1" si="42"/>
        <v>2535.1436567164192</v>
      </c>
      <c r="S47" s="172">
        <f t="shared" ca="1" si="42"/>
        <v>0</v>
      </c>
      <c r="T47" s="172">
        <f t="shared" ca="1" si="42"/>
        <v>0</v>
      </c>
      <c r="U47" s="172">
        <f t="shared" ca="1" si="42"/>
        <v>819.51577160535885</v>
      </c>
      <c r="V47" s="172">
        <f t="shared" ca="1" si="42"/>
        <v>2619.7527678770348</v>
      </c>
      <c r="W47" s="172">
        <f t="shared" ca="1" si="42"/>
        <v>0</v>
      </c>
      <c r="X47" s="172">
        <f t="shared" ca="1" si="42"/>
        <v>0</v>
      </c>
      <c r="Y47" s="172">
        <f t="shared" ca="1" si="42"/>
        <v>1103.9283123809789</v>
      </c>
      <c r="Z47" s="172">
        <f t="shared" ca="1" si="42"/>
        <v>2704.5016347035175</v>
      </c>
      <c r="AA47" s="172">
        <f t="shared" ca="1" si="42"/>
        <v>0</v>
      </c>
      <c r="AB47" s="172">
        <f t="shared" ca="1" si="42"/>
        <v>0</v>
      </c>
      <c r="AC47" s="172">
        <f t="shared" ca="1" si="42"/>
        <v>1407.2741668786609</v>
      </c>
      <c r="AD47" s="172">
        <f t="shared" ca="1" si="42"/>
        <v>2789.3895618940492</v>
      </c>
      <c r="AE47" s="172">
        <f t="shared" ca="1" si="42"/>
        <v>0</v>
      </c>
      <c r="AF47" s="172">
        <f t="shared" ca="1" si="42"/>
        <v>0</v>
      </c>
      <c r="AG47" s="172">
        <f t="shared" ca="1" si="42"/>
        <v>1701.5320955210582</v>
      </c>
      <c r="AH47" s="172">
        <f t="shared" ca="1" si="42"/>
        <v>2874.4158576060199</v>
      </c>
      <c r="AI47" s="172">
        <f t="shared" ca="1" si="42"/>
        <v>0</v>
      </c>
      <c r="AJ47" s="172">
        <f t="shared" ca="1" si="42"/>
        <v>0</v>
      </c>
      <c r="AK47" s="172">
        <f t="shared" ca="1" si="42"/>
        <v>1996.0408373227799</v>
      </c>
      <c r="AL47" s="172">
        <f t="shared" ca="1" si="42"/>
        <v>2899.2494785453619</v>
      </c>
      <c r="AM47" s="172">
        <f t="shared" ca="1" si="42"/>
        <v>0</v>
      </c>
      <c r="AN47" s="172">
        <f t="shared" ca="1" si="42"/>
        <v>0</v>
      </c>
      <c r="AO47" s="172">
        <f t="shared" ca="1" si="42"/>
        <v>1526.3839969571115</v>
      </c>
      <c r="AP47" s="172">
        <f t="shared" ca="1" si="42"/>
        <v>2311.8401845259596</v>
      </c>
      <c r="AQ47" s="172">
        <f t="shared" ca="1" si="42"/>
        <v>0</v>
      </c>
      <c r="AR47" s="172">
        <f t="shared" ca="1" si="42"/>
        <v>0</v>
      </c>
      <c r="AS47" s="172">
        <f t="shared" ca="1" si="42"/>
        <v>1621.2806119291183</v>
      </c>
      <c r="AT47" s="172">
        <f t="shared" ca="1" si="42"/>
        <v>2338.2803814130843</v>
      </c>
      <c r="AU47" s="172">
        <f t="shared" ca="1" si="42"/>
        <v>0</v>
      </c>
      <c r="AV47" s="172">
        <f t="shared" ca="1" si="42"/>
        <v>0</v>
      </c>
      <c r="AW47" s="172">
        <f t="shared" ca="1" si="42"/>
        <v>1739.5718038390191</v>
      </c>
      <c r="AX47" s="172">
        <f t="shared" ca="1" si="42"/>
        <v>2372.6030611906149</v>
      </c>
      <c r="AY47" s="172">
        <f t="shared" ca="1" si="42"/>
        <v>0</v>
      </c>
      <c r="AZ47" s="172">
        <f t="shared" ca="1" si="42"/>
        <v>0</v>
      </c>
      <c r="BA47" s="172">
        <f t="shared" ca="1" si="42"/>
        <v>3629.6563388536106</v>
      </c>
      <c r="BB47" s="172">
        <f t="shared" ca="1" si="42"/>
        <v>4140.8256603207283</v>
      </c>
      <c r="BC47" s="172">
        <f t="shared" ca="1" si="42"/>
        <v>1675.4393387875091</v>
      </c>
      <c r="BD47" s="172">
        <f t="shared" ca="1" si="42"/>
        <v>1669.6402277225097</v>
      </c>
      <c r="BE47" s="172">
        <f t="shared" ca="1" si="42"/>
        <v>3743.8223981248057</v>
      </c>
      <c r="BF47" s="172">
        <f t="shared" ca="1" si="42"/>
        <v>4096.6931043342374</v>
      </c>
      <c r="BG47" s="172">
        <f t="shared" ca="1" si="42"/>
        <v>1644.6743311899797</v>
      </c>
      <c r="BH47" s="172">
        <f t="shared" ca="1" si="42"/>
        <v>1639.950918983094</v>
      </c>
      <c r="BI47" s="172">
        <f t="shared" ca="1" si="42"/>
        <v>3704.8082802861009</v>
      </c>
      <c r="BJ47" s="172">
        <f t="shared" ca="1" si="42"/>
        <v>4056.8681907650021</v>
      </c>
      <c r="BK47" s="172">
        <f t="shared" ca="1" si="42"/>
        <v>1617.9460569207358</v>
      </c>
      <c r="BL47" s="172">
        <f t="shared" ca="1" si="42"/>
        <v>1614.0988081569014</v>
      </c>
      <c r="BM47" s="172">
        <f t="shared" ca="1" si="42"/>
        <v>3669.4932779502114</v>
      </c>
      <c r="BN47" s="172">
        <f t="shared" ca="1" si="42"/>
        <v>4020.5711757374834</v>
      </c>
      <c r="BO47" s="172">
        <f t="shared" ca="1" si="42"/>
        <v>1594.5140355515878</v>
      </c>
      <c r="BP47" s="172">
        <f t="shared" ca="1" si="42"/>
        <v>1591.3804273881403</v>
      </c>
      <c r="BQ47" s="172">
        <f t="shared" ref="BQ47:EB47" ca="1" si="43" xml:space="preserve"> BQ$62</f>
        <v>3637.2088291044602</v>
      </c>
      <c r="BR47" s="172">
        <f t="shared" ca="1" si="43"/>
        <v>3987.16685698733</v>
      </c>
      <c r="BS47" s="172">
        <f t="shared" ca="1" si="43"/>
        <v>1573.7750998105785</v>
      </c>
      <c r="BT47" s="172">
        <f t="shared" ca="1" si="43"/>
        <v>1571.2227563763995</v>
      </c>
      <c r="BU47" s="172">
        <f t="shared" ca="1" si="43"/>
        <v>3607.4102982448703</v>
      </c>
      <c r="BV47" s="172">
        <f t="shared" ca="1" si="43"/>
        <v>3956.1377627735155</v>
      </c>
      <c r="BW47" s="172">
        <f t="shared" ca="1" si="43"/>
        <v>1555.2379250553518</v>
      </c>
      <c r="BX47" s="172">
        <f t="shared" ca="1" si="43"/>
        <v>1103.6418095983965</v>
      </c>
      <c r="BY47" s="172">
        <f t="shared" ca="1" si="43"/>
        <v>2742.1298500078788</v>
      </c>
      <c r="BZ47" s="172">
        <f t="shared" ca="1" si="43"/>
        <v>3091.4143818267776</v>
      </c>
      <c r="CA47" s="172">
        <f t="shared" ca="1" si="43"/>
        <v>704.63674773097227</v>
      </c>
      <c r="CB47" s="172">
        <f t="shared" ca="1" si="43"/>
        <v>704.63674773097341</v>
      </c>
      <c r="CC47" s="172">
        <f t="shared" ca="1" si="43"/>
        <v>2723.0147761272433</v>
      </c>
      <c r="CD47" s="172">
        <f t="shared" ca="1" si="43"/>
        <v>3070.5615739569926</v>
      </c>
      <c r="CE47" s="172">
        <f t="shared" ca="1" si="43"/>
        <v>695.65845545370428</v>
      </c>
      <c r="CF47" s="172">
        <f t="shared" ca="1" si="43"/>
        <v>695.65845545370541</v>
      </c>
      <c r="CG47" s="172">
        <f t="shared" ca="1" si="43"/>
        <v>2703.9948021166615</v>
      </c>
      <c r="CH47" s="172">
        <f t="shared" ca="1" si="43"/>
        <v>3049.8125113999945</v>
      </c>
      <c r="CI47" s="172">
        <f t="shared" ca="1" si="43"/>
        <v>686.72483129721877</v>
      </c>
      <c r="CJ47" s="172">
        <f t="shared" ca="1" si="43"/>
        <v>686.72483129721945</v>
      </c>
      <c r="CK47" s="172">
        <f t="shared" ca="1" si="43"/>
        <v>2685.0694548424499</v>
      </c>
      <c r="CL47" s="172">
        <f t="shared" ca="1" si="43"/>
        <v>3029.166678009944</v>
      </c>
      <c r="CM47" s="172">
        <f t="shared" ca="1" si="43"/>
        <v>677.8356530320583</v>
      </c>
      <c r="CN47" s="172">
        <f t="shared" ca="1" si="43"/>
        <v>677.83565303205944</v>
      </c>
      <c r="CO47" s="172">
        <f t="shared" ca="1" si="43"/>
        <v>2666.238263524825</v>
      </c>
      <c r="CP47" s="172">
        <f t="shared" ca="1" si="43"/>
        <v>3008.6235602089</v>
      </c>
      <c r="CQ47" s="172">
        <f t="shared" ca="1" si="43"/>
        <v>668.99069953438664</v>
      </c>
      <c r="CR47" s="172">
        <f t="shared" ca="1" si="43"/>
        <v>668.99069953438743</v>
      </c>
      <c r="CS47" s="172">
        <f t="shared" ca="1" si="43"/>
        <v>2647.5007597261961</v>
      </c>
      <c r="CT47" s="172">
        <f t="shared" ca="1" si="43"/>
        <v>2988.1826469740313</v>
      </c>
      <c r="CU47" s="172">
        <f t="shared" ca="1" si="43"/>
        <v>660.18975078048493</v>
      </c>
      <c r="CV47" s="172">
        <f t="shared" ca="1" si="43"/>
        <v>660.18975078048572</v>
      </c>
      <c r="CW47" s="172">
        <f t="shared" ca="1" si="43"/>
        <v>2628.8564773394983</v>
      </c>
      <c r="CX47" s="172">
        <f t="shared" ca="1" si="43"/>
        <v>2967.8434298249076</v>
      </c>
      <c r="CY47" s="172">
        <f t="shared" ca="1" si="43"/>
        <v>651.43258784127863</v>
      </c>
      <c r="CZ47" s="172">
        <f t="shared" ca="1" si="43"/>
        <v>651.43258784127977</v>
      </c>
      <c r="DA47" s="172">
        <f t="shared" ca="1" si="43"/>
        <v>2610.3049525766169</v>
      </c>
      <c r="DB47" s="172">
        <f t="shared" ca="1" si="43"/>
        <v>2947.6054028108542</v>
      </c>
      <c r="DC47" s="172">
        <f t="shared" ca="1" si="43"/>
        <v>642.7189928768945</v>
      </c>
      <c r="DD47" s="172">
        <f t="shared" ca="1" si="43"/>
        <v>642.71899287689519</v>
      </c>
      <c r="DE47" s="172">
        <f t="shared" ca="1" si="43"/>
        <v>2591.845723956832</v>
      </c>
      <c r="DF47" s="172">
        <f t="shared" ca="1" si="43"/>
        <v>2927.4680624983621</v>
      </c>
      <c r="DG47" s="172">
        <f t="shared" ca="1" si="43"/>
        <v>634.0487491312382</v>
      </c>
      <c r="DH47" s="172">
        <f t="shared" ca="1" si="43"/>
        <v>634.04874913123933</v>
      </c>
      <c r="DI47" s="172">
        <f t="shared" ca="1" si="43"/>
        <v>3373.4783322953563</v>
      </c>
      <c r="DJ47" s="172">
        <f t="shared" ca="1" si="43"/>
        <v>3707.4309079585692</v>
      </c>
      <c r="DK47" s="172">
        <f t="shared" ca="1" si="43"/>
        <v>1425.4216409266057</v>
      </c>
      <c r="DL47" s="172">
        <f t="shared" ca="1" si="43"/>
        <v>1425.4216409266064</v>
      </c>
      <c r="DM47" s="172">
        <f t="shared" ca="1" si="43"/>
        <v>3355.2023206918975</v>
      </c>
      <c r="DN47" s="172">
        <f t="shared" ca="1" si="43"/>
        <v>3687.4934407547962</v>
      </c>
      <c r="DO47" s="172">
        <f t="shared" ca="1" si="43"/>
        <v>1416.8374536583142</v>
      </c>
      <c r="DP47" s="172">
        <f t="shared" ca="1" si="43"/>
        <v>1416.8374536583153</v>
      </c>
      <c r="DQ47" s="172">
        <f t="shared" ca="1" si="43"/>
        <v>3337.0172345193009</v>
      </c>
      <c r="DR47" s="172">
        <f t="shared" ca="1" si="43"/>
        <v>3667.6551649301459</v>
      </c>
      <c r="DS47" s="172">
        <f t="shared" ca="1" si="43"/>
        <v>1408.2959737893677</v>
      </c>
      <c r="DT47" s="172">
        <f t="shared" ca="1" si="43"/>
        <v>1408.2959737893684</v>
      </c>
      <c r="DU47" s="172">
        <f t="shared" ca="1" si="43"/>
        <v>3318.9226214122405</v>
      </c>
      <c r="DV47" s="172">
        <f t="shared" ca="1" si="43"/>
        <v>3647.9155869951719</v>
      </c>
      <c r="DW47" s="172">
        <f t="shared" ca="1" si="43"/>
        <v>1399.7969888451426</v>
      </c>
      <c r="DX47" s="172">
        <f t="shared" ca="1" si="43"/>
        <v>1399.7969888451432</v>
      </c>
      <c r="DY47" s="172">
        <f t="shared" ca="1" si="43"/>
        <v>3300.918031255962</v>
      </c>
      <c r="DZ47" s="172">
        <f t="shared" ca="1" si="43"/>
        <v>3628.2742159155941</v>
      </c>
      <c r="EA47" s="172">
        <f t="shared" ca="1" si="43"/>
        <v>1391.3402874081021</v>
      </c>
      <c r="EB47" s="172">
        <f t="shared" ca="1" si="43"/>
        <v>1391.3402874081032</v>
      </c>
      <c r="EC47" s="172">
        <f t="shared" ref="EC47:GJ47" ca="1" si="44" xml:space="preserve"> EC$62</f>
        <v>0</v>
      </c>
      <c r="ED47" s="172">
        <f t="shared" ca="1" si="44"/>
        <v>0</v>
      </c>
      <c r="EE47" s="172">
        <f t="shared" ca="1" si="44"/>
        <v>0</v>
      </c>
      <c r="EF47" s="172">
        <f t="shared" ca="1" si="44"/>
        <v>0</v>
      </c>
      <c r="EG47" s="172">
        <f t="shared" ca="1" si="44"/>
        <v>0</v>
      </c>
      <c r="EH47" s="172">
        <f t="shared" ca="1" si="44"/>
        <v>0</v>
      </c>
      <c r="EI47" s="172">
        <f t="shared" ca="1" si="44"/>
        <v>0</v>
      </c>
      <c r="EJ47" s="172">
        <f t="shared" ca="1" si="44"/>
        <v>0</v>
      </c>
      <c r="EK47" s="172">
        <f t="shared" ca="1" si="44"/>
        <v>0</v>
      </c>
      <c r="EL47" s="172">
        <f t="shared" ca="1" si="44"/>
        <v>0</v>
      </c>
      <c r="EM47" s="172">
        <f t="shared" ca="1" si="44"/>
        <v>0</v>
      </c>
      <c r="EN47" s="172">
        <f t="shared" ca="1" si="44"/>
        <v>0</v>
      </c>
      <c r="EO47" s="172">
        <f t="shared" ca="1" si="44"/>
        <v>0</v>
      </c>
      <c r="EP47" s="172">
        <f t="shared" ca="1" si="44"/>
        <v>0</v>
      </c>
      <c r="EQ47" s="172">
        <f t="shared" ca="1" si="44"/>
        <v>0</v>
      </c>
      <c r="ER47" s="172">
        <f t="shared" ca="1" si="44"/>
        <v>0</v>
      </c>
      <c r="ES47" s="172">
        <f t="shared" ca="1" si="44"/>
        <v>0</v>
      </c>
      <c r="ET47" s="172">
        <f t="shared" ca="1" si="44"/>
        <v>0</v>
      </c>
      <c r="EU47" s="172">
        <f t="shared" ca="1" si="44"/>
        <v>0</v>
      </c>
      <c r="EV47" s="172">
        <f t="shared" ca="1" si="44"/>
        <v>0</v>
      </c>
      <c r="EW47" s="172">
        <f t="shared" ca="1" si="44"/>
        <v>0</v>
      </c>
      <c r="EX47" s="172">
        <f t="shared" ca="1" si="44"/>
        <v>0</v>
      </c>
      <c r="EY47" s="172">
        <f t="shared" ca="1" si="44"/>
        <v>0</v>
      </c>
      <c r="EZ47" s="172">
        <f t="shared" ca="1" si="44"/>
        <v>0</v>
      </c>
      <c r="FA47" s="172">
        <f t="shared" ca="1" si="44"/>
        <v>0</v>
      </c>
      <c r="FB47" s="172">
        <f t="shared" ca="1" si="44"/>
        <v>0</v>
      </c>
      <c r="FC47" s="172">
        <f t="shared" ca="1" si="44"/>
        <v>0</v>
      </c>
      <c r="FD47" s="172">
        <f t="shared" ca="1" si="44"/>
        <v>0</v>
      </c>
      <c r="FE47" s="172">
        <f t="shared" ca="1" si="44"/>
        <v>0</v>
      </c>
      <c r="FF47" s="172">
        <f t="shared" ca="1" si="44"/>
        <v>0</v>
      </c>
      <c r="FG47" s="172">
        <f t="shared" ca="1" si="44"/>
        <v>0</v>
      </c>
      <c r="FH47" s="172">
        <f t="shared" ca="1" si="44"/>
        <v>0</v>
      </c>
      <c r="FI47" s="172">
        <f t="shared" ca="1" si="44"/>
        <v>0</v>
      </c>
      <c r="FJ47" s="172">
        <f t="shared" ca="1" si="44"/>
        <v>0</v>
      </c>
      <c r="FK47" s="172">
        <f t="shared" ca="1" si="44"/>
        <v>0</v>
      </c>
      <c r="FL47" s="172">
        <f t="shared" ca="1" si="44"/>
        <v>0</v>
      </c>
      <c r="FM47" s="172">
        <f t="shared" ca="1" si="44"/>
        <v>0</v>
      </c>
      <c r="FN47" s="172">
        <f t="shared" ca="1" si="44"/>
        <v>0</v>
      </c>
      <c r="FO47" s="172">
        <f t="shared" ca="1" si="44"/>
        <v>0</v>
      </c>
      <c r="FP47" s="172">
        <f t="shared" ca="1" si="44"/>
        <v>0</v>
      </c>
      <c r="FQ47" s="172">
        <f t="shared" ca="1" si="44"/>
        <v>0</v>
      </c>
      <c r="FR47" s="172">
        <f t="shared" ca="1" si="44"/>
        <v>0</v>
      </c>
      <c r="FS47" s="172">
        <f t="shared" ca="1" si="44"/>
        <v>0</v>
      </c>
      <c r="FT47" s="172">
        <f t="shared" ca="1" si="44"/>
        <v>0</v>
      </c>
      <c r="FU47" s="172">
        <f t="shared" ca="1" si="44"/>
        <v>0</v>
      </c>
      <c r="FV47" s="172">
        <f t="shared" ca="1" si="44"/>
        <v>0</v>
      </c>
      <c r="FW47" s="172">
        <f t="shared" ca="1" si="44"/>
        <v>0</v>
      </c>
      <c r="FX47" s="172">
        <f t="shared" ca="1" si="44"/>
        <v>0</v>
      </c>
      <c r="FY47" s="172">
        <f t="shared" ca="1" si="44"/>
        <v>0</v>
      </c>
      <c r="FZ47" s="172">
        <f t="shared" ca="1" si="44"/>
        <v>0</v>
      </c>
      <c r="GA47" s="172">
        <f t="shared" ca="1" si="44"/>
        <v>0</v>
      </c>
      <c r="GB47" s="172">
        <f t="shared" ca="1" si="44"/>
        <v>0</v>
      </c>
      <c r="GC47" s="172">
        <f t="shared" ca="1" si="44"/>
        <v>0</v>
      </c>
      <c r="GD47" s="172">
        <f t="shared" ca="1" si="44"/>
        <v>0</v>
      </c>
      <c r="GE47" s="172">
        <f t="shared" ca="1" si="44"/>
        <v>0</v>
      </c>
      <c r="GF47" s="172">
        <f t="shared" ca="1" si="44"/>
        <v>0</v>
      </c>
      <c r="GG47" s="172">
        <f t="shared" ca="1" si="44"/>
        <v>0</v>
      </c>
      <c r="GH47" s="172">
        <f t="shared" ca="1" si="44"/>
        <v>0</v>
      </c>
      <c r="GI47" s="172">
        <f t="shared" ca="1" si="44"/>
        <v>0</v>
      </c>
      <c r="GJ47" s="172">
        <f t="shared" ca="1" si="44"/>
        <v>0</v>
      </c>
    </row>
    <row r="48" spans="1:192" s="533" customFormat="1" x14ac:dyDescent="0.25">
      <c r="A48" s="528"/>
      <c r="B48" s="528"/>
      <c r="C48" s="529"/>
      <c r="D48" s="530"/>
      <c r="E48" s="531" t="s">
        <v>166</v>
      </c>
      <c r="F48" s="531"/>
      <c r="G48" s="531" t="str">
        <f xml:space="preserve"> SMU</f>
        <v>$ 000s</v>
      </c>
      <c r="H48" s="531"/>
      <c r="I48" s="532"/>
      <c r="J48" s="531">
        <f t="shared" ref="J48:BU48" ca="1" si="45" xml:space="preserve"> IF( J43 = 1, $F42, J45 + J46 - J47)</f>
        <v>0</v>
      </c>
      <c r="K48" s="531">
        <f t="shared" ca="1" si="45"/>
        <v>0</v>
      </c>
      <c r="L48" s="531">
        <f t="shared" si="45"/>
        <v>0</v>
      </c>
      <c r="M48" s="531">
        <f t="shared" ca="1" si="45"/>
        <v>0</v>
      </c>
      <c r="N48" s="531">
        <f t="shared" ca="1" si="45"/>
        <v>0</v>
      </c>
      <c r="O48" s="531">
        <f t="shared" ca="1" si="45"/>
        <v>0</v>
      </c>
      <c r="P48" s="531">
        <f t="shared" ca="1" si="45"/>
        <v>0</v>
      </c>
      <c r="Q48" s="531">
        <f t="shared" ca="1" si="45"/>
        <v>0</v>
      </c>
      <c r="R48" s="531">
        <f t="shared" ca="1" si="45"/>
        <v>0</v>
      </c>
      <c r="S48" s="531">
        <f t="shared" ca="1" si="45"/>
        <v>0</v>
      </c>
      <c r="T48" s="531">
        <f t="shared" ca="1" si="45"/>
        <v>0</v>
      </c>
      <c r="U48" s="531">
        <f t="shared" ca="1" si="45"/>
        <v>0</v>
      </c>
      <c r="V48" s="531">
        <f t="shared" ca="1" si="45"/>
        <v>0</v>
      </c>
      <c r="W48" s="531">
        <f t="shared" ca="1" si="45"/>
        <v>0</v>
      </c>
      <c r="X48" s="531">
        <f t="shared" ca="1" si="45"/>
        <v>0</v>
      </c>
      <c r="Y48" s="531">
        <f t="shared" ca="1" si="45"/>
        <v>0</v>
      </c>
      <c r="Z48" s="531">
        <f t="shared" ca="1" si="45"/>
        <v>0</v>
      </c>
      <c r="AA48" s="531">
        <f t="shared" ca="1" si="45"/>
        <v>0</v>
      </c>
      <c r="AB48" s="531">
        <f t="shared" ca="1" si="45"/>
        <v>0</v>
      </c>
      <c r="AC48" s="531">
        <f t="shared" ca="1" si="45"/>
        <v>0</v>
      </c>
      <c r="AD48" s="531">
        <f t="shared" ca="1" si="45"/>
        <v>0</v>
      </c>
      <c r="AE48" s="531">
        <f t="shared" ca="1" si="45"/>
        <v>0</v>
      </c>
      <c r="AF48" s="531">
        <f t="shared" ca="1" si="45"/>
        <v>0</v>
      </c>
      <c r="AG48" s="531">
        <f t="shared" ca="1" si="45"/>
        <v>0</v>
      </c>
      <c r="AH48" s="531">
        <f t="shared" ca="1" si="45"/>
        <v>0</v>
      </c>
      <c r="AI48" s="531">
        <f t="shared" ca="1" si="45"/>
        <v>0</v>
      </c>
      <c r="AJ48" s="531">
        <f t="shared" ca="1" si="45"/>
        <v>0</v>
      </c>
      <c r="AK48" s="531">
        <f t="shared" ca="1" si="45"/>
        <v>0</v>
      </c>
      <c r="AL48" s="531">
        <f t="shared" ca="1" si="45"/>
        <v>0</v>
      </c>
      <c r="AM48" s="531">
        <f t="shared" ca="1" si="45"/>
        <v>0</v>
      </c>
      <c r="AN48" s="531">
        <f t="shared" ca="1" si="45"/>
        <v>0</v>
      </c>
      <c r="AO48" s="531">
        <f t="shared" ca="1" si="45"/>
        <v>0</v>
      </c>
      <c r="AP48" s="531">
        <f t="shared" ca="1" si="45"/>
        <v>0</v>
      </c>
      <c r="AQ48" s="531">
        <f t="shared" ca="1" si="45"/>
        <v>0</v>
      </c>
      <c r="AR48" s="531">
        <f t="shared" ca="1" si="45"/>
        <v>0</v>
      </c>
      <c r="AS48" s="531">
        <f t="shared" ca="1" si="45"/>
        <v>0</v>
      </c>
      <c r="AT48" s="531">
        <f t="shared" ca="1" si="45"/>
        <v>0</v>
      </c>
      <c r="AU48" s="531">
        <f t="shared" ca="1" si="45"/>
        <v>0</v>
      </c>
      <c r="AV48" s="531">
        <f t="shared" ca="1" si="45"/>
        <v>0</v>
      </c>
      <c r="AW48" s="531">
        <f t="shared" ca="1" si="45"/>
        <v>0</v>
      </c>
      <c r="AX48" s="531">
        <f t="shared" ca="1" si="45"/>
        <v>0</v>
      </c>
      <c r="AY48" s="531">
        <f t="shared" ca="1" si="45"/>
        <v>0</v>
      </c>
      <c r="AZ48" s="531">
        <f t="shared" ca="1" si="45"/>
        <v>0</v>
      </c>
      <c r="BA48" s="531">
        <f t="shared" ca="1" si="45"/>
        <v>0</v>
      </c>
      <c r="BB48" s="531">
        <f t="shared" ca="1" si="45"/>
        <v>0</v>
      </c>
      <c r="BC48" s="531">
        <f t="shared" ca="1" si="45"/>
        <v>0</v>
      </c>
      <c r="BD48" s="531">
        <f t="shared" ca="1" si="45"/>
        <v>0</v>
      </c>
      <c r="BE48" s="531">
        <f t="shared" ca="1" si="45"/>
        <v>0</v>
      </c>
      <c r="BF48" s="531">
        <f t="shared" ca="1" si="45"/>
        <v>0</v>
      </c>
      <c r="BG48" s="531">
        <f t="shared" ca="1" si="45"/>
        <v>0</v>
      </c>
      <c r="BH48" s="531">
        <f t="shared" ca="1" si="45"/>
        <v>0</v>
      </c>
      <c r="BI48" s="531">
        <f t="shared" ca="1" si="45"/>
        <v>0</v>
      </c>
      <c r="BJ48" s="531">
        <f t="shared" ca="1" si="45"/>
        <v>0</v>
      </c>
      <c r="BK48" s="531">
        <f t="shared" ca="1" si="45"/>
        <v>0</v>
      </c>
      <c r="BL48" s="531">
        <f t="shared" ca="1" si="45"/>
        <v>0</v>
      </c>
      <c r="BM48" s="531">
        <f t="shared" ca="1" si="45"/>
        <v>0</v>
      </c>
      <c r="BN48" s="531">
        <f t="shared" ca="1" si="45"/>
        <v>0</v>
      </c>
      <c r="BO48" s="531">
        <f t="shared" ca="1" si="45"/>
        <v>0</v>
      </c>
      <c r="BP48" s="531">
        <f t="shared" ca="1" si="45"/>
        <v>0</v>
      </c>
      <c r="BQ48" s="531">
        <f t="shared" ca="1" si="45"/>
        <v>0</v>
      </c>
      <c r="BR48" s="531">
        <f t="shared" ca="1" si="45"/>
        <v>0</v>
      </c>
      <c r="BS48" s="531">
        <f t="shared" ca="1" si="45"/>
        <v>0</v>
      </c>
      <c r="BT48" s="531">
        <f t="shared" ca="1" si="45"/>
        <v>0</v>
      </c>
      <c r="BU48" s="531">
        <f t="shared" ca="1" si="45"/>
        <v>0</v>
      </c>
      <c r="BV48" s="531">
        <f t="shared" ref="BV48:EG48" ca="1" si="46" xml:space="preserve"> IF( BV43 = 1, $F42, BV45 + BV46 - BV47)</f>
        <v>0</v>
      </c>
      <c r="BW48" s="531">
        <f t="shared" ca="1" si="46"/>
        <v>0</v>
      </c>
      <c r="BX48" s="531">
        <f t="shared" ca="1" si="46"/>
        <v>449.51721577767012</v>
      </c>
      <c r="BY48" s="531">
        <f t="shared" ca="1" si="46"/>
        <v>1287.0413549887862</v>
      </c>
      <c r="BZ48" s="531">
        <f t="shared" ca="1" si="46"/>
        <v>2122.6892872393464</v>
      </c>
      <c r="CA48" s="531">
        <f t="shared" ca="1" si="46"/>
        <v>2956.5548228773787</v>
      </c>
      <c r="CB48" s="531">
        <f t="shared" ca="1" si="46"/>
        <v>3788.7270817335093</v>
      </c>
      <c r="CC48" s="531">
        <f t="shared" ca="1" si="46"/>
        <v>4619.2907276468341</v>
      </c>
      <c r="CD48" s="531">
        <f t="shared" ca="1" si="46"/>
        <v>5448.3261912644921</v>
      </c>
      <c r="CE48" s="531">
        <f t="shared" ca="1" si="46"/>
        <v>6275.9098817012673</v>
      </c>
      <c r="CF48" s="531">
        <f t="shared" ca="1" si="46"/>
        <v>7102.1143876162032</v>
      </c>
      <c r="CG48" s="531">
        <f t="shared" ca="1" si="46"/>
        <v>7927.0086682353922</v>
      </c>
      <c r="CH48" s="531">
        <f t="shared" ca="1" si="46"/>
        <v>8750.6582348236225</v>
      </c>
      <c r="CI48" s="531">
        <f t="shared" ca="1" si="46"/>
        <v>9573.1253230824404</v>
      </c>
      <c r="CJ48" s="531">
        <f t="shared" ca="1" si="46"/>
        <v>10394.469056928319</v>
      </c>
      <c r="CK48" s="531">
        <f t="shared" ca="1" si="46"/>
        <v>11214.745604081902</v>
      </c>
      <c r="CL48" s="531">
        <f t="shared" ca="1" si="46"/>
        <v>12034.008323877806</v>
      </c>
      <c r="CM48" s="531">
        <f t="shared" ca="1" si="46"/>
        <v>12852.307907683915</v>
      </c>
      <c r="CN48" s="531">
        <f t="shared" ca="1" si="46"/>
        <v>13669.692512299718</v>
      </c>
      <c r="CO48" s="531">
        <f t="shared" ca="1" si="46"/>
        <v>14486.207886684733</v>
      </c>
      <c r="CP48" s="531">
        <f t="shared" ca="1" si="46"/>
        <v>15301.897492350497</v>
      </c>
      <c r="CQ48" s="531">
        <f t="shared" ca="1" si="46"/>
        <v>16116.802617732972</v>
      </c>
      <c r="CR48" s="531">
        <f t="shared" ca="1" si="46"/>
        <v>16930.962486846322</v>
      </c>
      <c r="CS48" s="531">
        <f t="shared" ca="1" si="46"/>
        <v>17744.414362504005</v>
      </c>
      <c r="CT48" s="531">
        <f t="shared" ca="1" si="46"/>
        <v>18557.193644378807</v>
      </c>
      <c r="CU48" s="531">
        <f t="shared" ca="1" si="46"/>
        <v>19369.333962159864</v>
      </c>
      <c r="CV48" s="531">
        <f t="shared" ca="1" si="46"/>
        <v>20180.867264051871</v>
      </c>
      <c r="CW48" s="531">
        <f t="shared" ca="1" si="46"/>
        <v>20991.823900849278</v>
      </c>
      <c r="CX48" s="531">
        <f t="shared" ca="1" si="46"/>
        <v>21802.232705806815</v>
      </c>
      <c r="CY48" s="531">
        <f t="shared" ca="1" si="46"/>
        <v>22612.121070516474</v>
      </c>
      <c r="CZ48" s="531">
        <f t="shared" ca="1" si="46"/>
        <v>23421.515016990652</v>
      </c>
      <c r="DA48" s="531">
        <f t="shared" ca="1" si="46"/>
        <v>24230.439266141118</v>
      </c>
      <c r="DB48" s="531">
        <f t="shared" ca="1" si="46"/>
        <v>25038.917302834059</v>
      </c>
      <c r="DC48" s="531">
        <f t="shared" ca="1" si="46"/>
        <v>25846.971437692358</v>
      </c>
      <c r="DD48" s="531">
        <f t="shared" ca="1" si="46"/>
        <v>26654.622865807738</v>
      </c>
      <c r="DE48" s="531">
        <f t="shared" ca="1" si="46"/>
        <v>27461.891722517354</v>
      </c>
      <c r="DF48" s="531">
        <f t="shared" ca="1" si="46"/>
        <v>28268.797136391484</v>
      </c>
      <c r="DG48" s="531">
        <f t="shared" ca="1" si="46"/>
        <v>29075.357279571908</v>
      </c>
      <c r="DH48" s="531">
        <f t="shared" ca="1" si="46"/>
        <v>29881.589415593313</v>
      </c>
      <c r="DI48" s="531">
        <f t="shared" ca="1" si="46"/>
        <v>29887.50994481365</v>
      </c>
      <c r="DJ48" s="531">
        <f t="shared" ca="1" si="46"/>
        <v>29893.134447572967</v>
      </c>
      <c r="DK48" s="531">
        <f t="shared" ca="1" si="46"/>
        <v>29898.47772519432</v>
      </c>
      <c r="DL48" s="531">
        <f t="shared" ca="1" si="46"/>
        <v>29903.553838934604</v>
      </c>
      <c r="DM48" s="531">
        <f t="shared" ca="1" si="46"/>
        <v>29908.376146987874</v>
      </c>
      <c r="DN48" s="531">
        <f t="shared" ca="1" si="46"/>
        <v>29912.957339638484</v>
      </c>
      <c r="DO48" s="531">
        <f t="shared" ca="1" si="46"/>
        <v>29917.309472656561</v>
      </c>
      <c r="DP48" s="531">
        <f t="shared" ca="1" si="46"/>
        <v>29921.443999023733</v>
      </c>
      <c r="DQ48" s="531">
        <f t="shared" ca="1" si="46"/>
        <v>29925.371799072545</v>
      </c>
      <c r="DR48" s="531">
        <f t="shared" ca="1" si="46"/>
        <v>29929.103209118919</v>
      </c>
      <c r="DS48" s="531">
        <f t="shared" ca="1" si="46"/>
        <v>29932.648048662973</v>
      </c>
      <c r="DT48" s="531">
        <f t="shared" ca="1" si="46"/>
        <v>29936.015646229826</v>
      </c>
      <c r="DU48" s="531">
        <f t="shared" ca="1" si="46"/>
        <v>29939.214863918336</v>
      </c>
      <c r="DV48" s="531">
        <f t="shared" ca="1" si="46"/>
        <v>29942.25412072242</v>
      </c>
      <c r="DW48" s="531">
        <f t="shared" ca="1" si="46"/>
        <v>29945.141414686303</v>
      </c>
      <c r="DX48" s="531">
        <f t="shared" ca="1" si="46"/>
        <v>29947.884343951988</v>
      </c>
      <c r="DY48" s="531">
        <f t="shared" ca="1" si="46"/>
        <v>29950.49012675439</v>
      </c>
      <c r="DZ48" s="531">
        <f t="shared" ca="1" si="46"/>
        <v>29952.965620416671</v>
      </c>
      <c r="EA48" s="531">
        <f t="shared" ca="1" si="46"/>
        <v>29955.317339395835</v>
      </c>
      <c r="EB48" s="531">
        <f t="shared" ca="1" si="46"/>
        <v>4.3200998334214091E-12</v>
      </c>
      <c r="EC48" s="531">
        <f t="shared" ca="1" si="46"/>
        <v>4.3200998334214091E-12</v>
      </c>
      <c r="ED48" s="531">
        <f t="shared" ca="1" si="46"/>
        <v>4.3200998334214091E-12</v>
      </c>
      <c r="EE48" s="531">
        <f t="shared" ca="1" si="46"/>
        <v>4.3200998334214091E-12</v>
      </c>
      <c r="EF48" s="531">
        <f t="shared" ca="1" si="46"/>
        <v>4.3200998334214091E-12</v>
      </c>
      <c r="EG48" s="531">
        <f t="shared" ca="1" si="46"/>
        <v>4.3200998334214091E-12</v>
      </c>
      <c r="EH48" s="531">
        <f t="shared" ref="EH48:GJ48" ca="1" si="47" xml:space="preserve"> IF( EH43 = 1, $F42, EH45 + EH46 - EH47)</f>
        <v>4.3200998334214091E-12</v>
      </c>
      <c r="EI48" s="531">
        <f t="shared" ca="1" si="47"/>
        <v>4.3200998334214091E-12</v>
      </c>
      <c r="EJ48" s="531">
        <f t="shared" ca="1" si="47"/>
        <v>4.3200998334214091E-12</v>
      </c>
      <c r="EK48" s="531">
        <f t="shared" ca="1" si="47"/>
        <v>4.3200998334214091E-12</v>
      </c>
      <c r="EL48" s="531">
        <f t="shared" ca="1" si="47"/>
        <v>4.3200998334214091E-12</v>
      </c>
      <c r="EM48" s="531">
        <f t="shared" ca="1" si="47"/>
        <v>4.3200998334214091E-12</v>
      </c>
      <c r="EN48" s="531">
        <f t="shared" ca="1" si="47"/>
        <v>4.3200998334214091E-12</v>
      </c>
      <c r="EO48" s="531">
        <f t="shared" ca="1" si="47"/>
        <v>4.3200998334214091E-12</v>
      </c>
      <c r="EP48" s="531">
        <f t="shared" ca="1" si="47"/>
        <v>4.3200998334214091E-12</v>
      </c>
      <c r="EQ48" s="531">
        <f t="shared" ca="1" si="47"/>
        <v>4.3200998334214091E-12</v>
      </c>
      <c r="ER48" s="531">
        <f t="shared" ca="1" si="47"/>
        <v>4.3200998334214091E-12</v>
      </c>
      <c r="ES48" s="531">
        <f t="shared" ca="1" si="47"/>
        <v>4.3200998334214091E-12</v>
      </c>
      <c r="ET48" s="531">
        <f t="shared" ca="1" si="47"/>
        <v>4.3200998334214091E-12</v>
      </c>
      <c r="EU48" s="531">
        <f t="shared" ca="1" si="47"/>
        <v>4.3200998334214091E-12</v>
      </c>
      <c r="EV48" s="531">
        <f t="shared" ca="1" si="47"/>
        <v>4.3200998334214091E-12</v>
      </c>
      <c r="EW48" s="531">
        <f t="shared" ca="1" si="47"/>
        <v>4.3200998334214091E-12</v>
      </c>
      <c r="EX48" s="531">
        <f t="shared" ca="1" si="47"/>
        <v>4.3200998334214091E-12</v>
      </c>
      <c r="EY48" s="531">
        <f t="shared" ca="1" si="47"/>
        <v>4.3200998334214091E-12</v>
      </c>
      <c r="EZ48" s="531">
        <f t="shared" ca="1" si="47"/>
        <v>4.3200998334214091E-12</v>
      </c>
      <c r="FA48" s="531">
        <f t="shared" ca="1" si="47"/>
        <v>4.3200998334214091E-12</v>
      </c>
      <c r="FB48" s="531">
        <f t="shared" ca="1" si="47"/>
        <v>4.3200998334214091E-12</v>
      </c>
      <c r="FC48" s="531">
        <f t="shared" ca="1" si="47"/>
        <v>4.3200998334214091E-12</v>
      </c>
      <c r="FD48" s="531">
        <f t="shared" ca="1" si="47"/>
        <v>4.3200998334214091E-12</v>
      </c>
      <c r="FE48" s="531">
        <f t="shared" ca="1" si="47"/>
        <v>4.3200998334214091E-12</v>
      </c>
      <c r="FF48" s="531">
        <f t="shared" ca="1" si="47"/>
        <v>4.3200998334214091E-12</v>
      </c>
      <c r="FG48" s="531">
        <f t="shared" ca="1" si="47"/>
        <v>4.3200998334214091E-12</v>
      </c>
      <c r="FH48" s="531">
        <f t="shared" ca="1" si="47"/>
        <v>4.3200998334214091E-12</v>
      </c>
      <c r="FI48" s="531">
        <f t="shared" ca="1" si="47"/>
        <v>4.3200998334214091E-12</v>
      </c>
      <c r="FJ48" s="531">
        <f t="shared" ca="1" si="47"/>
        <v>4.3200998334214091E-12</v>
      </c>
      <c r="FK48" s="531">
        <f t="shared" ca="1" si="47"/>
        <v>4.3200998334214091E-12</v>
      </c>
      <c r="FL48" s="531">
        <f t="shared" ca="1" si="47"/>
        <v>4.3200998334214091E-12</v>
      </c>
      <c r="FM48" s="531">
        <f t="shared" ca="1" si="47"/>
        <v>4.3200998334214091E-12</v>
      </c>
      <c r="FN48" s="531">
        <f t="shared" ca="1" si="47"/>
        <v>4.3200998334214091E-12</v>
      </c>
      <c r="FO48" s="531">
        <f t="shared" ca="1" si="47"/>
        <v>4.3200998334214091E-12</v>
      </c>
      <c r="FP48" s="531">
        <f t="shared" ca="1" si="47"/>
        <v>4.3200998334214091E-12</v>
      </c>
      <c r="FQ48" s="531">
        <f t="shared" ca="1" si="47"/>
        <v>4.3200998334214091E-12</v>
      </c>
      <c r="FR48" s="531">
        <f t="shared" ca="1" si="47"/>
        <v>4.3200998334214091E-12</v>
      </c>
      <c r="FS48" s="531">
        <f t="shared" ca="1" si="47"/>
        <v>4.3200998334214091E-12</v>
      </c>
      <c r="FT48" s="531">
        <f t="shared" ca="1" si="47"/>
        <v>4.3200998334214091E-12</v>
      </c>
      <c r="FU48" s="531">
        <f t="shared" ca="1" si="47"/>
        <v>4.3200998334214091E-12</v>
      </c>
      <c r="FV48" s="531">
        <f t="shared" ca="1" si="47"/>
        <v>4.3200998334214091E-12</v>
      </c>
      <c r="FW48" s="531">
        <f t="shared" ca="1" si="47"/>
        <v>4.3200998334214091E-12</v>
      </c>
      <c r="FX48" s="531">
        <f t="shared" ca="1" si="47"/>
        <v>4.3200998334214091E-12</v>
      </c>
      <c r="FY48" s="531">
        <f t="shared" ca="1" si="47"/>
        <v>4.3200998334214091E-12</v>
      </c>
      <c r="FZ48" s="531">
        <f t="shared" ca="1" si="47"/>
        <v>4.3200998334214091E-12</v>
      </c>
      <c r="GA48" s="531">
        <f t="shared" ca="1" si="47"/>
        <v>4.3200998334214091E-12</v>
      </c>
      <c r="GB48" s="531">
        <f t="shared" ca="1" si="47"/>
        <v>4.3200998334214091E-12</v>
      </c>
      <c r="GC48" s="531">
        <f t="shared" ca="1" si="47"/>
        <v>4.3200998334214091E-12</v>
      </c>
      <c r="GD48" s="531">
        <f t="shared" ca="1" si="47"/>
        <v>4.3200998334214091E-12</v>
      </c>
      <c r="GE48" s="531">
        <f t="shared" ca="1" si="47"/>
        <v>4.3200998334214091E-12</v>
      </c>
      <c r="GF48" s="531">
        <f t="shared" ca="1" si="47"/>
        <v>4.3200998334214091E-12</v>
      </c>
      <c r="GG48" s="531">
        <f t="shared" ca="1" si="47"/>
        <v>4.3200998334214091E-12</v>
      </c>
      <c r="GH48" s="531">
        <f t="shared" ca="1" si="47"/>
        <v>4.3200998334214091E-12</v>
      </c>
      <c r="GI48" s="531">
        <f t="shared" ca="1" si="47"/>
        <v>4.3200998334214091E-12</v>
      </c>
      <c r="GJ48" s="531">
        <f t="shared" ca="1" si="47"/>
        <v>4.3200998334214091E-12</v>
      </c>
    </row>
    <row r="51" spans="1:255" x14ac:dyDescent="0.25">
      <c r="A51" s="15" t="s">
        <v>191</v>
      </c>
    </row>
    <row r="52" spans="1:255" x14ac:dyDescent="0.25">
      <c r="E52" s="268" t="str">
        <f t="shared" ref="E52:AJ52" si="48" xml:space="preserve"> E$34</f>
        <v>Retained earnings balance BEG</v>
      </c>
      <c r="F52" s="268">
        <f t="shared" si="48"/>
        <v>0</v>
      </c>
      <c r="G52" s="268" t="str">
        <f t="shared" si="48"/>
        <v>$ 000s</v>
      </c>
      <c r="H52" s="268">
        <f t="shared" si="48"/>
        <v>0</v>
      </c>
      <c r="I52" s="268">
        <f t="shared" si="48"/>
        <v>0</v>
      </c>
      <c r="J52" s="268">
        <f t="shared" si="48"/>
        <v>0</v>
      </c>
      <c r="K52" s="268">
        <f t="shared" ca="1" si="48"/>
        <v>0</v>
      </c>
      <c r="L52" s="268">
        <f t="shared" ca="1" si="48"/>
        <v>0</v>
      </c>
      <c r="M52" s="268">
        <f t="shared" si="48"/>
        <v>0</v>
      </c>
      <c r="N52" s="268">
        <f t="shared" ca="1" si="48"/>
        <v>207.62499999999955</v>
      </c>
      <c r="O52" s="268">
        <f t="shared" ca="1" si="48"/>
        <v>317.48999999999933</v>
      </c>
      <c r="P52" s="268">
        <f t="shared" ca="1" si="48"/>
        <v>315.51999999999816</v>
      </c>
      <c r="Q52" s="268">
        <f t="shared" ca="1" si="48"/>
        <v>336.16089999999815</v>
      </c>
      <c r="R52" s="268">
        <f t="shared" ca="1" si="48"/>
        <v>2012.2864336103223</v>
      </c>
      <c r="S52" s="268">
        <f t="shared" ca="1" si="48"/>
        <v>2105.2577022670384</v>
      </c>
      <c r="T52" s="268">
        <f t="shared" ca="1" si="48"/>
        <v>2183.7235729138042</v>
      </c>
      <c r="U52" s="268">
        <f t="shared" ca="1" si="48"/>
        <v>2285.2534196799738</v>
      </c>
      <c r="V52" s="268">
        <f t="shared" ca="1" si="48"/>
        <v>3741.3545479459672</v>
      </c>
      <c r="W52" s="268">
        <f t="shared" ca="1" si="48"/>
        <v>3817.4039943705602</v>
      </c>
      <c r="X52" s="268">
        <f t="shared" ca="1" si="48"/>
        <v>3976.354114417094</v>
      </c>
      <c r="Y52" s="268">
        <f t="shared" ca="1" si="48"/>
        <v>4151.5707214383738</v>
      </c>
      <c r="Z52" s="268">
        <f t="shared" ca="1" si="48"/>
        <v>5396.6183318943649</v>
      </c>
      <c r="AA52" s="268">
        <f t="shared" ca="1" si="48"/>
        <v>5455.7180049536619</v>
      </c>
      <c r="AB52" s="268">
        <f t="shared" ca="1" si="48"/>
        <v>5695.2005124626503</v>
      </c>
      <c r="AC52" s="268">
        <f t="shared" ca="1" si="48"/>
        <v>5958.6574951969096</v>
      </c>
      <c r="AD52" s="268">
        <f t="shared" ca="1" si="48"/>
        <v>6974.2631715779289</v>
      </c>
      <c r="AE52" s="268">
        <f t="shared" ca="1" si="48"/>
        <v>7016.3852591991181</v>
      </c>
      <c r="AF52" s="268">
        <f t="shared" ca="1" si="48"/>
        <v>7336.4480527404003</v>
      </c>
      <c r="AG52" s="268">
        <f t="shared" ca="1" si="48"/>
        <v>7680.9427300879224</v>
      </c>
      <c r="AH52" s="268">
        <f t="shared" ca="1" si="48"/>
        <v>8476.0788400949059</v>
      </c>
      <c r="AI52" s="268">
        <f t="shared" ca="1" si="48"/>
        <v>8501.1956685737023</v>
      </c>
      <c r="AJ52" s="268">
        <f t="shared" ca="1" si="48"/>
        <v>8901.8864084157758</v>
      </c>
      <c r="AK52" s="268">
        <f t="shared" ref="AK52:BP52" ca="1" si="49" xml:space="preserve"> AK$34</f>
        <v>9327.4678704531107</v>
      </c>
      <c r="AL52" s="268">
        <f t="shared" ca="1" si="49"/>
        <v>9901.9875011091463</v>
      </c>
      <c r="AM52" s="268">
        <f t="shared" ca="1" si="49"/>
        <v>9970.4018893148459</v>
      </c>
      <c r="AN52" s="268">
        <f t="shared" ca="1" si="49"/>
        <v>10451.767998610441</v>
      </c>
      <c r="AO52" s="268">
        <f t="shared" ca="1" si="49"/>
        <v>10953.881679783979</v>
      </c>
      <c r="AP52" s="268">
        <f t="shared" ca="1" si="49"/>
        <v>12068.710819851318</v>
      </c>
      <c r="AQ52" s="268">
        <f t="shared" ca="1" si="49"/>
        <v>12792.775278858751</v>
      </c>
      <c r="AR52" s="268">
        <f t="shared" ca="1" si="49"/>
        <v>13354.863944824518</v>
      </c>
      <c r="AS52" s="268">
        <f t="shared" ca="1" si="49"/>
        <v>13939.744069108094</v>
      </c>
      <c r="AT52" s="268">
        <f t="shared" ca="1" si="49"/>
        <v>15030.518204711521</v>
      </c>
      <c r="AU52" s="268">
        <f t="shared" ca="1" si="49"/>
        <v>15796.492294475944</v>
      </c>
      <c r="AV52" s="268">
        <f t="shared" ca="1" si="49"/>
        <v>16439.35046956626</v>
      </c>
      <c r="AW52" s="268">
        <f t="shared" ca="1" si="49"/>
        <v>17104.023031612112</v>
      </c>
      <c r="AX52" s="268">
        <f t="shared" ca="1" si="49"/>
        <v>18147.805080976312</v>
      </c>
      <c r="AY52" s="268">
        <f t="shared" ca="1" si="49"/>
        <v>18947.914826927499</v>
      </c>
      <c r="AZ52" s="268">
        <f t="shared" ca="1" si="49"/>
        <v>19671.589230002439</v>
      </c>
      <c r="BA52" s="268">
        <f t="shared" ca="1" si="49"/>
        <v>20416.279316543492</v>
      </c>
      <c r="BB52" s="268">
        <f t="shared" ca="1" si="49"/>
        <v>19641.730974736965</v>
      </c>
      <c r="BC52" s="268">
        <f t="shared" ca="1" si="49"/>
        <v>18719.644426000115</v>
      </c>
      <c r="BD52" s="268">
        <f t="shared" ca="1" si="49"/>
        <v>17803.662204700107</v>
      </c>
      <c r="BE52" s="268">
        <f t="shared" ca="1" si="49"/>
        <v>16893.479094465103</v>
      </c>
      <c r="BF52" s="268">
        <f t="shared" ca="1" si="49"/>
        <v>15988.805139741849</v>
      </c>
      <c r="BG52" s="268">
        <f t="shared" ca="1" si="49"/>
        <v>15089.364882754759</v>
      </c>
      <c r="BH52" s="268">
        <f t="shared" ca="1" si="49"/>
        <v>14194.896638617021</v>
      </c>
      <c r="BI52" s="268">
        <f t="shared" ca="1" si="49"/>
        <v>13305.151806686172</v>
      </c>
      <c r="BJ52" s="268">
        <f t="shared" ca="1" si="49"/>
        <v>12419.894216351864</v>
      </c>
      <c r="BK52" s="268">
        <f t="shared" ca="1" si="49"/>
        <v>11538.899505534271</v>
      </c>
      <c r="BL52" s="268">
        <f t="shared" ca="1" si="49"/>
        <v>10661.954530257557</v>
      </c>
      <c r="BM52" s="268">
        <f t="shared" ca="1" si="49"/>
        <v>9788.8568037446803</v>
      </c>
      <c r="BN52" s="268">
        <f t="shared" ca="1" si="49"/>
        <v>8919.4139635574466</v>
      </c>
      <c r="BO52" s="268">
        <f t="shared" ca="1" si="49"/>
        <v>8053.4432653795757</v>
      </c>
      <c r="BP52" s="268">
        <f t="shared" ca="1" si="49"/>
        <v>7190.7711021105979</v>
      </c>
      <c r="BQ52" s="268">
        <f t="shared" ref="BQ52:CV52" ca="1" si="50" xml:space="preserve"> BQ$34</f>
        <v>6331.2325470050682</v>
      </c>
      <c r="BR52" s="268">
        <f t="shared" ca="1" si="50"/>
        <v>5474.6709196548145</v>
      </c>
      <c r="BS52" s="268">
        <f t="shared" ca="1" si="50"/>
        <v>4620.9373736720745</v>
      </c>
      <c r="BT52" s="268">
        <f t="shared" ca="1" si="50"/>
        <v>3769.8905049884715</v>
      </c>
      <c r="BU52" s="268">
        <f t="shared" ca="1" si="50"/>
        <v>2921.3959797390485</v>
      </c>
      <c r="BV52" s="268">
        <f t="shared" ca="1" si="50"/>
        <v>2075.3261807520967</v>
      </c>
      <c r="BW52" s="268">
        <f t="shared" ca="1" si="50"/>
        <v>1231.5598717144921</v>
      </c>
      <c r="BX52" s="268">
        <f t="shared" ca="1" si="50"/>
        <v>389.9818781287679</v>
      </c>
      <c r="BY52" s="268">
        <f t="shared" ca="1" si="50"/>
        <v>0</v>
      </c>
      <c r="BZ52" s="268">
        <f t="shared" ca="1" si="50"/>
        <v>0</v>
      </c>
      <c r="CA52" s="268">
        <f t="shared" ca="1" si="50"/>
        <v>0</v>
      </c>
      <c r="CB52" s="268">
        <f t="shared" ca="1" si="50"/>
        <v>0</v>
      </c>
      <c r="CC52" s="268">
        <f t="shared" ca="1" si="50"/>
        <v>0</v>
      </c>
      <c r="CD52" s="268">
        <f t="shared" ca="1" si="50"/>
        <v>0</v>
      </c>
      <c r="CE52" s="268">
        <f t="shared" ca="1" si="50"/>
        <v>0</v>
      </c>
      <c r="CF52" s="268">
        <f t="shared" ca="1" si="50"/>
        <v>0</v>
      </c>
      <c r="CG52" s="268">
        <f t="shared" ca="1" si="50"/>
        <v>0</v>
      </c>
      <c r="CH52" s="268">
        <f t="shared" ca="1" si="50"/>
        <v>0</v>
      </c>
      <c r="CI52" s="268">
        <f t="shared" ca="1" si="50"/>
        <v>0</v>
      </c>
      <c r="CJ52" s="268">
        <f t="shared" ca="1" si="50"/>
        <v>0</v>
      </c>
      <c r="CK52" s="268">
        <f t="shared" ca="1" si="50"/>
        <v>0</v>
      </c>
      <c r="CL52" s="268">
        <f t="shared" ca="1" si="50"/>
        <v>0</v>
      </c>
      <c r="CM52" s="268">
        <f t="shared" ca="1" si="50"/>
        <v>0</v>
      </c>
      <c r="CN52" s="268">
        <f t="shared" ca="1" si="50"/>
        <v>0</v>
      </c>
      <c r="CO52" s="268">
        <f t="shared" ca="1" si="50"/>
        <v>0</v>
      </c>
      <c r="CP52" s="268">
        <f t="shared" ca="1" si="50"/>
        <v>0</v>
      </c>
      <c r="CQ52" s="268">
        <f t="shared" ca="1" si="50"/>
        <v>0</v>
      </c>
      <c r="CR52" s="268">
        <f t="shared" ca="1" si="50"/>
        <v>0</v>
      </c>
      <c r="CS52" s="268">
        <f t="shared" ca="1" si="50"/>
        <v>0</v>
      </c>
      <c r="CT52" s="268">
        <f t="shared" ca="1" si="50"/>
        <v>0</v>
      </c>
      <c r="CU52" s="268">
        <f t="shared" ca="1" si="50"/>
        <v>0</v>
      </c>
      <c r="CV52" s="268">
        <f t="shared" ca="1" si="50"/>
        <v>0</v>
      </c>
      <c r="CW52" s="268">
        <f t="shared" ref="CW52:EB52" ca="1" si="51" xml:space="preserve"> CW$34</f>
        <v>0</v>
      </c>
      <c r="CX52" s="268">
        <f t="shared" ca="1" si="51"/>
        <v>0</v>
      </c>
      <c r="CY52" s="268">
        <f t="shared" ca="1" si="51"/>
        <v>0</v>
      </c>
      <c r="CZ52" s="268">
        <f t="shared" ca="1" si="51"/>
        <v>0</v>
      </c>
      <c r="DA52" s="268">
        <f t="shared" ca="1" si="51"/>
        <v>0</v>
      </c>
      <c r="DB52" s="268">
        <f t="shared" ca="1" si="51"/>
        <v>0</v>
      </c>
      <c r="DC52" s="268">
        <f t="shared" ca="1" si="51"/>
        <v>0</v>
      </c>
      <c r="DD52" s="268">
        <f t="shared" ca="1" si="51"/>
        <v>0</v>
      </c>
      <c r="DE52" s="268">
        <f t="shared" ca="1" si="51"/>
        <v>0</v>
      </c>
      <c r="DF52" s="268">
        <f t="shared" ca="1" si="51"/>
        <v>0</v>
      </c>
      <c r="DG52" s="268">
        <f t="shared" ca="1" si="51"/>
        <v>0</v>
      </c>
      <c r="DH52" s="268">
        <f t="shared" ca="1" si="51"/>
        <v>0</v>
      </c>
      <c r="DI52" s="268">
        <f t="shared" ca="1" si="51"/>
        <v>0</v>
      </c>
      <c r="DJ52" s="268">
        <f t="shared" ca="1" si="51"/>
        <v>0</v>
      </c>
      <c r="DK52" s="268">
        <f t="shared" ca="1" si="51"/>
        <v>0</v>
      </c>
      <c r="DL52" s="268">
        <f t="shared" ca="1" si="51"/>
        <v>0</v>
      </c>
      <c r="DM52" s="268">
        <f t="shared" ca="1" si="51"/>
        <v>0</v>
      </c>
      <c r="DN52" s="268">
        <f t="shared" ca="1" si="51"/>
        <v>0</v>
      </c>
      <c r="DO52" s="268">
        <f t="shared" ca="1" si="51"/>
        <v>0</v>
      </c>
      <c r="DP52" s="268">
        <f t="shared" ca="1" si="51"/>
        <v>0</v>
      </c>
      <c r="DQ52" s="268">
        <f t="shared" ca="1" si="51"/>
        <v>0</v>
      </c>
      <c r="DR52" s="268">
        <f t="shared" ca="1" si="51"/>
        <v>0</v>
      </c>
      <c r="DS52" s="268">
        <f t="shared" ca="1" si="51"/>
        <v>0</v>
      </c>
      <c r="DT52" s="268">
        <f t="shared" ca="1" si="51"/>
        <v>0</v>
      </c>
      <c r="DU52" s="268">
        <f t="shared" ca="1" si="51"/>
        <v>0</v>
      </c>
      <c r="DV52" s="268">
        <f t="shared" ca="1" si="51"/>
        <v>0</v>
      </c>
      <c r="DW52" s="268">
        <f t="shared" ca="1" si="51"/>
        <v>0</v>
      </c>
      <c r="DX52" s="268">
        <f t="shared" ca="1" si="51"/>
        <v>0</v>
      </c>
      <c r="DY52" s="268">
        <f t="shared" ca="1" si="51"/>
        <v>0</v>
      </c>
      <c r="DZ52" s="268">
        <f t="shared" ca="1" si="51"/>
        <v>0</v>
      </c>
      <c r="EA52" s="268">
        <f t="shared" ca="1" si="51"/>
        <v>0</v>
      </c>
      <c r="EB52" s="268">
        <f t="shared" ca="1" si="51"/>
        <v>0</v>
      </c>
      <c r="EC52" s="268">
        <f t="shared" ref="EC52:FH52" ca="1" si="52" xml:space="preserve"> EC$34</f>
        <v>0</v>
      </c>
      <c r="ED52" s="268">
        <f t="shared" ca="1" si="52"/>
        <v>0</v>
      </c>
      <c r="EE52" s="268">
        <f t="shared" ca="1" si="52"/>
        <v>0</v>
      </c>
      <c r="EF52" s="268">
        <f t="shared" ca="1" si="52"/>
        <v>0</v>
      </c>
      <c r="EG52" s="268">
        <f t="shared" ca="1" si="52"/>
        <v>0</v>
      </c>
      <c r="EH52" s="268">
        <f t="shared" ca="1" si="52"/>
        <v>0</v>
      </c>
      <c r="EI52" s="268">
        <f t="shared" ca="1" si="52"/>
        <v>0</v>
      </c>
      <c r="EJ52" s="268">
        <f t="shared" ca="1" si="52"/>
        <v>0</v>
      </c>
      <c r="EK52" s="268">
        <f t="shared" ca="1" si="52"/>
        <v>0</v>
      </c>
      <c r="EL52" s="268">
        <f t="shared" ca="1" si="52"/>
        <v>0</v>
      </c>
      <c r="EM52" s="268">
        <f t="shared" ca="1" si="52"/>
        <v>0</v>
      </c>
      <c r="EN52" s="268">
        <f t="shared" ca="1" si="52"/>
        <v>0</v>
      </c>
      <c r="EO52" s="268">
        <f t="shared" ca="1" si="52"/>
        <v>0</v>
      </c>
      <c r="EP52" s="268">
        <f t="shared" ca="1" si="52"/>
        <v>0</v>
      </c>
      <c r="EQ52" s="268">
        <f t="shared" ca="1" si="52"/>
        <v>0</v>
      </c>
      <c r="ER52" s="268">
        <f t="shared" ca="1" si="52"/>
        <v>0</v>
      </c>
      <c r="ES52" s="268">
        <f t="shared" ca="1" si="52"/>
        <v>0</v>
      </c>
      <c r="ET52" s="268">
        <f t="shared" ca="1" si="52"/>
        <v>0</v>
      </c>
      <c r="EU52" s="268">
        <f t="shared" ca="1" si="52"/>
        <v>0</v>
      </c>
      <c r="EV52" s="268">
        <f t="shared" ca="1" si="52"/>
        <v>0</v>
      </c>
      <c r="EW52" s="268">
        <f t="shared" ca="1" si="52"/>
        <v>0</v>
      </c>
      <c r="EX52" s="268">
        <f t="shared" ca="1" si="52"/>
        <v>0</v>
      </c>
      <c r="EY52" s="268">
        <f t="shared" ca="1" si="52"/>
        <v>0</v>
      </c>
      <c r="EZ52" s="268">
        <f t="shared" ca="1" si="52"/>
        <v>0</v>
      </c>
      <c r="FA52" s="268">
        <f t="shared" ca="1" si="52"/>
        <v>0</v>
      </c>
      <c r="FB52" s="268">
        <f t="shared" ca="1" si="52"/>
        <v>0</v>
      </c>
      <c r="FC52" s="268">
        <f t="shared" ca="1" si="52"/>
        <v>0</v>
      </c>
      <c r="FD52" s="268">
        <f t="shared" ca="1" si="52"/>
        <v>0</v>
      </c>
      <c r="FE52" s="268">
        <f t="shared" ca="1" si="52"/>
        <v>0</v>
      </c>
      <c r="FF52" s="268">
        <f t="shared" ca="1" si="52"/>
        <v>0</v>
      </c>
      <c r="FG52" s="268">
        <f t="shared" ca="1" si="52"/>
        <v>0</v>
      </c>
      <c r="FH52" s="268">
        <f t="shared" ca="1" si="52"/>
        <v>0</v>
      </c>
      <c r="FI52" s="268">
        <f t="shared" ref="FI52:GJ52" ca="1" si="53" xml:space="preserve"> FI$34</f>
        <v>0</v>
      </c>
      <c r="FJ52" s="268">
        <f t="shared" ca="1" si="53"/>
        <v>0</v>
      </c>
      <c r="FK52" s="268">
        <f t="shared" ca="1" si="53"/>
        <v>0</v>
      </c>
      <c r="FL52" s="268">
        <f t="shared" ca="1" si="53"/>
        <v>0</v>
      </c>
      <c r="FM52" s="268">
        <f t="shared" ca="1" si="53"/>
        <v>0</v>
      </c>
      <c r="FN52" s="268">
        <f t="shared" ca="1" si="53"/>
        <v>0</v>
      </c>
      <c r="FO52" s="268">
        <f t="shared" ca="1" si="53"/>
        <v>0</v>
      </c>
      <c r="FP52" s="268">
        <f t="shared" ca="1" si="53"/>
        <v>0</v>
      </c>
      <c r="FQ52" s="268">
        <f t="shared" ca="1" si="53"/>
        <v>0</v>
      </c>
      <c r="FR52" s="268">
        <f t="shared" ca="1" si="53"/>
        <v>0</v>
      </c>
      <c r="FS52" s="268">
        <f t="shared" ca="1" si="53"/>
        <v>0</v>
      </c>
      <c r="FT52" s="268">
        <f t="shared" ca="1" si="53"/>
        <v>0</v>
      </c>
      <c r="FU52" s="268">
        <f t="shared" ca="1" si="53"/>
        <v>0</v>
      </c>
      <c r="FV52" s="268">
        <f t="shared" ca="1" si="53"/>
        <v>0</v>
      </c>
      <c r="FW52" s="268">
        <f t="shared" ca="1" si="53"/>
        <v>0</v>
      </c>
      <c r="FX52" s="268">
        <f t="shared" ca="1" si="53"/>
        <v>0</v>
      </c>
      <c r="FY52" s="268">
        <f t="shared" ca="1" si="53"/>
        <v>0</v>
      </c>
      <c r="FZ52" s="268">
        <f t="shared" ca="1" si="53"/>
        <v>0</v>
      </c>
      <c r="GA52" s="268">
        <f t="shared" ca="1" si="53"/>
        <v>0</v>
      </c>
      <c r="GB52" s="268">
        <f t="shared" ca="1" si="53"/>
        <v>0</v>
      </c>
      <c r="GC52" s="268">
        <f t="shared" ca="1" si="53"/>
        <v>0</v>
      </c>
      <c r="GD52" s="268">
        <f t="shared" ca="1" si="53"/>
        <v>0</v>
      </c>
      <c r="GE52" s="268">
        <f t="shared" ca="1" si="53"/>
        <v>0</v>
      </c>
      <c r="GF52" s="268">
        <f t="shared" ca="1" si="53"/>
        <v>0</v>
      </c>
      <c r="GG52" s="268">
        <f t="shared" ca="1" si="53"/>
        <v>0</v>
      </c>
      <c r="GH52" s="268">
        <f t="shared" ca="1" si="53"/>
        <v>0</v>
      </c>
      <c r="GI52" s="268">
        <f t="shared" ca="1" si="53"/>
        <v>0</v>
      </c>
      <c r="GJ52" s="268">
        <f t="shared" ca="1" si="53"/>
        <v>0</v>
      </c>
    </row>
    <row r="53" spans="1:255" s="527" customFormat="1" x14ac:dyDescent="0.25">
      <c r="A53" s="15"/>
      <c r="B53" s="15"/>
      <c r="C53" s="21"/>
      <c r="D53" s="60"/>
      <c r="E53" s="526" t="str">
        <f xml:space="preserve"> 'FS Qtr'!E$22</f>
        <v>Profit after tax</v>
      </c>
      <c r="F53" s="526">
        <f xml:space="preserve"> 'FS Qtr'!F$22</f>
        <v>0</v>
      </c>
      <c r="G53" s="526" t="str">
        <f xml:space="preserve"> 'FS Qtr'!G$22</f>
        <v>$ 000s</v>
      </c>
      <c r="H53" s="526">
        <f ca="1" xml:space="preserve"> 'FS Qtr'!H$22</f>
        <v>217633.25471094757</v>
      </c>
      <c r="I53" s="526">
        <f xml:space="preserve"> 'FS Qtr'!I$22</f>
        <v>0</v>
      </c>
      <c r="J53" s="526">
        <f xml:space="preserve"> 'FS Qtr'!J$22</f>
        <v>0</v>
      </c>
      <c r="K53" s="526">
        <f ca="1" xml:space="preserve"> 'FS Qtr'!K$22</f>
        <v>0</v>
      </c>
      <c r="L53" s="526">
        <f ca="1" xml:space="preserve"> 'FS Qtr'!L$22</f>
        <v>0</v>
      </c>
      <c r="M53" s="526">
        <f ca="1" xml:space="preserve"> 'FS Qtr'!M$22</f>
        <v>2169.5000000000014</v>
      </c>
      <c r="N53" s="526">
        <f ca="1" xml:space="preserve"> 'FS Qtr'!N$22</f>
        <v>2560.5400000000009</v>
      </c>
      <c r="O53" s="526">
        <f ca="1" xml:space="preserve"> 'FS Qtr'!O$22</f>
        <v>-1.9700000000011642</v>
      </c>
      <c r="P53" s="526">
        <f ca="1" xml:space="preserve"> 'FS Qtr'!P$22</f>
        <v>20.640899999999966</v>
      </c>
      <c r="Q53" s="526">
        <f ca="1" xml:space="preserve"> 'FS Qtr'!Q$22</f>
        <v>2202.1433655587084</v>
      </c>
      <c r="R53" s="526">
        <f ca="1" xml:space="preserve"> 'FS Qtr'!R$22</f>
        <v>2628.1149253731355</v>
      </c>
      <c r="S53" s="526">
        <f ca="1" xml:space="preserve"> 'FS Qtr'!S$22</f>
        <v>78.465870646765595</v>
      </c>
      <c r="T53" s="526">
        <f ca="1" xml:space="preserve"> 'FS Qtr'!T$22</f>
        <v>101.52984676616961</v>
      </c>
      <c r="U53" s="526">
        <f ca="1" xml:space="preserve"> 'FS Qtr'!U$22</f>
        <v>2275.616899871352</v>
      </c>
      <c r="V53" s="526">
        <f ca="1" xml:space="preserve"> 'FS Qtr'!V$22</f>
        <v>2695.8022143016278</v>
      </c>
      <c r="W53" s="526">
        <f ca="1" xml:space="preserve"> 'FS Qtr'!W$22</f>
        <v>158.95012004653364</v>
      </c>
      <c r="X53" s="526">
        <f ca="1" xml:space="preserve"> 'FS Qtr'!X$22</f>
        <v>175.21660702127966</v>
      </c>
      <c r="Y53" s="526">
        <f ca="1" xml:space="preserve"> 'FS Qtr'!Y$22</f>
        <v>2348.9759228369699</v>
      </c>
      <c r="Z53" s="526">
        <f ca="1" xml:space="preserve"> 'FS Qtr'!Z$22</f>
        <v>2763.601307762814</v>
      </c>
      <c r="AA53" s="526">
        <f ca="1" xml:space="preserve"> 'FS Qtr'!AA$22</f>
        <v>239.48250750898825</v>
      </c>
      <c r="AB53" s="526">
        <f ca="1" xml:space="preserve"> 'FS Qtr'!AB$22</f>
        <v>263.45698273425933</v>
      </c>
      <c r="AC53" s="526">
        <f ca="1" xml:space="preserve"> 'FS Qtr'!AC$22</f>
        <v>2422.8798432596814</v>
      </c>
      <c r="AD53" s="526">
        <f ca="1" xml:space="preserve"> 'FS Qtr'!AD$22</f>
        <v>2831.5116495152392</v>
      </c>
      <c r="AE53" s="526">
        <f ca="1" xml:space="preserve"> 'FS Qtr'!AE$22</f>
        <v>320.0627935412823</v>
      </c>
      <c r="AF53" s="526">
        <f ca="1" xml:space="preserve"> 'FS Qtr'!AF$22</f>
        <v>344.49467734752227</v>
      </c>
      <c r="AG53" s="526">
        <f ca="1" xml:space="preserve"> 'FS Qtr'!AG$22</f>
        <v>2496.6682055280421</v>
      </c>
      <c r="AH53" s="526">
        <f ca="1" xml:space="preserve"> 'FS Qtr'!AH$22</f>
        <v>2899.5326860848159</v>
      </c>
      <c r="AI53" s="526">
        <f ca="1" xml:space="preserve"> 'FS Qtr'!AI$22</f>
        <v>400.6907398420729</v>
      </c>
      <c r="AJ53" s="526">
        <f ca="1" xml:space="preserve"> 'FS Qtr'!AJ$22</f>
        <v>425.58146203733577</v>
      </c>
      <c r="AK53" s="526">
        <f ca="1" xml:space="preserve"> 'FS Qtr'!AK$22</f>
        <v>2570.5604679788153</v>
      </c>
      <c r="AL53" s="526">
        <f ca="1" xml:space="preserve"> 'FS Qtr'!AL$22</f>
        <v>2967.6638667510611</v>
      </c>
      <c r="AM53" s="526">
        <f ca="1" xml:space="preserve"> 'FS Qtr'!AM$22</f>
        <v>481.36610929559481</v>
      </c>
      <c r="AN53" s="526">
        <f ca="1" xml:space="preserve"> 'FS Qtr'!AN$22</f>
        <v>502.11368117353777</v>
      </c>
      <c r="AO53" s="526">
        <f ca="1" xml:space="preserve"> 'FS Qtr'!AO$22</f>
        <v>2641.2131370244488</v>
      </c>
      <c r="AP53" s="526">
        <f ca="1" xml:space="preserve"> 'FS Qtr'!AP$22</f>
        <v>3035.9046435333935</v>
      </c>
      <c r="AQ53" s="526">
        <f ca="1" xml:space="preserve"> 'FS Qtr'!AQ$22</f>
        <v>562.08866596576627</v>
      </c>
      <c r="AR53" s="526">
        <f ca="1" xml:space="preserve"> 'FS Qtr'!AR$22</f>
        <v>584.88012428357627</v>
      </c>
      <c r="AS53" s="526">
        <f ca="1" xml:space="preserve"> 'FS Qtr'!AS$22</f>
        <v>2712.0547475325461</v>
      </c>
      <c r="AT53" s="526">
        <f ca="1" xml:space="preserve"> 'FS Qtr'!AT$22</f>
        <v>3104.2544711775076</v>
      </c>
      <c r="AU53" s="526">
        <f ca="1" xml:space="preserve"> 'FS Qtr'!AU$22</f>
        <v>642.85817509031494</v>
      </c>
      <c r="AV53" s="526">
        <f ca="1" xml:space="preserve"> 'FS Qtr'!AV$22</f>
        <v>664.67256204585431</v>
      </c>
      <c r="AW53" s="526">
        <f ca="1" xml:space="preserve"> 'FS Qtr'!AW$22</f>
        <v>2783.353853203218</v>
      </c>
      <c r="AX53" s="526">
        <f ca="1" xml:space="preserve"> 'FS Qtr'!AX$22</f>
        <v>3172.7128071417992</v>
      </c>
      <c r="AY53" s="526">
        <f ca="1" xml:space="preserve"> 'FS Qtr'!AY$22</f>
        <v>723.6744030749403</v>
      </c>
      <c r="AZ53" s="526">
        <f ca="1" xml:space="preserve"> 'FS Qtr'!AZ$22</f>
        <v>744.69008654105289</v>
      </c>
      <c r="BA53" s="526">
        <f ca="1" xml:space="preserve"> 'FS Qtr'!BA$22</f>
        <v>2855.1079970470828</v>
      </c>
      <c r="BB53" s="526">
        <f ca="1" xml:space="preserve"> 'FS Qtr'!BB$22</f>
        <v>3218.73911158388</v>
      </c>
      <c r="BC53" s="526">
        <f ca="1" xml:space="preserve"> 'FS Qtr'!BC$22</f>
        <v>759.4571174875033</v>
      </c>
      <c r="BD53" s="526">
        <f ca="1" xml:space="preserve"> 'FS Qtr'!BD$22</f>
        <v>759.45711748750432</v>
      </c>
      <c r="BE53" s="526">
        <f ca="1" xml:space="preserve"> 'FS Qtr'!BE$22</f>
        <v>2839.1484434015501</v>
      </c>
      <c r="BF53" s="526">
        <f ca="1" xml:space="preserve"> 'FS Qtr'!BF$22</f>
        <v>3197.2528473471452</v>
      </c>
      <c r="BG53" s="526">
        <f ca="1" xml:space="preserve"> 'FS Qtr'!BG$22</f>
        <v>750.20608705224186</v>
      </c>
      <c r="BH53" s="526">
        <f ca="1" xml:space="preserve"> 'FS Qtr'!BH$22</f>
        <v>750.20608705224299</v>
      </c>
      <c r="BI53" s="526">
        <f ca="1" xml:space="preserve"> 'FS Qtr'!BI$22</f>
        <v>2819.5506899517923</v>
      </c>
      <c r="BJ53" s="526">
        <f ca="1" xml:space="preserve"> 'FS Qtr'!BJ$22</f>
        <v>3175.8734799474091</v>
      </c>
      <c r="BK53" s="526">
        <f ca="1" xml:space="preserve"> 'FS Qtr'!BK$22</f>
        <v>741.00108164402263</v>
      </c>
      <c r="BL53" s="526">
        <f ca="1" xml:space="preserve"> 'FS Qtr'!BL$22</f>
        <v>741.00108164402377</v>
      </c>
      <c r="BM53" s="526">
        <f ca="1" xml:space="preserve"> 'FS Qtr'!BM$22</f>
        <v>2800.0504377629777</v>
      </c>
      <c r="BN53" s="526">
        <f ca="1" xml:space="preserve"> 'FS Qtr'!BN$22</f>
        <v>3154.6004775596111</v>
      </c>
      <c r="BO53" s="526">
        <f ca="1" xml:space="preserve"> 'FS Qtr'!BO$22</f>
        <v>731.8418722826093</v>
      </c>
      <c r="BP53" s="526">
        <f ca="1" xml:space="preserve"> 'FS Qtr'!BP$22</f>
        <v>731.84187228261067</v>
      </c>
      <c r="BQ53" s="526">
        <f ca="1" xml:space="preserve"> 'FS Qtr'!BQ$22</f>
        <v>2780.6472017542073</v>
      </c>
      <c r="BR53" s="526">
        <f ca="1" xml:space="preserve"> 'FS Qtr'!BR$22</f>
        <v>3133.4333110045895</v>
      </c>
      <c r="BS53" s="526">
        <f ca="1" xml:space="preserve"> 'FS Qtr'!BS$22</f>
        <v>722.72823112697517</v>
      </c>
      <c r="BT53" s="526">
        <f ca="1" xml:space="preserve"> 'FS Qtr'!BT$22</f>
        <v>722.7282311269762</v>
      </c>
      <c r="BU53" s="526">
        <f ca="1" xml:space="preserve"> 'FS Qtr'!BU$22</f>
        <v>2761.3404992579185</v>
      </c>
      <c r="BV53" s="526">
        <f ca="1" xml:space="preserve"> 'FS Qtr'!BV$22</f>
        <v>3112.371453735911</v>
      </c>
      <c r="BW53" s="526">
        <f ca="1" xml:space="preserve"> 'FS Qtr'!BW$22</f>
        <v>713.65993146962751</v>
      </c>
      <c r="BX53" s="526">
        <f ca="1" xml:space="preserve"> 'FS Qtr'!BX$22</f>
        <v>713.65993146962865</v>
      </c>
      <c r="BY53" s="526">
        <f ca="1" xml:space="preserve"> 'FS Qtr'!BY$22</f>
        <v>2742.1298500078788</v>
      </c>
      <c r="BZ53" s="526">
        <f ca="1" xml:space="preserve"> 'FS Qtr'!BZ$22</f>
        <v>3091.4143818267776</v>
      </c>
      <c r="CA53" s="526">
        <f ca="1" xml:space="preserve"> 'FS Qtr'!CA$22</f>
        <v>704.63674773097227</v>
      </c>
      <c r="CB53" s="526">
        <f ca="1" xml:space="preserve"> 'FS Qtr'!CB$22</f>
        <v>704.63674773097341</v>
      </c>
      <c r="CC53" s="526">
        <f ca="1" xml:space="preserve"> 'FS Qtr'!CC$22</f>
        <v>2723.0147761272433</v>
      </c>
      <c r="CD53" s="526">
        <f ca="1" xml:space="preserve"> 'FS Qtr'!CD$22</f>
        <v>3070.5615739569926</v>
      </c>
      <c r="CE53" s="526">
        <f ca="1" xml:space="preserve"> 'FS Qtr'!CE$22</f>
        <v>695.65845545370428</v>
      </c>
      <c r="CF53" s="526">
        <f ca="1" xml:space="preserve"> 'FS Qtr'!CF$22</f>
        <v>695.65845545370541</v>
      </c>
      <c r="CG53" s="526">
        <f ca="1" xml:space="preserve"> 'FS Qtr'!CG$22</f>
        <v>2703.9948021166615</v>
      </c>
      <c r="CH53" s="526">
        <f ca="1" xml:space="preserve"> 'FS Qtr'!CH$22</f>
        <v>3049.8125113999945</v>
      </c>
      <c r="CI53" s="526">
        <f ca="1" xml:space="preserve"> 'FS Qtr'!CI$22</f>
        <v>686.72483129721877</v>
      </c>
      <c r="CJ53" s="526">
        <f ca="1" xml:space="preserve"> 'FS Qtr'!CJ$22</f>
        <v>686.72483129721945</v>
      </c>
      <c r="CK53" s="526">
        <f ca="1" xml:space="preserve"> 'FS Qtr'!CK$22</f>
        <v>2685.0694548424499</v>
      </c>
      <c r="CL53" s="526">
        <f ca="1" xml:space="preserve"> 'FS Qtr'!CL$22</f>
        <v>3029.166678009944</v>
      </c>
      <c r="CM53" s="526">
        <f ca="1" xml:space="preserve"> 'FS Qtr'!CM$22</f>
        <v>677.8356530320583</v>
      </c>
      <c r="CN53" s="526">
        <f ca="1" xml:space="preserve"> 'FS Qtr'!CN$22</f>
        <v>677.83565303205944</v>
      </c>
      <c r="CO53" s="526">
        <f ca="1" xml:space="preserve"> 'FS Qtr'!CO$22</f>
        <v>2666.238263524825</v>
      </c>
      <c r="CP53" s="526">
        <f ca="1" xml:space="preserve"> 'FS Qtr'!CP$22</f>
        <v>3008.6235602089</v>
      </c>
      <c r="CQ53" s="526">
        <f ca="1" xml:space="preserve"> 'FS Qtr'!CQ$22</f>
        <v>668.99069953438664</v>
      </c>
      <c r="CR53" s="526">
        <f ca="1" xml:space="preserve"> 'FS Qtr'!CR$22</f>
        <v>668.99069953438743</v>
      </c>
      <c r="CS53" s="526">
        <f ca="1" xml:space="preserve"> 'FS Qtr'!CS$22</f>
        <v>2647.5007597261961</v>
      </c>
      <c r="CT53" s="526">
        <f ca="1" xml:space="preserve"> 'FS Qtr'!CT$22</f>
        <v>2988.1826469740313</v>
      </c>
      <c r="CU53" s="526">
        <f ca="1" xml:space="preserve"> 'FS Qtr'!CU$22</f>
        <v>660.18975078048493</v>
      </c>
      <c r="CV53" s="526">
        <f ca="1" xml:space="preserve"> 'FS Qtr'!CV$22</f>
        <v>660.18975078048572</v>
      </c>
      <c r="CW53" s="526">
        <f ca="1" xml:space="preserve"> 'FS Qtr'!CW$22</f>
        <v>2628.8564773394983</v>
      </c>
      <c r="CX53" s="526">
        <f ca="1" xml:space="preserve"> 'FS Qtr'!CX$22</f>
        <v>2967.8434298249076</v>
      </c>
      <c r="CY53" s="526">
        <f ca="1" xml:space="preserve"> 'FS Qtr'!CY$22</f>
        <v>651.43258784127863</v>
      </c>
      <c r="CZ53" s="526">
        <f ca="1" xml:space="preserve"> 'FS Qtr'!CZ$22</f>
        <v>651.43258784127977</v>
      </c>
      <c r="DA53" s="526">
        <f ca="1" xml:space="preserve"> 'FS Qtr'!DA$22</f>
        <v>2610.3049525766169</v>
      </c>
      <c r="DB53" s="526">
        <f ca="1" xml:space="preserve"> 'FS Qtr'!DB$22</f>
        <v>2947.6054028108542</v>
      </c>
      <c r="DC53" s="526">
        <f ca="1" xml:space="preserve"> 'FS Qtr'!DC$22</f>
        <v>642.7189928768945</v>
      </c>
      <c r="DD53" s="526">
        <f ca="1" xml:space="preserve"> 'FS Qtr'!DD$22</f>
        <v>642.71899287689519</v>
      </c>
      <c r="DE53" s="526">
        <f ca="1" xml:space="preserve"> 'FS Qtr'!DE$22</f>
        <v>2591.845723956832</v>
      </c>
      <c r="DF53" s="526">
        <f ca="1" xml:space="preserve"> 'FS Qtr'!DF$22</f>
        <v>2927.4680624983621</v>
      </c>
      <c r="DG53" s="526">
        <f ca="1" xml:space="preserve"> 'FS Qtr'!DG$22</f>
        <v>634.0487491312382</v>
      </c>
      <c r="DH53" s="526">
        <f ca="1" xml:space="preserve"> 'FS Qtr'!DH$22</f>
        <v>634.04874913123933</v>
      </c>
      <c r="DI53" s="526">
        <f ca="1" xml:space="preserve"> 'FS Qtr'!DI$22</f>
        <v>3373.4783322953563</v>
      </c>
      <c r="DJ53" s="526">
        <f ca="1" xml:space="preserve"> 'FS Qtr'!DJ$22</f>
        <v>3707.4309079585692</v>
      </c>
      <c r="DK53" s="526">
        <f ca="1" xml:space="preserve"> 'FS Qtr'!DK$22</f>
        <v>1425.4216409266057</v>
      </c>
      <c r="DL53" s="526">
        <f ca="1" xml:space="preserve"> 'FS Qtr'!DL$22</f>
        <v>1425.4216409266064</v>
      </c>
      <c r="DM53" s="526">
        <f ca="1" xml:space="preserve"> 'FS Qtr'!DM$22</f>
        <v>3355.2023206918975</v>
      </c>
      <c r="DN53" s="526">
        <f ca="1" xml:space="preserve"> 'FS Qtr'!DN$22</f>
        <v>3687.4934407547962</v>
      </c>
      <c r="DO53" s="526">
        <f ca="1" xml:space="preserve"> 'FS Qtr'!DO$22</f>
        <v>1416.8374536583142</v>
      </c>
      <c r="DP53" s="526">
        <f ca="1" xml:space="preserve"> 'FS Qtr'!DP$22</f>
        <v>1416.8374536583153</v>
      </c>
      <c r="DQ53" s="526">
        <f ca="1" xml:space="preserve"> 'FS Qtr'!DQ$22</f>
        <v>3337.0172345193009</v>
      </c>
      <c r="DR53" s="526">
        <f ca="1" xml:space="preserve"> 'FS Qtr'!DR$22</f>
        <v>3667.6551649301459</v>
      </c>
      <c r="DS53" s="526">
        <f ca="1" xml:space="preserve"> 'FS Qtr'!DS$22</f>
        <v>1408.2959737893677</v>
      </c>
      <c r="DT53" s="526">
        <f ca="1" xml:space="preserve"> 'FS Qtr'!DT$22</f>
        <v>1408.2959737893684</v>
      </c>
      <c r="DU53" s="526">
        <f ca="1" xml:space="preserve"> 'FS Qtr'!DU$22</f>
        <v>3318.9226214122405</v>
      </c>
      <c r="DV53" s="526">
        <f ca="1" xml:space="preserve"> 'FS Qtr'!DV$22</f>
        <v>3647.9155869951719</v>
      </c>
      <c r="DW53" s="526">
        <f ca="1" xml:space="preserve"> 'FS Qtr'!DW$22</f>
        <v>1399.7969888451426</v>
      </c>
      <c r="DX53" s="526">
        <f ca="1" xml:space="preserve"> 'FS Qtr'!DX$22</f>
        <v>1399.7969888451432</v>
      </c>
      <c r="DY53" s="526">
        <f ca="1" xml:space="preserve"> 'FS Qtr'!DY$22</f>
        <v>3300.918031255962</v>
      </c>
      <c r="DZ53" s="526">
        <f ca="1" xml:space="preserve"> 'FS Qtr'!DZ$22</f>
        <v>3628.2742159155941</v>
      </c>
      <c r="EA53" s="526">
        <f ca="1" xml:space="preserve"> 'FS Qtr'!EA$22</f>
        <v>1391.3402874081021</v>
      </c>
      <c r="EB53" s="526">
        <f ca="1" xml:space="preserve"> 'FS Qtr'!EB$22</f>
        <v>1391.3402874081032</v>
      </c>
      <c r="EC53" s="526">
        <f ca="1" xml:space="preserve"> 'FS Qtr'!EC$22</f>
        <v>0</v>
      </c>
      <c r="ED53" s="526">
        <f ca="1" xml:space="preserve"> 'FS Qtr'!ED$22</f>
        <v>0</v>
      </c>
      <c r="EE53" s="526">
        <f ca="1" xml:space="preserve"> 'FS Qtr'!EE$22</f>
        <v>0</v>
      </c>
      <c r="EF53" s="526">
        <f ca="1" xml:space="preserve"> 'FS Qtr'!EF$22</f>
        <v>0</v>
      </c>
      <c r="EG53" s="526">
        <f ca="1" xml:space="preserve"> 'FS Qtr'!EG$22</f>
        <v>0</v>
      </c>
      <c r="EH53" s="526">
        <f ca="1" xml:space="preserve"> 'FS Qtr'!EH$22</f>
        <v>0</v>
      </c>
      <c r="EI53" s="526">
        <f ca="1" xml:space="preserve"> 'FS Qtr'!EI$22</f>
        <v>0</v>
      </c>
      <c r="EJ53" s="526">
        <f ca="1" xml:space="preserve"> 'FS Qtr'!EJ$22</f>
        <v>0</v>
      </c>
      <c r="EK53" s="526">
        <f ca="1" xml:space="preserve"> 'FS Qtr'!EK$22</f>
        <v>0</v>
      </c>
      <c r="EL53" s="526">
        <f ca="1" xml:space="preserve"> 'FS Qtr'!EL$22</f>
        <v>0</v>
      </c>
      <c r="EM53" s="526">
        <f ca="1" xml:space="preserve"> 'FS Qtr'!EM$22</f>
        <v>0</v>
      </c>
      <c r="EN53" s="526">
        <f ca="1" xml:space="preserve"> 'FS Qtr'!EN$22</f>
        <v>0</v>
      </c>
      <c r="EO53" s="526">
        <f ca="1" xml:space="preserve"> 'FS Qtr'!EO$22</f>
        <v>0</v>
      </c>
      <c r="EP53" s="526">
        <f ca="1" xml:space="preserve"> 'FS Qtr'!EP$22</f>
        <v>0</v>
      </c>
      <c r="EQ53" s="526">
        <f ca="1" xml:space="preserve"> 'FS Qtr'!EQ$22</f>
        <v>0</v>
      </c>
      <c r="ER53" s="526">
        <f ca="1" xml:space="preserve"> 'FS Qtr'!ER$22</f>
        <v>0</v>
      </c>
      <c r="ES53" s="526">
        <f ca="1" xml:space="preserve"> 'FS Qtr'!ES$22</f>
        <v>0</v>
      </c>
      <c r="ET53" s="526">
        <f ca="1" xml:space="preserve"> 'FS Qtr'!ET$22</f>
        <v>0</v>
      </c>
      <c r="EU53" s="526">
        <f ca="1" xml:space="preserve"> 'FS Qtr'!EU$22</f>
        <v>0</v>
      </c>
      <c r="EV53" s="526">
        <f ca="1" xml:space="preserve"> 'FS Qtr'!EV$22</f>
        <v>0</v>
      </c>
      <c r="EW53" s="526">
        <f ca="1" xml:space="preserve"> 'FS Qtr'!EW$22</f>
        <v>0</v>
      </c>
      <c r="EX53" s="526">
        <f ca="1" xml:space="preserve"> 'FS Qtr'!EX$22</f>
        <v>0</v>
      </c>
      <c r="EY53" s="526">
        <f ca="1" xml:space="preserve"> 'FS Qtr'!EY$22</f>
        <v>0</v>
      </c>
      <c r="EZ53" s="526">
        <f ca="1" xml:space="preserve"> 'FS Qtr'!EZ$22</f>
        <v>0</v>
      </c>
      <c r="FA53" s="526">
        <f ca="1" xml:space="preserve"> 'FS Qtr'!FA$22</f>
        <v>0</v>
      </c>
      <c r="FB53" s="526">
        <f ca="1" xml:space="preserve"> 'FS Qtr'!FB$22</f>
        <v>0</v>
      </c>
      <c r="FC53" s="526">
        <f ca="1" xml:space="preserve"> 'FS Qtr'!FC$22</f>
        <v>0</v>
      </c>
      <c r="FD53" s="526">
        <f ca="1" xml:space="preserve"> 'FS Qtr'!FD$22</f>
        <v>0</v>
      </c>
      <c r="FE53" s="526">
        <f ca="1" xml:space="preserve"> 'FS Qtr'!FE$22</f>
        <v>0</v>
      </c>
      <c r="FF53" s="526">
        <f ca="1" xml:space="preserve"> 'FS Qtr'!FF$22</f>
        <v>0</v>
      </c>
      <c r="FG53" s="526">
        <f ca="1" xml:space="preserve"> 'FS Qtr'!FG$22</f>
        <v>0</v>
      </c>
      <c r="FH53" s="526">
        <f ca="1" xml:space="preserve"> 'FS Qtr'!FH$22</f>
        <v>0</v>
      </c>
      <c r="FI53" s="526">
        <f ca="1" xml:space="preserve"> 'FS Qtr'!FI$22</f>
        <v>0</v>
      </c>
      <c r="FJ53" s="526">
        <f ca="1" xml:space="preserve"> 'FS Qtr'!FJ$22</f>
        <v>0</v>
      </c>
      <c r="FK53" s="526">
        <f ca="1" xml:space="preserve"> 'FS Qtr'!FK$22</f>
        <v>0</v>
      </c>
      <c r="FL53" s="526">
        <f ca="1" xml:space="preserve"> 'FS Qtr'!FL$22</f>
        <v>0</v>
      </c>
      <c r="FM53" s="526">
        <f ca="1" xml:space="preserve"> 'FS Qtr'!FM$22</f>
        <v>0</v>
      </c>
      <c r="FN53" s="526">
        <f ca="1" xml:space="preserve"> 'FS Qtr'!FN$22</f>
        <v>0</v>
      </c>
      <c r="FO53" s="526">
        <f ca="1" xml:space="preserve"> 'FS Qtr'!FO$22</f>
        <v>0</v>
      </c>
      <c r="FP53" s="526">
        <f ca="1" xml:space="preserve"> 'FS Qtr'!FP$22</f>
        <v>0</v>
      </c>
      <c r="FQ53" s="526">
        <f ca="1" xml:space="preserve"> 'FS Qtr'!FQ$22</f>
        <v>0</v>
      </c>
      <c r="FR53" s="526">
        <f ca="1" xml:space="preserve"> 'FS Qtr'!FR$22</f>
        <v>0</v>
      </c>
      <c r="FS53" s="526">
        <f ca="1" xml:space="preserve"> 'FS Qtr'!FS$22</f>
        <v>0</v>
      </c>
      <c r="FT53" s="526">
        <f ca="1" xml:space="preserve"> 'FS Qtr'!FT$22</f>
        <v>0</v>
      </c>
      <c r="FU53" s="526">
        <f ca="1" xml:space="preserve"> 'FS Qtr'!FU$22</f>
        <v>0</v>
      </c>
      <c r="FV53" s="526">
        <f ca="1" xml:space="preserve"> 'FS Qtr'!FV$22</f>
        <v>0</v>
      </c>
      <c r="FW53" s="526">
        <f ca="1" xml:space="preserve"> 'FS Qtr'!FW$22</f>
        <v>0</v>
      </c>
      <c r="FX53" s="526">
        <f ca="1" xml:space="preserve"> 'FS Qtr'!FX$22</f>
        <v>0</v>
      </c>
      <c r="FY53" s="526">
        <f ca="1" xml:space="preserve"> 'FS Qtr'!FY$22</f>
        <v>0</v>
      </c>
      <c r="FZ53" s="526">
        <f ca="1" xml:space="preserve"> 'FS Qtr'!FZ$22</f>
        <v>0</v>
      </c>
      <c r="GA53" s="526">
        <f ca="1" xml:space="preserve"> 'FS Qtr'!GA$22</f>
        <v>0</v>
      </c>
      <c r="GB53" s="526">
        <f ca="1" xml:space="preserve"> 'FS Qtr'!GB$22</f>
        <v>0</v>
      </c>
      <c r="GC53" s="526">
        <f ca="1" xml:space="preserve"> 'FS Qtr'!GC$22</f>
        <v>0</v>
      </c>
      <c r="GD53" s="526">
        <f ca="1" xml:space="preserve"> 'FS Qtr'!GD$22</f>
        <v>0</v>
      </c>
      <c r="GE53" s="526">
        <f ca="1" xml:space="preserve"> 'FS Qtr'!GE$22</f>
        <v>0</v>
      </c>
      <c r="GF53" s="526">
        <f ca="1" xml:space="preserve"> 'FS Qtr'!GF$22</f>
        <v>0</v>
      </c>
      <c r="GG53" s="526">
        <f ca="1" xml:space="preserve"> 'FS Qtr'!GG$22</f>
        <v>0</v>
      </c>
      <c r="GH53" s="526">
        <f ca="1" xml:space="preserve"> 'FS Qtr'!GH$22</f>
        <v>0</v>
      </c>
      <c r="GI53" s="526">
        <f ca="1" xml:space="preserve"> 'FS Qtr'!GI$22</f>
        <v>0</v>
      </c>
      <c r="GJ53" s="526">
        <f ca="1" xml:space="preserve"> 'FS Qtr'!GJ$22</f>
        <v>0</v>
      </c>
    </row>
    <row r="54" spans="1:255" s="275" customFormat="1" x14ac:dyDescent="0.25">
      <c r="A54" s="15"/>
      <c r="B54" s="15"/>
      <c r="C54" s="21"/>
      <c r="D54" s="60"/>
      <c r="E54" s="286" t="s">
        <v>192</v>
      </c>
      <c r="F54" s="286"/>
      <c r="G54" s="286" t="str">
        <f xml:space="preserve"> SMU</f>
        <v>$ 000s</v>
      </c>
      <c r="H54" s="286"/>
      <c r="I54" s="43"/>
      <c r="J54" s="286">
        <f t="shared" ref="J54:AO54" si="54" xml:space="preserve"> MAX(0, SUM(J52:J53))</f>
        <v>0</v>
      </c>
      <c r="K54" s="286">
        <f t="shared" ca="1" si="54"/>
        <v>0</v>
      </c>
      <c r="L54" s="286">
        <f t="shared" ca="1" si="54"/>
        <v>0</v>
      </c>
      <c r="M54" s="286">
        <f t="shared" ca="1" si="54"/>
        <v>2169.5000000000014</v>
      </c>
      <c r="N54" s="286">
        <f t="shared" ca="1" si="54"/>
        <v>2768.1650000000004</v>
      </c>
      <c r="O54" s="286">
        <f t="shared" ca="1" si="54"/>
        <v>315.51999999999816</v>
      </c>
      <c r="P54" s="286">
        <f t="shared" ca="1" si="54"/>
        <v>336.16089999999815</v>
      </c>
      <c r="Q54" s="286">
        <f t="shared" ca="1" si="54"/>
        <v>2538.3042655587064</v>
      </c>
      <c r="R54" s="286">
        <f t="shared" ca="1" si="54"/>
        <v>4640.4013589834576</v>
      </c>
      <c r="S54" s="286">
        <f t="shared" ca="1" si="54"/>
        <v>2183.7235729138042</v>
      </c>
      <c r="T54" s="286">
        <f t="shared" ca="1" si="54"/>
        <v>2285.2534196799738</v>
      </c>
      <c r="U54" s="286">
        <f t="shared" ca="1" si="54"/>
        <v>4560.8703195513262</v>
      </c>
      <c r="V54" s="286">
        <f t="shared" ca="1" si="54"/>
        <v>6437.156762247595</v>
      </c>
      <c r="W54" s="286">
        <f t="shared" ca="1" si="54"/>
        <v>3976.354114417094</v>
      </c>
      <c r="X54" s="286">
        <f t="shared" ca="1" si="54"/>
        <v>4151.5707214383738</v>
      </c>
      <c r="Y54" s="286">
        <f t="shared" ca="1" si="54"/>
        <v>6500.5466442753441</v>
      </c>
      <c r="Z54" s="286">
        <f t="shared" ca="1" si="54"/>
        <v>8160.219639657179</v>
      </c>
      <c r="AA54" s="286">
        <f t="shared" ca="1" si="54"/>
        <v>5695.2005124626503</v>
      </c>
      <c r="AB54" s="286">
        <f t="shared" ca="1" si="54"/>
        <v>5958.6574951969096</v>
      </c>
      <c r="AC54" s="286">
        <f t="shared" ca="1" si="54"/>
        <v>8381.5373384565901</v>
      </c>
      <c r="AD54" s="286">
        <f t="shared" ca="1" si="54"/>
        <v>9805.7748210931677</v>
      </c>
      <c r="AE54" s="286">
        <f t="shared" ca="1" si="54"/>
        <v>7336.4480527404003</v>
      </c>
      <c r="AF54" s="286">
        <f t="shared" ca="1" si="54"/>
        <v>7680.9427300879224</v>
      </c>
      <c r="AG54" s="286">
        <f t="shared" ca="1" si="54"/>
        <v>10177.610935615965</v>
      </c>
      <c r="AH54" s="286">
        <f t="shared" ca="1" si="54"/>
        <v>11375.611526179722</v>
      </c>
      <c r="AI54" s="286">
        <f t="shared" ca="1" si="54"/>
        <v>8901.8864084157758</v>
      </c>
      <c r="AJ54" s="286">
        <f t="shared" ca="1" si="54"/>
        <v>9327.4678704531107</v>
      </c>
      <c r="AK54" s="286">
        <f t="shared" ca="1" si="54"/>
        <v>11898.028338431926</v>
      </c>
      <c r="AL54" s="286">
        <f t="shared" ca="1" si="54"/>
        <v>12869.651367860208</v>
      </c>
      <c r="AM54" s="286">
        <f t="shared" ca="1" si="54"/>
        <v>10451.767998610441</v>
      </c>
      <c r="AN54" s="286">
        <f t="shared" ca="1" si="54"/>
        <v>10953.881679783979</v>
      </c>
      <c r="AO54" s="286">
        <f t="shared" ca="1" si="54"/>
        <v>13595.094816808429</v>
      </c>
      <c r="AP54" s="286">
        <f t="shared" ref="AP54:BU54" ca="1" si="55" xml:space="preserve"> MAX(0, SUM(AP52:AP53))</f>
        <v>15104.615463384711</v>
      </c>
      <c r="AQ54" s="286">
        <f t="shared" ca="1" si="55"/>
        <v>13354.863944824518</v>
      </c>
      <c r="AR54" s="286">
        <f t="shared" ca="1" si="55"/>
        <v>13939.744069108094</v>
      </c>
      <c r="AS54" s="286">
        <f t="shared" ca="1" si="55"/>
        <v>16651.798816640639</v>
      </c>
      <c r="AT54" s="286">
        <f t="shared" ca="1" si="55"/>
        <v>18134.772675889028</v>
      </c>
      <c r="AU54" s="286">
        <f t="shared" ca="1" si="55"/>
        <v>16439.35046956626</v>
      </c>
      <c r="AV54" s="286">
        <f t="shared" ca="1" si="55"/>
        <v>17104.023031612112</v>
      </c>
      <c r="AW54" s="286">
        <f t="shared" ca="1" si="55"/>
        <v>19887.37688481533</v>
      </c>
      <c r="AX54" s="286">
        <f t="shared" ca="1" si="55"/>
        <v>21320.517888118113</v>
      </c>
      <c r="AY54" s="286">
        <f t="shared" ca="1" si="55"/>
        <v>19671.589230002439</v>
      </c>
      <c r="AZ54" s="286">
        <f t="shared" ca="1" si="55"/>
        <v>20416.279316543492</v>
      </c>
      <c r="BA54" s="286">
        <f t="shared" ca="1" si="55"/>
        <v>23271.387313590574</v>
      </c>
      <c r="BB54" s="286">
        <f t="shared" ca="1" si="55"/>
        <v>22860.470086320845</v>
      </c>
      <c r="BC54" s="286">
        <f t="shared" ca="1" si="55"/>
        <v>19479.101543487617</v>
      </c>
      <c r="BD54" s="286">
        <f t="shared" ca="1" si="55"/>
        <v>18563.119322187613</v>
      </c>
      <c r="BE54" s="286">
        <f t="shared" ca="1" si="55"/>
        <v>19732.627537866654</v>
      </c>
      <c r="BF54" s="286">
        <f t="shared" ca="1" si="55"/>
        <v>19186.057987088996</v>
      </c>
      <c r="BG54" s="286">
        <f t="shared" ca="1" si="55"/>
        <v>15839.570969807</v>
      </c>
      <c r="BH54" s="286">
        <f t="shared" ca="1" si="55"/>
        <v>14945.102725669265</v>
      </c>
      <c r="BI54" s="286">
        <f t="shared" ca="1" si="55"/>
        <v>16124.702496637965</v>
      </c>
      <c r="BJ54" s="286">
        <f t="shared" ca="1" si="55"/>
        <v>15595.767696299274</v>
      </c>
      <c r="BK54" s="286">
        <f t="shared" ca="1" si="55"/>
        <v>12279.900587178294</v>
      </c>
      <c r="BL54" s="286">
        <f t="shared" ca="1" si="55"/>
        <v>11402.955611901582</v>
      </c>
      <c r="BM54" s="286">
        <f t="shared" ca="1" si="55"/>
        <v>12588.907241507659</v>
      </c>
      <c r="BN54" s="286">
        <f t="shared" ca="1" si="55"/>
        <v>12074.014441117059</v>
      </c>
      <c r="BO54" s="286">
        <f t="shared" ca="1" si="55"/>
        <v>8785.2851376621857</v>
      </c>
      <c r="BP54" s="286">
        <f t="shared" ca="1" si="55"/>
        <v>7922.6129743932088</v>
      </c>
      <c r="BQ54" s="286">
        <f t="shared" ca="1" si="55"/>
        <v>9111.8797487592747</v>
      </c>
      <c r="BR54" s="286">
        <f t="shared" ca="1" si="55"/>
        <v>8608.1042306594045</v>
      </c>
      <c r="BS54" s="286">
        <f t="shared" ca="1" si="55"/>
        <v>5343.66560479905</v>
      </c>
      <c r="BT54" s="286">
        <f t="shared" ca="1" si="55"/>
        <v>4492.618736115448</v>
      </c>
      <c r="BU54" s="286">
        <f t="shared" ca="1" si="55"/>
        <v>5682.736478996967</v>
      </c>
      <c r="BV54" s="286">
        <f t="shared" ref="BV54:DA54" ca="1" si="56" xml:space="preserve"> MAX(0, SUM(BV52:BV53))</f>
        <v>5187.6976344880077</v>
      </c>
      <c r="BW54" s="286">
        <f t="shared" ca="1" si="56"/>
        <v>1945.2198031841197</v>
      </c>
      <c r="BX54" s="286">
        <f t="shared" ca="1" si="56"/>
        <v>1103.6418095983965</v>
      </c>
      <c r="BY54" s="286">
        <f t="shared" ca="1" si="56"/>
        <v>2742.1298500078788</v>
      </c>
      <c r="BZ54" s="286">
        <f t="shared" ca="1" si="56"/>
        <v>3091.4143818267776</v>
      </c>
      <c r="CA54" s="286">
        <f t="shared" ca="1" si="56"/>
        <v>704.63674773097227</v>
      </c>
      <c r="CB54" s="286">
        <f t="shared" ca="1" si="56"/>
        <v>704.63674773097341</v>
      </c>
      <c r="CC54" s="286">
        <f t="shared" ca="1" si="56"/>
        <v>2723.0147761272433</v>
      </c>
      <c r="CD54" s="286">
        <f t="shared" ca="1" si="56"/>
        <v>3070.5615739569926</v>
      </c>
      <c r="CE54" s="286">
        <f t="shared" ca="1" si="56"/>
        <v>695.65845545370428</v>
      </c>
      <c r="CF54" s="286">
        <f t="shared" ca="1" si="56"/>
        <v>695.65845545370541</v>
      </c>
      <c r="CG54" s="286">
        <f t="shared" ca="1" si="56"/>
        <v>2703.9948021166615</v>
      </c>
      <c r="CH54" s="286">
        <f t="shared" ca="1" si="56"/>
        <v>3049.8125113999945</v>
      </c>
      <c r="CI54" s="286">
        <f t="shared" ca="1" si="56"/>
        <v>686.72483129721877</v>
      </c>
      <c r="CJ54" s="286">
        <f t="shared" ca="1" si="56"/>
        <v>686.72483129721945</v>
      </c>
      <c r="CK54" s="286">
        <f t="shared" ca="1" si="56"/>
        <v>2685.0694548424499</v>
      </c>
      <c r="CL54" s="286">
        <f t="shared" ca="1" si="56"/>
        <v>3029.166678009944</v>
      </c>
      <c r="CM54" s="286">
        <f t="shared" ca="1" si="56"/>
        <v>677.8356530320583</v>
      </c>
      <c r="CN54" s="286">
        <f t="shared" ca="1" si="56"/>
        <v>677.83565303205944</v>
      </c>
      <c r="CO54" s="286">
        <f t="shared" ca="1" si="56"/>
        <v>2666.238263524825</v>
      </c>
      <c r="CP54" s="286">
        <f t="shared" ca="1" si="56"/>
        <v>3008.6235602089</v>
      </c>
      <c r="CQ54" s="286">
        <f t="shared" ca="1" si="56"/>
        <v>668.99069953438664</v>
      </c>
      <c r="CR54" s="286">
        <f t="shared" ca="1" si="56"/>
        <v>668.99069953438743</v>
      </c>
      <c r="CS54" s="286">
        <f t="shared" ca="1" si="56"/>
        <v>2647.5007597261961</v>
      </c>
      <c r="CT54" s="286">
        <f t="shared" ca="1" si="56"/>
        <v>2988.1826469740313</v>
      </c>
      <c r="CU54" s="286">
        <f t="shared" ca="1" si="56"/>
        <v>660.18975078048493</v>
      </c>
      <c r="CV54" s="286">
        <f t="shared" ca="1" si="56"/>
        <v>660.18975078048572</v>
      </c>
      <c r="CW54" s="286">
        <f t="shared" ca="1" si="56"/>
        <v>2628.8564773394983</v>
      </c>
      <c r="CX54" s="286">
        <f t="shared" ca="1" si="56"/>
        <v>2967.8434298249076</v>
      </c>
      <c r="CY54" s="286">
        <f t="shared" ca="1" si="56"/>
        <v>651.43258784127863</v>
      </c>
      <c r="CZ54" s="286">
        <f t="shared" ca="1" si="56"/>
        <v>651.43258784127977</v>
      </c>
      <c r="DA54" s="286">
        <f t="shared" ca="1" si="56"/>
        <v>2610.3049525766169</v>
      </c>
      <c r="DB54" s="286">
        <f t="shared" ref="DB54:EG54" ca="1" si="57" xml:space="preserve"> MAX(0, SUM(DB52:DB53))</f>
        <v>2947.6054028108542</v>
      </c>
      <c r="DC54" s="286">
        <f t="shared" ca="1" si="57"/>
        <v>642.7189928768945</v>
      </c>
      <c r="DD54" s="286">
        <f t="shared" ca="1" si="57"/>
        <v>642.71899287689519</v>
      </c>
      <c r="DE54" s="286">
        <f t="shared" ca="1" si="57"/>
        <v>2591.845723956832</v>
      </c>
      <c r="DF54" s="286">
        <f t="shared" ca="1" si="57"/>
        <v>2927.4680624983621</v>
      </c>
      <c r="DG54" s="286">
        <f t="shared" ca="1" si="57"/>
        <v>634.0487491312382</v>
      </c>
      <c r="DH54" s="286">
        <f t="shared" ca="1" si="57"/>
        <v>634.04874913123933</v>
      </c>
      <c r="DI54" s="286">
        <f t="shared" ca="1" si="57"/>
        <v>3373.4783322953563</v>
      </c>
      <c r="DJ54" s="286">
        <f t="shared" ca="1" si="57"/>
        <v>3707.4309079585692</v>
      </c>
      <c r="DK54" s="286">
        <f t="shared" ca="1" si="57"/>
        <v>1425.4216409266057</v>
      </c>
      <c r="DL54" s="286">
        <f t="shared" ca="1" si="57"/>
        <v>1425.4216409266064</v>
      </c>
      <c r="DM54" s="286">
        <f t="shared" ca="1" si="57"/>
        <v>3355.2023206918975</v>
      </c>
      <c r="DN54" s="286">
        <f t="shared" ca="1" si="57"/>
        <v>3687.4934407547962</v>
      </c>
      <c r="DO54" s="286">
        <f t="shared" ca="1" si="57"/>
        <v>1416.8374536583142</v>
      </c>
      <c r="DP54" s="286">
        <f t="shared" ca="1" si="57"/>
        <v>1416.8374536583153</v>
      </c>
      <c r="DQ54" s="286">
        <f t="shared" ca="1" si="57"/>
        <v>3337.0172345193009</v>
      </c>
      <c r="DR54" s="286">
        <f t="shared" ca="1" si="57"/>
        <v>3667.6551649301459</v>
      </c>
      <c r="DS54" s="286">
        <f t="shared" ca="1" si="57"/>
        <v>1408.2959737893677</v>
      </c>
      <c r="DT54" s="286">
        <f t="shared" ca="1" si="57"/>
        <v>1408.2959737893684</v>
      </c>
      <c r="DU54" s="286">
        <f t="shared" ca="1" si="57"/>
        <v>3318.9226214122405</v>
      </c>
      <c r="DV54" s="286">
        <f t="shared" ca="1" si="57"/>
        <v>3647.9155869951719</v>
      </c>
      <c r="DW54" s="286">
        <f t="shared" ca="1" si="57"/>
        <v>1399.7969888451426</v>
      </c>
      <c r="DX54" s="286">
        <f t="shared" ca="1" si="57"/>
        <v>1399.7969888451432</v>
      </c>
      <c r="DY54" s="286">
        <f t="shared" ca="1" si="57"/>
        <v>3300.918031255962</v>
      </c>
      <c r="DZ54" s="286">
        <f t="shared" ca="1" si="57"/>
        <v>3628.2742159155941</v>
      </c>
      <c r="EA54" s="286">
        <f t="shared" ca="1" si="57"/>
        <v>1391.3402874081021</v>
      </c>
      <c r="EB54" s="286">
        <f t="shared" ca="1" si="57"/>
        <v>1391.3402874081032</v>
      </c>
      <c r="EC54" s="286">
        <f t="shared" ca="1" si="57"/>
        <v>0</v>
      </c>
      <c r="ED54" s="286">
        <f t="shared" ca="1" si="57"/>
        <v>0</v>
      </c>
      <c r="EE54" s="286">
        <f t="shared" ca="1" si="57"/>
        <v>0</v>
      </c>
      <c r="EF54" s="286">
        <f t="shared" ca="1" si="57"/>
        <v>0</v>
      </c>
      <c r="EG54" s="286">
        <f t="shared" ca="1" si="57"/>
        <v>0</v>
      </c>
      <c r="EH54" s="286">
        <f t="shared" ref="EH54:FM54" ca="1" si="58" xml:space="preserve"> MAX(0, SUM(EH52:EH53))</f>
        <v>0</v>
      </c>
      <c r="EI54" s="286">
        <f t="shared" ca="1" si="58"/>
        <v>0</v>
      </c>
      <c r="EJ54" s="286">
        <f t="shared" ca="1" si="58"/>
        <v>0</v>
      </c>
      <c r="EK54" s="286">
        <f t="shared" ca="1" si="58"/>
        <v>0</v>
      </c>
      <c r="EL54" s="286">
        <f t="shared" ca="1" si="58"/>
        <v>0</v>
      </c>
      <c r="EM54" s="286">
        <f t="shared" ca="1" si="58"/>
        <v>0</v>
      </c>
      <c r="EN54" s="286">
        <f t="shared" ca="1" si="58"/>
        <v>0</v>
      </c>
      <c r="EO54" s="286">
        <f t="shared" ca="1" si="58"/>
        <v>0</v>
      </c>
      <c r="EP54" s="286">
        <f t="shared" ca="1" si="58"/>
        <v>0</v>
      </c>
      <c r="EQ54" s="286">
        <f t="shared" ca="1" si="58"/>
        <v>0</v>
      </c>
      <c r="ER54" s="286">
        <f t="shared" ca="1" si="58"/>
        <v>0</v>
      </c>
      <c r="ES54" s="286">
        <f t="shared" ca="1" si="58"/>
        <v>0</v>
      </c>
      <c r="ET54" s="286">
        <f t="shared" ca="1" si="58"/>
        <v>0</v>
      </c>
      <c r="EU54" s="286">
        <f t="shared" ca="1" si="58"/>
        <v>0</v>
      </c>
      <c r="EV54" s="286">
        <f t="shared" ca="1" si="58"/>
        <v>0</v>
      </c>
      <c r="EW54" s="286">
        <f t="shared" ca="1" si="58"/>
        <v>0</v>
      </c>
      <c r="EX54" s="286">
        <f t="shared" ca="1" si="58"/>
        <v>0</v>
      </c>
      <c r="EY54" s="286">
        <f t="shared" ca="1" si="58"/>
        <v>0</v>
      </c>
      <c r="EZ54" s="286">
        <f t="shared" ca="1" si="58"/>
        <v>0</v>
      </c>
      <c r="FA54" s="286">
        <f t="shared" ca="1" si="58"/>
        <v>0</v>
      </c>
      <c r="FB54" s="286">
        <f t="shared" ca="1" si="58"/>
        <v>0</v>
      </c>
      <c r="FC54" s="286">
        <f t="shared" ca="1" si="58"/>
        <v>0</v>
      </c>
      <c r="FD54" s="286">
        <f t="shared" ca="1" si="58"/>
        <v>0</v>
      </c>
      <c r="FE54" s="286">
        <f t="shared" ca="1" si="58"/>
        <v>0</v>
      </c>
      <c r="FF54" s="286">
        <f t="shared" ca="1" si="58"/>
        <v>0</v>
      </c>
      <c r="FG54" s="286">
        <f t="shared" ca="1" si="58"/>
        <v>0</v>
      </c>
      <c r="FH54" s="286">
        <f t="shared" ca="1" si="58"/>
        <v>0</v>
      </c>
      <c r="FI54" s="286">
        <f t="shared" ca="1" si="58"/>
        <v>0</v>
      </c>
      <c r="FJ54" s="286">
        <f t="shared" ca="1" si="58"/>
        <v>0</v>
      </c>
      <c r="FK54" s="286">
        <f t="shared" ca="1" si="58"/>
        <v>0</v>
      </c>
      <c r="FL54" s="286">
        <f t="shared" ca="1" si="58"/>
        <v>0</v>
      </c>
      <c r="FM54" s="286">
        <f t="shared" ca="1" si="58"/>
        <v>0</v>
      </c>
      <c r="FN54" s="286">
        <f t="shared" ref="FN54:GJ54" ca="1" si="59" xml:space="preserve"> MAX(0, SUM(FN52:FN53))</f>
        <v>0</v>
      </c>
      <c r="FO54" s="286">
        <f t="shared" ca="1" si="59"/>
        <v>0</v>
      </c>
      <c r="FP54" s="286">
        <f t="shared" ca="1" si="59"/>
        <v>0</v>
      </c>
      <c r="FQ54" s="286">
        <f t="shared" ca="1" si="59"/>
        <v>0</v>
      </c>
      <c r="FR54" s="286">
        <f t="shared" ca="1" si="59"/>
        <v>0</v>
      </c>
      <c r="FS54" s="286">
        <f t="shared" ca="1" si="59"/>
        <v>0</v>
      </c>
      <c r="FT54" s="286">
        <f t="shared" ca="1" si="59"/>
        <v>0</v>
      </c>
      <c r="FU54" s="286">
        <f t="shared" ca="1" si="59"/>
        <v>0</v>
      </c>
      <c r="FV54" s="286">
        <f t="shared" ca="1" si="59"/>
        <v>0</v>
      </c>
      <c r="FW54" s="286">
        <f t="shared" ca="1" si="59"/>
        <v>0</v>
      </c>
      <c r="FX54" s="286">
        <f t="shared" ca="1" si="59"/>
        <v>0</v>
      </c>
      <c r="FY54" s="286">
        <f t="shared" ca="1" si="59"/>
        <v>0</v>
      </c>
      <c r="FZ54" s="286">
        <f t="shared" ca="1" si="59"/>
        <v>0</v>
      </c>
      <c r="GA54" s="286">
        <f t="shared" ca="1" si="59"/>
        <v>0</v>
      </c>
      <c r="GB54" s="286">
        <f t="shared" ca="1" si="59"/>
        <v>0</v>
      </c>
      <c r="GC54" s="286">
        <f t="shared" ca="1" si="59"/>
        <v>0</v>
      </c>
      <c r="GD54" s="286">
        <f t="shared" ca="1" si="59"/>
        <v>0</v>
      </c>
      <c r="GE54" s="286">
        <f t="shared" ca="1" si="59"/>
        <v>0</v>
      </c>
      <c r="GF54" s="286">
        <f t="shared" ca="1" si="59"/>
        <v>0</v>
      </c>
      <c r="GG54" s="286">
        <f t="shared" ca="1" si="59"/>
        <v>0</v>
      </c>
      <c r="GH54" s="286">
        <f t="shared" ca="1" si="59"/>
        <v>0</v>
      </c>
      <c r="GI54" s="286">
        <f t="shared" ca="1" si="59"/>
        <v>0</v>
      </c>
      <c r="GJ54" s="286">
        <f t="shared" ca="1" si="59"/>
        <v>0</v>
      </c>
    </row>
    <row r="56" spans="1:255" x14ac:dyDescent="0.25">
      <c r="E56" s="268" t="str">
        <f t="shared" ref="E56:AJ56" si="60" xml:space="preserve"> E$45</f>
        <v>Retained cash balance BEG</v>
      </c>
      <c r="F56" s="268">
        <f t="shared" si="60"/>
        <v>0</v>
      </c>
      <c r="G56" s="268" t="str">
        <f t="shared" si="60"/>
        <v>$ 000s</v>
      </c>
      <c r="H56" s="268">
        <f t="shared" si="60"/>
        <v>0</v>
      </c>
      <c r="I56" s="268">
        <f t="shared" si="60"/>
        <v>0</v>
      </c>
      <c r="J56" s="268">
        <f t="shared" si="60"/>
        <v>0</v>
      </c>
      <c r="K56" s="268">
        <f t="shared" ca="1" si="60"/>
        <v>0</v>
      </c>
      <c r="L56" s="268">
        <f t="shared" ca="1" si="60"/>
        <v>0</v>
      </c>
      <c r="M56" s="268">
        <f t="shared" si="60"/>
        <v>0</v>
      </c>
      <c r="N56" s="268">
        <f t="shared" ca="1" si="60"/>
        <v>0</v>
      </c>
      <c r="O56" s="268">
        <f t="shared" ca="1" si="60"/>
        <v>0</v>
      </c>
      <c r="P56" s="268">
        <f t="shared" ca="1" si="60"/>
        <v>0</v>
      </c>
      <c r="Q56" s="268">
        <f t="shared" ca="1" si="60"/>
        <v>0</v>
      </c>
      <c r="R56" s="268">
        <f t="shared" ca="1" si="60"/>
        <v>0</v>
      </c>
      <c r="S56" s="268">
        <f t="shared" ca="1" si="60"/>
        <v>0</v>
      </c>
      <c r="T56" s="268">
        <f t="shared" ca="1" si="60"/>
        <v>0</v>
      </c>
      <c r="U56" s="268">
        <f t="shared" ca="1" si="60"/>
        <v>0</v>
      </c>
      <c r="V56" s="268">
        <f t="shared" ca="1" si="60"/>
        <v>0</v>
      </c>
      <c r="W56" s="268">
        <f t="shared" ca="1" si="60"/>
        <v>0</v>
      </c>
      <c r="X56" s="268">
        <f t="shared" ca="1" si="60"/>
        <v>0</v>
      </c>
      <c r="Y56" s="268">
        <f t="shared" ca="1" si="60"/>
        <v>0</v>
      </c>
      <c r="Z56" s="268">
        <f t="shared" ca="1" si="60"/>
        <v>0</v>
      </c>
      <c r="AA56" s="268">
        <f t="shared" ca="1" si="60"/>
        <v>0</v>
      </c>
      <c r="AB56" s="268">
        <f t="shared" ca="1" si="60"/>
        <v>0</v>
      </c>
      <c r="AC56" s="268">
        <f t="shared" ca="1" si="60"/>
        <v>0</v>
      </c>
      <c r="AD56" s="268">
        <f t="shared" ca="1" si="60"/>
        <v>0</v>
      </c>
      <c r="AE56" s="268">
        <f t="shared" ca="1" si="60"/>
        <v>0</v>
      </c>
      <c r="AF56" s="268">
        <f t="shared" ca="1" si="60"/>
        <v>0</v>
      </c>
      <c r="AG56" s="268">
        <f t="shared" ca="1" si="60"/>
        <v>0</v>
      </c>
      <c r="AH56" s="268">
        <f t="shared" ca="1" si="60"/>
        <v>0</v>
      </c>
      <c r="AI56" s="268">
        <f t="shared" ca="1" si="60"/>
        <v>0</v>
      </c>
      <c r="AJ56" s="268">
        <f t="shared" ca="1" si="60"/>
        <v>0</v>
      </c>
      <c r="AK56" s="268">
        <f t="shared" ref="AK56:BP56" ca="1" si="61" xml:space="preserve"> AK$45</f>
        <v>0</v>
      </c>
      <c r="AL56" s="268">
        <f t="shared" ca="1" si="61"/>
        <v>0</v>
      </c>
      <c r="AM56" s="268">
        <f t="shared" ca="1" si="61"/>
        <v>0</v>
      </c>
      <c r="AN56" s="268">
        <f t="shared" ca="1" si="61"/>
        <v>0</v>
      </c>
      <c r="AO56" s="268">
        <f t="shared" ca="1" si="61"/>
        <v>0</v>
      </c>
      <c r="AP56" s="268">
        <f t="shared" ca="1" si="61"/>
        <v>0</v>
      </c>
      <c r="AQ56" s="268">
        <f t="shared" ca="1" si="61"/>
        <v>0</v>
      </c>
      <c r="AR56" s="268">
        <f t="shared" ca="1" si="61"/>
        <v>0</v>
      </c>
      <c r="AS56" s="268">
        <f t="shared" ca="1" si="61"/>
        <v>0</v>
      </c>
      <c r="AT56" s="268">
        <f t="shared" ca="1" si="61"/>
        <v>0</v>
      </c>
      <c r="AU56" s="268">
        <f t="shared" ca="1" si="61"/>
        <v>0</v>
      </c>
      <c r="AV56" s="268">
        <f t="shared" ca="1" si="61"/>
        <v>0</v>
      </c>
      <c r="AW56" s="268">
        <f t="shared" ca="1" si="61"/>
        <v>0</v>
      </c>
      <c r="AX56" s="268">
        <f t="shared" ca="1" si="61"/>
        <v>0</v>
      </c>
      <c r="AY56" s="268">
        <f t="shared" ca="1" si="61"/>
        <v>0</v>
      </c>
      <c r="AZ56" s="268">
        <f t="shared" ca="1" si="61"/>
        <v>0</v>
      </c>
      <c r="BA56" s="268">
        <f t="shared" ca="1" si="61"/>
        <v>0</v>
      </c>
      <c r="BB56" s="268">
        <f t="shared" ca="1" si="61"/>
        <v>0</v>
      </c>
      <c r="BC56" s="268">
        <f t="shared" ca="1" si="61"/>
        <v>0</v>
      </c>
      <c r="BD56" s="268">
        <f t="shared" ca="1" si="61"/>
        <v>0</v>
      </c>
      <c r="BE56" s="268">
        <f t="shared" ca="1" si="61"/>
        <v>0</v>
      </c>
      <c r="BF56" s="268">
        <f t="shared" ca="1" si="61"/>
        <v>0</v>
      </c>
      <c r="BG56" s="268">
        <f t="shared" ca="1" si="61"/>
        <v>0</v>
      </c>
      <c r="BH56" s="268">
        <f t="shared" ca="1" si="61"/>
        <v>0</v>
      </c>
      <c r="BI56" s="268">
        <f t="shared" ca="1" si="61"/>
        <v>0</v>
      </c>
      <c r="BJ56" s="268">
        <f t="shared" ca="1" si="61"/>
        <v>0</v>
      </c>
      <c r="BK56" s="268">
        <f t="shared" ca="1" si="61"/>
        <v>0</v>
      </c>
      <c r="BL56" s="268">
        <f t="shared" ca="1" si="61"/>
        <v>0</v>
      </c>
      <c r="BM56" s="268">
        <f t="shared" ca="1" si="61"/>
        <v>0</v>
      </c>
      <c r="BN56" s="268">
        <f t="shared" ca="1" si="61"/>
        <v>0</v>
      </c>
      <c r="BO56" s="268">
        <f t="shared" ca="1" si="61"/>
        <v>0</v>
      </c>
      <c r="BP56" s="268">
        <f t="shared" ca="1" si="61"/>
        <v>0</v>
      </c>
      <c r="BQ56" s="268">
        <f t="shared" ref="BQ56:CV56" ca="1" si="62" xml:space="preserve"> BQ$45</f>
        <v>0</v>
      </c>
      <c r="BR56" s="268">
        <f t="shared" ca="1" si="62"/>
        <v>0</v>
      </c>
      <c r="BS56" s="268">
        <f t="shared" ca="1" si="62"/>
        <v>0</v>
      </c>
      <c r="BT56" s="268">
        <f t="shared" ca="1" si="62"/>
        <v>0</v>
      </c>
      <c r="BU56" s="268">
        <f t="shared" ca="1" si="62"/>
        <v>0</v>
      </c>
      <c r="BV56" s="268">
        <f t="shared" ca="1" si="62"/>
        <v>0</v>
      </c>
      <c r="BW56" s="268">
        <f t="shared" ca="1" si="62"/>
        <v>0</v>
      </c>
      <c r="BX56" s="268">
        <f t="shared" ca="1" si="62"/>
        <v>0</v>
      </c>
      <c r="BY56" s="268">
        <f t="shared" ca="1" si="62"/>
        <v>449.51721577767012</v>
      </c>
      <c r="BZ56" s="268">
        <f t="shared" ca="1" si="62"/>
        <v>1287.0413549887862</v>
      </c>
      <c r="CA56" s="268">
        <f t="shared" ca="1" si="62"/>
        <v>2122.6892872393464</v>
      </c>
      <c r="CB56" s="268">
        <f t="shared" ca="1" si="62"/>
        <v>2956.5548228773787</v>
      </c>
      <c r="CC56" s="268">
        <f t="shared" ca="1" si="62"/>
        <v>3788.7270817335093</v>
      </c>
      <c r="CD56" s="268">
        <f t="shared" ca="1" si="62"/>
        <v>4619.2907276468341</v>
      </c>
      <c r="CE56" s="268">
        <f t="shared" ca="1" si="62"/>
        <v>5448.3261912644921</v>
      </c>
      <c r="CF56" s="268">
        <f t="shared" ca="1" si="62"/>
        <v>6275.9098817012673</v>
      </c>
      <c r="CG56" s="268">
        <f t="shared" ca="1" si="62"/>
        <v>7102.1143876162032</v>
      </c>
      <c r="CH56" s="268">
        <f t="shared" ca="1" si="62"/>
        <v>7927.0086682353922</v>
      </c>
      <c r="CI56" s="268">
        <f t="shared" ca="1" si="62"/>
        <v>8750.6582348236225</v>
      </c>
      <c r="CJ56" s="268">
        <f t="shared" ca="1" si="62"/>
        <v>9573.1253230824404</v>
      </c>
      <c r="CK56" s="268">
        <f t="shared" ca="1" si="62"/>
        <v>10394.469056928319</v>
      </c>
      <c r="CL56" s="268">
        <f t="shared" ca="1" si="62"/>
        <v>11214.745604081902</v>
      </c>
      <c r="CM56" s="268">
        <f t="shared" ca="1" si="62"/>
        <v>12034.008323877806</v>
      </c>
      <c r="CN56" s="268">
        <f t="shared" ca="1" si="62"/>
        <v>12852.307907683915</v>
      </c>
      <c r="CO56" s="268">
        <f t="shared" ca="1" si="62"/>
        <v>13669.692512299718</v>
      </c>
      <c r="CP56" s="268">
        <f t="shared" ca="1" si="62"/>
        <v>14486.207886684733</v>
      </c>
      <c r="CQ56" s="268">
        <f t="shared" ca="1" si="62"/>
        <v>15301.897492350497</v>
      </c>
      <c r="CR56" s="268">
        <f t="shared" ca="1" si="62"/>
        <v>16116.802617732972</v>
      </c>
      <c r="CS56" s="268">
        <f t="shared" ca="1" si="62"/>
        <v>16930.962486846322</v>
      </c>
      <c r="CT56" s="268">
        <f t="shared" ca="1" si="62"/>
        <v>17744.414362504005</v>
      </c>
      <c r="CU56" s="268">
        <f t="shared" ca="1" si="62"/>
        <v>18557.193644378807</v>
      </c>
      <c r="CV56" s="268">
        <f t="shared" ca="1" si="62"/>
        <v>19369.333962159864</v>
      </c>
      <c r="CW56" s="268">
        <f t="shared" ref="CW56:EB56" ca="1" si="63" xml:space="preserve"> CW$45</f>
        <v>20180.867264051871</v>
      </c>
      <c r="CX56" s="268">
        <f t="shared" ca="1" si="63"/>
        <v>20991.823900849278</v>
      </c>
      <c r="CY56" s="268">
        <f t="shared" ca="1" si="63"/>
        <v>21802.232705806815</v>
      </c>
      <c r="CZ56" s="268">
        <f t="shared" ca="1" si="63"/>
        <v>22612.121070516474</v>
      </c>
      <c r="DA56" s="268">
        <f t="shared" ca="1" si="63"/>
        <v>23421.515016990652</v>
      </c>
      <c r="DB56" s="268">
        <f t="shared" ca="1" si="63"/>
        <v>24230.439266141118</v>
      </c>
      <c r="DC56" s="268">
        <f t="shared" ca="1" si="63"/>
        <v>25038.917302834059</v>
      </c>
      <c r="DD56" s="268">
        <f t="shared" ca="1" si="63"/>
        <v>25846.971437692358</v>
      </c>
      <c r="DE56" s="268">
        <f t="shared" ca="1" si="63"/>
        <v>26654.622865807738</v>
      </c>
      <c r="DF56" s="268">
        <f t="shared" ca="1" si="63"/>
        <v>27461.891722517354</v>
      </c>
      <c r="DG56" s="268">
        <f t="shared" ca="1" si="63"/>
        <v>28268.797136391484</v>
      </c>
      <c r="DH56" s="268">
        <f t="shared" ca="1" si="63"/>
        <v>29075.357279571908</v>
      </c>
      <c r="DI56" s="268">
        <f t="shared" ca="1" si="63"/>
        <v>29881.589415593313</v>
      </c>
      <c r="DJ56" s="268">
        <f t="shared" ca="1" si="63"/>
        <v>29887.50994481365</v>
      </c>
      <c r="DK56" s="268">
        <f t="shared" ca="1" si="63"/>
        <v>29893.134447572967</v>
      </c>
      <c r="DL56" s="268">
        <f t="shared" ca="1" si="63"/>
        <v>29898.47772519432</v>
      </c>
      <c r="DM56" s="268">
        <f t="shared" ca="1" si="63"/>
        <v>29903.553838934604</v>
      </c>
      <c r="DN56" s="268">
        <f t="shared" ca="1" si="63"/>
        <v>29908.376146987874</v>
      </c>
      <c r="DO56" s="268">
        <f t="shared" ca="1" si="63"/>
        <v>29912.957339638484</v>
      </c>
      <c r="DP56" s="268">
        <f t="shared" ca="1" si="63"/>
        <v>29917.309472656561</v>
      </c>
      <c r="DQ56" s="268">
        <f t="shared" ca="1" si="63"/>
        <v>29921.443999023733</v>
      </c>
      <c r="DR56" s="268">
        <f t="shared" ca="1" si="63"/>
        <v>29925.371799072545</v>
      </c>
      <c r="DS56" s="268">
        <f t="shared" ca="1" si="63"/>
        <v>29929.103209118919</v>
      </c>
      <c r="DT56" s="268">
        <f t="shared" ca="1" si="63"/>
        <v>29932.648048662973</v>
      </c>
      <c r="DU56" s="268">
        <f t="shared" ca="1" si="63"/>
        <v>29936.015646229826</v>
      </c>
      <c r="DV56" s="268">
        <f t="shared" ca="1" si="63"/>
        <v>29939.214863918336</v>
      </c>
      <c r="DW56" s="268">
        <f t="shared" ca="1" si="63"/>
        <v>29942.25412072242</v>
      </c>
      <c r="DX56" s="268">
        <f t="shared" ca="1" si="63"/>
        <v>29945.141414686303</v>
      </c>
      <c r="DY56" s="268">
        <f t="shared" ca="1" si="63"/>
        <v>29947.884343951988</v>
      </c>
      <c r="DZ56" s="268">
        <f t="shared" ca="1" si="63"/>
        <v>29950.49012675439</v>
      </c>
      <c r="EA56" s="268">
        <f t="shared" ca="1" si="63"/>
        <v>29952.965620416671</v>
      </c>
      <c r="EB56" s="268">
        <f t="shared" ca="1" si="63"/>
        <v>29955.317339395835</v>
      </c>
      <c r="EC56" s="268">
        <f t="shared" ref="EC56:FH56" ca="1" si="64" xml:space="preserve"> EC$45</f>
        <v>4.3200998334214091E-12</v>
      </c>
      <c r="ED56" s="268">
        <f t="shared" ca="1" si="64"/>
        <v>4.3200998334214091E-12</v>
      </c>
      <c r="EE56" s="268">
        <f t="shared" ca="1" si="64"/>
        <v>4.3200998334214091E-12</v>
      </c>
      <c r="EF56" s="268">
        <f t="shared" ca="1" si="64"/>
        <v>4.3200998334214091E-12</v>
      </c>
      <c r="EG56" s="268">
        <f t="shared" ca="1" si="64"/>
        <v>4.3200998334214091E-12</v>
      </c>
      <c r="EH56" s="268">
        <f t="shared" ca="1" si="64"/>
        <v>4.3200998334214091E-12</v>
      </c>
      <c r="EI56" s="268">
        <f t="shared" ca="1" si="64"/>
        <v>4.3200998334214091E-12</v>
      </c>
      <c r="EJ56" s="268">
        <f t="shared" ca="1" si="64"/>
        <v>4.3200998334214091E-12</v>
      </c>
      <c r="EK56" s="268">
        <f t="shared" ca="1" si="64"/>
        <v>4.3200998334214091E-12</v>
      </c>
      <c r="EL56" s="268">
        <f t="shared" ca="1" si="64"/>
        <v>4.3200998334214091E-12</v>
      </c>
      <c r="EM56" s="268">
        <f t="shared" ca="1" si="64"/>
        <v>4.3200998334214091E-12</v>
      </c>
      <c r="EN56" s="268">
        <f t="shared" ca="1" si="64"/>
        <v>4.3200998334214091E-12</v>
      </c>
      <c r="EO56" s="268">
        <f t="shared" ca="1" si="64"/>
        <v>4.3200998334214091E-12</v>
      </c>
      <c r="EP56" s="268">
        <f t="shared" ca="1" si="64"/>
        <v>4.3200998334214091E-12</v>
      </c>
      <c r="EQ56" s="268">
        <f t="shared" ca="1" si="64"/>
        <v>4.3200998334214091E-12</v>
      </c>
      <c r="ER56" s="268">
        <f t="shared" ca="1" si="64"/>
        <v>4.3200998334214091E-12</v>
      </c>
      <c r="ES56" s="268">
        <f t="shared" ca="1" si="64"/>
        <v>4.3200998334214091E-12</v>
      </c>
      <c r="ET56" s="268">
        <f t="shared" ca="1" si="64"/>
        <v>4.3200998334214091E-12</v>
      </c>
      <c r="EU56" s="268">
        <f t="shared" ca="1" si="64"/>
        <v>4.3200998334214091E-12</v>
      </c>
      <c r="EV56" s="268">
        <f t="shared" ca="1" si="64"/>
        <v>4.3200998334214091E-12</v>
      </c>
      <c r="EW56" s="268">
        <f t="shared" ca="1" si="64"/>
        <v>4.3200998334214091E-12</v>
      </c>
      <c r="EX56" s="268">
        <f t="shared" ca="1" si="64"/>
        <v>4.3200998334214091E-12</v>
      </c>
      <c r="EY56" s="268">
        <f t="shared" ca="1" si="64"/>
        <v>4.3200998334214091E-12</v>
      </c>
      <c r="EZ56" s="268">
        <f t="shared" ca="1" si="64"/>
        <v>4.3200998334214091E-12</v>
      </c>
      <c r="FA56" s="268">
        <f t="shared" ca="1" si="64"/>
        <v>4.3200998334214091E-12</v>
      </c>
      <c r="FB56" s="268">
        <f t="shared" ca="1" si="64"/>
        <v>4.3200998334214091E-12</v>
      </c>
      <c r="FC56" s="268">
        <f t="shared" ca="1" si="64"/>
        <v>4.3200998334214091E-12</v>
      </c>
      <c r="FD56" s="268">
        <f t="shared" ca="1" si="64"/>
        <v>4.3200998334214091E-12</v>
      </c>
      <c r="FE56" s="268">
        <f t="shared" ca="1" si="64"/>
        <v>4.3200998334214091E-12</v>
      </c>
      <c r="FF56" s="268">
        <f t="shared" ca="1" si="64"/>
        <v>4.3200998334214091E-12</v>
      </c>
      <c r="FG56" s="268">
        <f t="shared" ca="1" si="64"/>
        <v>4.3200998334214091E-12</v>
      </c>
      <c r="FH56" s="268">
        <f t="shared" ca="1" si="64"/>
        <v>4.3200998334214091E-12</v>
      </c>
      <c r="FI56" s="268">
        <f t="shared" ref="FI56:GJ56" ca="1" si="65" xml:space="preserve"> FI$45</f>
        <v>4.3200998334214091E-12</v>
      </c>
      <c r="FJ56" s="268">
        <f t="shared" ca="1" si="65"/>
        <v>4.3200998334214091E-12</v>
      </c>
      <c r="FK56" s="268">
        <f t="shared" ca="1" si="65"/>
        <v>4.3200998334214091E-12</v>
      </c>
      <c r="FL56" s="268">
        <f t="shared" ca="1" si="65"/>
        <v>4.3200998334214091E-12</v>
      </c>
      <c r="FM56" s="268">
        <f t="shared" ca="1" si="65"/>
        <v>4.3200998334214091E-12</v>
      </c>
      <c r="FN56" s="268">
        <f t="shared" ca="1" si="65"/>
        <v>4.3200998334214091E-12</v>
      </c>
      <c r="FO56" s="268">
        <f t="shared" ca="1" si="65"/>
        <v>4.3200998334214091E-12</v>
      </c>
      <c r="FP56" s="268">
        <f t="shared" ca="1" si="65"/>
        <v>4.3200998334214091E-12</v>
      </c>
      <c r="FQ56" s="268">
        <f t="shared" ca="1" si="65"/>
        <v>4.3200998334214091E-12</v>
      </c>
      <c r="FR56" s="268">
        <f t="shared" ca="1" si="65"/>
        <v>4.3200998334214091E-12</v>
      </c>
      <c r="FS56" s="268">
        <f t="shared" ca="1" si="65"/>
        <v>4.3200998334214091E-12</v>
      </c>
      <c r="FT56" s="268">
        <f t="shared" ca="1" si="65"/>
        <v>4.3200998334214091E-12</v>
      </c>
      <c r="FU56" s="268">
        <f t="shared" ca="1" si="65"/>
        <v>4.3200998334214091E-12</v>
      </c>
      <c r="FV56" s="268">
        <f t="shared" ca="1" si="65"/>
        <v>4.3200998334214091E-12</v>
      </c>
      <c r="FW56" s="268">
        <f t="shared" ca="1" si="65"/>
        <v>4.3200998334214091E-12</v>
      </c>
      <c r="FX56" s="268">
        <f t="shared" ca="1" si="65"/>
        <v>4.3200998334214091E-12</v>
      </c>
      <c r="FY56" s="268">
        <f t="shared" ca="1" si="65"/>
        <v>4.3200998334214091E-12</v>
      </c>
      <c r="FZ56" s="268">
        <f t="shared" ca="1" si="65"/>
        <v>4.3200998334214091E-12</v>
      </c>
      <c r="GA56" s="268">
        <f t="shared" ca="1" si="65"/>
        <v>4.3200998334214091E-12</v>
      </c>
      <c r="GB56" s="268">
        <f t="shared" ca="1" si="65"/>
        <v>4.3200998334214091E-12</v>
      </c>
      <c r="GC56" s="268">
        <f t="shared" ca="1" si="65"/>
        <v>4.3200998334214091E-12</v>
      </c>
      <c r="GD56" s="268">
        <f t="shared" ca="1" si="65"/>
        <v>4.3200998334214091E-12</v>
      </c>
      <c r="GE56" s="268">
        <f t="shared" ca="1" si="65"/>
        <v>4.3200998334214091E-12</v>
      </c>
      <c r="GF56" s="268">
        <f t="shared" ca="1" si="65"/>
        <v>4.3200998334214091E-12</v>
      </c>
      <c r="GG56" s="268">
        <f t="shared" ca="1" si="65"/>
        <v>4.3200998334214091E-12</v>
      </c>
      <c r="GH56" s="268">
        <f t="shared" ca="1" si="65"/>
        <v>4.3200998334214091E-12</v>
      </c>
      <c r="GI56" s="268">
        <f t="shared" ca="1" si="65"/>
        <v>4.3200998334214091E-12</v>
      </c>
      <c r="GJ56" s="268">
        <f t="shared" ca="1" si="65"/>
        <v>4.3200998334214091E-12</v>
      </c>
    </row>
    <row r="57" spans="1:255" s="527" customFormat="1" x14ac:dyDescent="0.25">
      <c r="A57" s="15"/>
      <c r="B57" s="15"/>
      <c r="C57" s="21"/>
      <c r="D57" s="60"/>
      <c r="E57" s="526" t="str">
        <f xml:space="preserve"> 'FS Qtr'!E$50</f>
        <v>Cash flow available for dividends</v>
      </c>
      <c r="F57" s="526">
        <f xml:space="preserve"> 'FS Qtr'!F$50</f>
        <v>0</v>
      </c>
      <c r="G57" s="526" t="str">
        <f xml:space="preserve"> 'FS Qtr'!G$50</f>
        <v>$ 000s</v>
      </c>
      <c r="H57" s="526">
        <f ca="1" xml:space="preserve"> 'FS Qtr'!H$50</f>
        <v>217633.25471094766</v>
      </c>
      <c r="I57" s="526">
        <f xml:space="preserve"> 'FS Qtr'!I$50</f>
        <v>0</v>
      </c>
      <c r="J57" s="526">
        <f ca="1" xml:space="preserve"> 'FS Qtr'!J$50</f>
        <v>0</v>
      </c>
      <c r="K57" s="526">
        <f ca="1" xml:space="preserve"> 'FS Qtr'!K$50</f>
        <v>0</v>
      </c>
      <c r="L57" s="526">
        <f ca="1" xml:space="preserve"> 'FS Qtr'!L$50</f>
        <v>0</v>
      </c>
      <c r="M57" s="526">
        <f ca="1" xml:space="preserve"> 'FS Qtr'!M$50</f>
        <v>1961.8750000000018</v>
      </c>
      <c r="N57" s="526">
        <f ca="1" xml:space="preserve"> 'FS Qtr'!N$50</f>
        <v>2450.6750000000011</v>
      </c>
      <c r="O57" s="526">
        <f ca="1" xml:space="preserve"> 'FS Qtr'!O$50</f>
        <v>0</v>
      </c>
      <c r="P57" s="526">
        <f ca="1" xml:space="preserve"> 'FS Qtr'!P$50</f>
        <v>0</v>
      </c>
      <c r="Q57" s="526">
        <f ca="1" xml:space="preserve"> 'FS Qtr'!Q$50</f>
        <v>526.01783194838413</v>
      </c>
      <c r="R57" s="526">
        <f ca="1" xml:space="preserve"> 'FS Qtr'!R$50</f>
        <v>2535.1436567164192</v>
      </c>
      <c r="S57" s="526">
        <f ca="1" xml:space="preserve"> 'FS Qtr'!S$50</f>
        <v>0</v>
      </c>
      <c r="T57" s="526">
        <f ca="1" xml:space="preserve"> 'FS Qtr'!T$50</f>
        <v>0</v>
      </c>
      <c r="U57" s="526">
        <f ca="1" xml:space="preserve"> 'FS Qtr'!U$50</f>
        <v>819.51577160535885</v>
      </c>
      <c r="V57" s="526">
        <f ca="1" xml:space="preserve"> 'FS Qtr'!V$50</f>
        <v>2619.7527678770348</v>
      </c>
      <c r="W57" s="526">
        <f ca="1" xml:space="preserve"> 'FS Qtr'!W$50</f>
        <v>0</v>
      </c>
      <c r="X57" s="526">
        <f ca="1" xml:space="preserve"> 'FS Qtr'!X$50</f>
        <v>0</v>
      </c>
      <c r="Y57" s="526">
        <f ca="1" xml:space="preserve"> 'FS Qtr'!Y$50</f>
        <v>1103.9283123809789</v>
      </c>
      <c r="Z57" s="526">
        <f ca="1" xml:space="preserve"> 'FS Qtr'!Z$50</f>
        <v>2704.5016347035175</v>
      </c>
      <c r="AA57" s="526">
        <f ca="1" xml:space="preserve"> 'FS Qtr'!AA$50</f>
        <v>0</v>
      </c>
      <c r="AB57" s="526">
        <f ca="1" xml:space="preserve"> 'FS Qtr'!AB$50</f>
        <v>0</v>
      </c>
      <c r="AC57" s="526">
        <f ca="1" xml:space="preserve"> 'FS Qtr'!AC$50</f>
        <v>1407.2741668786609</v>
      </c>
      <c r="AD57" s="526">
        <f ca="1" xml:space="preserve"> 'FS Qtr'!AD$50</f>
        <v>2789.3895618940492</v>
      </c>
      <c r="AE57" s="526">
        <f ca="1" xml:space="preserve"> 'FS Qtr'!AE$50</f>
        <v>0</v>
      </c>
      <c r="AF57" s="526">
        <f ca="1" xml:space="preserve"> 'FS Qtr'!AF$50</f>
        <v>0</v>
      </c>
      <c r="AG57" s="526">
        <f ca="1" xml:space="preserve"> 'FS Qtr'!AG$50</f>
        <v>1701.5320955210582</v>
      </c>
      <c r="AH57" s="526">
        <f ca="1" xml:space="preserve"> 'FS Qtr'!AH$50</f>
        <v>2874.4158576060199</v>
      </c>
      <c r="AI57" s="526">
        <f ca="1" xml:space="preserve"> 'FS Qtr'!AI$50</f>
        <v>0</v>
      </c>
      <c r="AJ57" s="526">
        <f ca="1" xml:space="preserve"> 'FS Qtr'!AJ$50</f>
        <v>0</v>
      </c>
      <c r="AK57" s="526">
        <f ca="1" xml:space="preserve"> 'FS Qtr'!AK$50</f>
        <v>1996.0408373227799</v>
      </c>
      <c r="AL57" s="526">
        <f ca="1" xml:space="preserve"> 'FS Qtr'!AL$50</f>
        <v>2899.2494785453619</v>
      </c>
      <c r="AM57" s="526">
        <f ca="1" xml:space="preserve"> 'FS Qtr'!AM$50</f>
        <v>0</v>
      </c>
      <c r="AN57" s="526">
        <f ca="1" xml:space="preserve"> 'FS Qtr'!AN$50</f>
        <v>0</v>
      </c>
      <c r="AO57" s="526">
        <f ca="1" xml:space="preserve"> 'FS Qtr'!AO$50</f>
        <v>1526.3839969571115</v>
      </c>
      <c r="AP57" s="526">
        <f ca="1" xml:space="preserve"> 'FS Qtr'!AP$50</f>
        <v>2311.8401845259596</v>
      </c>
      <c r="AQ57" s="526">
        <f ca="1" xml:space="preserve"> 'FS Qtr'!AQ$50</f>
        <v>0</v>
      </c>
      <c r="AR57" s="526">
        <f ca="1" xml:space="preserve"> 'FS Qtr'!AR$50</f>
        <v>0</v>
      </c>
      <c r="AS57" s="526">
        <f ca="1" xml:space="preserve"> 'FS Qtr'!AS$50</f>
        <v>1621.2806119291183</v>
      </c>
      <c r="AT57" s="526">
        <f ca="1" xml:space="preserve"> 'FS Qtr'!AT$50</f>
        <v>2338.2803814130843</v>
      </c>
      <c r="AU57" s="526">
        <f ca="1" xml:space="preserve"> 'FS Qtr'!AU$50</f>
        <v>0</v>
      </c>
      <c r="AV57" s="526">
        <f ca="1" xml:space="preserve"> 'FS Qtr'!AV$50</f>
        <v>0</v>
      </c>
      <c r="AW57" s="526">
        <f ca="1" xml:space="preserve"> 'FS Qtr'!AW$50</f>
        <v>1739.5718038390191</v>
      </c>
      <c r="AX57" s="526">
        <f ca="1" xml:space="preserve"> 'FS Qtr'!AX$50</f>
        <v>2372.6030611906149</v>
      </c>
      <c r="AY57" s="526">
        <f ca="1" xml:space="preserve"> 'FS Qtr'!AY$50</f>
        <v>0</v>
      </c>
      <c r="AZ57" s="526">
        <f ca="1" xml:space="preserve"> 'FS Qtr'!AZ$50</f>
        <v>0</v>
      </c>
      <c r="BA57" s="526">
        <f ca="1" xml:space="preserve"> 'FS Qtr'!BA$50</f>
        <v>3629.6563388536106</v>
      </c>
      <c r="BB57" s="526">
        <f ca="1" xml:space="preserve"> 'FS Qtr'!BB$50</f>
        <v>4140.8256603207283</v>
      </c>
      <c r="BC57" s="526">
        <f ca="1" xml:space="preserve"> 'FS Qtr'!BC$50</f>
        <v>1675.4393387875091</v>
      </c>
      <c r="BD57" s="526">
        <f ca="1" xml:space="preserve"> 'FS Qtr'!BD$50</f>
        <v>1669.6402277225097</v>
      </c>
      <c r="BE57" s="526">
        <f ca="1" xml:space="preserve"> 'FS Qtr'!BE$50</f>
        <v>3743.8223981248057</v>
      </c>
      <c r="BF57" s="526">
        <f ca="1" xml:space="preserve"> 'FS Qtr'!BF$50</f>
        <v>4096.6931043342374</v>
      </c>
      <c r="BG57" s="526">
        <f ca="1" xml:space="preserve"> 'FS Qtr'!BG$50</f>
        <v>1644.6743311899797</v>
      </c>
      <c r="BH57" s="526">
        <f ca="1" xml:space="preserve"> 'FS Qtr'!BH$50</f>
        <v>1639.950918983094</v>
      </c>
      <c r="BI57" s="526">
        <f ca="1" xml:space="preserve"> 'FS Qtr'!BI$50</f>
        <v>3704.8082802861009</v>
      </c>
      <c r="BJ57" s="526">
        <f ca="1" xml:space="preserve"> 'FS Qtr'!BJ$50</f>
        <v>4056.8681907650021</v>
      </c>
      <c r="BK57" s="526">
        <f ca="1" xml:space="preserve"> 'FS Qtr'!BK$50</f>
        <v>1617.9460569207358</v>
      </c>
      <c r="BL57" s="526">
        <f ca="1" xml:space="preserve"> 'FS Qtr'!BL$50</f>
        <v>1614.0988081569014</v>
      </c>
      <c r="BM57" s="526">
        <f ca="1" xml:space="preserve"> 'FS Qtr'!BM$50</f>
        <v>3669.4932779502114</v>
      </c>
      <c r="BN57" s="526">
        <f ca="1" xml:space="preserve"> 'FS Qtr'!BN$50</f>
        <v>4020.5711757374834</v>
      </c>
      <c r="BO57" s="526">
        <f ca="1" xml:space="preserve"> 'FS Qtr'!BO$50</f>
        <v>1594.5140355515878</v>
      </c>
      <c r="BP57" s="526">
        <f ca="1" xml:space="preserve"> 'FS Qtr'!BP$50</f>
        <v>1591.3804273881403</v>
      </c>
      <c r="BQ57" s="526">
        <f ca="1" xml:space="preserve"> 'FS Qtr'!BQ$50</f>
        <v>3637.2088291044602</v>
      </c>
      <c r="BR57" s="526">
        <f ca="1" xml:space="preserve"> 'FS Qtr'!BR$50</f>
        <v>3987.16685698733</v>
      </c>
      <c r="BS57" s="526">
        <f ca="1" xml:space="preserve"> 'FS Qtr'!BS$50</f>
        <v>1573.7750998105785</v>
      </c>
      <c r="BT57" s="526">
        <f ca="1" xml:space="preserve"> 'FS Qtr'!BT$50</f>
        <v>1571.2227563763995</v>
      </c>
      <c r="BU57" s="526">
        <f ca="1" xml:space="preserve"> 'FS Qtr'!BU$50</f>
        <v>3607.4102982448703</v>
      </c>
      <c r="BV57" s="526">
        <f ca="1" xml:space="preserve"> 'FS Qtr'!BV$50</f>
        <v>3956.1377627735155</v>
      </c>
      <c r="BW57" s="526">
        <f ca="1" xml:space="preserve"> 'FS Qtr'!BW$50</f>
        <v>1555.2379250553518</v>
      </c>
      <c r="BX57" s="526">
        <f ca="1" xml:space="preserve"> 'FS Qtr'!BX$50</f>
        <v>1553.1590253760667</v>
      </c>
      <c r="BY57" s="526">
        <f ca="1" xml:space="preserve"> 'FS Qtr'!BY$50</f>
        <v>3579.6539892189949</v>
      </c>
      <c r="BZ57" s="526">
        <f ca="1" xml:space="preserve"> 'FS Qtr'!BZ$50</f>
        <v>3927.0623140773378</v>
      </c>
      <c r="CA57" s="526">
        <f ca="1" xml:space="preserve"> 'FS Qtr'!CA$50</f>
        <v>1538.5022833690045</v>
      </c>
      <c r="CB57" s="526">
        <f ca="1" xml:space="preserve"> 'FS Qtr'!CB$50</f>
        <v>1536.809006587104</v>
      </c>
      <c r="CC57" s="526">
        <f ca="1" xml:space="preserve"> 'FS Qtr'!CC$50</f>
        <v>3553.5784220405676</v>
      </c>
      <c r="CD57" s="526">
        <f ca="1" xml:space="preserve"> 'FS Qtr'!CD$50</f>
        <v>3899.5970375746506</v>
      </c>
      <c r="CE57" s="526">
        <f ca="1" xml:space="preserve"> 'FS Qtr'!CE$50</f>
        <v>1523.2421458904794</v>
      </c>
      <c r="CF57" s="526">
        <f ca="1" xml:space="preserve"> 'FS Qtr'!CF$50</f>
        <v>1521.8629613686417</v>
      </c>
      <c r="CG57" s="526">
        <f ca="1" xml:space="preserve"> 'FS Qtr'!CG$50</f>
        <v>3528.8890827358509</v>
      </c>
      <c r="CH57" s="526">
        <f ca="1" xml:space="preserve"> 'FS Qtr'!CH$50</f>
        <v>3873.4620779882243</v>
      </c>
      <c r="CI57" s="526">
        <f ca="1" xml:space="preserve"> 'FS Qtr'!CI$50</f>
        <v>1509.1919195560372</v>
      </c>
      <c r="CJ57" s="526">
        <f ca="1" xml:space="preserve"> 'FS Qtr'!CJ$50</f>
        <v>1508.068565143097</v>
      </c>
      <c r="CK57" s="526">
        <f ca="1" xml:space="preserve"> 'FS Qtr'!CK$50</f>
        <v>3505.3460019960339</v>
      </c>
      <c r="CL57" s="526">
        <f ca="1" xml:space="preserve"> 'FS Qtr'!CL$50</f>
        <v>3848.4293978058486</v>
      </c>
      <c r="CM57" s="526">
        <f ca="1" xml:space="preserve"> 'FS Qtr'!CM$50</f>
        <v>1496.1352368381677</v>
      </c>
      <c r="CN57" s="526">
        <f ca="1" xml:space="preserve"> 'FS Qtr'!CN$50</f>
        <v>1495.2202576478633</v>
      </c>
      <c r="CO57" s="526">
        <f ca="1" xml:space="preserve"> 'FS Qtr'!CO$50</f>
        <v>3482.7536379098387</v>
      </c>
      <c r="CP57" s="526">
        <f ca="1" xml:space="preserve"> 'FS Qtr'!CP$50</f>
        <v>3824.3131658746629</v>
      </c>
      <c r="CQ57" s="526">
        <f ca="1" xml:space="preserve"> 'FS Qtr'!CQ$50</f>
        <v>1483.8958249168613</v>
      </c>
      <c r="CR57" s="526">
        <f ca="1" xml:space="preserve"> 'FS Qtr'!CR$50</f>
        <v>1483.1505686477385</v>
      </c>
      <c r="CS57" s="526">
        <f ca="1" xml:space="preserve"> 'FS Qtr'!CS$50</f>
        <v>3460.9526353838796</v>
      </c>
      <c r="CT57" s="526">
        <f ca="1" xml:space="preserve"> 'FS Qtr'!CT$50</f>
        <v>3800.9619288488307</v>
      </c>
      <c r="CU57" s="526">
        <f ca="1" xml:space="preserve"> 'FS Qtr'!CU$50</f>
        <v>1472.3300685615443</v>
      </c>
      <c r="CV57" s="526">
        <f ca="1" xml:space="preserve"> 'FS Qtr'!CV$50</f>
        <v>1471.723052672492</v>
      </c>
      <c r="CW57" s="526">
        <f ca="1" xml:space="preserve"> 'FS Qtr'!CW$50</f>
        <v>3439.813114136904</v>
      </c>
      <c r="CX57" s="526">
        <f ca="1" xml:space="preserve"> 'FS Qtr'!CX$50</f>
        <v>3778.2522347824433</v>
      </c>
      <c r="CY57" s="526">
        <f ca="1" xml:space="preserve"> 'FS Qtr'!CY$50</f>
        <v>1461.3209525509376</v>
      </c>
      <c r="CZ57" s="526">
        <f ca="1" xml:space="preserve"> 'FS Qtr'!CZ$50</f>
        <v>1460.8265343154558</v>
      </c>
      <c r="DA57" s="526">
        <f ca="1" xml:space="preserve"> 'FS Qtr'!DA$50</f>
        <v>3419.2292017270838</v>
      </c>
      <c r="DB57" s="526">
        <f ca="1" xml:space="preserve"> 'FS Qtr'!DB$50</f>
        <v>3756.0834395037982</v>
      </c>
      <c r="DC57" s="526">
        <f ca="1" xml:space="preserve"> 'FS Qtr'!DC$50</f>
        <v>1450.7731277351911</v>
      </c>
      <c r="DD57" s="526">
        <f ca="1" xml:space="preserve"> 'FS Qtr'!DD$50</f>
        <v>1450.3704209922771</v>
      </c>
      <c r="DE57" s="526">
        <f ca="1" xml:space="preserve"> 'FS Qtr'!DE$50</f>
        <v>3399.1145806664449</v>
      </c>
      <c r="DF57" s="526">
        <f ca="1" xml:space="preserve"> 'FS Qtr'!DF$50</f>
        <v>3734.3734763724942</v>
      </c>
      <c r="DG57" s="526">
        <f ca="1" xml:space="preserve"> 'FS Qtr'!DG$50</f>
        <v>1440.6088923116638</v>
      </c>
      <c r="DH57" s="526">
        <f ca="1" xml:space="preserve"> 'FS Qtr'!DH$50</f>
        <v>1440.2808851526436</v>
      </c>
      <c r="DI57" s="526">
        <f ca="1" xml:space="preserve"> 'FS Qtr'!DI$50</f>
        <v>3379.39886151569</v>
      </c>
      <c r="DJ57" s="526">
        <f ca="1" xml:space="preserve"> 'FS Qtr'!DJ$50</f>
        <v>3713.0554107178864</v>
      </c>
      <c r="DK57" s="526">
        <f ca="1" xml:space="preserve"> 'FS Qtr'!DK$50</f>
        <v>1430.7649185479572</v>
      </c>
      <c r="DL57" s="526">
        <f ca="1" xml:space="preserve"> 'FS Qtr'!DL$50</f>
        <v>1430.4977546668902</v>
      </c>
      <c r="DM57" s="526">
        <f ca="1" xml:space="preserve"> 'FS Qtr'!DM$50</f>
        <v>3360.0246287451669</v>
      </c>
      <c r="DN57" s="526">
        <f ca="1" xml:space="preserve"> 'FS Qtr'!DN$50</f>
        <v>3692.074633405402</v>
      </c>
      <c r="DO57" s="526">
        <f ca="1" xml:space="preserve"> 'FS Qtr'!DO$50</f>
        <v>1421.18958667639</v>
      </c>
      <c r="DP57" s="526">
        <f ca="1" xml:space="preserve"> 'FS Qtr'!DP$50</f>
        <v>1420.9719800254875</v>
      </c>
      <c r="DQ57" s="526">
        <f ca="1" xml:space="preserve"> 'FS Qtr'!DQ$50</f>
        <v>3340.9450345681144</v>
      </c>
      <c r="DR57" s="526">
        <f ca="1" xml:space="preserve"> 'FS Qtr'!DR$50</f>
        <v>3671.3865749765187</v>
      </c>
      <c r="DS57" s="526">
        <f ca="1" xml:space="preserve"> 'FS Qtr'!DS$50</f>
        <v>1411.8408133334219</v>
      </c>
      <c r="DT57" s="526">
        <f ca="1" xml:space="preserve"> 'FS Qtr'!DT$50</f>
        <v>1411.66357135622</v>
      </c>
      <c r="DU57" s="526">
        <f ca="1" xml:space="preserve"> 'FS Qtr'!DU$50</f>
        <v>3322.1218391007496</v>
      </c>
      <c r="DV57" s="526">
        <f ca="1" xml:space="preserve"> 'FS Qtr'!DV$50</f>
        <v>3650.9548437992553</v>
      </c>
      <c r="DW57" s="526">
        <f ca="1" xml:space="preserve"> 'FS Qtr'!DW$50</f>
        <v>1402.6842828090219</v>
      </c>
      <c r="DX57" s="526">
        <f ca="1" xml:space="preserve"> 'FS Qtr'!DX$50</f>
        <v>1402.5399181108287</v>
      </c>
      <c r="DY57" s="526">
        <f ca="1" xml:space="preserve"> 'FS Qtr'!DY$50</f>
        <v>3303.5238140583629</v>
      </c>
      <c r="DZ57" s="526">
        <f ca="1" xml:space="preserve"> 'FS Qtr'!DZ$50</f>
        <v>3630.7497095778749</v>
      </c>
      <c r="EA57" s="526">
        <f ca="1" xml:space="preserve"> 'FS Qtr'!EA$50</f>
        <v>1393.692006387269</v>
      </c>
      <c r="EB57" s="526">
        <f ca="1" xml:space="preserve"> 'FS Qtr'!EB$50</f>
        <v>-28563.977051987727</v>
      </c>
      <c r="EC57" s="526">
        <f ca="1" xml:space="preserve"> 'FS Qtr'!EC$50</f>
        <v>0</v>
      </c>
      <c r="ED57" s="526">
        <f ca="1" xml:space="preserve"> 'FS Qtr'!ED$50</f>
        <v>0</v>
      </c>
      <c r="EE57" s="526">
        <f ca="1" xml:space="preserve"> 'FS Qtr'!EE$50</f>
        <v>0</v>
      </c>
      <c r="EF57" s="526">
        <f ca="1" xml:space="preserve"> 'FS Qtr'!EF$50</f>
        <v>0</v>
      </c>
      <c r="EG57" s="526">
        <f ca="1" xml:space="preserve"> 'FS Qtr'!EG$50</f>
        <v>0</v>
      </c>
      <c r="EH57" s="526">
        <f ca="1" xml:space="preserve"> 'FS Qtr'!EH$50</f>
        <v>0</v>
      </c>
      <c r="EI57" s="526">
        <f ca="1" xml:space="preserve"> 'FS Qtr'!EI$50</f>
        <v>0</v>
      </c>
      <c r="EJ57" s="526">
        <f ca="1" xml:space="preserve"> 'FS Qtr'!EJ$50</f>
        <v>0</v>
      </c>
      <c r="EK57" s="526">
        <f ca="1" xml:space="preserve"> 'FS Qtr'!EK$50</f>
        <v>0</v>
      </c>
      <c r="EL57" s="526">
        <f ca="1" xml:space="preserve"> 'FS Qtr'!EL$50</f>
        <v>0</v>
      </c>
      <c r="EM57" s="526">
        <f ca="1" xml:space="preserve"> 'FS Qtr'!EM$50</f>
        <v>0</v>
      </c>
      <c r="EN57" s="526">
        <f ca="1" xml:space="preserve"> 'FS Qtr'!EN$50</f>
        <v>0</v>
      </c>
      <c r="EO57" s="526">
        <f ca="1" xml:space="preserve"> 'FS Qtr'!EO$50</f>
        <v>0</v>
      </c>
      <c r="EP57" s="526">
        <f ca="1" xml:space="preserve"> 'FS Qtr'!EP$50</f>
        <v>0</v>
      </c>
      <c r="EQ57" s="526">
        <f ca="1" xml:space="preserve"> 'FS Qtr'!EQ$50</f>
        <v>0</v>
      </c>
      <c r="ER57" s="526">
        <f ca="1" xml:space="preserve"> 'FS Qtr'!ER$50</f>
        <v>0</v>
      </c>
      <c r="ES57" s="526">
        <f ca="1" xml:space="preserve"> 'FS Qtr'!ES$50</f>
        <v>0</v>
      </c>
      <c r="ET57" s="526">
        <f ca="1" xml:space="preserve"> 'FS Qtr'!ET$50</f>
        <v>0</v>
      </c>
      <c r="EU57" s="526">
        <f ca="1" xml:space="preserve"> 'FS Qtr'!EU$50</f>
        <v>0</v>
      </c>
      <c r="EV57" s="526">
        <f ca="1" xml:space="preserve"> 'FS Qtr'!EV$50</f>
        <v>0</v>
      </c>
      <c r="EW57" s="526">
        <f ca="1" xml:space="preserve"> 'FS Qtr'!EW$50</f>
        <v>0</v>
      </c>
      <c r="EX57" s="526">
        <f ca="1" xml:space="preserve"> 'FS Qtr'!EX$50</f>
        <v>0</v>
      </c>
      <c r="EY57" s="526">
        <f ca="1" xml:space="preserve"> 'FS Qtr'!EY$50</f>
        <v>0</v>
      </c>
      <c r="EZ57" s="526">
        <f ca="1" xml:space="preserve"> 'FS Qtr'!EZ$50</f>
        <v>0</v>
      </c>
      <c r="FA57" s="526">
        <f ca="1" xml:space="preserve"> 'FS Qtr'!FA$50</f>
        <v>0</v>
      </c>
      <c r="FB57" s="526">
        <f ca="1" xml:space="preserve"> 'FS Qtr'!FB$50</f>
        <v>0</v>
      </c>
      <c r="FC57" s="526">
        <f ca="1" xml:space="preserve"> 'FS Qtr'!FC$50</f>
        <v>0</v>
      </c>
      <c r="FD57" s="526">
        <f ca="1" xml:space="preserve"> 'FS Qtr'!FD$50</f>
        <v>0</v>
      </c>
      <c r="FE57" s="526">
        <f ca="1" xml:space="preserve"> 'FS Qtr'!FE$50</f>
        <v>0</v>
      </c>
      <c r="FF57" s="526">
        <f ca="1" xml:space="preserve"> 'FS Qtr'!FF$50</f>
        <v>0</v>
      </c>
      <c r="FG57" s="526">
        <f ca="1" xml:space="preserve"> 'FS Qtr'!FG$50</f>
        <v>0</v>
      </c>
      <c r="FH57" s="526">
        <f ca="1" xml:space="preserve"> 'FS Qtr'!FH$50</f>
        <v>0</v>
      </c>
      <c r="FI57" s="526">
        <f ca="1" xml:space="preserve"> 'FS Qtr'!FI$50</f>
        <v>0</v>
      </c>
      <c r="FJ57" s="526">
        <f ca="1" xml:space="preserve"> 'FS Qtr'!FJ$50</f>
        <v>0</v>
      </c>
      <c r="FK57" s="526">
        <f ca="1" xml:space="preserve"> 'FS Qtr'!FK$50</f>
        <v>0</v>
      </c>
      <c r="FL57" s="526">
        <f ca="1" xml:space="preserve"> 'FS Qtr'!FL$50</f>
        <v>0</v>
      </c>
      <c r="FM57" s="526">
        <f ca="1" xml:space="preserve"> 'FS Qtr'!FM$50</f>
        <v>0</v>
      </c>
      <c r="FN57" s="526">
        <f ca="1" xml:space="preserve"> 'FS Qtr'!FN$50</f>
        <v>0</v>
      </c>
      <c r="FO57" s="526">
        <f ca="1" xml:space="preserve"> 'FS Qtr'!FO$50</f>
        <v>0</v>
      </c>
      <c r="FP57" s="526">
        <f ca="1" xml:space="preserve"> 'FS Qtr'!FP$50</f>
        <v>0</v>
      </c>
      <c r="FQ57" s="526">
        <f ca="1" xml:space="preserve"> 'FS Qtr'!FQ$50</f>
        <v>0</v>
      </c>
      <c r="FR57" s="526">
        <f ca="1" xml:space="preserve"> 'FS Qtr'!FR$50</f>
        <v>0</v>
      </c>
      <c r="FS57" s="526">
        <f ca="1" xml:space="preserve"> 'FS Qtr'!FS$50</f>
        <v>0</v>
      </c>
      <c r="FT57" s="526">
        <f ca="1" xml:space="preserve"> 'FS Qtr'!FT$50</f>
        <v>0</v>
      </c>
      <c r="FU57" s="526">
        <f ca="1" xml:space="preserve"> 'FS Qtr'!FU$50</f>
        <v>0</v>
      </c>
      <c r="FV57" s="526">
        <f ca="1" xml:space="preserve"> 'FS Qtr'!FV$50</f>
        <v>0</v>
      </c>
      <c r="FW57" s="526">
        <f ca="1" xml:space="preserve"> 'FS Qtr'!FW$50</f>
        <v>0</v>
      </c>
      <c r="FX57" s="526">
        <f ca="1" xml:space="preserve"> 'FS Qtr'!FX$50</f>
        <v>0</v>
      </c>
      <c r="FY57" s="526">
        <f ca="1" xml:space="preserve"> 'FS Qtr'!FY$50</f>
        <v>0</v>
      </c>
      <c r="FZ57" s="526">
        <f ca="1" xml:space="preserve"> 'FS Qtr'!FZ$50</f>
        <v>0</v>
      </c>
      <c r="GA57" s="526">
        <f ca="1" xml:space="preserve"> 'FS Qtr'!GA$50</f>
        <v>0</v>
      </c>
      <c r="GB57" s="526">
        <f ca="1" xml:space="preserve"> 'FS Qtr'!GB$50</f>
        <v>0</v>
      </c>
      <c r="GC57" s="526">
        <f ca="1" xml:space="preserve"> 'FS Qtr'!GC$50</f>
        <v>0</v>
      </c>
      <c r="GD57" s="526">
        <f ca="1" xml:space="preserve"> 'FS Qtr'!GD$50</f>
        <v>0</v>
      </c>
      <c r="GE57" s="526">
        <f ca="1" xml:space="preserve"> 'FS Qtr'!GE$50</f>
        <v>0</v>
      </c>
      <c r="GF57" s="526">
        <f ca="1" xml:space="preserve"> 'FS Qtr'!GF$50</f>
        <v>0</v>
      </c>
      <c r="GG57" s="526">
        <f ca="1" xml:space="preserve"> 'FS Qtr'!GG$50</f>
        <v>0</v>
      </c>
      <c r="GH57" s="526">
        <f ca="1" xml:space="preserve"> 'FS Qtr'!GH$50</f>
        <v>0</v>
      </c>
      <c r="GI57" s="526">
        <f ca="1" xml:space="preserve"> 'FS Qtr'!GI$50</f>
        <v>0</v>
      </c>
      <c r="GJ57" s="526">
        <f ca="1" xml:space="preserve"> 'FS Qtr'!GJ$50</f>
        <v>0</v>
      </c>
    </row>
    <row r="58" spans="1:255" s="527" customFormat="1" x14ac:dyDescent="0.25">
      <c r="A58" s="15"/>
      <c r="B58" s="15"/>
      <c r="C58" s="21"/>
      <c r="D58" s="60"/>
      <c r="E58" s="43" t="s">
        <v>193</v>
      </c>
      <c r="F58" s="43"/>
      <c r="G58" s="43" t="str">
        <f xml:space="preserve"> SMU</f>
        <v>$ 000s</v>
      </c>
      <c r="H58" s="43"/>
      <c r="I58" s="43"/>
      <c r="J58" s="43">
        <f t="shared" ref="J58:AO58" ca="1" si="66">MAX(0, SUM(J56:J57))</f>
        <v>0</v>
      </c>
      <c r="K58" s="43">
        <f t="shared" ca="1" si="66"/>
        <v>0</v>
      </c>
      <c r="L58" s="43">
        <f t="shared" ca="1" si="66"/>
        <v>0</v>
      </c>
      <c r="M58" s="43">
        <f t="shared" ca="1" si="66"/>
        <v>1961.8750000000018</v>
      </c>
      <c r="N58" s="43">
        <f t="shared" ca="1" si="66"/>
        <v>2450.6750000000011</v>
      </c>
      <c r="O58" s="43">
        <f t="shared" ca="1" si="66"/>
        <v>0</v>
      </c>
      <c r="P58" s="43">
        <f t="shared" ca="1" si="66"/>
        <v>0</v>
      </c>
      <c r="Q58" s="43">
        <f t="shared" ca="1" si="66"/>
        <v>526.01783194838413</v>
      </c>
      <c r="R58" s="43">
        <f t="shared" ca="1" si="66"/>
        <v>2535.1436567164192</v>
      </c>
      <c r="S58" s="43">
        <f t="shared" ca="1" si="66"/>
        <v>0</v>
      </c>
      <c r="T58" s="43">
        <f t="shared" ca="1" si="66"/>
        <v>0</v>
      </c>
      <c r="U58" s="43">
        <f t="shared" ca="1" si="66"/>
        <v>819.51577160535885</v>
      </c>
      <c r="V58" s="43">
        <f t="shared" ca="1" si="66"/>
        <v>2619.7527678770348</v>
      </c>
      <c r="W58" s="43">
        <f t="shared" ca="1" si="66"/>
        <v>0</v>
      </c>
      <c r="X58" s="43">
        <f t="shared" ca="1" si="66"/>
        <v>0</v>
      </c>
      <c r="Y58" s="43">
        <f t="shared" ca="1" si="66"/>
        <v>1103.9283123809789</v>
      </c>
      <c r="Z58" s="43">
        <f t="shared" ca="1" si="66"/>
        <v>2704.5016347035175</v>
      </c>
      <c r="AA58" s="43">
        <f t="shared" ca="1" si="66"/>
        <v>0</v>
      </c>
      <c r="AB58" s="43">
        <f t="shared" ca="1" si="66"/>
        <v>0</v>
      </c>
      <c r="AC58" s="43">
        <f t="shared" ca="1" si="66"/>
        <v>1407.2741668786609</v>
      </c>
      <c r="AD58" s="43">
        <f t="shared" ca="1" si="66"/>
        <v>2789.3895618940492</v>
      </c>
      <c r="AE58" s="43">
        <f t="shared" ca="1" si="66"/>
        <v>0</v>
      </c>
      <c r="AF58" s="43">
        <f t="shared" ca="1" si="66"/>
        <v>0</v>
      </c>
      <c r="AG58" s="43">
        <f t="shared" ca="1" si="66"/>
        <v>1701.5320955210582</v>
      </c>
      <c r="AH58" s="43">
        <f t="shared" ca="1" si="66"/>
        <v>2874.4158576060199</v>
      </c>
      <c r="AI58" s="43">
        <f t="shared" ca="1" si="66"/>
        <v>0</v>
      </c>
      <c r="AJ58" s="43">
        <f t="shared" ca="1" si="66"/>
        <v>0</v>
      </c>
      <c r="AK58" s="43">
        <f t="shared" ca="1" si="66"/>
        <v>1996.0408373227799</v>
      </c>
      <c r="AL58" s="43">
        <f t="shared" ca="1" si="66"/>
        <v>2899.2494785453619</v>
      </c>
      <c r="AM58" s="43">
        <f t="shared" ca="1" si="66"/>
        <v>0</v>
      </c>
      <c r="AN58" s="43">
        <f t="shared" ca="1" si="66"/>
        <v>0</v>
      </c>
      <c r="AO58" s="43">
        <f t="shared" ca="1" si="66"/>
        <v>1526.3839969571115</v>
      </c>
      <c r="AP58" s="43">
        <f t="shared" ref="AP58:BU58" ca="1" si="67">MAX(0, SUM(AP56:AP57))</f>
        <v>2311.8401845259596</v>
      </c>
      <c r="AQ58" s="43">
        <f t="shared" ca="1" si="67"/>
        <v>0</v>
      </c>
      <c r="AR58" s="43">
        <f t="shared" ca="1" si="67"/>
        <v>0</v>
      </c>
      <c r="AS58" s="43">
        <f t="shared" ca="1" si="67"/>
        <v>1621.2806119291183</v>
      </c>
      <c r="AT58" s="43">
        <f t="shared" ca="1" si="67"/>
        <v>2338.2803814130843</v>
      </c>
      <c r="AU58" s="43">
        <f t="shared" ca="1" si="67"/>
        <v>0</v>
      </c>
      <c r="AV58" s="43">
        <f t="shared" ca="1" si="67"/>
        <v>0</v>
      </c>
      <c r="AW58" s="43">
        <f t="shared" ca="1" si="67"/>
        <v>1739.5718038390191</v>
      </c>
      <c r="AX58" s="43">
        <f t="shared" ca="1" si="67"/>
        <v>2372.6030611906149</v>
      </c>
      <c r="AY58" s="43">
        <f t="shared" ca="1" si="67"/>
        <v>0</v>
      </c>
      <c r="AZ58" s="43">
        <f t="shared" ca="1" si="67"/>
        <v>0</v>
      </c>
      <c r="BA58" s="43">
        <f t="shared" ca="1" si="67"/>
        <v>3629.6563388536106</v>
      </c>
      <c r="BB58" s="43">
        <f t="shared" ca="1" si="67"/>
        <v>4140.8256603207283</v>
      </c>
      <c r="BC58" s="43">
        <f t="shared" ca="1" si="67"/>
        <v>1675.4393387875091</v>
      </c>
      <c r="BD58" s="43">
        <f t="shared" ca="1" si="67"/>
        <v>1669.6402277225097</v>
      </c>
      <c r="BE58" s="43">
        <f t="shared" ca="1" si="67"/>
        <v>3743.8223981248057</v>
      </c>
      <c r="BF58" s="43">
        <f t="shared" ca="1" si="67"/>
        <v>4096.6931043342374</v>
      </c>
      <c r="BG58" s="43">
        <f t="shared" ca="1" si="67"/>
        <v>1644.6743311899797</v>
      </c>
      <c r="BH58" s="43">
        <f t="shared" ca="1" si="67"/>
        <v>1639.950918983094</v>
      </c>
      <c r="BI58" s="43">
        <f t="shared" ca="1" si="67"/>
        <v>3704.8082802861009</v>
      </c>
      <c r="BJ58" s="43">
        <f t="shared" ca="1" si="67"/>
        <v>4056.8681907650021</v>
      </c>
      <c r="BK58" s="43">
        <f t="shared" ca="1" si="67"/>
        <v>1617.9460569207358</v>
      </c>
      <c r="BL58" s="43">
        <f t="shared" ca="1" si="67"/>
        <v>1614.0988081569014</v>
      </c>
      <c r="BM58" s="43">
        <f t="shared" ca="1" si="67"/>
        <v>3669.4932779502114</v>
      </c>
      <c r="BN58" s="43">
        <f t="shared" ca="1" si="67"/>
        <v>4020.5711757374834</v>
      </c>
      <c r="BO58" s="43">
        <f t="shared" ca="1" si="67"/>
        <v>1594.5140355515878</v>
      </c>
      <c r="BP58" s="43">
        <f t="shared" ca="1" si="67"/>
        <v>1591.3804273881403</v>
      </c>
      <c r="BQ58" s="43">
        <f t="shared" ca="1" si="67"/>
        <v>3637.2088291044602</v>
      </c>
      <c r="BR58" s="43">
        <f t="shared" ca="1" si="67"/>
        <v>3987.16685698733</v>
      </c>
      <c r="BS58" s="43">
        <f t="shared" ca="1" si="67"/>
        <v>1573.7750998105785</v>
      </c>
      <c r="BT58" s="43">
        <f t="shared" ca="1" si="67"/>
        <v>1571.2227563763995</v>
      </c>
      <c r="BU58" s="43">
        <f t="shared" ca="1" si="67"/>
        <v>3607.4102982448703</v>
      </c>
      <c r="BV58" s="43">
        <f t="shared" ref="BV58:DA58" ca="1" si="68">MAX(0, SUM(BV56:BV57))</f>
        <v>3956.1377627735155</v>
      </c>
      <c r="BW58" s="43">
        <f t="shared" ca="1" si="68"/>
        <v>1555.2379250553518</v>
      </c>
      <c r="BX58" s="43">
        <f t="shared" ca="1" si="68"/>
        <v>1553.1590253760667</v>
      </c>
      <c r="BY58" s="43">
        <f t="shared" ca="1" si="68"/>
        <v>4029.171204996665</v>
      </c>
      <c r="BZ58" s="43">
        <f t="shared" ca="1" si="68"/>
        <v>5214.103669066124</v>
      </c>
      <c r="CA58" s="43">
        <f t="shared" ca="1" si="68"/>
        <v>3661.191570608351</v>
      </c>
      <c r="CB58" s="43">
        <f t="shared" ca="1" si="68"/>
        <v>4493.3638294644825</v>
      </c>
      <c r="CC58" s="43">
        <f t="shared" ca="1" si="68"/>
        <v>7342.3055037740769</v>
      </c>
      <c r="CD58" s="43">
        <f t="shared" ca="1" si="68"/>
        <v>8518.8877652214851</v>
      </c>
      <c r="CE58" s="43">
        <f t="shared" ca="1" si="68"/>
        <v>6971.5683371549712</v>
      </c>
      <c r="CF58" s="43">
        <f t="shared" ca="1" si="68"/>
        <v>7797.772843069909</v>
      </c>
      <c r="CG58" s="43">
        <f t="shared" ca="1" si="68"/>
        <v>10631.003470352054</v>
      </c>
      <c r="CH58" s="43">
        <f t="shared" ca="1" si="68"/>
        <v>11800.470746223617</v>
      </c>
      <c r="CI58" s="43">
        <f t="shared" ca="1" si="68"/>
        <v>10259.850154379659</v>
      </c>
      <c r="CJ58" s="43">
        <f t="shared" ca="1" si="68"/>
        <v>11081.193888225538</v>
      </c>
      <c r="CK58" s="43">
        <f t="shared" ca="1" si="68"/>
        <v>13899.815058924352</v>
      </c>
      <c r="CL58" s="43">
        <f t="shared" ca="1" si="68"/>
        <v>15063.17500188775</v>
      </c>
      <c r="CM58" s="43">
        <f t="shared" ca="1" si="68"/>
        <v>13530.143560715973</v>
      </c>
      <c r="CN58" s="43">
        <f t="shared" ca="1" si="68"/>
        <v>14347.528165331778</v>
      </c>
      <c r="CO58" s="43">
        <f t="shared" ca="1" si="68"/>
        <v>17152.446150209558</v>
      </c>
      <c r="CP58" s="43">
        <f t="shared" ca="1" si="68"/>
        <v>18310.521052559398</v>
      </c>
      <c r="CQ58" s="43">
        <f t="shared" ca="1" si="68"/>
        <v>16785.793317267358</v>
      </c>
      <c r="CR58" s="43">
        <f t="shared" ca="1" si="68"/>
        <v>17599.95318638071</v>
      </c>
      <c r="CS58" s="43">
        <f t="shared" ca="1" si="68"/>
        <v>20391.915122230203</v>
      </c>
      <c r="CT58" s="43">
        <f t="shared" ca="1" si="68"/>
        <v>21545.376291352837</v>
      </c>
      <c r="CU58" s="43">
        <f t="shared" ca="1" si="68"/>
        <v>20029.52371294035</v>
      </c>
      <c r="CV58" s="43">
        <f t="shared" ca="1" si="68"/>
        <v>20841.057014832357</v>
      </c>
      <c r="CW58" s="43">
        <f t="shared" ca="1" si="68"/>
        <v>23620.680378188776</v>
      </c>
      <c r="CX58" s="43">
        <f t="shared" ca="1" si="68"/>
        <v>24770.076135631723</v>
      </c>
      <c r="CY58" s="43">
        <f t="shared" ca="1" si="68"/>
        <v>23263.553658357752</v>
      </c>
      <c r="CZ58" s="43">
        <f t="shared" ca="1" si="68"/>
        <v>24072.94760483193</v>
      </c>
      <c r="DA58" s="43">
        <f t="shared" ca="1" si="68"/>
        <v>26840.744218717737</v>
      </c>
      <c r="DB58" s="43">
        <f t="shared" ref="DB58:EG58" ca="1" si="69">MAX(0, SUM(DB56:DB57))</f>
        <v>27986.522705644915</v>
      </c>
      <c r="DC58" s="43">
        <f t="shared" ca="1" si="69"/>
        <v>26489.690430569251</v>
      </c>
      <c r="DD58" s="43">
        <f t="shared" ca="1" si="69"/>
        <v>27297.341858684635</v>
      </c>
      <c r="DE58" s="43">
        <f t="shared" ca="1" si="69"/>
        <v>30053.737446474184</v>
      </c>
      <c r="DF58" s="43">
        <f t="shared" ca="1" si="69"/>
        <v>31196.265198889847</v>
      </c>
      <c r="DG58" s="43">
        <f t="shared" ca="1" si="69"/>
        <v>29709.406028703146</v>
      </c>
      <c r="DH58" s="43">
        <f t="shared" ca="1" si="69"/>
        <v>30515.638164724551</v>
      </c>
      <c r="DI58" s="43">
        <f t="shared" ca="1" si="69"/>
        <v>33260.988277109005</v>
      </c>
      <c r="DJ58" s="43">
        <f t="shared" ca="1" si="69"/>
        <v>33600.565355531537</v>
      </c>
      <c r="DK58" s="43">
        <f t="shared" ca="1" si="69"/>
        <v>31323.899366120924</v>
      </c>
      <c r="DL58" s="43">
        <f t="shared" ca="1" si="69"/>
        <v>31328.975479861208</v>
      </c>
      <c r="DM58" s="43">
        <f t="shared" ca="1" si="69"/>
        <v>33263.57846767977</v>
      </c>
      <c r="DN58" s="43">
        <f t="shared" ca="1" si="69"/>
        <v>33600.450780393279</v>
      </c>
      <c r="DO58" s="43">
        <f t="shared" ca="1" si="69"/>
        <v>31334.146926314876</v>
      </c>
      <c r="DP58" s="43">
        <f t="shared" ca="1" si="69"/>
        <v>31338.281452682048</v>
      </c>
      <c r="DQ58" s="43">
        <f t="shared" ca="1" si="69"/>
        <v>33262.389033591848</v>
      </c>
      <c r="DR58" s="43">
        <f t="shared" ca="1" si="69"/>
        <v>33596.758374049066</v>
      </c>
      <c r="DS58" s="43">
        <f t="shared" ca="1" si="69"/>
        <v>31340.944022452342</v>
      </c>
      <c r="DT58" s="43">
        <f t="shared" ca="1" si="69"/>
        <v>31344.311620019194</v>
      </c>
      <c r="DU58" s="43">
        <f t="shared" ca="1" si="69"/>
        <v>33258.137485330575</v>
      </c>
      <c r="DV58" s="43">
        <f t="shared" ca="1" si="69"/>
        <v>33590.169707717592</v>
      </c>
      <c r="DW58" s="43">
        <f t="shared" ca="1" si="69"/>
        <v>31344.938403531443</v>
      </c>
      <c r="DX58" s="43">
        <f t="shared" ca="1" si="69"/>
        <v>31347.681332797132</v>
      </c>
      <c r="DY58" s="43">
        <f t="shared" ca="1" si="69"/>
        <v>33251.408158010352</v>
      </c>
      <c r="DZ58" s="43">
        <f t="shared" ca="1" si="69"/>
        <v>33581.239836332265</v>
      </c>
      <c r="EA58" s="43">
        <f t="shared" ca="1" si="69"/>
        <v>31346.657626803939</v>
      </c>
      <c r="EB58" s="43">
        <f t="shared" ca="1" si="69"/>
        <v>1391.3402874081075</v>
      </c>
      <c r="EC58" s="43">
        <f t="shared" ca="1" si="69"/>
        <v>4.3200998334214091E-12</v>
      </c>
      <c r="ED58" s="43">
        <f t="shared" ca="1" si="69"/>
        <v>4.3200998334214091E-12</v>
      </c>
      <c r="EE58" s="43">
        <f t="shared" ca="1" si="69"/>
        <v>4.3200998334214091E-12</v>
      </c>
      <c r="EF58" s="43">
        <f t="shared" ca="1" si="69"/>
        <v>4.3200998334214091E-12</v>
      </c>
      <c r="EG58" s="43">
        <f t="shared" ca="1" si="69"/>
        <v>4.3200998334214091E-12</v>
      </c>
      <c r="EH58" s="43">
        <f t="shared" ref="EH58:FM58" ca="1" si="70">MAX(0, SUM(EH56:EH57))</f>
        <v>4.3200998334214091E-12</v>
      </c>
      <c r="EI58" s="43">
        <f t="shared" ca="1" si="70"/>
        <v>4.3200998334214091E-12</v>
      </c>
      <c r="EJ58" s="43">
        <f t="shared" ca="1" si="70"/>
        <v>4.3200998334214091E-12</v>
      </c>
      <c r="EK58" s="43">
        <f t="shared" ca="1" si="70"/>
        <v>4.3200998334214091E-12</v>
      </c>
      <c r="EL58" s="43">
        <f t="shared" ca="1" si="70"/>
        <v>4.3200998334214091E-12</v>
      </c>
      <c r="EM58" s="43">
        <f t="shared" ca="1" si="70"/>
        <v>4.3200998334214091E-12</v>
      </c>
      <c r="EN58" s="43">
        <f t="shared" ca="1" si="70"/>
        <v>4.3200998334214091E-12</v>
      </c>
      <c r="EO58" s="43">
        <f t="shared" ca="1" si="70"/>
        <v>4.3200998334214091E-12</v>
      </c>
      <c r="EP58" s="43">
        <f t="shared" ca="1" si="70"/>
        <v>4.3200998334214091E-12</v>
      </c>
      <c r="EQ58" s="43">
        <f t="shared" ca="1" si="70"/>
        <v>4.3200998334214091E-12</v>
      </c>
      <c r="ER58" s="43">
        <f t="shared" ca="1" si="70"/>
        <v>4.3200998334214091E-12</v>
      </c>
      <c r="ES58" s="43">
        <f t="shared" ca="1" si="70"/>
        <v>4.3200998334214091E-12</v>
      </c>
      <c r="ET58" s="43">
        <f t="shared" ca="1" si="70"/>
        <v>4.3200998334214091E-12</v>
      </c>
      <c r="EU58" s="43">
        <f t="shared" ca="1" si="70"/>
        <v>4.3200998334214091E-12</v>
      </c>
      <c r="EV58" s="43">
        <f t="shared" ca="1" si="70"/>
        <v>4.3200998334214091E-12</v>
      </c>
      <c r="EW58" s="43">
        <f t="shared" ca="1" si="70"/>
        <v>4.3200998334214091E-12</v>
      </c>
      <c r="EX58" s="43">
        <f t="shared" ca="1" si="70"/>
        <v>4.3200998334214091E-12</v>
      </c>
      <c r="EY58" s="43">
        <f t="shared" ca="1" si="70"/>
        <v>4.3200998334214091E-12</v>
      </c>
      <c r="EZ58" s="43">
        <f t="shared" ca="1" si="70"/>
        <v>4.3200998334214091E-12</v>
      </c>
      <c r="FA58" s="43">
        <f t="shared" ca="1" si="70"/>
        <v>4.3200998334214091E-12</v>
      </c>
      <c r="FB58" s="43">
        <f t="shared" ca="1" si="70"/>
        <v>4.3200998334214091E-12</v>
      </c>
      <c r="FC58" s="43">
        <f t="shared" ca="1" si="70"/>
        <v>4.3200998334214091E-12</v>
      </c>
      <c r="FD58" s="43">
        <f t="shared" ca="1" si="70"/>
        <v>4.3200998334214091E-12</v>
      </c>
      <c r="FE58" s="43">
        <f t="shared" ca="1" si="70"/>
        <v>4.3200998334214091E-12</v>
      </c>
      <c r="FF58" s="43">
        <f t="shared" ca="1" si="70"/>
        <v>4.3200998334214091E-12</v>
      </c>
      <c r="FG58" s="43">
        <f t="shared" ca="1" si="70"/>
        <v>4.3200998334214091E-12</v>
      </c>
      <c r="FH58" s="43">
        <f t="shared" ca="1" si="70"/>
        <v>4.3200998334214091E-12</v>
      </c>
      <c r="FI58" s="43">
        <f t="shared" ca="1" si="70"/>
        <v>4.3200998334214091E-12</v>
      </c>
      <c r="FJ58" s="43">
        <f t="shared" ca="1" si="70"/>
        <v>4.3200998334214091E-12</v>
      </c>
      <c r="FK58" s="43">
        <f t="shared" ca="1" si="70"/>
        <v>4.3200998334214091E-12</v>
      </c>
      <c r="FL58" s="43">
        <f t="shared" ca="1" si="70"/>
        <v>4.3200998334214091E-12</v>
      </c>
      <c r="FM58" s="43">
        <f t="shared" ca="1" si="70"/>
        <v>4.3200998334214091E-12</v>
      </c>
      <c r="FN58" s="43">
        <f t="shared" ref="FN58:GJ58" ca="1" si="71">MAX(0, SUM(FN56:FN57))</f>
        <v>4.3200998334214091E-12</v>
      </c>
      <c r="FO58" s="43">
        <f t="shared" ca="1" si="71"/>
        <v>4.3200998334214091E-12</v>
      </c>
      <c r="FP58" s="43">
        <f t="shared" ca="1" si="71"/>
        <v>4.3200998334214091E-12</v>
      </c>
      <c r="FQ58" s="43">
        <f t="shared" ca="1" si="71"/>
        <v>4.3200998334214091E-12</v>
      </c>
      <c r="FR58" s="43">
        <f t="shared" ca="1" si="71"/>
        <v>4.3200998334214091E-12</v>
      </c>
      <c r="FS58" s="43">
        <f t="shared" ca="1" si="71"/>
        <v>4.3200998334214091E-12</v>
      </c>
      <c r="FT58" s="43">
        <f t="shared" ca="1" si="71"/>
        <v>4.3200998334214091E-12</v>
      </c>
      <c r="FU58" s="43">
        <f t="shared" ca="1" si="71"/>
        <v>4.3200998334214091E-12</v>
      </c>
      <c r="FV58" s="43">
        <f t="shared" ca="1" si="71"/>
        <v>4.3200998334214091E-12</v>
      </c>
      <c r="FW58" s="43">
        <f t="shared" ca="1" si="71"/>
        <v>4.3200998334214091E-12</v>
      </c>
      <c r="FX58" s="43">
        <f t="shared" ca="1" si="71"/>
        <v>4.3200998334214091E-12</v>
      </c>
      <c r="FY58" s="43">
        <f t="shared" ca="1" si="71"/>
        <v>4.3200998334214091E-12</v>
      </c>
      <c r="FZ58" s="43">
        <f t="shared" ca="1" si="71"/>
        <v>4.3200998334214091E-12</v>
      </c>
      <c r="GA58" s="43">
        <f t="shared" ca="1" si="71"/>
        <v>4.3200998334214091E-12</v>
      </c>
      <c r="GB58" s="43">
        <f t="shared" ca="1" si="71"/>
        <v>4.3200998334214091E-12</v>
      </c>
      <c r="GC58" s="43">
        <f t="shared" ca="1" si="71"/>
        <v>4.3200998334214091E-12</v>
      </c>
      <c r="GD58" s="43">
        <f t="shared" ca="1" si="71"/>
        <v>4.3200998334214091E-12</v>
      </c>
      <c r="GE58" s="43">
        <f t="shared" ca="1" si="71"/>
        <v>4.3200998334214091E-12</v>
      </c>
      <c r="GF58" s="43">
        <f t="shared" ca="1" si="71"/>
        <v>4.3200998334214091E-12</v>
      </c>
      <c r="GG58" s="43">
        <f t="shared" ca="1" si="71"/>
        <v>4.3200998334214091E-12</v>
      </c>
      <c r="GH58" s="43">
        <f t="shared" ca="1" si="71"/>
        <v>4.3200998334214091E-12</v>
      </c>
      <c r="GI58" s="43">
        <f t="shared" ca="1" si="71"/>
        <v>4.3200998334214091E-12</v>
      </c>
      <c r="GJ58" s="43">
        <f t="shared" ca="1" si="71"/>
        <v>4.3200998334214091E-12</v>
      </c>
    </row>
    <row r="60" spans="1:255" x14ac:dyDescent="0.25">
      <c r="E60" s="268" t="str">
        <f t="shared" ref="E60:AJ60" si="72" xml:space="preserve"> E$54</f>
        <v>Earnings available for dividend</v>
      </c>
      <c r="F60" s="268">
        <f t="shared" si="72"/>
        <v>0</v>
      </c>
      <c r="G60" s="268" t="str">
        <f t="shared" si="72"/>
        <v>$ 000s</v>
      </c>
      <c r="H60" s="268">
        <f t="shared" si="72"/>
        <v>0</v>
      </c>
      <c r="I60" s="268">
        <f t="shared" si="72"/>
        <v>0</v>
      </c>
      <c r="J60" s="268">
        <f t="shared" si="72"/>
        <v>0</v>
      </c>
      <c r="K60" s="268">
        <f t="shared" ca="1" si="72"/>
        <v>0</v>
      </c>
      <c r="L60" s="268">
        <f t="shared" ca="1" si="72"/>
        <v>0</v>
      </c>
      <c r="M60" s="268">
        <f t="shared" ca="1" si="72"/>
        <v>2169.5000000000014</v>
      </c>
      <c r="N60" s="268">
        <f t="shared" ca="1" si="72"/>
        <v>2768.1650000000004</v>
      </c>
      <c r="O60" s="268">
        <f t="shared" ca="1" si="72"/>
        <v>315.51999999999816</v>
      </c>
      <c r="P60" s="268">
        <f t="shared" ca="1" si="72"/>
        <v>336.16089999999815</v>
      </c>
      <c r="Q60" s="268">
        <f t="shared" ca="1" si="72"/>
        <v>2538.3042655587064</v>
      </c>
      <c r="R60" s="268">
        <f t="shared" ca="1" si="72"/>
        <v>4640.4013589834576</v>
      </c>
      <c r="S60" s="268">
        <f t="shared" ca="1" si="72"/>
        <v>2183.7235729138042</v>
      </c>
      <c r="T60" s="268">
        <f t="shared" ca="1" si="72"/>
        <v>2285.2534196799738</v>
      </c>
      <c r="U60" s="268">
        <f t="shared" ca="1" si="72"/>
        <v>4560.8703195513262</v>
      </c>
      <c r="V60" s="268">
        <f t="shared" ca="1" si="72"/>
        <v>6437.156762247595</v>
      </c>
      <c r="W60" s="268">
        <f t="shared" ca="1" si="72"/>
        <v>3976.354114417094</v>
      </c>
      <c r="X60" s="268">
        <f t="shared" ca="1" si="72"/>
        <v>4151.5707214383738</v>
      </c>
      <c r="Y60" s="268">
        <f t="shared" ca="1" si="72"/>
        <v>6500.5466442753441</v>
      </c>
      <c r="Z60" s="268">
        <f t="shared" ca="1" si="72"/>
        <v>8160.219639657179</v>
      </c>
      <c r="AA60" s="268">
        <f t="shared" ca="1" si="72"/>
        <v>5695.2005124626503</v>
      </c>
      <c r="AB60" s="268">
        <f t="shared" ca="1" si="72"/>
        <v>5958.6574951969096</v>
      </c>
      <c r="AC60" s="268">
        <f t="shared" ca="1" si="72"/>
        <v>8381.5373384565901</v>
      </c>
      <c r="AD60" s="268">
        <f t="shared" ca="1" si="72"/>
        <v>9805.7748210931677</v>
      </c>
      <c r="AE60" s="268">
        <f t="shared" ca="1" si="72"/>
        <v>7336.4480527404003</v>
      </c>
      <c r="AF60" s="268">
        <f t="shared" ca="1" si="72"/>
        <v>7680.9427300879224</v>
      </c>
      <c r="AG60" s="268">
        <f t="shared" ca="1" si="72"/>
        <v>10177.610935615965</v>
      </c>
      <c r="AH60" s="268">
        <f t="shared" ca="1" si="72"/>
        <v>11375.611526179722</v>
      </c>
      <c r="AI60" s="268">
        <f t="shared" ca="1" si="72"/>
        <v>8901.8864084157758</v>
      </c>
      <c r="AJ60" s="268">
        <f t="shared" ca="1" si="72"/>
        <v>9327.4678704531107</v>
      </c>
      <c r="AK60" s="268">
        <f t="shared" ref="AK60:BP60" ca="1" si="73" xml:space="preserve"> AK$54</f>
        <v>11898.028338431926</v>
      </c>
      <c r="AL60" s="268">
        <f t="shared" ca="1" si="73"/>
        <v>12869.651367860208</v>
      </c>
      <c r="AM60" s="268">
        <f t="shared" ca="1" si="73"/>
        <v>10451.767998610441</v>
      </c>
      <c r="AN60" s="268">
        <f t="shared" ca="1" si="73"/>
        <v>10953.881679783979</v>
      </c>
      <c r="AO60" s="268">
        <f t="shared" ca="1" si="73"/>
        <v>13595.094816808429</v>
      </c>
      <c r="AP60" s="268">
        <f t="shared" ca="1" si="73"/>
        <v>15104.615463384711</v>
      </c>
      <c r="AQ60" s="268">
        <f t="shared" ca="1" si="73"/>
        <v>13354.863944824518</v>
      </c>
      <c r="AR60" s="268">
        <f t="shared" ca="1" si="73"/>
        <v>13939.744069108094</v>
      </c>
      <c r="AS60" s="268">
        <f t="shared" ca="1" si="73"/>
        <v>16651.798816640639</v>
      </c>
      <c r="AT60" s="268">
        <f t="shared" ca="1" si="73"/>
        <v>18134.772675889028</v>
      </c>
      <c r="AU60" s="268">
        <f t="shared" ca="1" si="73"/>
        <v>16439.35046956626</v>
      </c>
      <c r="AV60" s="268">
        <f t="shared" ca="1" si="73"/>
        <v>17104.023031612112</v>
      </c>
      <c r="AW60" s="268">
        <f t="shared" ca="1" si="73"/>
        <v>19887.37688481533</v>
      </c>
      <c r="AX60" s="268">
        <f t="shared" ca="1" si="73"/>
        <v>21320.517888118113</v>
      </c>
      <c r="AY60" s="268">
        <f t="shared" ca="1" si="73"/>
        <v>19671.589230002439</v>
      </c>
      <c r="AZ60" s="268">
        <f t="shared" ca="1" si="73"/>
        <v>20416.279316543492</v>
      </c>
      <c r="BA60" s="268">
        <f t="shared" ca="1" si="73"/>
        <v>23271.387313590574</v>
      </c>
      <c r="BB60" s="268">
        <f t="shared" ca="1" si="73"/>
        <v>22860.470086320845</v>
      </c>
      <c r="BC60" s="268">
        <f t="shared" ca="1" si="73"/>
        <v>19479.101543487617</v>
      </c>
      <c r="BD60" s="268">
        <f t="shared" ca="1" si="73"/>
        <v>18563.119322187613</v>
      </c>
      <c r="BE60" s="268">
        <f t="shared" ca="1" si="73"/>
        <v>19732.627537866654</v>
      </c>
      <c r="BF60" s="268">
        <f t="shared" ca="1" si="73"/>
        <v>19186.057987088996</v>
      </c>
      <c r="BG60" s="268">
        <f t="shared" ca="1" si="73"/>
        <v>15839.570969807</v>
      </c>
      <c r="BH60" s="268">
        <f t="shared" ca="1" si="73"/>
        <v>14945.102725669265</v>
      </c>
      <c r="BI60" s="268">
        <f t="shared" ca="1" si="73"/>
        <v>16124.702496637965</v>
      </c>
      <c r="BJ60" s="268">
        <f t="shared" ca="1" si="73"/>
        <v>15595.767696299274</v>
      </c>
      <c r="BK60" s="268">
        <f t="shared" ca="1" si="73"/>
        <v>12279.900587178294</v>
      </c>
      <c r="BL60" s="268">
        <f t="shared" ca="1" si="73"/>
        <v>11402.955611901582</v>
      </c>
      <c r="BM60" s="268">
        <f t="shared" ca="1" si="73"/>
        <v>12588.907241507659</v>
      </c>
      <c r="BN60" s="268">
        <f t="shared" ca="1" si="73"/>
        <v>12074.014441117059</v>
      </c>
      <c r="BO60" s="268">
        <f t="shared" ca="1" si="73"/>
        <v>8785.2851376621857</v>
      </c>
      <c r="BP60" s="268">
        <f t="shared" ca="1" si="73"/>
        <v>7922.6129743932088</v>
      </c>
      <c r="BQ60" s="268">
        <f t="shared" ref="BQ60:CV60" ca="1" si="74" xml:space="preserve"> BQ$54</f>
        <v>9111.8797487592747</v>
      </c>
      <c r="BR60" s="268">
        <f t="shared" ca="1" si="74"/>
        <v>8608.1042306594045</v>
      </c>
      <c r="BS60" s="268">
        <f t="shared" ca="1" si="74"/>
        <v>5343.66560479905</v>
      </c>
      <c r="BT60" s="268">
        <f t="shared" ca="1" si="74"/>
        <v>4492.618736115448</v>
      </c>
      <c r="BU60" s="268">
        <f t="shared" ca="1" si="74"/>
        <v>5682.736478996967</v>
      </c>
      <c r="BV60" s="268">
        <f t="shared" ca="1" si="74"/>
        <v>5187.6976344880077</v>
      </c>
      <c r="BW60" s="268">
        <f t="shared" ca="1" si="74"/>
        <v>1945.2198031841197</v>
      </c>
      <c r="BX60" s="268">
        <f t="shared" ca="1" si="74"/>
        <v>1103.6418095983965</v>
      </c>
      <c r="BY60" s="268">
        <f t="shared" ca="1" si="74"/>
        <v>2742.1298500078788</v>
      </c>
      <c r="BZ60" s="268">
        <f t="shared" ca="1" si="74"/>
        <v>3091.4143818267776</v>
      </c>
      <c r="CA60" s="268">
        <f t="shared" ca="1" si="74"/>
        <v>704.63674773097227</v>
      </c>
      <c r="CB60" s="268">
        <f t="shared" ca="1" si="74"/>
        <v>704.63674773097341</v>
      </c>
      <c r="CC60" s="268">
        <f t="shared" ca="1" si="74"/>
        <v>2723.0147761272433</v>
      </c>
      <c r="CD60" s="268">
        <f t="shared" ca="1" si="74"/>
        <v>3070.5615739569926</v>
      </c>
      <c r="CE60" s="268">
        <f t="shared" ca="1" si="74"/>
        <v>695.65845545370428</v>
      </c>
      <c r="CF60" s="268">
        <f t="shared" ca="1" si="74"/>
        <v>695.65845545370541</v>
      </c>
      <c r="CG60" s="268">
        <f t="shared" ca="1" si="74"/>
        <v>2703.9948021166615</v>
      </c>
      <c r="CH60" s="268">
        <f t="shared" ca="1" si="74"/>
        <v>3049.8125113999945</v>
      </c>
      <c r="CI60" s="268">
        <f t="shared" ca="1" si="74"/>
        <v>686.72483129721877</v>
      </c>
      <c r="CJ60" s="268">
        <f t="shared" ca="1" si="74"/>
        <v>686.72483129721945</v>
      </c>
      <c r="CK60" s="268">
        <f t="shared" ca="1" si="74"/>
        <v>2685.0694548424499</v>
      </c>
      <c r="CL60" s="268">
        <f t="shared" ca="1" si="74"/>
        <v>3029.166678009944</v>
      </c>
      <c r="CM60" s="268">
        <f t="shared" ca="1" si="74"/>
        <v>677.8356530320583</v>
      </c>
      <c r="CN60" s="268">
        <f t="shared" ca="1" si="74"/>
        <v>677.83565303205944</v>
      </c>
      <c r="CO60" s="268">
        <f t="shared" ca="1" si="74"/>
        <v>2666.238263524825</v>
      </c>
      <c r="CP60" s="268">
        <f t="shared" ca="1" si="74"/>
        <v>3008.6235602089</v>
      </c>
      <c r="CQ60" s="268">
        <f t="shared" ca="1" si="74"/>
        <v>668.99069953438664</v>
      </c>
      <c r="CR60" s="268">
        <f t="shared" ca="1" si="74"/>
        <v>668.99069953438743</v>
      </c>
      <c r="CS60" s="268">
        <f t="shared" ca="1" si="74"/>
        <v>2647.5007597261961</v>
      </c>
      <c r="CT60" s="268">
        <f t="shared" ca="1" si="74"/>
        <v>2988.1826469740313</v>
      </c>
      <c r="CU60" s="268">
        <f t="shared" ca="1" si="74"/>
        <v>660.18975078048493</v>
      </c>
      <c r="CV60" s="268">
        <f t="shared" ca="1" si="74"/>
        <v>660.18975078048572</v>
      </c>
      <c r="CW60" s="268">
        <f t="shared" ref="CW60:EB60" ca="1" si="75" xml:space="preserve"> CW$54</f>
        <v>2628.8564773394983</v>
      </c>
      <c r="CX60" s="268">
        <f t="shared" ca="1" si="75"/>
        <v>2967.8434298249076</v>
      </c>
      <c r="CY60" s="268">
        <f t="shared" ca="1" si="75"/>
        <v>651.43258784127863</v>
      </c>
      <c r="CZ60" s="268">
        <f t="shared" ca="1" si="75"/>
        <v>651.43258784127977</v>
      </c>
      <c r="DA60" s="268">
        <f t="shared" ca="1" si="75"/>
        <v>2610.3049525766169</v>
      </c>
      <c r="DB60" s="268">
        <f t="shared" ca="1" si="75"/>
        <v>2947.6054028108542</v>
      </c>
      <c r="DC60" s="268">
        <f t="shared" ca="1" si="75"/>
        <v>642.7189928768945</v>
      </c>
      <c r="DD60" s="268">
        <f t="shared" ca="1" si="75"/>
        <v>642.71899287689519</v>
      </c>
      <c r="DE60" s="268">
        <f t="shared" ca="1" si="75"/>
        <v>2591.845723956832</v>
      </c>
      <c r="DF60" s="268">
        <f t="shared" ca="1" si="75"/>
        <v>2927.4680624983621</v>
      </c>
      <c r="DG60" s="268">
        <f t="shared" ca="1" si="75"/>
        <v>634.0487491312382</v>
      </c>
      <c r="DH60" s="268">
        <f t="shared" ca="1" si="75"/>
        <v>634.04874913123933</v>
      </c>
      <c r="DI60" s="268">
        <f t="shared" ca="1" si="75"/>
        <v>3373.4783322953563</v>
      </c>
      <c r="DJ60" s="268">
        <f t="shared" ca="1" si="75"/>
        <v>3707.4309079585692</v>
      </c>
      <c r="DK60" s="268">
        <f t="shared" ca="1" si="75"/>
        <v>1425.4216409266057</v>
      </c>
      <c r="DL60" s="268">
        <f t="shared" ca="1" si="75"/>
        <v>1425.4216409266064</v>
      </c>
      <c r="DM60" s="268">
        <f t="shared" ca="1" si="75"/>
        <v>3355.2023206918975</v>
      </c>
      <c r="DN60" s="268">
        <f t="shared" ca="1" si="75"/>
        <v>3687.4934407547962</v>
      </c>
      <c r="DO60" s="268">
        <f t="shared" ca="1" si="75"/>
        <v>1416.8374536583142</v>
      </c>
      <c r="DP60" s="268">
        <f t="shared" ca="1" si="75"/>
        <v>1416.8374536583153</v>
      </c>
      <c r="DQ60" s="268">
        <f t="shared" ca="1" si="75"/>
        <v>3337.0172345193009</v>
      </c>
      <c r="DR60" s="268">
        <f t="shared" ca="1" si="75"/>
        <v>3667.6551649301459</v>
      </c>
      <c r="DS60" s="268">
        <f t="shared" ca="1" si="75"/>
        <v>1408.2959737893677</v>
      </c>
      <c r="DT60" s="268">
        <f t="shared" ca="1" si="75"/>
        <v>1408.2959737893684</v>
      </c>
      <c r="DU60" s="268">
        <f t="shared" ca="1" si="75"/>
        <v>3318.9226214122405</v>
      </c>
      <c r="DV60" s="268">
        <f t="shared" ca="1" si="75"/>
        <v>3647.9155869951719</v>
      </c>
      <c r="DW60" s="268">
        <f t="shared" ca="1" si="75"/>
        <v>1399.7969888451426</v>
      </c>
      <c r="DX60" s="268">
        <f t="shared" ca="1" si="75"/>
        <v>1399.7969888451432</v>
      </c>
      <c r="DY60" s="268">
        <f t="shared" ca="1" si="75"/>
        <v>3300.918031255962</v>
      </c>
      <c r="DZ60" s="268">
        <f t="shared" ca="1" si="75"/>
        <v>3628.2742159155941</v>
      </c>
      <c r="EA60" s="268">
        <f t="shared" ca="1" si="75"/>
        <v>1391.3402874081021</v>
      </c>
      <c r="EB60" s="268">
        <f t="shared" ca="1" si="75"/>
        <v>1391.3402874081032</v>
      </c>
      <c r="EC60" s="268">
        <f t="shared" ref="EC60:FH60" ca="1" si="76" xml:space="preserve"> EC$54</f>
        <v>0</v>
      </c>
      <c r="ED60" s="268">
        <f t="shared" ca="1" si="76"/>
        <v>0</v>
      </c>
      <c r="EE60" s="268">
        <f t="shared" ca="1" si="76"/>
        <v>0</v>
      </c>
      <c r="EF60" s="268">
        <f t="shared" ca="1" si="76"/>
        <v>0</v>
      </c>
      <c r="EG60" s="268">
        <f t="shared" ca="1" si="76"/>
        <v>0</v>
      </c>
      <c r="EH60" s="268">
        <f t="shared" ca="1" si="76"/>
        <v>0</v>
      </c>
      <c r="EI60" s="268">
        <f t="shared" ca="1" si="76"/>
        <v>0</v>
      </c>
      <c r="EJ60" s="268">
        <f t="shared" ca="1" si="76"/>
        <v>0</v>
      </c>
      <c r="EK60" s="268">
        <f t="shared" ca="1" si="76"/>
        <v>0</v>
      </c>
      <c r="EL60" s="268">
        <f t="shared" ca="1" si="76"/>
        <v>0</v>
      </c>
      <c r="EM60" s="268">
        <f t="shared" ca="1" si="76"/>
        <v>0</v>
      </c>
      <c r="EN60" s="268">
        <f t="shared" ca="1" si="76"/>
        <v>0</v>
      </c>
      <c r="EO60" s="268">
        <f t="shared" ca="1" si="76"/>
        <v>0</v>
      </c>
      <c r="EP60" s="268">
        <f t="shared" ca="1" si="76"/>
        <v>0</v>
      </c>
      <c r="EQ60" s="268">
        <f t="shared" ca="1" si="76"/>
        <v>0</v>
      </c>
      <c r="ER60" s="268">
        <f t="shared" ca="1" si="76"/>
        <v>0</v>
      </c>
      <c r="ES60" s="268">
        <f t="shared" ca="1" si="76"/>
        <v>0</v>
      </c>
      <c r="ET60" s="268">
        <f t="shared" ca="1" si="76"/>
        <v>0</v>
      </c>
      <c r="EU60" s="268">
        <f t="shared" ca="1" si="76"/>
        <v>0</v>
      </c>
      <c r="EV60" s="268">
        <f t="shared" ca="1" si="76"/>
        <v>0</v>
      </c>
      <c r="EW60" s="268">
        <f t="shared" ca="1" si="76"/>
        <v>0</v>
      </c>
      <c r="EX60" s="268">
        <f t="shared" ca="1" si="76"/>
        <v>0</v>
      </c>
      <c r="EY60" s="268">
        <f t="shared" ca="1" si="76"/>
        <v>0</v>
      </c>
      <c r="EZ60" s="268">
        <f t="shared" ca="1" si="76"/>
        <v>0</v>
      </c>
      <c r="FA60" s="268">
        <f t="shared" ca="1" si="76"/>
        <v>0</v>
      </c>
      <c r="FB60" s="268">
        <f t="shared" ca="1" si="76"/>
        <v>0</v>
      </c>
      <c r="FC60" s="268">
        <f t="shared" ca="1" si="76"/>
        <v>0</v>
      </c>
      <c r="FD60" s="268">
        <f t="shared" ca="1" si="76"/>
        <v>0</v>
      </c>
      <c r="FE60" s="268">
        <f t="shared" ca="1" si="76"/>
        <v>0</v>
      </c>
      <c r="FF60" s="268">
        <f t="shared" ca="1" si="76"/>
        <v>0</v>
      </c>
      <c r="FG60" s="268">
        <f t="shared" ca="1" si="76"/>
        <v>0</v>
      </c>
      <c r="FH60" s="268">
        <f t="shared" ca="1" si="76"/>
        <v>0</v>
      </c>
      <c r="FI60" s="268">
        <f t="shared" ref="FI60:GJ60" ca="1" si="77" xml:space="preserve"> FI$54</f>
        <v>0</v>
      </c>
      <c r="FJ60" s="268">
        <f t="shared" ca="1" si="77"/>
        <v>0</v>
      </c>
      <c r="FK60" s="268">
        <f t="shared" ca="1" si="77"/>
        <v>0</v>
      </c>
      <c r="FL60" s="268">
        <f t="shared" ca="1" si="77"/>
        <v>0</v>
      </c>
      <c r="FM60" s="268">
        <f t="shared" ca="1" si="77"/>
        <v>0</v>
      </c>
      <c r="FN60" s="268">
        <f t="shared" ca="1" si="77"/>
        <v>0</v>
      </c>
      <c r="FO60" s="268">
        <f t="shared" ca="1" si="77"/>
        <v>0</v>
      </c>
      <c r="FP60" s="268">
        <f t="shared" ca="1" si="77"/>
        <v>0</v>
      </c>
      <c r="FQ60" s="268">
        <f t="shared" ca="1" si="77"/>
        <v>0</v>
      </c>
      <c r="FR60" s="268">
        <f t="shared" ca="1" si="77"/>
        <v>0</v>
      </c>
      <c r="FS60" s="268">
        <f t="shared" ca="1" si="77"/>
        <v>0</v>
      </c>
      <c r="FT60" s="268">
        <f t="shared" ca="1" si="77"/>
        <v>0</v>
      </c>
      <c r="FU60" s="268">
        <f t="shared" ca="1" si="77"/>
        <v>0</v>
      </c>
      <c r="FV60" s="268">
        <f t="shared" ca="1" si="77"/>
        <v>0</v>
      </c>
      <c r="FW60" s="268">
        <f t="shared" ca="1" si="77"/>
        <v>0</v>
      </c>
      <c r="FX60" s="268">
        <f t="shared" ca="1" si="77"/>
        <v>0</v>
      </c>
      <c r="FY60" s="268">
        <f t="shared" ca="1" si="77"/>
        <v>0</v>
      </c>
      <c r="FZ60" s="268">
        <f t="shared" ca="1" si="77"/>
        <v>0</v>
      </c>
      <c r="GA60" s="268">
        <f t="shared" ca="1" si="77"/>
        <v>0</v>
      </c>
      <c r="GB60" s="268">
        <f t="shared" ca="1" si="77"/>
        <v>0</v>
      </c>
      <c r="GC60" s="268">
        <f t="shared" ca="1" si="77"/>
        <v>0</v>
      </c>
      <c r="GD60" s="268">
        <f t="shared" ca="1" si="77"/>
        <v>0</v>
      </c>
      <c r="GE60" s="268">
        <f t="shared" ca="1" si="77"/>
        <v>0</v>
      </c>
      <c r="GF60" s="268">
        <f t="shared" ca="1" si="77"/>
        <v>0</v>
      </c>
      <c r="GG60" s="268">
        <f t="shared" ca="1" si="77"/>
        <v>0</v>
      </c>
      <c r="GH60" s="268">
        <f t="shared" ca="1" si="77"/>
        <v>0</v>
      </c>
      <c r="GI60" s="268">
        <f t="shared" ca="1" si="77"/>
        <v>0</v>
      </c>
      <c r="GJ60" s="268">
        <f t="shared" ca="1" si="77"/>
        <v>0</v>
      </c>
    </row>
    <row r="61" spans="1:255" x14ac:dyDescent="0.25">
      <c r="E61" s="268" t="str">
        <f t="shared" ref="E61:AJ61" si="78" xml:space="preserve"> E$58</f>
        <v>Cash available for dividends</v>
      </c>
      <c r="F61" s="268">
        <f t="shared" si="78"/>
        <v>0</v>
      </c>
      <c r="G61" s="268" t="str">
        <f t="shared" si="78"/>
        <v>$ 000s</v>
      </c>
      <c r="H61" s="268">
        <f t="shared" si="78"/>
        <v>0</v>
      </c>
      <c r="I61" s="268">
        <f t="shared" si="78"/>
        <v>0</v>
      </c>
      <c r="J61" s="268">
        <f t="shared" ca="1" si="78"/>
        <v>0</v>
      </c>
      <c r="K61" s="268">
        <f t="shared" ca="1" si="78"/>
        <v>0</v>
      </c>
      <c r="L61" s="268">
        <f t="shared" ca="1" si="78"/>
        <v>0</v>
      </c>
      <c r="M61" s="268">
        <f t="shared" ca="1" si="78"/>
        <v>1961.8750000000018</v>
      </c>
      <c r="N61" s="268">
        <f t="shared" ca="1" si="78"/>
        <v>2450.6750000000011</v>
      </c>
      <c r="O61" s="268">
        <f t="shared" ca="1" si="78"/>
        <v>0</v>
      </c>
      <c r="P61" s="268">
        <f t="shared" ca="1" si="78"/>
        <v>0</v>
      </c>
      <c r="Q61" s="268">
        <f t="shared" ca="1" si="78"/>
        <v>526.01783194838413</v>
      </c>
      <c r="R61" s="268">
        <f t="shared" ca="1" si="78"/>
        <v>2535.1436567164192</v>
      </c>
      <c r="S61" s="268">
        <f t="shared" ca="1" si="78"/>
        <v>0</v>
      </c>
      <c r="T61" s="268">
        <f t="shared" ca="1" si="78"/>
        <v>0</v>
      </c>
      <c r="U61" s="268">
        <f t="shared" ca="1" si="78"/>
        <v>819.51577160535885</v>
      </c>
      <c r="V61" s="268">
        <f t="shared" ca="1" si="78"/>
        <v>2619.7527678770348</v>
      </c>
      <c r="W61" s="268">
        <f t="shared" ca="1" si="78"/>
        <v>0</v>
      </c>
      <c r="X61" s="268">
        <f t="shared" ca="1" si="78"/>
        <v>0</v>
      </c>
      <c r="Y61" s="268">
        <f t="shared" ca="1" si="78"/>
        <v>1103.9283123809789</v>
      </c>
      <c r="Z61" s="268">
        <f t="shared" ca="1" si="78"/>
        <v>2704.5016347035175</v>
      </c>
      <c r="AA61" s="268">
        <f t="shared" ca="1" si="78"/>
        <v>0</v>
      </c>
      <c r="AB61" s="268">
        <f t="shared" ca="1" si="78"/>
        <v>0</v>
      </c>
      <c r="AC61" s="268">
        <f t="shared" ca="1" si="78"/>
        <v>1407.2741668786609</v>
      </c>
      <c r="AD61" s="268">
        <f t="shared" ca="1" si="78"/>
        <v>2789.3895618940492</v>
      </c>
      <c r="AE61" s="268">
        <f t="shared" ca="1" si="78"/>
        <v>0</v>
      </c>
      <c r="AF61" s="268">
        <f t="shared" ca="1" si="78"/>
        <v>0</v>
      </c>
      <c r="AG61" s="268">
        <f t="shared" ca="1" si="78"/>
        <v>1701.5320955210582</v>
      </c>
      <c r="AH61" s="268">
        <f t="shared" ca="1" si="78"/>
        <v>2874.4158576060199</v>
      </c>
      <c r="AI61" s="268">
        <f t="shared" ca="1" si="78"/>
        <v>0</v>
      </c>
      <c r="AJ61" s="268">
        <f t="shared" ca="1" si="78"/>
        <v>0</v>
      </c>
      <c r="AK61" s="268">
        <f t="shared" ref="AK61:BP61" ca="1" si="79" xml:space="preserve"> AK$58</f>
        <v>1996.0408373227799</v>
      </c>
      <c r="AL61" s="268">
        <f t="shared" ca="1" si="79"/>
        <v>2899.2494785453619</v>
      </c>
      <c r="AM61" s="268">
        <f t="shared" ca="1" si="79"/>
        <v>0</v>
      </c>
      <c r="AN61" s="268">
        <f t="shared" ca="1" si="79"/>
        <v>0</v>
      </c>
      <c r="AO61" s="268">
        <f t="shared" ca="1" si="79"/>
        <v>1526.3839969571115</v>
      </c>
      <c r="AP61" s="268">
        <f t="shared" ca="1" si="79"/>
        <v>2311.8401845259596</v>
      </c>
      <c r="AQ61" s="268">
        <f t="shared" ca="1" si="79"/>
        <v>0</v>
      </c>
      <c r="AR61" s="268">
        <f t="shared" ca="1" si="79"/>
        <v>0</v>
      </c>
      <c r="AS61" s="268">
        <f t="shared" ca="1" si="79"/>
        <v>1621.2806119291183</v>
      </c>
      <c r="AT61" s="268">
        <f t="shared" ca="1" si="79"/>
        <v>2338.2803814130843</v>
      </c>
      <c r="AU61" s="268">
        <f t="shared" ca="1" si="79"/>
        <v>0</v>
      </c>
      <c r="AV61" s="268">
        <f t="shared" ca="1" si="79"/>
        <v>0</v>
      </c>
      <c r="AW61" s="268">
        <f t="shared" ca="1" si="79"/>
        <v>1739.5718038390191</v>
      </c>
      <c r="AX61" s="268">
        <f t="shared" ca="1" si="79"/>
        <v>2372.6030611906149</v>
      </c>
      <c r="AY61" s="268">
        <f t="shared" ca="1" si="79"/>
        <v>0</v>
      </c>
      <c r="AZ61" s="268">
        <f t="shared" ca="1" si="79"/>
        <v>0</v>
      </c>
      <c r="BA61" s="268">
        <f t="shared" ca="1" si="79"/>
        <v>3629.6563388536106</v>
      </c>
      <c r="BB61" s="268">
        <f t="shared" ca="1" si="79"/>
        <v>4140.8256603207283</v>
      </c>
      <c r="BC61" s="268">
        <f t="shared" ca="1" si="79"/>
        <v>1675.4393387875091</v>
      </c>
      <c r="BD61" s="268">
        <f t="shared" ca="1" si="79"/>
        <v>1669.6402277225097</v>
      </c>
      <c r="BE61" s="268">
        <f t="shared" ca="1" si="79"/>
        <v>3743.8223981248057</v>
      </c>
      <c r="BF61" s="268">
        <f t="shared" ca="1" si="79"/>
        <v>4096.6931043342374</v>
      </c>
      <c r="BG61" s="268">
        <f t="shared" ca="1" si="79"/>
        <v>1644.6743311899797</v>
      </c>
      <c r="BH61" s="268">
        <f t="shared" ca="1" si="79"/>
        <v>1639.950918983094</v>
      </c>
      <c r="BI61" s="268">
        <f t="shared" ca="1" si="79"/>
        <v>3704.8082802861009</v>
      </c>
      <c r="BJ61" s="268">
        <f t="shared" ca="1" si="79"/>
        <v>4056.8681907650021</v>
      </c>
      <c r="BK61" s="268">
        <f t="shared" ca="1" si="79"/>
        <v>1617.9460569207358</v>
      </c>
      <c r="BL61" s="268">
        <f t="shared" ca="1" si="79"/>
        <v>1614.0988081569014</v>
      </c>
      <c r="BM61" s="268">
        <f t="shared" ca="1" si="79"/>
        <v>3669.4932779502114</v>
      </c>
      <c r="BN61" s="268">
        <f t="shared" ca="1" si="79"/>
        <v>4020.5711757374834</v>
      </c>
      <c r="BO61" s="268">
        <f t="shared" ca="1" si="79"/>
        <v>1594.5140355515878</v>
      </c>
      <c r="BP61" s="268">
        <f t="shared" ca="1" si="79"/>
        <v>1591.3804273881403</v>
      </c>
      <c r="BQ61" s="268">
        <f t="shared" ref="BQ61:CV61" ca="1" si="80" xml:space="preserve"> BQ$58</f>
        <v>3637.2088291044602</v>
      </c>
      <c r="BR61" s="268">
        <f t="shared" ca="1" si="80"/>
        <v>3987.16685698733</v>
      </c>
      <c r="BS61" s="268">
        <f t="shared" ca="1" si="80"/>
        <v>1573.7750998105785</v>
      </c>
      <c r="BT61" s="268">
        <f t="shared" ca="1" si="80"/>
        <v>1571.2227563763995</v>
      </c>
      <c r="BU61" s="268">
        <f t="shared" ca="1" si="80"/>
        <v>3607.4102982448703</v>
      </c>
      <c r="BV61" s="268">
        <f t="shared" ca="1" si="80"/>
        <v>3956.1377627735155</v>
      </c>
      <c r="BW61" s="268">
        <f t="shared" ca="1" si="80"/>
        <v>1555.2379250553518</v>
      </c>
      <c r="BX61" s="268">
        <f t="shared" ca="1" si="80"/>
        <v>1553.1590253760667</v>
      </c>
      <c r="BY61" s="268">
        <f t="shared" ca="1" si="80"/>
        <v>4029.171204996665</v>
      </c>
      <c r="BZ61" s="268">
        <f t="shared" ca="1" si="80"/>
        <v>5214.103669066124</v>
      </c>
      <c r="CA61" s="268">
        <f t="shared" ca="1" si="80"/>
        <v>3661.191570608351</v>
      </c>
      <c r="CB61" s="268">
        <f t="shared" ca="1" si="80"/>
        <v>4493.3638294644825</v>
      </c>
      <c r="CC61" s="268">
        <f t="shared" ca="1" si="80"/>
        <v>7342.3055037740769</v>
      </c>
      <c r="CD61" s="268">
        <f t="shared" ca="1" si="80"/>
        <v>8518.8877652214851</v>
      </c>
      <c r="CE61" s="268">
        <f t="shared" ca="1" si="80"/>
        <v>6971.5683371549712</v>
      </c>
      <c r="CF61" s="268">
        <f t="shared" ca="1" si="80"/>
        <v>7797.772843069909</v>
      </c>
      <c r="CG61" s="268">
        <f t="shared" ca="1" si="80"/>
        <v>10631.003470352054</v>
      </c>
      <c r="CH61" s="268">
        <f t="shared" ca="1" si="80"/>
        <v>11800.470746223617</v>
      </c>
      <c r="CI61" s="268">
        <f t="shared" ca="1" si="80"/>
        <v>10259.850154379659</v>
      </c>
      <c r="CJ61" s="268">
        <f t="shared" ca="1" si="80"/>
        <v>11081.193888225538</v>
      </c>
      <c r="CK61" s="268">
        <f t="shared" ca="1" si="80"/>
        <v>13899.815058924352</v>
      </c>
      <c r="CL61" s="268">
        <f t="shared" ca="1" si="80"/>
        <v>15063.17500188775</v>
      </c>
      <c r="CM61" s="268">
        <f t="shared" ca="1" si="80"/>
        <v>13530.143560715973</v>
      </c>
      <c r="CN61" s="268">
        <f t="shared" ca="1" si="80"/>
        <v>14347.528165331778</v>
      </c>
      <c r="CO61" s="268">
        <f t="shared" ca="1" si="80"/>
        <v>17152.446150209558</v>
      </c>
      <c r="CP61" s="268">
        <f t="shared" ca="1" si="80"/>
        <v>18310.521052559398</v>
      </c>
      <c r="CQ61" s="268">
        <f t="shared" ca="1" si="80"/>
        <v>16785.793317267358</v>
      </c>
      <c r="CR61" s="268">
        <f t="shared" ca="1" si="80"/>
        <v>17599.95318638071</v>
      </c>
      <c r="CS61" s="268">
        <f t="shared" ca="1" si="80"/>
        <v>20391.915122230203</v>
      </c>
      <c r="CT61" s="268">
        <f t="shared" ca="1" si="80"/>
        <v>21545.376291352837</v>
      </c>
      <c r="CU61" s="268">
        <f t="shared" ca="1" si="80"/>
        <v>20029.52371294035</v>
      </c>
      <c r="CV61" s="268">
        <f t="shared" ca="1" si="80"/>
        <v>20841.057014832357</v>
      </c>
      <c r="CW61" s="268">
        <f t="shared" ref="CW61:EB61" ca="1" si="81" xml:space="preserve"> CW$58</f>
        <v>23620.680378188776</v>
      </c>
      <c r="CX61" s="268">
        <f t="shared" ca="1" si="81"/>
        <v>24770.076135631723</v>
      </c>
      <c r="CY61" s="268">
        <f t="shared" ca="1" si="81"/>
        <v>23263.553658357752</v>
      </c>
      <c r="CZ61" s="268">
        <f t="shared" ca="1" si="81"/>
        <v>24072.94760483193</v>
      </c>
      <c r="DA61" s="268">
        <f t="shared" ca="1" si="81"/>
        <v>26840.744218717737</v>
      </c>
      <c r="DB61" s="268">
        <f t="shared" ca="1" si="81"/>
        <v>27986.522705644915</v>
      </c>
      <c r="DC61" s="268">
        <f t="shared" ca="1" si="81"/>
        <v>26489.690430569251</v>
      </c>
      <c r="DD61" s="268">
        <f t="shared" ca="1" si="81"/>
        <v>27297.341858684635</v>
      </c>
      <c r="DE61" s="268">
        <f t="shared" ca="1" si="81"/>
        <v>30053.737446474184</v>
      </c>
      <c r="DF61" s="268">
        <f t="shared" ca="1" si="81"/>
        <v>31196.265198889847</v>
      </c>
      <c r="DG61" s="268">
        <f t="shared" ca="1" si="81"/>
        <v>29709.406028703146</v>
      </c>
      <c r="DH61" s="268">
        <f t="shared" ca="1" si="81"/>
        <v>30515.638164724551</v>
      </c>
      <c r="DI61" s="268">
        <f t="shared" ca="1" si="81"/>
        <v>33260.988277109005</v>
      </c>
      <c r="DJ61" s="268">
        <f t="shared" ca="1" si="81"/>
        <v>33600.565355531537</v>
      </c>
      <c r="DK61" s="268">
        <f t="shared" ca="1" si="81"/>
        <v>31323.899366120924</v>
      </c>
      <c r="DL61" s="268">
        <f t="shared" ca="1" si="81"/>
        <v>31328.975479861208</v>
      </c>
      <c r="DM61" s="268">
        <f t="shared" ca="1" si="81"/>
        <v>33263.57846767977</v>
      </c>
      <c r="DN61" s="268">
        <f t="shared" ca="1" si="81"/>
        <v>33600.450780393279</v>
      </c>
      <c r="DO61" s="268">
        <f t="shared" ca="1" si="81"/>
        <v>31334.146926314876</v>
      </c>
      <c r="DP61" s="268">
        <f t="shared" ca="1" si="81"/>
        <v>31338.281452682048</v>
      </c>
      <c r="DQ61" s="268">
        <f t="shared" ca="1" si="81"/>
        <v>33262.389033591848</v>
      </c>
      <c r="DR61" s="268">
        <f t="shared" ca="1" si="81"/>
        <v>33596.758374049066</v>
      </c>
      <c r="DS61" s="268">
        <f t="shared" ca="1" si="81"/>
        <v>31340.944022452342</v>
      </c>
      <c r="DT61" s="268">
        <f t="shared" ca="1" si="81"/>
        <v>31344.311620019194</v>
      </c>
      <c r="DU61" s="268">
        <f t="shared" ca="1" si="81"/>
        <v>33258.137485330575</v>
      </c>
      <c r="DV61" s="268">
        <f t="shared" ca="1" si="81"/>
        <v>33590.169707717592</v>
      </c>
      <c r="DW61" s="268">
        <f t="shared" ca="1" si="81"/>
        <v>31344.938403531443</v>
      </c>
      <c r="DX61" s="268">
        <f t="shared" ca="1" si="81"/>
        <v>31347.681332797132</v>
      </c>
      <c r="DY61" s="268">
        <f t="shared" ca="1" si="81"/>
        <v>33251.408158010352</v>
      </c>
      <c r="DZ61" s="268">
        <f t="shared" ca="1" si="81"/>
        <v>33581.239836332265</v>
      </c>
      <c r="EA61" s="268">
        <f t="shared" ca="1" si="81"/>
        <v>31346.657626803939</v>
      </c>
      <c r="EB61" s="268">
        <f t="shared" ca="1" si="81"/>
        <v>1391.3402874081075</v>
      </c>
      <c r="EC61" s="268">
        <f t="shared" ref="EC61:FH61" ca="1" si="82" xml:space="preserve"> EC$58</f>
        <v>4.3200998334214091E-12</v>
      </c>
      <c r="ED61" s="268">
        <f t="shared" ca="1" si="82"/>
        <v>4.3200998334214091E-12</v>
      </c>
      <c r="EE61" s="268">
        <f t="shared" ca="1" si="82"/>
        <v>4.3200998334214091E-12</v>
      </c>
      <c r="EF61" s="268">
        <f t="shared" ca="1" si="82"/>
        <v>4.3200998334214091E-12</v>
      </c>
      <c r="EG61" s="268">
        <f t="shared" ca="1" si="82"/>
        <v>4.3200998334214091E-12</v>
      </c>
      <c r="EH61" s="268">
        <f t="shared" ca="1" si="82"/>
        <v>4.3200998334214091E-12</v>
      </c>
      <c r="EI61" s="268">
        <f t="shared" ca="1" si="82"/>
        <v>4.3200998334214091E-12</v>
      </c>
      <c r="EJ61" s="268">
        <f t="shared" ca="1" si="82"/>
        <v>4.3200998334214091E-12</v>
      </c>
      <c r="EK61" s="268">
        <f t="shared" ca="1" si="82"/>
        <v>4.3200998334214091E-12</v>
      </c>
      <c r="EL61" s="268">
        <f t="shared" ca="1" si="82"/>
        <v>4.3200998334214091E-12</v>
      </c>
      <c r="EM61" s="268">
        <f t="shared" ca="1" si="82"/>
        <v>4.3200998334214091E-12</v>
      </c>
      <c r="EN61" s="268">
        <f t="shared" ca="1" si="82"/>
        <v>4.3200998334214091E-12</v>
      </c>
      <c r="EO61" s="268">
        <f t="shared" ca="1" si="82"/>
        <v>4.3200998334214091E-12</v>
      </c>
      <c r="EP61" s="268">
        <f t="shared" ca="1" si="82"/>
        <v>4.3200998334214091E-12</v>
      </c>
      <c r="EQ61" s="268">
        <f t="shared" ca="1" si="82"/>
        <v>4.3200998334214091E-12</v>
      </c>
      <c r="ER61" s="268">
        <f t="shared" ca="1" si="82"/>
        <v>4.3200998334214091E-12</v>
      </c>
      <c r="ES61" s="268">
        <f t="shared" ca="1" si="82"/>
        <v>4.3200998334214091E-12</v>
      </c>
      <c r="ET61" s="268">
        <f t="shared" ca="1" si="82"/>
        <v>4.3200998334214091E-12</v>
      </c>
      <c r="EU61" s="268">
        <f t="shared" ca="1" si="82"/>
        <v>4.3200998334214091E-12</v>
      </c>
      <c r="EV61" s="268">
        <f t="shared" ca="1" si="82"/>
        <v>4.3200998334214091E-12</v>
      </c>
      <c r="EW61" s="268">
        <f t="shared" ca="1" si="82"/>
        <v>4.3200998334214091E-12</v>
      </c>
      <c r="EX61" s="268">
        <f t="shared" ca="1" si="82"/>
        <v>4.3200998334214091E-12</v>
      </c>
      <c r="EY61" s="268">
        <f t="shared" ca="1" si="82"/>
        <v>4.3200998334214091E-12</v>
      </c>
      <c r="EZ61" s="268">
        <f t="shared" ca="1" si="82"/>
        <v>4.3200998334214091E-12</v>
      </c>
      <c r="FA61" s="268">
        <f t="shared" ca="1" si="82"/>
        <v>4.3200998334214091E-12</v>
      </c>
      <c r="FB61" s="268">
        <f t="shared" ca="1" si="82"/>
        <v>4.3200998334214091E-12</v>
      </c>
      <c r="FC61" s="268">
        <f t="shared" ca="1" si="82"/>
        <v>4.3200998334214091E-12</v>
      </c>
      <c r="FD61" s="268">
        <f t="shared" ca="1" si="82"/>
        <v>4.3200998334214091E-12</v>
      </c>
      <c r="FE61" s="268">
        <f t="shared" ca="1" si="82"/>
        <v>4.3200998334214091E-12</v>
      </c>
      <c r="FF61" s="268">
        <f t="shared" ca="1" si="82"/>
        <v>4.3200998334214091E-12</v>
      </c>
      <c r="FG61" s="268">
        <f t="shared" ca="1" si="82"/>
        <v>4.3200998334214091E-12</v>
      </c>
      <c r="FH61" s="268">
        <f t="shared" ca="1" si="82"/>
        <v>4.3200998334214091E-12</v>
      </c>
      <c r="FI61" s="268">
        <f t="shared" ref="FI61:GJ61" ca="1" si="83" xml:space="preserve"> FI$58</f>
        <v>4.3200998334214091E-12</v>
      </c>
      <c r="FJ61" s="268">
        <f t="shared" ca="1" si="83"/>
        <v>4.3200998334214091E-12</v>
      </c>
      <c r="FK61" s="268">
        <f t="shared" ca="1" si="83"/>
        <v>4.3200998334214091E-12</v>
      </c>
      <c r="FL61" s="268">
        <f t="shared" ca="1" si="83"/>
        <v>4.3200998334214091E-12</v>
      </c>
      <c r="FM61" s="268">
        <f t="shared" ca="1" si="83"/>
        <v>4.3200998334214091E-12</v>
      </c>
      <c r="FN61" s="268">
        <f t="shared" ca="1" si="83"/>
        <v>4.3200998334214091E-12</v>
      </c>
      <c r="FO61" s="268">
        <f t="shared" ca="1" si="83"/>
        <v>4.3200998334214091E-12</v>
      </c>
      <c r="FP61" s="268">
        <f t="shared" ca="1" si="83"/>
        <v>4.3200998334214091E-12</v>
      </c>
      <c r="FQ61" s="268">
        <f t="shared" ca="1" si="83"/>
        <v>4.3200998334214091E-12</v>
      </c>
      <c r="FR61" s="268">
        <f t="shared" ca="1" si="83"/>
        <v>4.3200998334214091E-12</v>
      </c>
      <c r="FS61" s="268">
        <f t="shared" ca="1" si="83"/>
        <v>4.3200998334214091E-12</v>
      </c>
      <c r="FT61" s="268">
        <f t="shared" ca="1" si="83"/>
        <v>4.3200998334214091E-12</v>
      </c>
      <c r="FU61" s="268">
        <f t="shared" ca="1" si="83"/>
        <v>4.3200998334214091E-12</v>
      </c>
      <c r="FV61" s="268">
        <f t="shared" ca="1" si="83"/>
        <v>4.3200998334214091E-12</v>
      </c>
      <c r="FW61" s="268">
        <f t="shared" ca="1" si="83"/>
        <v>4.3200998334214091E-12</v>
      </c>
      <c r="FX61" s="268">
        <f t="shared" ca="1" si="83"/>
        <v>4.3200998334214091E-12</v>
      </c>
      <c r="FY61" s="268">
        <f t="shared" ca="1" si="83"/>
        <v>4.3200998334214091E-12</v>
      </c>
      <c r="FZ61" s="268">
        <f t="shared" ca="1" si="83"/>
        <v>4.3200998334214091E-12</v>
      </c>
      <c r="GA61" s="268">
        <f t="shared" ca="1" si="83"/>
        <v>4.3200998334214091E-12</v>
      </c>
      <c r="GB61" s="268">
        <f t="shared" ca="1" si="83"/>
        <v>4.3200998334214091E-12</v>
      </c>
      <c r="GC61" s="268">
        <f t="shared" ca="1" si="83"/>
        <v>4.3200998334214091E-12</v>
      </c>
      <c r="GD61" s="268">
        <f t="shared" ca="1" si="83"/>
        <v>4.3200998334214091E-12</v>
      </c>
      <c r="GE61" s="268">
        <f t="shared" ca="1" si="83"/>
        <v>4.3200998334214091E-12</v>
      </c>
      <c r="GF61" s="268">
        <f t="shared" ca="1" si="83"/>
        <v>4.3200998334214091E-12</v>
      </c>
      <c r="GG61" s="268">
        <f t="shared" ca="1" si="83"/>
        <v>4.3200998334214091E-12</v>
      </c>
      <c r="GH61" s="268">
        <f t="shared" ca="1" si="83"/>
        <v>4.3200998334214091E-12</v>
      </c>
      <c r="GI61" s="268">
        <f t="shared" ca="1" si="83"/>
        <v>4.3200998334214091E-12</v>
      </c>
      <c r="GJ61" s="268">
        <f t="shared" ca="1" si="83"/>
        <v>4.3200998334214091E-12</v>
      </c>
    </row>
    <row r="62" spans="1:255" s="548" customFormat="1" x14ac:dyDescent="0.25">
      <c r="A62" s="189"/>
      <c r="B62" s="189"/>
      <c r="C62" s="190"/>
      <c r="D62" s="191"/>
      <c r="E62" s="249" t="s">
        <v>194</v>
      </c>
      <c r="F62" s="249"/>
      <c r="G62" s="249" t="str">
        <f xml:space="preserve"> SMU</f>
        <v>$ 000s</v>
      </c>
      <c r="H62" s="249">
        <f ca="1" xml:space="preserve"> SUM(J62:GJ62)</f>
        <v>217633.25471094763</v>
      </c>
      <c r="I62" s="192"/>
      <c r="J62" s="249">
        <f t="shared" ref="J62:AO62" ca="1" si="84" xml:space="preserve"> MIN(J60:J61)</f>
        <v>0</v>
      </c>
      <c r="K62" s="249">
        <f t="shared" ca="1" si="84"/>
        <v>0</v>
      </c>
      <c r="L62" s="249">
        <f t="shared" ca="1" si="84"/>
        <v>0</v>
      </c>
      <c r="M62" s="249">
        <f t="shared" ca="1" si="84"/>
        <v>1961.8750000000018</v>
      </c>
      <c r="N62" s="249">
        <f t="shared" ca="1" si="84"/>
        <v>2450.6750000000011</v>
      </c>
      <c r="O62" s="249">
        <f t="shared" ca="1" si="84"/>
        <v>0</v>
      </c>
      <c r="P62" s="249">
        <f t="shared" ca="1" si="84"/>
        <v>0</v>
      </c>
      <c r="Q62" s="249">
        <f t="shared" ca="1" si="84"/>
        <v>526.01783194838413</v>
      </c>
      <c r="R62" s="249">
        <f t="shared" ca="1" si="84"/>
        <v>2535.1436567164192</v>
      </c>
      <c r="S62" s="249">
        <f t="shared" ca="1" si="84"/>
        <v>0</v>
      </c>
      <c r="T62" s="249">
        <f t="shared" ca="1" si="84"/>
        <v>0</v>
      </c>
      <c r="U62" s="249">
        <f t="shared" ca="1" si="84"/>
        <v>819.51577160535885</v>
      </c>
      <c r="V62" s="249">
        <f t="shared" ca="1" si="84"/>
        <v>2619.7527678770348</v>
      </c>
      <c r="W62" s="249">
        <f t="shared" ca="1" si="84"/>
        <v>0</v>
      </c>
      <c r="X62" s="249">
        <f t="shared" ca="1" si="84"/>
        <v>0</v>
      </c>
      <c r="Y62" s="249">
        <f t="shared" ca="1" si="84"/>
        <v>1103.9283123809789</v>
      </c>
      <c r="Z62" s="249">
        <f t="shared" ca="1" si="84"/>
        <v>2704.5016347035175</v>
      </c>
      <c r="AA62" s="249">
        <f t="shared" ca="1" si="84"/>
        <v>0</v>
      </c>
      <c r="AB62" s="249">
        <f t="shared" ca="1" si="84"/>
        <v>0</v>
      </c>
      <c r="AC62" s="249">
        <f t="shared" ca="1" si="84"/>
        <v>1407.2741668786609</v>
      </c>
      <c r="AD62" s="249">
        <f t="shared" ca="1" si="84"/>
        <v>2789.3895618940492</v>
      </c>
      <c r="AE62" s="249">
        <f t="shared" ca="1" si="84"/>
        <v>0</v>
      </c>
      <c r="AF62" s="249">
        <f t="shared" ca="1" si="84"/>
        <v>0</v>
      </c>
      <c r="AG62" s="249">
        <f t="shared" ca="1" si="84"/>
        <v>1701.5320955210582</v>
      </c>
      <c r="AH62" s="249">
        <f t="shared" ca="1" si="84"/>
        <v>2874.4158576060199</v>
      </c>
      <c r="AI62" s="249">
        <f t="shared" ca="1" si="84"/>
        <v>0</v>
      </c>
      <c r="AJ62" s="249">
        <f t="shared" ca="1" si="84"/>
        <v>0</v>
      </c>
      <c r="AK62" s="249">
        <f t="shared" ca="1" si="84"/>
        <v>1996.0408373227799</v>
      </c>
      <c r="AL62" s="249">
        <f t="shared" ca="1" si="84"/>
        <v>2899.2494785453619</v>
      </c>
      <c r="AM62" s="249">
        <f t="shared" ca="1" si="84"/>
        <v>0</v>
      </c>
      <c r="AN62" s="249">
        <f t="shared" ca="1" si="84"/>
        <v>0</v>
      </c>
      <c r="AO62" s="249">
        <f t="shared" ca="1" si="84"/>
        <v>1526.3839969571115</v>
      </c>
      <c r="AP62" s="249">
        <f t="shared" ref="AP62:BU62" ca="1" si="85" xml:space="preserve"> MIN(AP60:AP61)</f>
        <v>2311.8401845259596</v>
      </c>
      <c r="AQ62" s="249">
        <f t="shared" ca="1" si="85"/>
        <v>0</v>
      </c>
      <c r="AR62" s="249">
        <f t="shared" ca="1" si="85"/>
        <v>0</v>
      </c>
      <c r="AS62" s="249">
        <f t="shared" ca="1" si="85"/>
        <v>1621.2806119291183</v>
      </c>
      <c r="AT62" s="249">
        <f t="shared" ca="1" si="85"/>
        <v>2338.2803814130843</v>
      </c>
      <c r="AU62" s="249">
        <f t="shared" ca="1" si="85"/>
        <v>0</v>
      </c>
      <c r="AV62" s="249">
        <f t="shared" ca="1" si="85"/>
        <v>0</v>
      </c>
      <c r="AW62" s="249">
        <f t="shared" ca="1" si="85"/>
        <v>1739.5718038390191</v>
      </c>
      <c r="AX62" s="249">
        <f t="shared" ca="1" si="85"/>
        <v>2372.6030611906149</v>
      </c>
      <c r="AY62" s="249">
        <f t="shared" ca="1" si="85"/>
        <v>0</v>
      </c>
      <c r="AZ62" s="249">
        <f t="shared" ca="1" si="85"/>
        <v>0</v>
      </c>
      <c r="BA62" s="249">
        <f t="shared" ca="1" si="85"/>
        <v>3629.6563388536106</v>
      </c>
      <c r="BB62" s="249">
        <f t="shared" ca="1" si="85"/>
        <v>4140.8256603207283</v>
      </c>
      <c r="BC62" s="249">
        <f t="shared" ca="1" si="85"/>
        <v>1675.4393387875091</v>
      </c>
      <c r="BD62" s="249">
        <f t="shared" ca="1" si="85"/>
        <v>1669.6402277225097</v>
      </c>
      <c r="BE62" s="249">
        <f t="shared" ca="1" si="85"/>
        <v>3743.8223981248057</v>
      </c>
      <c r="BF62" s="249">
        <f t="shared" ca="1" si="85"/>
        <v>4096.6931043342374</v>
      </c>
      <c r="BG62" s="249">
        <f t="shared" ca="1" si="85"/>
        <v>1644.6743311899797</v>
      </c>
      <c r="BH62" s="249">
        <f t="shared" ca="1" si="85"/>
        <v>1639.950918983094</v>
      </c>
      <c r="BI62" s="249">
        <f t="shared" ca="1" si="85"/>
        <v>3704.8082802861009</v>
      </c>
      <c r="BJ62" s="249">
        <f t="shared" ca="1" si="85"/>
        <v>4056.8681907650021</v>
      </c>
      <c r="BK62" s="249">
        <f t="shared" ca="1" si="85"/>
        <v>1617.9460569207358</v>
      </c>
      <c r="BL62" s="249">
        <f t="shared" ca="1" si="85"/>
        <v>1614.0988081569014</v>
      </c>
      <c r="BM62" s="249">
        <f t="shared" ca="1" si="85"/>
        <v>3669.4932779502114</v>
      </c>
      <c r="BN62" s="249">
        <f t="shared" ca="1" si="85"/>
        <v>4020.5711757374834</v>
      </c>
      <c r="BO62" s="249">
        <f t="shared" ca="1" si="85"/>
        <v>1594.5140355515878</v>
      </c>
      <c r="BP62" s="249">
        <f t="shared" ca="1" si="85"/>
        <v>1591.3804273881403</v>
      </c>
      <c r="BQ62" s="249">
        <f t="shared" ca="1" si="85"/>
        <v>3637.2088291044602</v>
      </c>
      <c r="BR62" s="249">
        <f t="shared" ca="1" si="85"/>
        <v>3987.16685698733</v>
      </c>
      <c r="BS62" s="249">
        <f t="shared" ca="1" si="85"/>
        <v>1573.7750998105785</v>
      </c>
      <c r="BT62" s="249">
        <f t="shared" ca="1" si="85"/>
        <v>1571.2227563763995</v>
      </c>
      <c r="BU62" s="249">
        <f t="shared" ca="1" si="85"/>
        <v>3607.4102982448703</v>
      </c>
      <c r="BV62" s="249">
        <f t="shared" ref="BV62:DA62" ca="1" si="86" xml:space="preserve"> MIN(BV60:BV61)</f>
        <v>3956.1377627735155</v>
      </c>
      <c r="BW62" s="249">
        <f t="shared" ca="1" si="86"/>
        <v>1555.2379250553518</v>
      </c>
      <c r="BX62" s="249">
        <f t="shared" ca="1" si="86"/>
        <v>1103.6418095983965</v>
      </c>
      <c r="BY62" s="249">
        <f t="shared" ca="1" si="86"/>
        <v>2742.1298500078788</v>
      </c>
      <c r="BZ62" s="249">
        <f t="shared" ca="1" si="86"/>
        <v>3091.4143818267776</v>
      </c>
      <c r="CA62" s="249">
        <f t="shared" ca="1" si="86"/>
        <v>704.63674773097227</v>
      </c>
      <c r="CB62" s="249">
        <f t="shared" ca="1" si="86"/>
        <v>704.63674773097341</v>
      </c>
      <c r="CC62" s="249">
        <f t="shared" ca="1" si="86"/>
        <v>2723.0147761272433</v>
      </c>
      <c r="CD62" s="249">
        <f t="shared" ca="1" si="86"/>
        <v>3070.5615739569926</v>
      </c>
      <c r="CE62" s="249">
        <f t="shared" ca="1" si="86"/>
        <v>695.65845545370428</v>
      </c>
      <c r="CF62" s="249">
        <f t="shared" ca="1" si="86"/>
        <v>695.65845545370541</v>
      </c>
      <c r="CG62" s="249">
        <f t="shared" ca="1" si="86"/>
        <v>2703.9948021166615</v>
      </c>
      <c r="CH62" s="249">
        <f t="shared" ca="1" si="86"/>
        <v>3049.8125113999945</v>
      </c>
      <c r="CI62" s="249">
        <f t="shared" ca="1" si="86"/>
        <v>686.72483129721877</v>
      </c>
      <c r="CJ62" s="249">
        <f t="shared" ca="1" si="86"/>
        <v>686.72483129721945</v>
      </c>
      <c r="CK62" s="249">
        <f t="shared" ca="1" si="86"/>
        <v>2685.0694548424499</v>
      </c>
      <c r="CL62" s="249">
        <f t="shared" ca="1" si="86"/>
        <v>3029.166678009944</v>
      </c>
      <c r="CM62" s="249">
        <f t="shared" ca="1" si="86"/>
        <v>677.8356530320583</v>
      </c>
      <c r="CN62" s="249">
        <f t="shared" ca="1" si="86"/>
        <v>677.83565303205944</v>
      </c>
      <c r="CO62" s="249">
        <f t="shared" ca="1" si="86"/>
        <v>2666.238263524825</v>
      </c>
      <c r="CP62" s="249">
        <f t="shared" ca="1" si="86"/>
        <v>3008.6235602089</v>
      </c>
      <c r="CQ62" s="249">
        <f t="shared" ca="1" si="86"/>
        <v>668.99069953438664</v>
      </c>
      <c r="CR62" s="249">
        <f t="shared" ca="1" si="86"/>
        <v>668.99069953438743</v>
      </c>
      <c r="CS62" s="249">
        <f t="shared" ca="1" si="86"/>
        <v>2647.5007597261961</v>
      </c>
      <c r="CT62" s="249">
        <f t="shared" ca="1" si="86"/>
        <v>2988.1826469740313</v>
      </c>
      <c r="CU62" s="249">
        <f t="shared" ca="1" si="86"/>
        <v>660.18975078048493</v>
      </c>
      <c r="CV62" s="249">
        <f t="shared" ca="1" si="86"/>
        <v>660.18975078048572</v>
      </c>
      <c r="CW62" s="249">
        <f t="shared" ca="1" si="86"/>
        <v>2628.8564773394983</v>
      </c>
      <c r="CX62" s="249">
        <f t="shared" ca="1" si="86"/>
        <v>2967.8434298249076</v>
      </c>
      <c r="CY62" s="249">
        <f t="shared" ca="1" si="86"/>
        <v>651.43258784127863</v>
      </c>
      <c r="CZ62" s="249">
        <f t="shared" ca="1" si="86"/>
        <v>651.43258784127977</v>
      </c>
      <c r="DA62" s="249">
        <f t="shared" ca="1" si="86"/>
        <v>2610.3049525766169</v>
      </c>
      <c r="DB62" s="249">
        <f t="shared" ref="DB62:EG62" ca="1" si="87" xml:space="preserve"> MIN(DB60:DB61)</f>
        <v>2947.6054028108542</v>
      </c>
      <c r="DC62" s="249">
        <f t="shared" ca="1" si="87"/>
        <v>642.7189928768945</v>
      </c>
      <c r="DD62" s="249">
        <f t="shared" ca="1" si="87"/>
        <v>642.71899287689519</v>
      </c>
      <c r="DE62" s="249">
        <f t="shared" ca="1" si="87"/>
        <v>2591.845723956832</v>
      </c>
      <c r="DF62" s="249">
        <f t="shared" ca="1" si="87"/>
        <v>2927.4680624983621</v>
      </c>
      <c r="DG62" s="249">
        <f t="shared" ca="1" si="87"/>
        <v>634.0487491312382</v>
      </c>
      <c r="DH62" s="249">
        <f t="shared" ca="1" si="87"/>
        <v>634.04874913123933</v>
      </c>
      <c r="DI62" s="249">
        <f t="shared" ca="1" si="87"/>
        <v>3373.4783322953563</v>
      </c>
      <c r="DJ62" s="249">
        <f t="shared" ca="1" si="87"/>
        <v>3707.4309079585692</v>
      </c>
      <c r="DK62" s="249">
        <f t="shared" ca="1" si="87"/>
        <v>1425.4216409266057</v>
      </c>
      <c r="DL62" s="249">
        <f t="shared" ca="1" si="87"/>
        <v>1425.4216409266064</v>
      </c>
      <c r="DM62" s="249">
        <f t="shared" ca="1" si="87"/>
        <v>3355.2023206918975</v>
      </c>
      <c r="DN62" s="249">
        <f t="shared" ca="1" si="87"/>
        <v>3687.4934407547962</v>
      </c>
      <c r="DO62" s="249">
        <f t="shared" ca="1" si="87"/>
        <v>1416.8374536583142</v>
      </c>
      <c r="DP62" s="249">
        <f t="shared" ca="1" si="87"/>
        <v>1416.8374536583153</v>
      </c>
      <c r="DQ62" s="249">
        <f t="shared" ca="1" si="87"/>
        <v>3337.0172345193009</v>
      </c>
      <c r="DR62" s="249">
        <f t="shared" ca="1" si="87"/>
        <v>3667.6551649301459</v>
      </c>
      <c r="DS62" s="249">
        <f t="shared" ca="1" si="87"/>
        <v>1408.2959737893677</v>
      </c>
      <c r="DT62" s="249">
        <f t="shared" ca="1" si="87"/>
        <v>1408.2959737893684</v>
      </c>
      <c r="DU62" s="249">
        <f t="shared" ca="1" si="87"/>
        <v>3318.9226214122405</v>
      </c>
      <c r="DV62" s="249">
        <f t="shared" ca="1" si="87"/>
        <v>3647.9155869951719</v>
      </c>
      <c r="DW62" s="249">
        <f t="shared" ca="1" si="87"/>
        <v>1399.7969888451426</v>
      </c>
      <c r="DX62" s="249">
        <f t="shared" ca="1" si="87"/>
        <v>1399.7969888451432</v>
      </c>
      <c r="DY62" s="249">
        <f t="shared" ca="1" si="87"/>
        <v>3300.918031255962</v>
      </c>
      <c r="DZ62" s="249">
        <f t="shared" ca="1" si="87"/>
        <v>3628.2742159155941</v>
      </c>
      <c r="EA62" s="249">
        <f t="shared" ca="1" si="87"/>
        <v>1391.3402874081021</v>
      </c>
      <c r="EB62" s="249">
        <f t="shared" ca="1" si="87"/>
        <v>1391.3402874081032</v>
      </c>
      <c r="EC62" s="249">
        <f t="shared" ca="1" si="87"/>
        <v>0</v>
      </c>
      <c r="ED62" s="249">
        <f t="shared" ca="1" si="87"/>
        <v>0</v>
      </c>
      <c r="EE62" s="249">
        <f t="shared" ca="1" si="87"/>
        <v>0</v>
      </c>
      <c r="EF62" s="249">
        <f t="shared" ca="1" si="87"/>
        <v>0</v>
      </c>
      <c r="EG62" s="249">
        <f t="shared" ca="1" si="87"/>
        <v>0</v>
      </c>
      <c r="EH62" s="249">
        <f t="shared" ref="EH62:FM62" ca="1" si="88" xml:space="preserve"> MIN(EH60:EH61)</f>
        <v>0</v>
      </c>
      <c r="EI62" s="249">
        <f t="shared" ca="1" si="88"/>
        <v>0</v>
      </c>
      <c r="EJ62" s="249">
        <f t="shared" ca="1" si="88"/>
        <v>0</v>
      </c>
      <c r="EK62" s="249">
        <f t="shared" ca="1" si="88"/>
        <v>0</v>
      </c>
      <c r="EL62" s="249">
        <f t="shared" ca="1" si="88"/>
        <v>0</v>
      </c>
      <c r="EM62" s="249">
        <f t="shared" ca="1" si="88"/>
        <v>0</v>
      </c>
      <c r="EN62" s="249">
        <f t="shared" ca="1" si="88"/>
        <v>0</v>
      </c>
      <c r="EO62" s="249">
        <f t="shared" ca="1" si="88"/>
        <v>0</v>
      </c>
      <c r="EP62" s="249">
        <f t="shared" ca="1" si="88"/>
        <v>0</v>
      </c>
      <c r="EQ62" s="249">
        <f t="shared" ca="1" si="88"/>
        <v>0</v>
      </c>
      <c r="ER62" s="249">
        <f t="shared" ca="1" si="88"/>
        <v>0</v>
      </c>
      <c r="ES62" s="249">
        <f t="shared" ca="1" si="88"/>
        <v>0</v>
      </c>
      <c r="ET62" s="249">
        <f t="shared" ca="1" si="88"/>
        <v>0</v>
      </c>
      <c r="EU62" s="249">
        <f t="shared" ca="1" si="88"/>
        <v>0</v>
      </c>
      <c r="EV62" s="249">
        <f t="shared" ca="1" si="88"/>
        <v>0</v>
      </c>
      <c r="EW62" s="249">
        <f t="shared" ca="1" si="88"/>
        <v>0</v>
      </c>
      <c r="EX62" s="249">
        <f t="shared" ca="1" si="88"/>
        <v>0</v>
      </c>
      <c r="EY62" s="249">
        <f t="shared" ca="1" si="88"/>
        <v>0</v>
      </c>
      <c r="EZ62" s="249">
        <f t="shared" ca="1" si="88"/>
        <v>0</v>
      </c>
      <c r="FA62" s="249">
        <f t="shared" ca="1" si="88"/>
        <v>0</v>
      </c>
      <c r="FB62" s="249">
        <f t="shared" ca="1" si="88"/>
        <v>0</v>
      </c>
      <c r="FC62" s="249">
        <f t="shared" ca="1" si="88"/>
        <v>0</v>
      </c>
      <c r="FD62" s="249">
        <f t="shared" ca="1" si="88"/>
        <v>0</v>
      </c>
      <c r="FE62" s="249">
        <f t="shared" ca="1" si="88"/>
        <v>0</v>
      </c>
      <c r="FF62" s="249">
        <f t="shared" ca="1" si="88"/>
        <v>0</v>
      </c>
      <c r="FG62" s="249">
        <f t="shared" ca="1" si="88"/>
        <v>0</v>
      </c>
      <c r="FH62" s="249">
        <f t="shared" ca="1" si="88"/>
        <v>0</v>
      </c>
      <c r="FI62" s="249">
        <f t="shared" ca="1" si="88"/>
        <v>0</v>
      </c>
      <c r="FJ62" s="249">
        <f t="shared" ca="1" si="88"/>
        <v>0</v>
      </c>
      <c r="FK62" s="249">
        <f t="shared" ca="1" si="88"/>
        <v>0</v>
      </c>
      <c r="FL62" s="249">
        <f t="shared" ca="1" si="88"/>
        <v>0</v>
      </c>
      <c r="FM62" s="249">
        <f t="shared" ca="1" si="88"/>
        <v>0</v>
      </c>
      <c r="FN62" s="249">
        <f t="shared" ref="FN62:GJ62" ca="1" si="89" xml:space="preserve"> MIN(FN60:FN61)</f>
        <v>0</v>
      </c>
      <c r="FO62" s="249">
        <f t="shared" ca="1" si="89"/>
        <v>0</v>
      </c>
      <c r="FP62" s="249">
        <f t="shared" ca="1" si="89"/>
        <v>0</v>
      </c>
      <c r="FQ62" s="249">
        <f t="shared" ca="1" si="89"/>
        <v>0</v>
      </c>
      <c r="FR62" s="249">
        <f t="shared" ca="1" si="89"/>
        <v>0</v>
      </c>
      <c r="FS62" s="249">
        <f t="shared" ca="1" si="89"/>
        <v>0</v>
      </c>
      <c r="FT62" s="249">
        <f t="shared" ca="1" si="89"/>
        <v>0</v>
      </c>
      <c r="FU62" s="249">
        <f t="shared" ca="1" si="89"/>
        <v>0</v>
      </c>
      <c r="FV62" s="249">
        <f t="shared" ca="1" si="89"/>
        <v>0</v>
      </c>
      <c r="FW62" s="249">
        <f t="shared" ca="1" si="89"/>
        <v>0</v>
      </c>
      <c r="FX62" s="249">
        <f t="shared" ca="1" si="89"/>
        <v>0</v>
      </c>
      <c r="FY62" s="249">
        <f t="shared" ca="1" si="89"/>
        <v>0</v>
      </c>
      <c r="FZ62" s="249">
        <f t="shared" ca="1" si="89"/>
        <v>0</v>
      </c>
      <c r="GA62" s="249">
        <f t="shared" ca="1" si="89"/>
        <v>0</v>
      </c>
      <c r="GB62" s="249">
        <f t="shared" ca="1" si="89"/>
        <v>0</v>
      </c>
      <c r="GC62" s="249">
        <f t="shared" ca="1" si="89"/>
        <v>0</v>
      </c>
      <c r="GD62" s="249">
        <f t="shared" ca="1" si="89"/>
        <v>0</v>
      </c>
      <c r="GE62" s="249">
        <f t="shared" ca="1" si="89"/>
        <v>0</v>
      </c>
      <c r="GF62" s="249">
        <f t="shared" ca="1" si="89"/>
        <v>0</v>
      </c>
      <c r="GG62" s="249">
        <f t="shared" ca="1" si="89"/>
        <v>0</v>
      </c>
      <c r="GH62" s="249">
        <f t="shared" ca="1" si="89"/>
        <v>0</v>
      </c>
      <c r="GI62" s="249">
        <f t="shared" ca="1" si="89"/>
        <v>0</v>
      </c>
      <c r="GJ62" s="249">
        <f t="shared" ca="1" si="89"/>
        <v>0</v>
      </c>
    </row>
    <row r="63" spans="1:255" s="250" customFormat="1" x14ac:dyDescent="0.25">
      <c r="A63" s="189"/>
      <c r="B63" s="189"/>
      <c r="C63" s="190"/>
      <c r="D63" s="191"/>
      <c r="E63" s="249" t="str">
        <f xml:space="preserve"> LEFT(E62, LEN(E62) - 4)</f>
        <v>Dividends paid</v>
      </c>
      <c r="F63" s="249"/>
      <c r="G63" s="249" t="str">
        <f xml:space="preserve"> SMU</f>
        <v>$ 000s</v>
      </c>
      <c r="H63" s="249">
        <f ca="1" xml:space="preserve"> SUM(J63:GJ63)</f>
        <v>-217633.25471094763</v>
      </c>
      <c r="I63" s="192"/>
      <c r="J63" s="249">
        <f t="shared" ref="J63:BU63" ca="1" si="90" xml:space="preserve"> -1 * J62</f>
        <v>0</v>
      </c>
      <c r="K63" s="249">
        <f t="shared" ca="1" si="90"/>
        <v>0</v>
      </c>
      <c r="L63" s="249">
        <f t="shared" ca="1" si="90"/>
        <v>0</v>
      </c>
      <c r="M63" s="249">
        <f t="shared" ca="1" si="90"/>
        <v>-1961.8750000000018</v>
      </c>
      <c r="N63" s="249">
        <f t="shared" ca="1" si="90"/>
        <v>-2450.6750000000011</v>
      </c>
      <c r="O63" s="249">
        <f t="shared" ca="1" si="90"/>
        <v>0</v>
      </c>
      <c r="P63" s="249">
        <f t="shared" ca="1" si="90"/>
        <v>0</v>
      </c>
      <c r="Q63" s="249">
        <f t="shared" ca="1" si="90"/>
        <v>-526.01783194838413</v>
      </c>
      <c r="R63" s="249">
        <f t="shared" ca="1" si="90"/>
        <v>-2535.1436567164192</v>
      </c>
      <c r="S63" s="249">
        <f t="shared" ca="1" si="90"/>
        <v>0</v>
      </c>
      <c r="T63" s="249">
        <f t="shared" ca="1" si="90"/>
        <v>0</v>
      </c>
      <c r="U63" s="249">
        <f t="shared" ca="1" si="90"/>
        <v>-819.51577160535885</v>
      </c>
      <c r="V63" s="249">
        <f t="shared" ca="1" si="90"/>
        <v>-2619.7527678770348</v>
      </c>
      <c r="W63" s="249">
        <f t="shared" ca="1" si="90"/>
        <v>0</v>
      </c>
      <c r="X63" s="249">
        <f t="shared" ca="1" si="90"/>
        <v>0</v>
      </c>
      <c r="Y63" s="249">
        <f t="shared" ca="1" si="90"/>
        <v>-1103.9283123809789</v>
      </c>
      <c r="Z63" s="249">
        <f t="shared" ca="1" si="90"/>
        <v>-2704.5016347035175</v>
      </c>
      <c r="AA63" s="249">
        <f t="shared" ca="1" si="90"/>
        <v>0</v>
      </c>
      <c r="AB63" s="249">
        <f t="shared" ca="1" si="90"/>
        <v>0</v>
      </c>
      <c r="AC63" s="249">
        <f t="shared" ca="1" si="90"/>
        <v>-1407.2741668786609</v>
      </c>
      <c r="AD63" s="249">
        <f t="shared" ca="1" si="90"/>
        <v>-2789.3895618940492</v>
      </c>
      <c r="AE63" s="249">
        <f t="shared" ca="1" si="90"/>
        <v>0</v>
      </c>
      <c r="AF63" s="249">
        <f t="shared" ca="1" si="90"/>
        <v>0</v>
      </c>
      <c r="AG63" s="249">
        <f t="shared" ca="1" si="90"/>
        <v>-1701.5320955210582</v>
      </c>
      <c r="AH63" s="249">
        <f t="shared" ca="1" si="90"/>
        <v>-2874.4158576060199</v>
      </c>
      <c r="AI63" s="249">
        <f t="shared" ca="1" si="90"/>
        <v>0</v>
      </c>
      <c r="AJ63" s="249">
        <f t="shared" ca="1" si="90"/>
        <v>0</v>
      </c>
      <c r="AK63" s="249">
        <f t="shared" ca="1" si="90"/>
        <v>-1996.0408373227799</v>
      </c>
      <c r="AL63" s="249">
        <f t="shared" ca="1" si="90"/>
        <v>-2899.2494785453619</v>
      </c>
      <c r="AM63" s="249">
        <f t="shared" ca="1" si="90"/>
        <v>0</v>
      </c>
      <c r="AN63" s="249">
        <f t="shared" ca="1" si="90"/>
        <v>0</v>
      </c>
      <c r="AO63" s="249">
        <f t="shared" ca="1" si="90"/>
        <v>-1526.3839969571115</v>
      </c>
      <c r="AP63" s="249">
        <f t="shared" ca="1" si="90"/>
        <v>-2311.8401845259596</v>
      </c>
      <c r="AQ63" s="249">
        <f t="shared" ca="1" si="90"/>
        <v>0</v>
      </c>
      <c r="AR63" s="249">
        <f t="shared" ca="1" si="90"/>
        <v>0</v>
      </c>
      <c r="AS63" s="249">
        <f t="shared" ca="1" si="90"/>
        <v>-1621.2806119291183</v>
      </c>
      <c r="AT63" s="249">
        <f t="shared" ca="1" si="90"/>
        <v>-2338.2803814130843</v>
      </c>
      <c r="AU63" s="249">
        <f t="shared" ca="1" si="90"/>
        <v>0</v>
      </c>
      <c r="AV63" s="249">
        <f t="shared" ca="1" si="90"/>
        <v>0</v>
      </c>
      <c r="AW63" s="249">
        <f t="shared" ca="1" si="90"/>
        <v>-1739.5718038390191</v>
      </c>
      <c r="AX63" s="249">
        <f t="shared" ca="1" si="90"/>
        <v>-2372.6030611906149</v>
      </c>
      <c r="AY63" s="249">
        <f t="shared" ca="1" si="90"/>
        <v>0</v>
      </c>
      <c r="AZ63" s="249">
        <f t="shared" ca="1" si="90"/>
        <v>0</v>
      </c>
      <c r="BA63" s="249">
        <f t="shared" ca="1" si="90"/>
        <v>-3629.6563388536106</v>
      </c>
      <c r="BB63" s="249">
        <f t="shared" ca="1" si="90"/>
        <v>-4140.8256603207283</v>
      </c>
      <c r="BC63" s="249">
        <f t="shared" ca="1" si="90"/>
        <v>-1675.4393387875091</v>
      </c>
      <c r="BD63" s="249">
        <f t="shared" ca="1" si="90"/>
        <v>-1669.6402277225097</v>
      </c>
      <c r="BE63" s="249">
        <f t="shared" ca="1" si="90"/>
        <v>-3743.8223981248057</v>
      </c>
      <c r="BF63" s="249">
        <f t="shared" ca="1" si="90"/>
        <v>-4096.6931043342374</v>
      </c>
      <c r="BG63" s="249">
        <f t="shared" ca="1" si="90"/>
        <v>-1644.6743311899797</v>
      </c>
      <c r="BH63" s="249">
        <f t="shared" ca="1" si="90"/>
        <v>-1639.950918983094</v>
      </c>
      <c r="BI63" s="249">
        <f t="shared" ca="1" si="90"/>
        <v>-3704.8082802861009</v>
      </c>
      <c r="BJ63" s="249">
        <f t="shared" ca="1" si="90"/>
        <v>-4056.8681907650021</v>
      </c>
      <c r="BK63" s="249">
        <f t="shared" ca="1" si="90"/>
        <v>-1617.9460569207358</v>
      </c>
      <c r="BL63" s="249">
        <f t="shared" ca="1" si="90"/>
        <v>-1614.0988081569014</v>
      </c>
      <c r="BM63" s="249">
        <f t="shared" ca="1" si="90"/>
        <v>-3669.4932779502114</v>
      </c>
      <c r="BN63" s="249">
        <f t="shared" ca="1" si="90"/>
        <v>-4020.5711757374834</v>
      </c>
      <c r="BO63" s="249">
        <f t="shared" ca="1" si="90"/>
        <v>-1594.5140355515878</v>
      </c>
      <c r="BP63" s="249">
        <f t="shared" ca="1" si="90"/>
        <v>-1591.3804273881403</v>
      </c>
      <c r="BQ63" s="249">
        <f t="shared" ca="1" si="90"/>
        <v>-3637.2088291044602</v>
      </c>
      <c r="BR63" s="249">
        <f t="shared" ca="1" si="90"/>
        <v>-3987.16685698733</v>
      </c>
      <c r="BS63" s="249">
        <f t="shared" ca="1" si="90"/>
        <v>-1573.7750998105785</v>
      </c>
      <c r="BT63" s="249">
        <f t="shared" ca="1" si="90"/>
        <v>-1571.2227563763995</v>
      </c>
      <c r="BU63" s="249">
        <f t="shared" ca="1" si="90"/>
        <v>-3607.4102982448703</v>
      </c>
      <c r="BV63" s="249">
        <f t="shared" ref="BV63:EG63" ca="1" si="91" xml:space="preserve"> -1 * BV62</f>
        <v>-3956.1377627735155</v>
      </c>
      <c r="BW63" s="249">
        <f t="shared" ca="1" si="91"/>
        <v>-1555.2379250553518</v>
      </c>
      <c r="BX63" s="249">
        <f t="shared" ca="1" si="91"/>
        <v>-1103.6418095983965</v>
      </c>
      <c r="BY63" s="249">
        <f t="shared" ca="1" si="91"/>
        <v>-2742.1298500078788</v>
      </c>
      <c r="BZ63" s="249">
        <f t="shared" ca="1" si="91"/>
        <v>-3091.4143818267776</v>
      </c>
      <c r="CA63" s="249">
        <f t="shared" ca="1" si="91"/>
        <v>-704.63674773097227</v>
      </c>
      <c r="CB63" s="249">
        <f t="shared" ca="1" si="91"/>
        <v>-704.63674773097341</v>
      </c>
      <c r="CC63" s="249">
        <f t="shared" ca="1" si="91"/>
        <v>-2723.0147761272433</v>
      </c>
      <c r="CD63" s="249">
        <f t="shared" ca="1" si="91"/>
        <v>-3070.5615739569926</v>
      </c>
      <c r="CE63" s="249">
        <f t="shared" ca="1" si="91"/>
        <v>-695.65845545370428</v>
      </c>
      <c r="CF63" s="249">
        <f t="shared" ca="1" si="91"/>
        <v>-695.65845545370541</v>
      </c>
      <c r="CG63" s="249">
        <f t="shared" ca="1" si="91"/>
        <v>-2703.9948021166615</v>
      </c>
      <c r="CH63" s="249">
        <f t="shared" ca="1" si="91"/>
        <v>-3049.8125113999945</v>
      </c>
      <c r="CI63" s="249">
        <f t="shared" ca="1" si="91"/>
        <v>-686.72483129721877</v>
      </c>
      <c r="CJ63" s="249">
        <f t="shared" ca="1" si="91"/>
        <v>-686.72483129721945</v>
      </c>
      <c r="CK63" s="249">
        <f t="shared" ca="1" si="91"/>
        <v>-2685.0694548424499</v>
      </c>
      <c r="CL63" s="249">
        <f t="shared" ca="1" si="91"/>
        <v>-3029.166678009944</v>
      </c>
      <c r="CM63" s="249">
        <f t="shared" ca="1" si="91"/>
        <v>-677.8356530320583</v>
      </c>
      <c r="CN63" s="249">
        <f t="shared" ca="1" si="91"/>
        <v>-677.83565303205944</v>
      </c>
      <c r="CO63" s="249">
        <f t="shared" ca="1" si="91"/>
        <v>-2666.238263524825</v>
      </c>
      <c r="CP63" s="249">
        <f t="shared" ca="1" si="91"/>
        <v>-3008.6235602089</v>
      </c>
      <c r="CQ63" s="249">
        <f t="shared" ca="1" si="91"/>
        <v>-668.99069953438664</v>
      </c>
      <c r="CR63" s="249">
        <f t="shared" ca="1" si="91"/>
        <v>-668.99069953438743</v>
      </c>
      <c r="CS63" s="249">
        <f t="shared" ca="1" si="91"/>
        <v>-2647.5007597261961</v>
      </c>
      <c r="CT63" s="249">
        <f t="shared" ca="1" si="91"/>
        <v>-2988.1826469740313</v>
      </c>
      <c r="CU63" s="249">
        <f t="shared" ca="1" si="91"/>
        <v>-660.18975078048493</v>
      </c>
      <c r="CV63" s="249">
        <f t="shared" ca="1" si="91"/>
        <v>-660.18975078048572</v>
      </c>
      <c r="CW63" s="249">
        <f t="shared" ca="1" si="91"/>
        <v>-2628.8564773394983</v>
      </c>
      <c r="CX63" s="249">
        <f t="shared" ca="1" si="91"/>
        <v>-2967.8434298249076</v>
      </c>
      <c r="CY63" s="249">
        <f t="shared" ca="1" si="91"/>
        <v>-651.43258784127863</v>
      </c>
      <c r="CZ63" s="249">
        <f t="shared" ca="1" si="91"/>
        <v>-651.43258784127977</v>
      </c>
      <c r="DA63" s="249">
        <f t="shared" ca="1" si="91"/>
        <v>-2610.3049525766169</v>
      </c>
      <c r="DB63" s="249">
        <f t="shared" ca="1" si="91"/>
        <v>-2947.6054028108542</v>
      </c>
      <c r="DC63" s="249">
        <f t="shared" ca="1" si="91"/>
        <v>-642.7189928768945</v>
      </c>
      <c r="DD63" s="249">
        <f t="shared" ca="1" si="91"/>
        <v>-642.71899287689519</v>
      </c>
      <c r="DE63" s="249">
        <f t="shared" ca="1" si="91"/>
        <v>-2591.845723956832</v>
      </c>
      <c r="DF63" s="249">
        <f t="shared" ca="1" si="91"/>
        <v>-2927.4680624983621</v>
      </c>
      <c r="DG63" s="249">
        <f t="shared" ca="1" si="91"/>
        <v>-634.0487491312382</v>
      </c>
      <c r="DH63" s="249">
        <f t="shared" ca="1" si="91"/>
        <v>-634.04874913123933</v>
      </c>
      <c r="DI63" s="249">
        <f t="shared" ca="1" si="91"/>
        <v>-3373.4783322953563</v>
      </c>
      <c r="DJ63" s="249">
        <f t="shared" ca="1" si="91"/>
        <v>-3707.4309079585692</v>
      </c>
      <c r="DK63" s="249">
        <f t="shared" ca="1" si="91"/>
        <v>-1425.4216409266057</v>
      </c>
      <c r="DL63" s="249">
        <f t="shared" ca="1" si="91"/>
        <v>-1425.4216409266064</v>
      </c>
      <c r="DM63" s="249">
        <f t="shared" ca="1" si="91"/>
        <v>-3355.2023206918975</v>
      </c>
      <c r="DN63" s="249">
        <f t="shared" ca="1" si="91"/>
        <v>-3687.4934407547962</v>
      </c>
      <c r="DO63" s="249">
        <f t="shared" ca="1" si="91"/>
        <v>-1416.8374536583142</v>
      </c>
      <c r="DP63" s="249">
        <f t="shared" ca="1" si="91"/>
        <v>-1416.8374536583153</v>
      </c>
      <c r="DQ63" s="249">
        <f t="shared" ca="1" si="91"/>
        <v>-3337.0172345193009</v>
      </c>
      <c r="DR63" s="249">
        <f t="shared" ca="1" si="91"/>
        <v>-3667.6551649301459</v>
      </c>
      <c r="DS63" s="249">
        <f t="shared" ca="1" si="91"/>
        <v>-1408.2959737893677</v>
      </c>
      <c r="DT63" s="249">
        <f t="shared" ca="1" si="91"/>
        <v>-1408.2959737893684</v>
      </c>
      <c r="DU63" s="249">
        <f t="shared" ca="1" si="91"/>
        <v>-3318.9226214122405</v>
      </c>
      <c r="DV63" s="249">
        <f t="shared" ca="1" si="91"/>
        <v>-3647.9155869951719</v>
      </c>
      <c r="DW63" s="249">
        <f t="shared" ca="1" si="91"/>
        <v>-1399.7969888451426</v>
      </c>
      <c r="DX63" s="249">
        <f t="shared" ca="1" si="91"/>
        <v>-1399.7969888451432</v>
      </c>
      <c r="DY63" s="249">
        <f t="shared" ca="1" si="91"/>
        <v>-3300.918031255962</v>
      </c>
      <c r="DZ63" s="249">
        <f t="shared" ca="1" si="91"/>
        <v>-3628.2742159155941</v>
      </c>
      <c r="EA63" s="249">
        <f t="shared" ca="1" si="91"/>
        <v>-1391.3402874081021</v>
      </c>
      <c r="EB63" s="249">
        <f t="shared" ca="1" si="91"/>
        <v>-1391.3402874081032</v>
      </c>
      <c r="EC63" s="249">
        <f t="shared" ca="1" si="91"/>
        <v>0</v>
      </c>
      <c r="ED63" s="249">
        <f t="shared" ca="1" si="91"/>
        <v>0</v>
      </c>
      <c r="EE63" s="249">
        <f t="shared" ca="1" si="91"/>
        <v>0</v>
      </c>
      <c r="EF63" s="249">
        <f t="shared" ca="1" si="91"/>
        <v>0</v>
      </c>
      <c r="EG63" s="249">
        <f t="shared" ca="1" si="91"/>
        <v>0</v>
      </c>
      <c r="EH63" s="249">
        <f t="shared" ref="EH63:GJ63" ca="1" si="92" xml:space="preserve"> -1 * EH62</f>
        <v>0</v>
      </c>
      <c r="EI63" s="249">
        <f t="shared" ca="1" si="92"/>
        <v>0</v>
      </c>
      <c r="EJ63" s="249">
        <f t="shared" ca="1" si="92"/>
        <v>0</v>
      </c>
      <c r="EK63" s="249">
        <f t="shared" ca="1" si="92"/>
        <v>0</v>
      </c>
      <c r="EL63" s="249">
        <f t="shared" ca="1" si="92"/>
        <v>0</v>
      </c>
      <c r="EM63" s="249">
        <f t="shared" ca="1" si="92"/>
        <v>0</v>
      </c>
      <c r="EN63" s="249">
        <f t="shared" ca="1" si="92"/>
        <v>0</v>
      </c>
      <c r="EO63" s="249">
        <f t="shared" ca="1" si="92"/>
        <v>0</v>
      </c>
      <c r="EP63" s="249">
        <f t="shared" ca="1" si="92"/>
        <v>0</v>
      </c>
      <c r="EQ63" s="249">
        <f t="shared" ca="1" si="92"/>
        <v>0</v>
      </c>
      <c r="ER63" s="249">
        <f t="shared" ca="1" si="92"/>
        <v>0</v>
      </c>
      <c r="ES63" s="249">
        <f t="shared" ca="1" si="92"/>
        <v>0</v>
      </c>
      <c r="ET63" s="249">
        <f t="shared" ca="1" si="92"/>
        <v>0</v>
      </c>
      <c r="EU63" s="249">
        <f t="shared" ca="1" si="92"/>
        <v>0</v>
      </c>
      <c r="EV63" s="249">
        <f t="shared" ca="1" si="92"/>
        <v>0</v>
      </c>
      <c r="EW63" s="249">
        <f t="shared" ca="1" si="92"/>
        <v>0</v>
      </c>
      <c r="EX63" s="249">
        <f t="shared" ca="1" si="92"/>
        <v>0</v>
      </c>
      <c r="EY63" s="249">
        <f t="shared" ca="1" si="92"/>
        <v>0</v>
      </c>
      <c r="EZ63" s="249">
        <f t="shared" ca="1" si="92"/>
        <v>0</v>
      </c>
      <c r="FA63" s="249">
        <f t="shared" ca="1" si="92"/>
        <v>0</v>
      </c>
      <c r="FB63" s="249">
        <f t="shared" ca="1" si="92"/>
        <v>0</v>
      </c>
      <c r="FC63" s="249">
        <f t="shared" ca="1" si="92"/>
        <v>0</v>
      </c>
      <c r="FD63" s="249">
        <f t="shared" ca="1" si="92"/>
        <v>0</v>
      </c>
      <c r="FE63" s="249">
        <f t="shared" ca="1" si="92"/>
        <v>0</v>
      </c>
      <c r="FF63" s="249">
        <f t="shared" ca="1" si="92"/>
        <v>0</v>
      </c>
      <c r="FG63" s="249">
        <f t="shared" ca="1" si="92"/>
        <v>0</v>
      </c>
      <c r="FH63" s="249">
        <f t="shared" ca="1" si="92"/>
        <v>0</v>
      </c>
      <c r="FI63" s="249">
        <f t="shared" ca="1" si="92"/>
        <v>0</v>
      </c>
      <c r="FJ63" s="249">
        <f t="shared" ca="1" si="92"/>
        <v>0</v>
      </c>
      <c r="FK63" s="249">
        <f t="shared" ca="1" si="92"/>
        <v>0</v>
      </c>
      <c r="FL63" s="249">
        <f t="shared" ca="1" si="92"/>
        <v>0</v>
      </c>
      <c r="FM63" s="249">
        <f t="shared" ca="1" si="92"/>
        <v>0</v>
      </c>
      <c r="FN63" s="249">
        <f t="shared" ca="1" si="92"/>
        <v>0</v>
      </c>
      <c r="FO63" s="249">
        <f t="shared" ca="1" si="92"/>
        <v>0</v>
      </c>
      <c r="FP63" s="249">
        <f t="shared" ca="1" si="92"/>
        <v>0</v>
      </c>
      <c r="FQ63" s="249">
        <f t="shared" ca="1" si="92"/>
        <v>0</v>
      </c>
      <c r="FR63" s="249">
        <f t="shared" ca="1" si="92"/>
        <v>0</v>
      </c>
      <c r="FS63" s="249">
        <f t="shared" ca="1" si="92"/>
        <v>0</v>
      </c>
      <c r="FT63" s="249">
        <f t="shared" ca="1" si="92"/>
        <v>0</v>
      </c>
      <c r="FU63" s="249">
        <f t="shared" ca="1" si="92"/>
        <v>0</v>
      </c>
      <c r="FV63" s="249">
        <f t="shared" ca="1" si="92"/>
        <v>0</v>
      </c>
      <c r="FW63" s="249">
        <f t="shared" ca="1" si="92"/>
        <v>0</v>
      </c>
      <c r="FX63" s="249">
        <f t="shared" ca="1" si="92"/>
        <v>0</v>
      </c>
      <c r="FY63" s="249">
        <f t="shared" ca="1" si="92"/>
        <v>0</v>
      </c>
      <c r="FZ63" s="249">
        <f t="shared" ca="1" si="92"/>
        <v>0</v>
      </c>
      <c r="GA63" s="249">
        <f t="shared" ca="1" si="92"/>
        <v>0</v>
      </c>
      <c r="GB63" s="249">
        <f t="shared" ca="1" si="92"/>
        <v>0</v>
      </c>
      <c r="GC63" s="249">
        <f t="shared" ca="1" si="92"/>
        <v>0</v>
      </c>
      <c r="GD63" s="249">
        <f t="shared" ca="1" si="92"/>
        <v>0</v>
      </c>
      <c r="GE63" s="249">
        <f t="shared" ca="1" si="92"/>
        <v>0</v>
      </c>
      <c r="GF63" s="249">
        <f t="shared" ca="1" si="92"/>
        <v>0</v>
      </c>
      <c r="GG63" s="249">
        <f t="shared" ca="1" si="92"/>
        <v>0</v>
      </c>
      <c r="GH63" s="249">
        <f t="shared" ca="1" si="92"/>
        <v>0</v>
      </c>
      <c r="GI63" s="249">
        <f t="shared" ca="1" si="92"/>
        <v>0</v>
      </c>
      <c r="GJ63" s="249">
        <f t="shared" ca="1" si="92"/>
        <v>0</v>
      </c>
      <c r="GK63" s="548"/>
      <c r="GL63" s="548"/>
      <c r="GM63" s="548"/>
      <c r="GN63" s="548"/>
      <c r="GO63" s="548"/>
      <c r="GP63" s="548"/>
      <c r="GQ63" s="548"/>
      <c r="GR63" s="548"/>
      <c r="GS63" s="548"/>
      <c r="GT63" s="548"/>
      <c r="GU63" s="548"/>
      <c r="GV63" s="548"/>
      <c r="GW63" s="548"/>
      <c r="GX63" s="548"/>
      <c r="GY63" s="548"/>
      <c r="GZ63" s="548"/>
      <c r="HA63" s="548"/>
      <c r="HB63" s="548"/>
      <c r="HC63" s="548"/>
      <c r="HD63" s="548"/>
      <c r="HE63" s="548"/>
      <c r="HF63" s="548"/>
      <c r="HG63" s="548"/>
      <c r="HH63" s="548"/>
      <c r="HI63" s="548"/>
      <c r="HJ63" s="548"/>
      <c r="HK63" s="548"/>
      <c r="HL63" s="548"/>
      <c r="HM63" s="548"/>
      <c r="HN63" s="548"/>
      <c r="HO63" s="548"/>
      <c r="HP63" s="548"/>
      <c r="HQ63" s="548"/>
      <c r="HR63" s="548"/>
      <c r="HS63" s="548"/>
      <c r="HT63" s="548"/>
      <c r="HU63" s="548"/>
      <c r="HV63" s="548"/>
      <c r="HW63" s="548"/>
      <c r="HX63" s="548"/>
      <c r="HY63" s="548"/>
      <c r="HZ63" s="548"/>
      <c r="IA63" s="548"/>
      <c r="IB63" s="548"/>
      <c r="IC63" s="548"/>
      <c r="ID63" s="548"/>
      <c r="IE63" s="548"/>
      <c r="IF63" s="548"/>
      <c r="IG63" s="548"/>
      <c r="IH63" s="548"/>
      <c r="II63" s="548"/>
      <c r="IJ63" s="548"/>
      <c r="IK63" s="548"/>
      <c r="IL63" s="548"/>
      <c r="IM63" s="548"/>
      <c r="IN63" s="548"/>
      <c r="IO63" s="548"/>
      <c r="IP63" s="548"/>
      <c r="IQ63" s="548"/>
      <c r="IR63" s="548"/>
      <c r="IS63" s="548"/>
      <c r="IT63" s="548"/>
      <c r="IU63" s="548"/>
    </row>
    <row r="67" spans="1:1" x14ac:dyDescent="0.25">
      <c r="A67" s="15" t="s">
        <v>63</v>
      </c>
    </row>
  </sheetData>
  <conditionalFormatting sqref="J3:GJ3">
    <cfRule type="cellIs" dxfId="105" priority="8" stopIfTrue="1" operator="equal">
      <formula>"Construction"</formula>
    </cfRule>
    <cfRule type="cellIs" dxfId="104" priority="9" stopIfTrue="1" operator="equal">
      <formula>"Operations"</formula>
    </cfRule>
  </conditionalFormatting>
  <conditionalFormatting sqref="J3:GJ3">
    <cfRule type="cellIs" dxfId="103" priority="7" operator="equal">
      <formula>"Fin Close"</formula>
    </cfRule>
  </conditionalFormatting>
  <conditionalFormatting sqref="J3:GJ3">
    <cfRule type="cellIs" dxfId="102" priority="5" operator="equal">
      <formula>"PPA ext."</formula>
    </cfRule>
    <cfRule type="cellIs" dxfId="101" priority="6" operator="equal">
      <formula>"Delay"</formula>
    </cfRule>
  </conditionalFormatting>
  <conditionalFormatting sqref="F2:F4">
    <cfRule type="cellIs" dxfId="100" priority="1" stopIfTrue="1" operator="notEqual">
      <formula>0</formula>
    </cfRule>
    <cfRule type="cellIs" dxfId="99" priority="2" stopIfTrue="1" operator="equal">
      <formula>""</formula>
    </cfRule>
  </conditionalFormatting>
  <conditionalFormatting sqref="F2:F4">
    <cfRule type="cellIs" dxfId="98" priority="3" stopIfTrue="1" operator="notEqual">
      <formula>0</formula>
    </cfRule>
    <cfRule type="cellIs" dxfId="97" priority="4" stopIfTrue="1" operator="equal">
      <formula>""</formula>
    </cfRule>
  </conditionalFormatting>
  <dataValidations count="1">
    <dataValidation allowBlank="1" showInputMessage="1" showErrorMessage="1" sqref="E19:H19 E10:H11 E31:H31 E42:H42" xr:uid="{00000000-0002-0000-05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>
    <outlinePr summaryBelow="0" summaryRight="0"/>
  </sheetPr>
  <dimension ref="A1:PY93"/>
  <sheetViews>
    <sheetView defaultGridColor="0" colorId="8" workbookViewId="0">
      <pane xSplit="9" ySplit="5" topLeftCell="J56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Tax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7" spans="1:441" s="43" customFormat="1" x14ac:dyDescent="0.25">
      <c r="A7" s="15"/>
      <c r="B7" s="15"/>
      <c r="C7" s="21"/>
      <c r="D7" s="60"/>
      <c r="E7" s="12"/>
      <c r="F7" s="12"/>
      <c r="G7" s="12"/>
      <c r="H7" s="12"/>
      <c r="I7" s="9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</row>
    <row r="8" spans="1:441" x14ac:dyDescent="0.25">
      <c r="A8" s="15" t="s">
        <v>252</v>
      </c>
    </row>
    <row r="10" spans="1:441" s="204" customFormat="1" x14ac:dyDescent="0.25">
      <c r="A10" s="15"/>
      <c r="B10" s="15"/>
      <c r="C10" s="21"/>
      <c r="D10" s="60"/>
      <c r="E10" s="198" t="str">
        <f xml:space="preserve"> InpC!E$73</f>
        <v>Corporate income tax rate</v>
      </c>
      <c r="F10" s="427">
        <f xml:space="preserve"> InpC!F$73</f>
        <v>0.2</v>
      </c>
      <c r="G10" s="198" t="str">
        <f xml:space="preserve"> InpC!G$73</f>
        <v>%</v>
      </c>
      <c r="H10" s="43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</row>
    <row r="11" spans="1:441" x14ac:dyDescent="0.25">
      <c r="E11" s="248" t="str">
        <f xml:space="preserve"> 'FS Qtr'!E$19</f>
        <v>Profit before tax</v>
      </c>
      <c r="F11" s="248">
        <f xml:space="preserve"> 'FS Qtr'!F$19</f>
        <v>0</v>
      </c>
      <c r="G11" s="248" t="str">
        <f xml:space="preserve"> 'FS Qtr'!G$19</f>
        <v>$ 000s</v>
      </c>
      <c r="H11" s="248">
        <f ca="1" xml:space="preserve"> 'FS Qtr'!H$19</f>
        <v>272041.56838868454</v>
      </c>
      <c r="I11" s="248">
        <f xml:space="preserve"> 'FS Qtr'!I$19</f>
        <v>0</v>
      </c>
      <c r="J11" s="248">
        <f xml:space="preserve"> 'FS Qtr'!J$19</f>
        <v>0</v>
      </c>
      <c r="K11" s="248">
        <f ca="1" xml:space="preserve"> 'FS Qtr'!K$19</f>
        <v>0</v>
      </c>
      <c r="L11" s="248">
        <f ca="1" xml:space="preserve"> 'FS Qtr'!L$19</f>
        <v>0</v>
      </c>
      <c r="M11" s="248">
        <f ca="1" xml:space="preserve"> 'FS Qtr'!M$19</f>
        <v>2711.8750000000018</v>
      </c>
      <c r="N11" s="248">
        <f ca="1" xml:space="preserve"> 'FS Qtr'!N$19</f>
        <v>3200.6750000000011</v>
      </c>
      <c r="O11" s="248">
        <f ca="1" xml:space="preserve"> 'FS Qtr'!O$19</f>
        <v>-2.4625000000014552</v>
      </c>
      <c r="P11" s="248">
        <f ca="1" xml:space="preserve"> 'FS Qtr'!P$19</f>
        <v>25.801124999999956</v>
      </c>
      <c r="Q11" s="248">
        <f ca="1" xml:space="preserve"> 'FS Qtr'!Q$19</f>
        <v>2752.6792069483854</v>
      </c>
      <c r="R11" s="248">
        <f ca="1" xml:space="preserve"> 'FS Qtr'!R$19</f>
        <v>3285.1436567164192</v>
      </c>
      <c r="S11" s="248">
        <f ca="1" xml:space="preserve"> 'FS Qtr'!S$19</f>
        <v>98.082338308456997</v>
      </c>
      <c r="T11" s="248">
        <f ca="1" xml:space="preserve"> 'FS Qtr'!T$19</f>
        <v>126.91230845771202</v>
      </c>
      <c r="U11" s="248">
        <f ca="1" xml:space="preserve"> 'FS Qtr'!U$19</f>
        <v>2844.5211248391897</v>
      </c>
      <c r="V11" s="248">
        <f ca="1" xml:space="preserve"> 'FS Qtr'!V$19</f>
        <v>3369.7527678770348</v>
      </c>
      <c r="W11" s="248">
        <f ca="1" xml:space="preserve"> 'FS Qtr'!W$19</f>
        <v>198.68765005816704</v>
      </c>
      <c r="X11" s="248">
        <f ca="1" xml:space="preserve"> 'FS Qtr'!X$19</f>
        <v>219.02075877659956</v>
      </c>
      <c r="Y11" s="248">
        <f ca="1" xml:space="preserve"> 'FS Qtr'!Y$19</f>
        <v>2936.2199035462122</v>
      </c>
      <c r="Z11" s="248">
        <f ca="1" xml:space="preserve"> 'FS Qtr'!Z$19</f>
        <v>3454.5016347035175</v>
      </c>
      <c r="AA11" s="248">
        <f ca="1" xml:space="preserve"> 'FS Qtr'!AA$19</f>
        <v>299.3531343862353</v>
      </c>
      <c r="AB11" s="248">
        <f ca="1" xml:space="preserve"> 'FS Qtr'!AB$19</f>
        <v>329.32122841782416</v>
      </c>
      <c r="AC11" s="248">
        <f ca="1" xml:space="preserve"> 'FS Qtr'!AC$19</f>
        <v>3028.5998040746017</v>
      </c>
      <c r="AD11" s="248">
        <f ca="1" xml:space="preserve"> 'FS Qtr'!AD$19</f>
        <v>3539.3895618940492</v>
      </c>
      <c r="AE11" s="248">
        <f ca="1" xml:space="preserve"> 'FS Qtr'!AE$19</f>
        <v>400.07849192660285</v>
      </c>
      <c r="AF11" s="248">
        <f ca="1" xml:space="preserve"> 'FS Qtr'!AF$19</f>
        <v>430.61834668440281</v>
      </c>
      <c r="AG11" s="248">
        <f ca="1" xml:space="preserve"> 'FS Qtr'!AG$19</f>
        <v>3120.8352569100525</v>
      </c>
      <c r="AH11" s="248">
        <f ca="1" xml:space="preserve"> 'FS Qtr'!AH$19</f>
        <v>3624.4158576060199</v>
      </c>
      <c r="AI11" s="248">
        <f ca="1" xml:space="preserve"> 'FS Qtr'!AI$19</f>
        <v>500.86342480259111</v>
      </c>
      <c r="AJ11" s="248">
        <f ca="1" xml:space="preserve"> 'FS Qtr'!AJ$19</f>
        <v>531.97682754666971</v>
      </c>
      <c r="AK11" s="248">
        <f ca="1" xml:space="preserve"> 'FS Qtr'!AK$19</f>
        <v>3213.2005849735192</v>
      </c>
      <c r="AL11" s="248">
        <f ca="1" xml:space="preserve"> 'FS Qtr'!AL$19</f>
        <v>3709.5798334388264</v>
      </c>
      <c r="AM11" s="248">
        <f ca="1" xml:space="preserve"> 'FS Qtr'!AM$19</f>
        <v>601.70763661949354</v>
      </c>
      <c r="AN11" s="248">
        <f ca="1" xml:space="preserve"> 'FS Qtr'!AN$19</f>
        <v>627.64210146692221</v>
      </c>
      <c r="AO11" s="248">
        <f ca="1" xml:space="preserve"> 'FS Qtr'!AO$19</f>
        <v>3301.5164212805607</v>
      </c>
      <c r="AP11" s="248">
        <f ca="1" xml:space="preserve"> 'FS Qtr'!AP$19</f>
        <v>3794.8808044167417</v>
      </c>
      <c r="AQ11" s="248">
        <f ca="1" xml:space="preserve"> 'FS Qtr'!AQ$19</f>
        <v>702.61083245720783</v>
      </c>
      <c r="AR11" s="248">
        <f ca="1" xml:space="preserve"> 'FS Qtr'!AR$19</f>
        <v>731.1001553544703</v>
      </c>
      <c r="AS11" s="248">
        <f ca="1" xml:space="preserve"> 'FS Qtr'!AS$19</f>
        <v>3390.0684344156825</v>
      </c>
      <c r="AT11" s="248">
        <f ca="1" xml:space="preserve"> 'FS Qtr'!AT$19</f>
        <v>3880.3180889718847</v>
      </c>
      <c r="AU11" s="248">
        <f ca="1" xml:space="preserve"> 'FS Qtr'!AU$19</f>
        <v>803.57271886289368</v>
      </c>
      <c r="AV11" s="248">
        <f ca="1" xml:space="preserve"> 'FS Qtr'!AV$19</f>
        <v>830.84070255731785</v>
      </c>
      <c r="AW11" s="248">
        <f ca="1" xml:space="preserve"> 'FS Qtr'!AW$19</f>
        <v>3479.1923165040225</v>
      </c>
      <c r="AX11" s="248">
        <f ca="1" xml:space="preserve"> 'FS Qtr'!AX$19</f>
        <v>3965.891008927249</v>
      </c>
      <c r="AY11" s="248">
        <f ca="1" xml:space="preserve"> 'FS Qtr'!AY$19</f>
        <v>904.59300384367532</v>
      </c>
      <c r="AZ11" s="248">
        <f ca="1" xml:space="preserve"> 'FS Qtr'!AZ$19</f>
        <v>930.86260817631614</v>
      </c>
      <c r="BA11" s="248">
        <f ca="1" xml:space="preserve"> 'FS Qtr'!BA$19</f>
        <v>3568.8849963088537</v>
      </c>
      <c r="BB11" s="248">
        <f ca="1" xml:space="preserve"> 'FS Qtr'!BB$19</f>
        <v>4023.42388947985</v>
      </c>
      <c r="BC11" s="248">
        <f ca="1" xml:space="preserve"> 'FS Qtr'!BC$19</f>
        <v>949.32139685937909</v>
      </c>
      <c r="BD11" s="248">
        <f ca="1" xml:space="preserve"> 'FS Qtr'!BD$19</f>
        <v>949.32139685938046</v>
      </c>
      <c r="BE11" s="248">
        <f ca="1" xml:space="preserve"> 'FS Qtr'!BE$19</f>
        <v>3548.9355542519379</v>
      </c>
      <c r="BF11" s="248">
        <f ca="1" xml:space="preserve"> 'FS Qtr'!BF$19</f>
        <v>3996.5660591839314</v>
      </c>
      <c r="BG11" s="248">
        <f ca="1" xml:space="preserve"> 'FS Qtr'!BG$19</f>
        <v>937.75760881530232</v>
      </c>
      <c r="BH11" s="248">
        <f ca="1" xml:space="preserve"> 'FS Qtr'!BH$19</f>
        <v>937.75760881530368</v>
      </c>
      <c r="BI11" s="248">
        <f ca="1" xml:space="preserve"> 'FS Qtr'!BI$19</f>
        <v>3524.4383624397406</v>
      </c>
      <c r="BJ11" s="248">
        <f ca="1" xml:space="preserve"> 'FS Qtr'!BJ$19</f>
        <v>3969.8418499342615</v>
      </c>
      <c r="BK11" s="248">
        <f ca="1" xml:space="preserve"> 'FS Qtr'!BK$19</f>
        <v>926.25135205502829</v>
      </c>
      <c r="BL11" s="248">
        <f ca="1" xml:space="preserve"> 'FS Qtr'!BL$19</f>
        <v>926.25135205502966</v>
      </c>
      <c r="BM11" s="248">
        <f ca="1" xml:space="preserve"> 'FS Qtr'!BM$19</f>
        <v>3500.0630472037219</v>
      </c>
      <c r="BN11" s="248">
        <f ca="1" xml:space="preserve"> 'FS Qtr'!BN$19</f>
        <v>3943.2505969495141</v>
      </c>
      <c r="BO11" s="248">
        <f ca="1" xml:space="preserve"> 'FS Qtr'!BO$19</f>
        <v>914.80234035326157</v>
      </c>
      <c r="BP11" s="248">
        <f ca="1" xml:space="preserve"> 'FS Qtr'!BP$19</f>
        <v>914.80234035326339</v>
      </c>
      <c r="BQ11" s="248">
        <f ca="1" xml:space="preserve"> 'FS Qtr'!BQ$19</f>
        <v>3475.8090021927592</v>
      </c>
      <c r="BR11" s="248">
        <f ca="1" xml:space="preserve"> 'FS Qtr'!BR$19</f>
        <v>3916.791638755737</v>
      </c>
      <c r="BS11" s="248">
        <f ca="1" xml:space="preserve"> 'FS Qtr'!BS$19</f>
        <v>903.41028890871894</v>
      </c>
      <c r="BT11" s="248">
        <f ca="1" xml:space="preserve"> 'FS Qtr'!BT$19</f>
        <v>903.4102889087203</v>
      </c>
      <c r="BU11" s="248">
        <f ca="1" xml:space="preserve"> 'FS Qtr'!BU$19</f>
        <v>3451.675624072398</v>
      </c>
      <c r="BV11" s="248">
        <f ca="1" xml:space="preserve"> 'FS Qtr'!BV$19</f>
        <v>3890.464317169889</v>
      </c>
      <c r="BW11" s="248">
        <f ca="1" xml:space="preserve"> 'FS Qtr'!BW$19</f>
        <v>892.07491433703444</v>
      </c>
      <c r="BX11" s="248">
        <f ca="1" xml:space="preserve"> 'FS Qtr'!BX$19</f>
        <v>892.07491433703581</v>
      </c>
      <c r="BY11" s="248">
        <f ca="1" xml:space="preserve"> 'FS Qtr'!BY$19</f>
        <v>3427.6623125098486</v>
      </c>
      <c r="BZ11" s="248">
        <f ca="1" xml:space="preserve"> 'FS Qtr'!BZ$19</f>
        <v>3864.2679772834717</v>
      </c>
      <c r="CA11" s="248">
        <f ca="1" xml:space="preserve"> 'FS Qtr'!CA$19</f>
        <v>880.79593466371534</v>
      </c>
      <c r="CB11" s="248">
        <f ca="1" xml:space="preserve"> 'FS Qtr'!CB$19</f>
        <v>880.79593466371671</v>
      </c>
      <c r="CC11" s="248">
        <f ca="1" xml:space="preserve"> 'FS Qtr'!CC$19</f>
        <v>3403.7684701590542</v>
      </c>
      <c r="CD11" s="248">
        <f ca="1" xml:space="preserve"> 'FS Qtr'!CD$19</f>
        <v>3838.2019674462408</v>
      </c>
      <c r="CE11" s="248">
        <f ca="1" xml:space="preserve"> 'FS Qtr'!CE$19</f>
        <v>869.57306931713038</v>
      </c>
      <c r="CF11" s="248">
        <f ca="1" xml:space="preserve"> 'FS Qtr'!CF$19</f>
        <v>869.57306931713174</v>
      </c>
      <c r="CG11" s="248">
        <f ca="1" xml:space="preserve"> 'FS Qtr'!CG$19</f>
        <v>3379.993502645827</v>
      </c>
      <c r="CH11" s="248">
        <f ca="1" xml:space="preserve"> 'FS Qtr'!CH$19</f>
        <v>3812.265639249993</v>
      </c>
      <c r="CI11" s="248">
        <f ca="1" xml:space="preserve"> 'FS Qtr'!CI$19</f>
        <v>858.40603912152346</v>
      </c>
      <c r="CJ11" s="248">
        <f ca="1" xml:space="preserve"> 'FS Qtr'!CJ$19</f>
        <v>858.40603912152437</v>
      </c>
      <c r="CK11" s="248">
        <f ca="1" xml:space="preserve"> 'FS Qtr'!CK$19</f>
        <v>3356.3368185530626</v>
      </c>
      <c r="CL11" s="248">
        <f ca="1" xml:space="preserve"> 'FS Qtr'!CL$19</f>
        <v>3786.45834751243</v>
      </c>
      <c r="CM11" s="248">
        <f ca="1" xml:space="preserve"> 'FS Qtr'!CM$19</f>
        <v>847.29456629007291</v>
      </c>
      <c r="CN11" s="248">
        <f ca="1" xml:space="preserve"> 'FS Qtr'!CN$19</f>
        <v>847.29456629007427</v>
      </c>
      <c r="CO11" s="248">
        <f ca="1" xml:space="preserve"> 'FS Qtr'!CO$19</f>
        <v>3332.7978294060313</v>
      </c>
      <c r="CP11" s="248">
        <f ca="1" xml:space="preserve"> 'FS Qtr'!CP$19</f>
        <v>3760.779450261125</v>
      </c>
      <c r="CQ11" s="248">
        <f ca="1" xml:space="preserve"> 'FS Qtr'!CQ$19</f>
        <v>836.23837441798332</v>
      </c>
      <c r="CR11" s="248">
        <f ca="1" xml:space="preserve"> 'FS Qtr'!CR$19</f>
        <v>836.23837441798423</v>
      </c>
      <c r="CS11" s="248">
        <f ca="1" xml:space="preserve"> 'FS Qtr'!CS$19</f>
        <v>3309.375949657745</v>
      </c>
      <c r="CT11" s="248">
        <f ca="1" xml:space="preserve"> 'FS Qtr'!CT$19</f>
        <v>3735.2283087175392</v>
      </c>
      <c r="CU11" s="248">
        <f ca="1" xml:space="preserve"> 'FS Qtr'!CU$19</f>
        <v>825.23718847560622</v>
      </c>
      <c r="CV11" s="248">
        <f ca="1" xml:space="preserve"> 'FS Qtr'!CV$19</f>
        <v>825.23718847560713</v>
      </c>
      <c r="CW11" s="248">
        <f ca="1" xml:space="preserve"> 'FS Qtr'!CW$19</f>
        <v>3286.0705966743726</v>
      </c>
      <c r="CX11" s="248">
        <f ca="1" xml:space="preserve"> 'FS Qtr'!CX$19</f>
        <v>3709.8042872811347</v>
      </c>
      <c r="CY11" s="248">
        <f ca="1" xml:space="preserve"> 'FS Qtr'!CY$19</f>
        <v>814.29073480159832</v>
      </c>
      <c r="CZ11" s="248">
        <f ca="1" xml:space="preserve"> 'FS Qtr'!CZ$19</f>
        <v>814.29073480159968</v>
      </c>
      <c r="DA11" s="248">
        <f ca="1" xml:space="preserve"> 'FS Qtr'!DA$19</f>
        <v>3262.881190720771</v>
      </c>
      <c r="DB11" s="248">
        <f ca="1" xml:space="preserve"> 'FS Qtr'!DB$19</f>
        <v>3684.5067535135677</v>
      </c>
      <c r="DC11" s="248">
        <f ca="1" xml:space="preserve"> 'FS Qtr'!DC$19</f>
        <v>803.3987410961181</v>
      </c>
      <c r="DD11" s="248">
        <f ca="1" xml:space="preserve"> 'FS Qtr'!DD$19</f>
        <v>803.39874109611901</v>
      </c>
      <c r="DE11" s="248">
        <f ca="1" xml:space="preserve"> 'FS Qtr'!DE$19</f>
        <v>3239.8071549460401</v>
      </c>
      <c r="DF11" s="248">
        <f ca="1" xml:space="preserve"> 'FS Qtr'!DF$19</f>
        <v>3659.3350781229528</v>
      </c>
      <c r="DG11" s="248">
        <f ca="1" xml:space="preserve"> 'FS Qtr'!DG$19</f>
        <v>792.56093641404777</v>
      </c>
      <c r="DH11" s="248">
        <f ca="1" xml:space="preserve"> 'FS Qtr'!DH$19</f>
        <v>792.56093641404914</v>
      </c>
      <c r="DI11" s="248">
        <f ca="1" xml:space="preserve"> 'FS Qtr'!DI$19</f>
        <v>4216.8479153691951</v>
      </c>
      <c r="DJ11" s="248">
        <f ca="1" xml:space="preserve"> 'FS Qtr'!DJ$19</f>
        <v>4634.2886349482114</v>
      </c>
      <c r="DK11" s="248">
        <f ca="1" xml:space="preserve"> 'FS Qtr'!DK$19</f>
        <v>1781.7770511582571</v>
      </c>
      <c r="DL11" s="248">
        <f ca="1" xml:space="preserve"> 'FS Qtr'!DL$19</f>
        <v>1781.777051158258</v>
      </c>
      <c r="DM11" s="248">
        <f ca="1" xml:space="preserve"> 'FS Qtr'!DM$19</f>
        <v>4194.0029008648717</v>
      </c>
      <c r="DN11" s="248">
        <f ca="1" xml:space="preserve"> 'FS Qtr'!DN$19</f>
        <v>4609.366800943495</v>
      </c>
      <c r="DO11" s="248">
        <f ca="1" xml:space="preserve"> 'FS Qtr'!DO$19</f>
        <v>1771.0468170728927</v>
      </c>
      <c r="DP11" s="248">
        <f ca="1" xml:space="preserve"> 'FS Qtr'!DP$19</f>
        <v>1771.0468170728941</v>
      </c>
      <c r="DQ11" s="248">
        <f ca="1" xml:space="preserve"> 'FS Qtr'!DQ$19</f>
        <v>4171.271543149126</v>
      </c>
      <c r="DR11" s="248">
        <f ca="1" xml:space="preserve"> 'FS Qtr'!DR$19</f>
        <v>4584.5689561626823</v>
      </c>
      <c r="DS11" s="248">
        <f ca="1" xml:space="preserve"> 'FS Qtr'!DS$19</f>
        <v>1760.3699672367097</v>
      </c>
      <c r="DT11" s="248">
        <f ca="1" xml:space="preserve"> 'FS Qtr'!DT$19</f>
        <v>1760.3699672367106</v>
      </c>
      <c r="DU11" s="248">
        <f ca="1" xml:space="preserve"> 'FS Qtr'!DU$19</f>
        <v>4148.6532767653007</v>
      </c>
      <c r="DV11" s="248">
        <f ca="1" xml:space="preserve"> 'FS Qtr'!DV$19</f>
        <v>4559.8944837439649</v>
      </c>
      <c r="DW11" s="248">
        <f ca="1" xml:space="preserve"> 'FS Qtr'!DW$19</f>
        <v>1749.7462360564282</v>
      </c>
      <c r="DX11" s="248">
        <f ca="1" xml:space="preserve"> 'FS Qtr'!DX$19</f>
        <v>1749.7462360564291</v>
      </c>
      <c r="DY11" s="248">
        <f ca="1" xml:space="preserve"> 'FS Qtr'!DY$19</f>
        <v>4126.1475390699525</v>
      </c>
      <c r="DZ11" s="248">
        <f ca="1" xml:space="preserve"> 'FS Qtr'!DZ$19</f>
        <v>4535.3427698944924</v>
      </c>
      <c r="EA11" s="248">
        <f ca="1" xml:space="preserve"> 'FS Qtr'!EA$19</f>
        <v>1739.1753592601276</v>
      </c>
      <c r="EB11" s="248">
        <f ca="1" xml:space="preserve"> 'FS Qtr'!EB$19</f>
        <v>1739.175359260129</v>
      </c>
      <c r="EC11" s="248">
        <f ca="1" xml:space="preserve"> 'FS Qtr'!EC$19</f>
        <v>0</v>
      </c>
      <c r="ED11" s="248">
        <f ca="1" xml:space="preserve"> 'FS Qtr'!ED$19</f>
        <v>0</v>
      </c>
      <c r="EE11" s="248">
        <f ca="1" xml:space="preserve"> 'FS Qtr'!EE$19</f>
        <v>0</v>
      </c>
      <c r="EF11" s="248">
        <f ca="1" xml:space="preserve"> 'FS Qtr'!EF$19</f>
        <v>0</v>
      </c>
      <c r="EG11" s="248">
        <f ca="1" xml:space="preserve"> 'FS Qtr'!EG$19</f>
        <v>0</v>
      </c>
      <c r="EH11" s="248">
        <f ca="1" xml:space="preserve"> 'FS Qtr'!EH$19</f>
        <v>0</v>
      </c>
      <c r="EI11" s="248">
        <f ca="1" xml:space="preserve"> 'FS Qtr'!EI$19</f>
        <v>0</v>
      </c>
      <c r="EJ11" s="248">
        <f ca="1" xml:space="preserve"> 'FS Qtr'!EJ$19</f>
        <v>0</v>
      </c>
      <c r="EK11" s="248">
        <f ca="1" xml:space="preserve"> 'FS Qtr'!EK$19</f>
        <v>0</v>
      </c>
      <c r="EL11" s="248">
        <f ca="1" xml:space="preserve"> 'FS Qtr'!EL$19</f>
        <v>0</v>
      </c>
      <c r="EM11" s="248">
        <f ca="1" xml:space="preserve"> 'FS Qtr'!EM$19</f>
        <v>0</v>
      </c>
      <c r="EN11" s="248">
        <f ca="1" xml:space="preserve"> 'FS Qtr'!EN$19</f>
        <v>0</v>
      </c>
      <c r="EO11" s="248">
        <f ca="1" xml:space="preserve"> 'FS Qtr'!EO$19</f>
        <v>0</v>
      </c>
      <c r="EP11" s="248">
        <f ca="1" xml:space="preserve"> 'FS Qtr'!EP$19</f>
        <v>0</v>
      </c>
      <c r="EQ11" s="248">
        <f ca="1" xml:space="preserve"> 'FS Qtr'!EQ$19</f>
        <v>0</v>
      </c>
      <c r="ER11" s="248">
        <f ca="1" xml:space="preserve"> 'FS Qtr'!ER$19</f>
        <v>0</v>
      </c>
      <c r="ES11" s="248">
        <f ca="1" xml:space="preserve"> 'FS Qtr'!ES$19</f>
        <v>0</v>
      </c>
      <c r="ET11" s="248">
        <f ca="1" xml:space="preserve"> 'FS Qtr'!ET$19</f>
        <v>0</v>
      </c>
      <c r="EU11" s="248">
        <f ca="1" xml:space="preserve"> 'FS Qtr'!EU$19</f>
        <v>0</v>
      </c>
      <c r="EV11" s="248">
        <f ca="1" xml:space="preserve"> 'FS Qtr'!EV$19</f>
        <v>0</v>
      </c>
      <c r="EW11" s="248">
        <f ca="1" xml:space="preserve"> 'FS Qtr'!EW$19</f>
        <v>0</v>
      </c>
      <c r="EX11" s="248">
        <f ca="1" xml:space="preserve"> 'FS Qtr'!EX$19</f>
        <v>0</v>
      </c>
      <c r="EY11" s="248">
        <f ca="1" xml:space="preserve"> 'FS Qtr'!EY$19</f>
        <v>0</v>
      </c>
      <c r="EZ11" s="248">
        <f ca="1" xml:space="preserve"> 'FS Qtr'!EZ$19</f>
        <v>0</v>
      </c>
      <c r="FA11" s="248">
        <f ca="1" xml:space="preserve"> 'FS Qtr'!FA$19</f>
        <v>0</v>
      </c>
      <c r="FB11" s="248">
        <f ca="1" xml:space="preserve"> 'FS Qtr'!FB$19</f>
        <v>0</v>
      </c>
      <c r="FC11" s="248">
        <f ca="1" xml:space="preserve"> 'FS Qtr'!FC$19</f>
        <v>0</v>
      </c>
      <c r="FD11" s="248">
        <f ca="1" xml:space="preserve"> 'FS Qtr'!FD$19</f>
        <v>0</v>
      </c>
      <c r="FE11" s="248">
        <f ca="1" xml:space="preserve"> 'FS Qtr'!FE$19</f>
        <v>0</v>
      </c>
      <c r="FF11" s="248">
        <f ca="1" xml:space="preserve"> 'FS Qtr'!FF$19</f>
        <v>0</v>
      </c>
      <c r="FG11" s="248">
        <f ca="1" xml:space="preserve"> 'FS Qtr'!FG$19</f>
        <v>0</v>
      </c>
      <c r="FH11" s="248">
        <f ca="1" xml:space="preserve"> 'FS Qtr'!FH$19</f>
        <v>0</v>
      </c>
      <c r="FI11" s="248">
        <f ca="1" xml:space="preserve"> 'FS Qtr'!FI$19</f>
        <v>0</v>
      </c>
      <c r="FJ11" s="248">
        <f ca="1" xml:space="preserve"> 'FS Qtr'!FJ$19</f>
        <v>0</v>
      </c>
      <c r="FK11" s="248">
        <f ca="1" xml:space="preserve"> 'FS Qtr'!FK$19</f>
        <v>0</v>
      </c>
      <c r="FL11" s="248">
        <f ca="1" xml:space="preserve"> 'FS Qtr'!FL$19</f>
        <v>0</v>
      </c>
      <c r="FM11" s="248">
        <f ca="1" xml:space="preserve"> 'FS Qtr'!FM$19</f>
        <v>0</v>
      </c>
      <c r="FN11" s="248">
        <f ca="1" xml:space="preserve"> 'FS Qtr'!FN$19</f>
        <v>0</v>
      </c>
      <c r="FO11" s="248">
        <f ca="1" xml:space="preserve"> 'FS Qtr'!FO$19</f>
        <v>0</v>
      </c>
      <c r="FP11" s="248">
        <f ca="1" xml:space="preserve"> 'FS Qtr'!FP$19</f>
        <v>0</v>
      </c>
      <c r="FQ11" s="248">
        <f ca="1" xml:space="preserve"> 'FS Qtr'!FQ$19</f>
        <v>0</v>
      </c>
      <c r="FR11" s="248">
        <f ca="1" xml:space="preserve"> 'FS Qtr'!FR$19</f>
        <v>0</v>
      </c>
      <c r="FS11" s="248">
        <f ca="1" xml:space="preserve"> 'FS Qtr'!FS$19</f>
        <v>0</v>
      </c>
      <c r="FT11" s="248">
        <f ca="1" xml:space="preserve"> 'FS Qtr'!FT$19</f>
        <v>0</v>
      </c>
      <c r="FU11" s="248">
        <f ca="1" xml:space="preserve"> 'FS Qtr'!FU$19</f>
        <v>0</v>
      </c>
      <c r="FV11" s="248">
        <f ca="1" xml:space="preserve"> 'FS Qtr'!FV$19</f>
        <v>0</v>
      </c>
      <c r="FW11" s="248">
        <f ca="1" xml:space="preserve"> 'FS Qtr'!FW$19</f>
        <v>0</v>
      </c>
      <c r="FX11" s="248">
        <f ca="1" xml:space="preserve"> 'FS Qtr'!FX$19</f>
        <v>0</v>
      </c>
      <c r="FY11" s="248">
        <f ca="1" xml:space="preserve"> 'FS Qtr'!FY$19</f>
        <v>0</v>
      </c>
      <c r="FZ11" s="248">
        <f ca="1" xml:space="preserve"> 'FS Qtr'!FZ$19</f>
        <v>0</v>
      </c>
      <c r="GA11" s="248">
        <f ca="1" xml:space="preserve"> 'FS Qtr'!GA$19</f>
        <v>0</v>
      </c>
      <c r="GB11" s="248">
        <f ca="1" xml:space="preserve"> 'FS Qtr'!GB$19</f>
        <v>0</v>
      </c>
      <c r="GC11" s="248">
        <f ca="1" xml:space="preserve"> 'FS Qtr'!GC$19</f>
        <v>0</v>
      </c>
      <c r="GD11" s="248">
        <f ca="1" xml:space="preserve"> 'FS Qtr'!GD$19</f>
        <v>0</v>
      </c>
      <c r="GE11" s="248">
        <f ca="1" xml:space="preserve"> 'FS Qtr'!GE$19</f>
        <v>0</v>
      </c>
      <c r="GF11" s="248">
        <f ca="1" xml:space="preserve"> 'FS Qtr'!GF$19</f>
        <v>0</v>
      </c>
      <c r="GG11" s="248">
        <f ca="1" xml:space="preserve"> 'FS Qtr'!GG$19</f>
        <v>0</v>
      </c>
      <c r="GH11" s="248">
        <f ca="1" xml:space="preserve"> 'FS Qtr'!GH$19</f>
        <v>0</v>
      </c>
      <c r="GI11" s="248">
        <f ca="1" xml:space="preserve"> 'FS Qtr'!GI$19</f>
        <v>0</v>
      </c>
      <c r="GJ11" s="248">
        <f ca="1" xml:space="preserve"> 'FS Qtr'!GJ$19</f>
        <v>0</v>
      </c>
    </row>
    <row r="12" spans="1:441" s="574" customFormat="1" x14ac:dyDescent="0.25">
      <c r="A12" s="313"/>
      <c r="B12" s="313"/>
      <c r="C12" s="314"/>
      <c r="D12" s="315"/>
      <c r="E12" s="311" t="s">
        <v>260</v>
      </c>
      <c r="F12" s="311"/>
      <c r="G12" s="311" t="str">
        <f xml:space="preserve"> SMU</f>
        <v>$ 000s</v>
      </c>
      <c r="H12" s="311">
        <f ca="1" xml:space="preserve"> SUM(J12:GJ12)</f>
        <v>54408.313677736893</v>
      </c>
      <c r="I12" s="311"/>
      <c r="J12" s="311">
        <f t="shared" ref="J12:AO12" si="0" xml:space="preserve"> $F10 * J11</f>
        <v>0</v>
      </c>
      <c r="K12" s="311">
        <f t="shared" ca="1" si="0"/>
        <v>0</v>
      </c>
      <c r="L12" s="311">
        <f t="shared" ca="1" si="0"/>
        <v>0</v>
      </c>
      <c r="M12" s="311">
        <f t="shared" ca="1" si="0"/>
        <v>542.37500000000034</v>
      </c>
      <c r="N12" s="311">
        <f t="shared" ca="1" si="0"/>
        <v>640.13500000000022</v>
      </c>
      <c r="O12" s="311">
        <f t="shared" ca="1" si="0"/>
        <v>-0.49250000000029104</v>
      </c>
      <c r="P12" s="311">
        <f t="shared" ca="1" si="0"/>
        <v>5.1602249999999916</v>
      </c>
      <c r="Q12" s="311">
        <f t="shared" ca="1" si="0"/>
        <v>550.5358413896771</v>
      </c>
      <c r="R12" s="311">
        <f t="shared" ca="1" si="0"/>
        <v>657.02873134328388</v>
      </c>
      <c r="S12" s="311">
        <f t="shared" ca="1" si="0"/>
        <v>19.616467661691402</v>
      </c>
      <c r="T12" s="311">
        <f t="shared" ca="1" si="0"/>
        <v>25.382461691542403</v>
      </c>
      <c r="U12" s="311">
        <f t="shared" ca="1" si="0"/>
        <v>568.90422496783799</v>
      </c>
      <c r="V12" s="311">
        <f t="shared" ca="1" si="0"/>
        <v>673.95055357540696</v>
      </c>
      <c r="W12" s="311">
        <f t="shared" ca="1" si="0"/>
        <v>39.73753001163341</v>
      </c>
      <c r="X12" s="311">
        <f t="shared" ca="1" si="0"/>
        <v>43.804151755319914</v>
      </c>
      <c r="Y12" s="311">
        <f t="shared" ca="1" si="0"/>
        <v>587.24398070924246</v>
      </c>
      <c r="Z12" s="311">
        <f t="shared" ca="1" si="0"/>
        <v>690.90032694070351</v>
      </c>
      <c r="AA12" s="311">
        <f t="shared" ca="1" si="0"/>
        <v>59.870626877247062</v>
      </c>
      <c r="AB12" s="311">
        <f t="shared" ca="1" si="0"/>
        <v>65.864245683564832</v>
      </c>
      <c r="AC12" s="311">
        <f t="shared" ca="1" si="0"/>
        <v>605.71996081492034</v>
      </c>
      <c r="AD12" s="311">
        <f t="shared" ca="1" si="0"/>
        <v>707.87791237880992</v>
      </c>
      <c r="AE12" s="311">
        <f t="shared" ca="1" si="0"/>
        <v>80.015698385320576</v>
      </c>
      <c r="AF12" s="311">
        <f t="shared" ca="1" si="0"/>
        <v>86.123669336880567</v>
      </c>
      <c r="AG12" s="311">
        <f t="shared" ca="1" si="0"/>
        <v>624.16705138201053</v>
      </c>
      <c r="AH12" s="311">
        <f t="shared" ca="1" si="0"/>
        <v>724.88317152120408</v>
      </c>
      <c r="AI12" s="311">
        <f t="shared" ca="1" si="0"/>
        <v>100.17268496051823</v>
      </c>
      <c r="AJ12" s="311">
        <f t="shared" ca="1" si="0"/>
        <v>106.39536550933394</v>
      </c>
      <c r="AK12" s="311">
        <f t="shared" ca="1" si="0"/>
        <v>642.64011699470393</v>
      </c>
      <c r="AL12" s="311">
        <f t="shared" ca="1" si="0"/>
        <v>741.91596668776538</v>
      </c>
      <c r="AM12" s="311">
        <f t="shared" ca="1" si="0"/>
        <v>120.34152732389872</v>
      </c>
      <c r="AN12" s="311">
        <f t="shared" ca="1" si="0"/>
        <v>125.52842029338444</v>
      </c>
      <c r="AO12" s="311">
        <f t="shared" ca="1" si="0"/>
        <v>660.30328425611219</v>
      </c>
      <c r="AP12" s="311">
        <f t="shared" ref="AP12:BU12" ca="1" si="1" xml:space="preserve"> $F10 * AP11</f>
        <v>758.97616088334837</v>
      </c>
      <c r="AQ12" s="311">
        <f t="shared" ca="1" si="1"/>
        <v>140.52216649144157</v>
      </c>
      <c r="AR12" s="311">
        <f t="shared" ca="1" si="1"/>
        <v>146.22003107089407</v>
      </c>
      <c r="AS12" s="311">
        <f t="shared" ca="1" si="1"/>
        <v>678.01368688313653</v>
      </c>
      <c r="AT12" s="311">
        <f t="shared" ca="1" si="1"/>
        <v>776.06361779437702</v>
      </c>
      <c r="AU12" s="311">
        <f t="shared" ca="1" si="1"/>
        <v>160.71454377257874</v>
      </c>
      <c r="AV12" s="311">
        <f t="shared" ca="1" si="1"/>
        <v>166.16814051146358</v>
      </c>
      <c r="AW12" s="311">
        <f t="shared" ca="1" si="1"/>
        <v>695.83846330080451</v>
      </c>
      <c r="AX12" s="311">
        <f t="shared" ca="1" si="1"/>
        <v>793.1782017854498</v>
      </c>
      <c r="AY12" s="311">
        <f t="shared" ca="1" si="1"/>
        <v>180.91860076873508</v>
      </c>
      <c r="AZ12" s="311">
        <f t="shared" ca="1" si="1"/>
        <v>186.17252163526325</v>
      </c>
      <c r="BA12" s="311">
        <f t="shared" ca="1" si="1"/>
        <v>713.77699926177081</v>
      </c>
      <c r="BB12" s="311">
        <f t="shared" ca="1" si="1"/>
        <v>804.68477789597</v>
      </c>
      <c r="BC12" s="311">
        <f t="shared" ca="1" si="1"/>
        <v>189.86427937187582</v>
      </c>
      <c r="BD12" s="311">
        <f t="shared" ca="1" si="1"/>
        <v>189.86427937187611</v>
      </c>
      <c r="BE12" s="311">
        <f t="shared" ca="1" si="1"/>
        <v>709.78711085038765</v>
      </c>
      <c r="BF12" s="311">
        <f t="shared" ca="1" si="1"/>
        <v>799.31321183678631</v>
      </c>
      <c r="BG12" s="311">
        <f t="shared" ca="1" si="1"/>
        <v>187.55152176306046</v>
      </c>
      <c r="BH12" s="311">
        <f t="shared" ca="1" si="1"/>
        <v>187.55152176306075</v>
      </c>
      <c r="BI12" s="311">
        <f t="shared" ca="1" si="1"/>
        <v>704.88767248794818</v>
      </c>
      <c r="BJ12" s="311">
        <f t="shared" ca="1" si="1"/>
        <v>793.96836998685239</v>
      </c>
      <c r="BK12" s="311">
        <f t="shared" ca="1" si="1"/>
        <v>185.25027041100566</v>
      </c>
      <c r="BL12" s="311">
        <f t="shared" ca="1" si="1"/>
        <v>185.25027041100594</v>
      </c>
      <c r="BM12" s="311">
        <f t="shared" ca="1" si="1"/>
        <v>700.01260944074443</v>
      </c>
      <c r="BN12" s="311">
        <f t="shared" ca="1" si="1"/>
        <v>788.6501193899029</v>
      </c>
      <c r="BO12" s="311">
        <f t="shared" ca="1" si="1"/>
        <v>182.96046807065233</v>
      </c>
      <c r="BP12" s="311">
        <f t="shared" ca="1" si="1"/>
        <v>182.96046807065269</v>
      </c>
      <c r="BQ12" s="311">
        <f t="shared" ca="1" si="1"/>
        <v>695.16180043855184</v>
      </c>
      <c r="BR12" s="311">
        <f t="shared" ca="1" si="1"/>
        <v>783.3583277511475</v>
      </c>
      <c r="BS12" s="311">
        <f t="shared" ca="1" si="1"/>
        <v>180.68205778174379</v>
      </c>
      <c r="BT12" s="311">
        <f t="shared" ca="1" si="1"/>
        <v>180.68205778174408</v>
      </c>
      <c r="BU12" s="311">
        <f t="shared" ca="1" si="1"/>
        <v>690.33512481447963</v>
      </c>
      <c r="BV12" s="311">
        <f t="shared" ref="BV12:DA12" ca="1" si="2" xml:space="preserve"> $F10 * BV11</f>
        <v>778.09286343397787</v>
      </c>
      <c r="BW12" s="311">
        <f t="shared" ca="1" si="2"/>
        <v>178.41498286740691</v>
      </c>
      <c r="BX12" s="311">
        <f t="shared" ca="1" si="2"/>
        <v>178.41498286740716</v>
      </c>
      <c r="BY12" s="311">
        <f t="shared" ca="1" si="2"/>
        <v>685.5324625019698</v>
      </c>
      <c r="BZ12" s="311">
        <f t="shared" ca="1" si="2"/>
        <v>772.85359545669439</v>
      </c>
      <c r="CA12" s="311">
        <f t="shared" ca="1" si="2"/>
        <v>176.15918693274307</v>
      </c>
      <c r="CB12" s="311">
        <f t="shared" ca="1" si="2"/>
        <v>176.15918693274335</v>
      </c>
      <c r="CC12" s="311">
        <f t="shared" ca="1" si="2"/>
        <v>680.75369403181094</v>
      </c>
      <c r="CD12" s="311">
        <f t="shared" ca="1" si="2"/>
        <v>767.64039348924825</v>
      </c>
      <c r="CE12" s="311">
        <f t="shared" ca="1" si="2"/>
        <v>173.9146138634261</v>
      </c>
      <c r="CF12" s="311">
        <f t="shared" ca="1" si="2"/>
        <v>173.91461386342635</v>
      </c>
      <c r="CG12" s="311">
        <f t="shared" ca="1" si="2"/>
        <v>675.99870052916549</v>
      </c>
      <c r="CH12" s="311">
        <f t="shared" ca="1" si="2"/>
        <v>762.45312784999862</v>
      </c>
      <c r="CI12" s="311">
        <f t="shared" ca="1" si="2"/>
        <v>171.68120782430469</v>
      </c>
      <c r="CJ12" s="311">
        <f t="shared" ca="1" si="2"/>
        <v>171.68120782430489</v>
      </c>
      <c r="CK12" s="311">
        <f t="shared" ca="1" si="2"/>
        <v>671.26736371061259</v>
      </c>
      <c r="CL12" s="311">
        <f t="shared" ca="1" si="2"/>
        <v>757.291669502486</v>
      </c>
      <c r="CM12" s="311">
        <f t="shared" ca="1" si="2"/>
        <v>169.4589132580146</v>
      </c>
      <c r="CN12" s="311">
        <f t="shared" ca="1" si="2"/>
        <v>169.45891325801486</v>
      </c>
      <c r="CO12" s="311">
        <f t="shared" ca="1" si="2"/>
        <v>666.55956588120625</v>
      </c>
      <c r="CP12" s="311">
        <f t="shared" ca="1" si="2"/>
        <v>752.155890052225</v>
      </c>
      <c r="CQ12" s="311">
        <f t="shared" ca="1" si="2"/>
        <v>167.24767488359669</v>
      </c>
      <c r="CR12" s="311">
        <f t="shared" ca="1" si="2"/>
        <v>167.24767488359686</v>
      </c>
      <c r="CS12" s="311">
        <f t="shared" ca="1" si="2"/>
        <v>661.87518993154902</v>
      </c>
      <c r="CT12" s="311">
        <f t="shared" ca="1" si="2"/>
        <v>747.04566174350794</v>
      </c>
      <c r="CU12" s="311">
        <f t="shared" ca="1" si="2"/>
        <v>165.04743769512126</v>
      </c>
      <c r="CV12" s="311">
        <f t="shared" ca="1" si="2"/>
        <v>165.04743769512143</v>
      </c>
      <c r="CW12" s="311">
        <f t="shared" ca="1" si="2"/>
        <v>657.21411933487457</v>
      </c>
      <c r="CX12" s="311">
        <f t="shared" ca="1" si="2"/>
        <v>741.96085745622702</v>
      </c>
      <c r="CY12" s="311">
        <f t="shared" ca="1" si="2"/>
        <v>162.85814696031969</v>
      </c>
      <c r="CZ12" s="311">
        <f t="shared" ca="1" si="2"/>
        <v>162.85814696031994</v>
      </c>
      <c r="DA12" s="311">
        <f t="shared" ca="1" si="2"/>
        <v>652.57623814415422</v>
      </c>
      <c r="DB12" s="311">
        <f t="shared" ref="DB12:EG12" ca="1" si="3" xml:space="preserve"> $F10 * DB11</f>
        <v>736.90135070271356</v>
      </c>
      <c r="DC12" s="311">
        <f t="shared" ca="1" si="3"/>
        <v>160.67974821922363</v>
      </c>
      <c r="DD12" s="311">
        <f t="shared" ca="1" si="3"/>
        <v>160.67974821922382</v>
      </c>
      <c r="DE12" s="311">
        <f t="shared" ca="1" si="3"/>
        <v>647.96143098920811</v>
      </c>
      <c r="DF12" s="311">
        <f t="shared" ca="1" si="3"/>
        <v>731.86701562459064</v>
      </c>
      <c r="DG12" s="311">
        <f t="shared" ca="1" si="3"/>
        <v>158.51218728280958</v>
      </c>
      <c r="DH12" s="311">
        <f t="shared" ca="1" si="3"/>
        <v>158.51218728280983</v>
      </c>
      <c r="DI12" s="311">
        <f t="shared" ca="1" si="3"/>
        <v>843.36958307383907</v>
      </c>
      <c r="DJ12" s="311">
        <f t="shared" ca="1" si="3"/>
        <v>926.85772698964229</v>
      </c>
      <c r="DK12" s="311">
        <f t="shared" ca="1" si="3"/>
        <v>356.35541023165143</v>
      </c>
      <c r="DL12" s="311">
        <f t="shared" ca="1" si="3"/>
        <v>356.3554102316516</v>
      </c>
      <c r="DM12" s="311">
        <f t="shared" ca="1" si="3"/>
        <v>838.80058017297438</v>
      </c>
      <c r="DN12" s="311">
        <f t="shared" ca="1" si="3"/>
        <v>921.87336018869905</v>
      </c>
      <c r="DO12" s="311">
        <f t="shared" ca="1" si="3"/>
        <v>354.20936341457855</v>
      </c>
      <c r="DP12" s="311">
        <f t="shared" ca="1" si="3"/>
        <v>354.20936341457883</v>
      </c>
      <c r="DQ12" s="311">
        <f t="shared" ca="1" si="3"/>
        <v>834.25430862982523</v>
      </c>
      <c r="DR12" s="311">
        <f t="shared" ca="1" si="3"/>
        <v>916.91379123253648</v>
      </c>
      <c r="DS12" s="311">
        <f t="shared" ca="1" si="3"/>
        <v>352.07399344734199</v>
      </c>
      <c r="DT12" s="311">
        <f t="shared" ca="1" si="3"/>
        <v>352.07399344734216</v>
      </c>
      <c r="DU12" s="311">
        <f t="shared" ca="1" si="3"/>
        <v>829.73065535306023</v>
      </c>
      <c r="DV12" s="311">
        <f t="shared" ca="1" si="3"/>
        <v>911.97889674879298</v>
      </c>
      <c r="DW12" s="311">
        <f t="shared" ca="1" si="3"/>
        <v>349.94924721128564</v>
      </c>
      <c r="DX12" s="311">
        <f t="shared" ca="1" si="3"/>
        <v>349.94924721128586</v>
      </c>
      <c r="DY12" s="311">
        <f t="shared" ca="1" si="3"/>
        <v>825.22950781399049</v>
      </c>
      <c r="DZ12" s="311">
        <f t="shared" ca="1" si="3"/>
        <v>907.06855397889854</v>
      </c>
      <c r="EA12" s="311">
        <f t="shared" ca="1" si="3"/>
        <v>347.83507185202552</v>
      </c>
      <c r="EB12" s="311">
        <f t="shared" ca="1" si="3"/>
        <v>347.83507185202581</v>
      </c>
      <c r="EC12" s="311">
        <f t="shared" ca="1" si="3"/>
        <v>0</v>
      </c>
      <c r="ED12" s="311">
        <f t="shared" ca="1" si="3"/>
        <v>0</v>
      </c>
      <c r="EE12" s="311">
        <f t="shared" ca="1" si="3"/>
        <v>0</v>
      </c>
      <c r="EF12" s="311">
        <f t="shared" ca="1" si="3"/>
        <v>0</v>
      </c>
      <c r="EG12" s="311">
        <f t="shared" ca="1" si="3"/>
        <v>0</v>
      </c>
      <c r="EH12" s="311">
        <f t="shared" ref="EH12:FM12" ca="1" si="4" xml:space="preserve"> $F10 * EH11</f>
        <v>0</v>
      </c>
      <c r="EI12" s="311">
        <f t="shared" ca="1" si="4"/>
        <v>0</v>
      </c>
      <c r="EJ12" s="311">
        <f t="shared" ca="1" si="4"/>
        <v>0</v>
      </c>
      <c r="EK12" s="311">
        <f t="shared" ca="1" si="4"/>
        <v>0</v>
      </c>
      <c r="EL12" s="311">
        <f t="shared" ca="1" si="4"/>
        <v>0</v>
      </c>
      <c r="EM12" s="311">
        <f t="shared" ca="1" si="4"/>
        <v>0</v>
      </c>
      <c r="EN12" s="311">
        <f t="shared" ca="1" si="4"/>
        <v>0</v>
      </c>
      <c r="EO12" s="311">
        <f t="shared" ca="1" si="4"/>
        <v>0</v>
      </c>
      <c r="EP12" s="311">
        <f t="shared" ca="1" si="4"/>
        <v>0</v>
      </c>
      <c r="EQ12" s="311">
        <f t="shared" ca="1" si="4"/>
        <v>0</v>
      </c>
      <c r="ER12" s="311">
        <f t="shared" ca="1" si="4"/>
        <v>0</v>
      </c>
      <c r="ES12" s="311">
        <f t="shared" ca="1" si="4"/>
        <v>0</v>
      </c>
      <c r="ET12" s="311">
        <f t="shared" ca="1" si="4"/>
        <v>0</v>
      </c>
      <c r="EU12" s="311">
        <f t="shared" ca="1" si="4"/>
        <v>0</v>
      </c>
      <c r="EV12" s="311">
        <f t="shared" ca="1" si="4"/>
        <v>0</v>
      </c>
      <c r="EW12" s="311">
        <f t="shared" ca="1" si="4"/>
        <v>0</v>
      </c>
      <c r="EX12" s="311">
        <f t="shared" ca="1" si="4"/>
        <v>0</v>
      </c>
      <c r="EY12" s="311">
        <f t="shared" ca="1" si="4"/>
        <v>0</v>
      </c>
      <c r="EZ12" s="311">
        <f t="shared" ca="1" si="4"/>
        <v>0</v>
      </c>
      <c r="FA12" s="311">
        <f t="shared" ca="1" si="4"/>
        <v>0</v>
      </c>
      <c r="FB12" s="311">
        <f t="shared" ca="1" si="4"/>
        <v>0</v>
      </c>
      <c r="FC12" s="311">
        <f t="shared" ca="1" si="4"/>
        <v>0</v>
      </c>
      <c r="FD12" s="311">
        <f t="shared" ca="1" si="4"/>
        <v>0</v>
      </c>
      <c r="FE12" s="311">
        <f t="shared" ca="1" si="4"/>
        <v>0</v>
      </c>
      <c r="FF12" s="311">
        <f t="shared" ca="1" si="4"/>
        <v>0</v>
      </c>
      <c r="FG12" s="311">
        <f t="shared" ca="1" si="4"/>
        <v>0</v>
      </c>
      <c r="FH12" s="311">
        <f t="shared" ca="1" si="4"/>
        <v>0</v>
      </c>
      <c r="FI12" s="311">
        <f t="shared" ca="1" si="4"/>
        <v>0</v>
      </c>
      <c r="FJ12" s="311">
        <f t="shared" ca="1" si="4"/>
        <v>0</v>
      </c>
      <c r="FK12" s="311">
        <f t="shared" ca="1" si="4"/>
        <v>0</v>
      </c>
      <c r="FL12" s="311">
        <f t="shared" ca="1" si="4"/>
        <v>0</v>
      </c>
      <c r="FM12" s="311">
        <f t="shared" ca="1" si="4"/>
        <v>0</v>
      </c>
      <c r="FN12" s="311">
        <f t="shared" ref="FN12:GJ12" ca="1" si="5" xml:space="preserve"> $F10 * FN11</f>
        <v>0</v>
      </c>
      <c r="FO12" s="311">
        <f t="shared" ca="1" si="5"/>
        <v>0</v>
      </c>
      <c r="FP12" s="311">
        <f t="shared" ca="1" si="5"/>
        <v>0</v>
      </c>
      <c r="FQ12" s="311">
        <f t="shared" ca="1" si="5"/>
        <v>0</v>
      </c>
      <c r="FR12" s="311">
        <f t="shared" ca="1" si="5"/>
        <v>0</v>
      </c>
      <c r="FS12" s="311">
        <f t="shared" ca="1" si="5"/>
        <v>0</v>
      </c>
      <c r="FT12" s="311">
        <f t="shared" ca="1" si="5"/>
        <v>0</v>
      </c>
      <c r="FU12" s="311">
        <f t="shared" ca="1" si="5"/>
        <v>0</v>
      </c>
      <c r="FV12" s="311">
        <f t="shared" ca="1" si="5"/>
        <v>0</v>
      </c>
      <c r="FW12" s="311">
        <f t="shared" ca="1" si="5"/>
        <v>0</v>
      </c>
      <c r="FX12" s="311">
        <f t="shared" ca="1" si="5"/>
        <v>0</v>
      </c>
      <c r="FY12" s="311">
        <f t="shared" ca="1" si="5"/>
        <v>0</v>
      </c>
      <c r="FZ12" s="311">
        <f t="shared" ca="1" si="5"/>
        <v>0</v>
      </c>
      <c r="GA12" s="311">
        <f t="shared" ca="1" si="5"/>
        <v>0</v>
      </c>
      <c r="GB12" s="311">
        <f t="shared" ca="1" si="5"/>
        <v>0</v>
      </c>
      <c r="GC12" s="311">
        <f t="shared" ca="1" si="5"/>
        <v>0</v>
      </c>
      <c r="GD12" s="311">
        <f t="shared" ca="1" si="5"/>
        <v>0</v>
      </c>
      <c r="GE12" s="311">
        <f t="shared" ca="1" si="5"/>
        <v>0</v>
      </c>
      <c r="GF12" s="311">
        <f t="shared" ca="1" si="5"/>
        <v>0</v>
      </c>
      <c r="GG12" s="311">
        <f t="shared" ca="1" si="5"/>
        <v>0</v>
      </c>
      <c r="GH12" s="311">
        <f t="shared" ca="1" si="5"/>
        <v>0</v>
      </c>
      <c r="GI12" s="311">
        <f t="shared" ca="1" si="5"/>
        <v>0</v>
      </c>
      <c r="GJ12" s="311">
        <f t="shared" ca="1" si="5"/>
        <v>0</v>
      </c>
    </row>
    <row r="13" spans="1:441" s="250" customFormat="1" x14ac:dyDescent="0.25">
      <c r="A13" s="189"/>
      <c r="B13" s="189"/>
      <c r="C13" s="190"/>
      <c r="D13" s="191"/>
      <c r="E13" s="249" t="str">
        <f xml:space="preserve"> LEFT(E12, LEN(E12) - 4)</f>
        <v>Corporate income tax expense</v>
      </c>
      <c r="F13" s="249"/>
      <c r="G13" s="249" t="str">
        <f xml:space="preserve"> SMU</f>
        <v>$ 000s</v>
      </c>
      <c r="H13" s="249">
        <f ca="1" xml:space="preserve"> SUM(J13:GJ13)</f>
        <v>-54408.313677736893</v>
      </c>
      <c r="I13" s="192"/>
      <c r="J13" s="249">
        <f t="shared" ref="J13:BU13" si="6" xml:space="preserve"> -1 * J12</f>
        <v>0</v>
      </c>
      <c r="K13" s="249">
        <f t="shared" ca="1" si="6"/>
        <v>0</v>
      </c>
      <c r="L13" s="249">
        <f t="shared" ca="1" si="6"/>
        <v>0</v>
      </c>
      <c r="M13" s="249">
        <f t="shared" ca="1" si="6"/>
        <v>-542.37500000000034</v>
      </c>
      <c r="N13" s="249">
        <f t="shared" ca="1" si="6"/>
        <v>-640.13500000000022</v>
      </c>
      <c r="O13" s="249">
        <f t="shared" ca="1" si="6"/>
        <v>0.49250000000029104</v>
      </c>
      <c r="P13" s="249">
        <f t="shared" ca="1" si="6"/>
        <v>-5.1602249999999916</v>
      </c>
      <c r="Q13" s="249">
        <f t="shared" ca="1" si="6"/>
        <v>-550.5358413896771</v>
      </c>
      <c r="R13" s="249">
        <f t="shared" ca="1" si="6"/>
        <v>-657.02873134328388</v>
      </c>
      <c r="S13" s="249">
        <f t="shared" ca="1" si="6"/>
        <v>-19.616467661691402</v>
      </c>
      <c r="T13" s="249">
        <f t="shared" ca="1" si="6"/>
        <v>-25.382461691542403</v>
      </c>
      <c r="U13" s="249">
        <f t="shared" ca="1" si="6"/>
        <v>-568.90422496783799</v>
      </c>
      <c r="V13" s="249">
        <f t="shared" ca="1" si="6"/>
        <v>-673.95055357540696</v>
      </c>
      <c r="W13" s="249">
        <f t="shared" ca="1" si="6"/>
        <v>-39.73753001163341</v>
      </c>
      <c r="X13" s="249">
        <f t="shared" ca="1" si="6"/>
        <v>-43.804151755319914</v>
      </c>
      <c r="Y13" s="249">
        <f t="shared" ca="1" si="6"/>
        <v>-587.24398070924246</v>
      </c>
      <c r="Z13" s="249">
        <f t="shared" ca="1" si="6"/>
        <v>-690.90032694070351</v>
      </c>
      <c r="AA13" s="249">
        <f t="shared" ca="1" si="6"/>
        <v>-59.870626877247062</v>
      </c>
      <c r="AB13" s="249">
        <f t="shared" ca="1" si="6"/>
        <v>-65.864245683564832</v>
      </c>
      <c r="AC13" s="249">
        <f t="shared" ca="1" si="6"/>
        <v>-605.71996081492034</v>
      </c>
      <c r="AD13" s="249">
        <f t="shared" ca="1" si="6"/>
        <v>-707.87791237880992</v>
      </c>
      <c r="AE13" s="249">
        <f t="shared" ca="1" si="6"/>
        <v>-80.015698385320576</v>
      </c>
      <c r="AF13" s="249">
        <f t="shared" ca="1" si="6"/>
        <v>-86.123669336880567</v>
      </c>
      <c r="AG13" s="249">
        <f t="shared" ca="1" si="6"/>
        <v>-624.16705138201053</v>
      </c>
      <c r="AH13" s="249">
        <f t="shared" ca="1" si="6"/>
        <v>-724.88317152120408</v>
      </c>
      <c r="AI13" s="249">
        <f t="shared" ca="1" si="6"/>
        <v>-100.17268496051823</v>
      </c>
      <c r="AJ13" s="249">
        <f t="shared" ca="1" si="6"/>
        <v>-106.39536550933394</v>
      </c>
      <c r="AK13" s="249">
        <f t="shared" ca="1" si="6"/>
        <v>-642.64011699470393</v>
      </c>
      <c r="AL13" s="249">
        <f t="shared" ca="1" si="6"/>
        <v>-741.91596668776538</v>
      </c>
      <c r="AM13" s="249">
        <f t="shared" ca="1" si="6"/>
        <v>-120.34152732389872</v>
      </c>
      <c r="AN13" s="249">
        <f t="shared" ca="1" si="6"/>
        <v>-125.52842029338444</v>
      </c>
      <c r="AO13" s="249">
        <f t="shared" ca="1" si="6"/>
        <v>-660.30328425611219</v>
      </c>
      <c r="AP13" s="249">
        <f t="shared" ca="1" si="6"/>
        <v>-758.97616088334837</v>
      </c>
      <c r="AQ13" s="249">
        <f t="shared" ca="1" si="6"/>
        <v>-140.52216649144157</v>
      </c>
      <c r="AR13" s="249">
        <f t="shared" ca="1" si="6"/>
        <v>-146.22003107089407</v>
      </c>
      <c r="AS13" s="249">
        <f t="shared" ca="1" si="6"/>
        <v>-678.01368688313653</v>
      </c>
      <c r="AT13" s="249">
        <f t="shared" ca="1" si="6"/>
        <v>-776.06361779437702</v>
      </c>
      <c r="AU13" s="249">
        <f t="shared" ca="1" si="6"/>
        <v>-160.71454377257874</v>
      </c>
      <c r="AV13" s="249">
        <f t="shared" ca="1" si="6"/>
        <v>-166.16814051146358</v>
      </c>
      <c r="AW13" s="249">
        <f t="shared" ca="1" si="6"/>
        <v>-695.83846330080451</v>
      </c>
      <c r="AX13" s="249">
        <f t="shared" ca="1" si="6"/>
        <v>-793.1782017854498</v>
      </c>
      <c r="AY13" s="249">
        <f t="shared" ca="1" si="6"/>
        <v>-180.91860076873508</v>
      </c>
      <c r="AZ13" s="249">
        <f t="shared" ca="1" si="6"/>
        <v>-186.17252163526325</v>
      </c>
      <c r="BA13" s="249">
        <f t="shared" ca="1" si="6"/>
        <v>-713.77699926177081</v>
      </c>
      <c r="BB13" s="249">
        <f t="shared" ca="1" si="6"/>
        <v>-804.68477789597</v>
      </c>
      <c r="BC13" s="249">
        <f t="shared" ca="1" si="6"/>
        <v>-189.86427937187582</v>
      </c>
      <c r="BD13" s="249">
        <f t="shared" ca="1" si="6"/>
        <v>-189.86427937187611</v>
      </c>
      <c r="BE13" s="249">
        <f t="shared" ca="1" si="6"/>
        <v>-709.78711085038765</v>
      </c>
      <c r="BF13" s="249">
        <f t="shared" ca="1" si="6"/>
        <v>-799.31321183678631</v>
      </c>
      <c r="BG13" s="249">
        <f t="shared" ca="1" si="6"/>
        <v>-187.55152176306046</v>
      </c>
      <c r="BH13" s="249">
        <f t="shared" ca="1" si="6"/>
        <v>-187.55152176306075</v>
      </c>
      <c r="BI13" s="249">
        <f t="shared" ca="1" si="6"/>
        <v>-704.88767248794818</v>
      </c>
      <c r="BJ13" s="249">
        <f t="shared" ca="1" si="6"/>
        <v>-793.96836998685239</v>
      </c>
      <c r="BK13" s="249">
        <f t="shared" ca="1" si="6"/>
        <v>-185.25027041100566</v>
      </c>
      <c r="BL13" s="249">
        <f t="shared" ca="1" si="6"/>
        <v>-185.25027041100594</v>
      </c>
      <c r="BM13" s="249">
        <f t="shared" ca="1" si="6"/>
        <v>-700.01260944074443</v>
      </c>
      <c r="BN13" s="249">
        <f t="shared" ca="1" si="6"/>
        <v>-788.6501193899029</v>
      </c>
      <c r="BO13" s="249">
        <f t="shared" ca="1" si="6"/>
        <v>-182.96046807065233</v>
      </c>
      <c r="BP13" s="249">
        <f t="shared" ca="1" si="6"/>
        <v>-182.96046807065269</v>
      </c>
      <c r="BQ13" s="249">
        <f t="shared" ca="1" si="6"/>
        <v>-695.16180043855184</v>
      </c>
      <c r="BR13" s="249">
        <f t="shared" ca="1" si="6"/>
        <v>-783.3583277511475</v>
      </c>
      <c r="BS13" s="249">
        <f t="shared" ca="1" si="6"/>
        <v>-180.68205778174379</v>
      </c>
      <c r="BT13" s="249">
        <f t="shared" ca="1" si="6"/>
        <v>-180.68205778174408</v>
      </c>
      <c r="BU13" s="249">
        <f t="shared" ca="1" si="6"/>
        <v>-690.33512481447963</v>
      </c>
      <c r="BV13" s="249">
        <f t="shared" ref="BV13:EG13" ca="1" si="7" xml:space="preserve"> -1 * BV12</f>
        <v>-778.09286343397787</v>
      </c>
      <c r="BW13" s="249">
        <f t="shared" ca="1" si="7"/>
        <v>-178.41498286740691</v>
      </c>
      <c r="BX13" s="249">
        <f t="shared" ca="1" si="7"/>
        <v>-178.41498286740716</v>
      </c>
      <c r="BY13" s="249">
        <f t="shared" ca="1" si="7"/>
        <v>-685.5324625019698</v>
      </c>
      <c r="BZ13" s="249">
        <f t="shared" ca="1" si="7"/>
        <v>-772.85359545669439</v>
      </c>
      <c r="CA13" s="249">
        <f t="shared" ca="1" si="7"/>
        <v>-176.15918693274307</v>
      </c>
      <c r="CB13" s="249">
        <f t="shared" ca="1" si="7"/>
        <v>-176.15918693274335</v>
      </c>
      <c r="CC13" s="249">
        <f t="shared" ca="1" si="7"/>
        <v>-680.75369403181094</v>
      </c>
      <c r="CD13" s="249">
        <f t="shared" ca="1" si="7"/>
        <v>-767.64039348924825</v>
      </c>
      <c r="CE13" s="249">
        <f t="shared" ca="1" si="7"/>
        <v>-173.9146138634261</v>
      </c>
      <c r="CF13" s="249">
        <f t="shared" ca="1" si="7"/>
        <v>-173.91461386342635</v>
      </c>
      <c r="CG13" s="249">
        <f t="shared" ca="1" si="7"/>
        <v>-675.99870052916549</v>
      </c>
      <c r="CH13" s="249">
        <f t="shared" ca="1" si="7"/>
        <v>-762.45312784999862</v>
      </c>
      <c r="CI13" s="249">
        <f t="shared" ca="1" si="7"/>
        <v>-171.68120782430469</v>
      </c>
      <c r="CJ13" s="249">
        <f t="shared" ca="1" si="7"/>
        <v>-171.68120782430489</v>
      </c>
      <c r="CK13" s="249">
        <f t="shared" ca="1" si="7"/>
        <v>-671.26736371061259</v>
      </c>
      <c r="CL13" s="249">
        <f t="shared" ca="1" si="7"/>
        <v>-757.291669502486</v>
      </c>
      <c r="CM13" s="249">
        <f t="shared" ca="1" si="7"/>
        <v>-169.4589132580146</v>
      </c>
      <c r="CN13" s="249">
        <f t="shared" ca="1" si="7"/>
        <v>-169.45891325801486</v>
      </c>
      <c r="CO13" s="249">
        <f t="shared" ca="1" si="7"/>
        <v>-666.55956588120625</v>
      </c>
      <c r="CP13" s="249">
        <f t="shared" ca="1" si="7"/>
        <v>-752.155890052225</v>
      </c>
      <c r="CQ13" s="249">
        <f t="shared" ca="1" si="7"/>
        <v>-167.24767488359669</v>
      </c>
      <c r="CR13" s="249">
        <f t="shared" ca="1" si="7"/>
        <v>-167.24767488359686</v>
      </c>
      <c r="CS13" s="249">
        <f t="shared" ca="1" si="7"/>
        <v>-661.87518993154902</v>
      </c>
      <c r="CT13" s="249">
        <f t="shared" ca="1" si="7"/>
        <v>-747.04566174350794</v>
      </c>
      <c r="CU13" s="249">
        <f t="shared" ca="1" si="7"/>
        <v>-165.04743769512126</v>
      </c>
      <c r="CV13" s="249">
        <f t="shared" ca="1" si="7"/>
        <v>-165.04743769512143</v>
      </c>
      <c r="CW13" s="249">
        <f t="shared" ca="1" si="7"/>
        <v>-657.21411933487457</v>
      </c>
      <c r="CX13" s="249">
        <f t="shared" ca="1" si="7"/>
        <v>-741.96085745622702</v>
      </c>
      <c r="CY13" s="249">
        <f t="shared" ca="1" si="7"/>
        <v>-162.85814696031969</v>
      </c>
      <c r="CZ13" s="249">
        <f t="shared" ca="1" si="7"/>
        <v>-162.85814696031994</v>
      </c>
      <c r="DA13" s="249">
        <f t="shared" ca="1" si="7"/>
        <v>-652.57623814415422</v>
      </c>
      <c r="DB13" s="249">
        <f t="shared" ca="1" si="7"/>
        <v>-736.90135070271356</v>
      </c>
      <c r="DC13" s="249">
        <f t="shared" ca="1" si="7"/>
        <v>-160.67974821922363</v>
      </c>
      <c r="DD13" s="249">
        <f t="shared" ca="1" si="7"/>
        <v>-160.67974821922382</v>
      </c>
      <c r="DE13" s="249">
        <f t="shared" ca="1" si="7"/>
        <v>-647.96143098920811</v>
      </c>
      <c r="DF13" s="249">
        <f t="shared" ca="1" si="7"/>
        <v>-731.86701562459064</v>
      </c>
      <c r="DG13" s="249">
        <f t="shared" ca="1" si="7"/>
        <v>-158.51218728280958</v>
      </c>
      <c r="DH13" s="249">
        <f t="shared" ca="1" si="7"/>
        <v>-158.51218728280983</v>
      </c>
      <c r="DI13" s="249">
        <f t="shared" ca="1" si="7"/>
        <v>-843.36958307383907</v>
      </c>
      <c r="DJ13" s="249">
        <f t="shared" ca="1" si="7"/>
        <v>-926.85772698964229</v>
      </c>
      <c r="DK13" s="249">
        <f t="shared" ca="1" si="7"/>
        <v>-356.35541023165143</v>
      </c>
      <c r="DL13" s="249">
        <f t="shared" ca="1" si="7"/>
        <v>-356.3554102316516</v>
      </c>
      <c r="DM13" s="249">
        <f t="shared" ca="1" si="7"/>
        <v>-838.80058017297438</v>
      </c>
      <c r="DN13" s="249">
        <f t="shared" ca="1" si="7"/>
        <v>-921.87336018869905</v>
      </c>
      <c r="DO13" s="249">
        <f t="shared" ca="1" si="7"/>
        <v>-354.20936341457855</v>
      </c>
      <c r="DP13" s="249">
        <f t="shared" ca="1" si="7"/>
        <v>-354.20936341457883</v>
      </c>
      <c r="DQ13" s="249">
        <f t="shared" ca="1" si="7"/>
        <v>-834.25430862982523</v>
      </c>
      <c r="DR13" s="249">
        <f t="shared" ca="1" si="7"/>
        <v>-916.91379123253648</v>
      </c>
      <c r="DS13" s="249">
        <f t="shared" ca="1" si="7"/>
        <v>-352.07399344734199</v>
      </c>
      <c r="DT13" s="249">
        <f t="shared" ca="1" si="7"/>
        <v>-352.07399344734216</v>
      </c>
      <c r="DU13" s="249">
        <f t="shared" ca="1" si="7"/>
        <v>-829.73065535306023</v>
      </c>
      <c r="DV13" s="249">
        <f t="shared" ca="1" si="7"/>
        <v>-911.97889674879298</v>
      </c>
      <c r="DW13" s="249">
        <f t="shared" ca="1" si="7"/>
        <v>-349.94924721128564</v>
      </c>
      <c r="DX13" s="249">
        <f t="shared" ca="1" si="7"/>
        <v>-349.94924721128586</v>
      </c>
      <c r="DY13" s="249">
        <f t="shared" ca="1" si="7"/>
        <v>-825.22950781399049</v>
      </c>
      <c r="DZ13" s="249">
        <f t="shared" ca="1" si="7"/>
        <v>-907.06855397889854</v>
      </c>
      <c r="EA13" s="249">
        <f t="shared" ca="1" si="7"/>
        <v>-347.83507185202552</v>
      </c>
      <c r="EB13" s="249">
        <f t="shared" ca="1" si="7"/>
        <v>-347.83507185202581</v>
      </c>
      <c r="EC13" s="249">
        <f t="shared" ca="1" si="7"/>
        <v>0</v>
      </c>
      <c r="ED13" s="249">
        <f t="shared" ca="1" si="7"/>
        <v>0</v>
      </c>
      <c r="EE13" s="249">
        <f t="shared" ca="1" si="7"/>
        <v>0</v>
      </c>
      <c r="EF13" s="249">
        <f t="shared" ca="1" si="7"/>
        <v>0</v>
      </c>
      <c r="EG13" s="249">
        <f t="shared" ca="1" si="7"/>
        <v>0</v>
      </c>
      <c r="EH13" s="249">
        <f t="shared" ref="EH13:GJ13" ca="1" si="8" xml:space="preserve"> -1 * EH12</f>
        <v>0</v>
      </c>
      <c r="EI13" s="249">
        <f t="shared" ca="1" si="8"/>
        <v>0</v>
      </c>
      <c r="EJ13" s="249">
        <f t="shared" ca="1" si="8"/>
        <v>0</v>
      </c>
      <c r="EK13" s="249">
        <f t="shared" ca="1" si="8"/>
        <v>0</v>
      </c>
      <c r="EL13" s="249">
        <f t="shared" ca="1" si="8"/>
        <v>0</v>
      </c>
      <c r="EM13" s="249">
        <f t="shared" ca="1" si="8"/>
        <v>0</v>
      </c>
      <c r="EN13" s="249">
        <f t="shared" ca="1" si="8"/>
        <v>0</v>
      </c>
      <c r="EO13" s="249">
        <f t="shared" ca="1" si="8"/>
        <v>0</v>
      </c>
      <c r="EP13" s="249">
        <f t="shared" ca="1" si="8"/>
        <v>0</v>
      </c>
      <c r="EQ13" s="249">
        <f t="shared" ca="1" si="8"/>
        <v>0</v>
      </c>
      <c r="ER13" s="249">
        <f t="shared" ca="1" si="8"/>
        <v>0</v>
      </c>
      <c r="ES13" s="249">
        <f t="shared" ca="1" si="8"/>
        <v>0</v>
      </c>
      <c r="ET13" s="249">
        <f t="shared" ca="1" si="8"/>
        <v>0</v>
      </c>
      <c r="EU13" s="249">
        <f t="shared" ca="1" si="8"/>
        <v>0</v>
      </c>
      <c r="EV13" s="249">
        <f t="shared" ca="1" si="8"/>
        <v>0</v>
      </c>
      <c r="EW13" s="249">
        <f t="shared" ca="1" si="8"/>
        <v>0</v>
      </c>
      <c r="EX13" s="249">
        <f t="shared" ca="1" si="8"/>
        <v>0</v>
      </c>
      <c r="EY13" s="249">
        <f t="shared" ca="1" si="8"/>
        <v>0</v>
      </c>
      <c r="EZ13" s="249">
        <f t="shared" ca="1" si="8"/>
        <v>0</v>
      </c>
      <c r="FA13" s="249">
        <f t="shared" ca="1" si="8"/>
        <v>0</v>
      </c>
      <c r="FB13" s="249">
        <f t="shared" ca="1" si="8"/>
        <v>0</v>
      </c>
      <c r="FC13" s="249">
        <f t="shared" ca="1" si="8"/>
        <v>0</v>
      </c>
      <c r="FD13" s="249">
        <f t="shared" ca="1" si="8"/>
        <v>0</v>
      </c>
      <c r="FE13" s="249">
        <f t="shared" ca="1" si="8"/>
        <v>0</v>
      </c>
      <c r="FF13" s="249">
        <f t="shared" ca="1" si="8"/>
        <v>0</v>
      </c>
      <c r="FG13" s="249">
        <f t="shared" ca="1" si="8"/>
        <v>0</v>
      </c>
      <c r="FH13" s="249">
        <f t="shared" ca="1" si="8"/>
        <v>0</v>
      </c>
      <c r="FI13" s="249">
        <f t="shared" ca="1" si="8"/>
        <v>0</v>
      </c>
      <c r="FJ13" s="249">
        <f t="shared" ca="1" si="8"/>
        <v>0</v>
      </c>
      <c r="FK13" s="249">
        <f t="shared" ca="1" si="8"/>
        <v>0</v>
      </c>
      <c r="FL13" s="249">
        <f t="shared" ca="1" si="8"/>
        <v>0</v>
      </c>
      <c r="FM13" s="249">
        <f t="shared" ca="1" si="8"/>
        <v>0</v>
      </c>
      <c r="FN13" s="249">
        <f t="shared" ca="1" si="8"/>
        <v>0</v>
      </c>
      <c r="FO13" s="249">
        <f t="shared" ca="1" si="8"/>
        <v>0</v>
      </c>
      <c r="FP13" s="249">
        <f t="shared" ca="1" si="8"/>
        <v>0</v>
      </c>
      <c r="FQ13" s="249">
        <f t="shared" ca="1" si="8"/>
        <v>0</v>
      </c>
      <c r="FR13" s="249">
        <f t="shared" ca="1" si="8"/>
        <v>0</v>
      </c>
      <c r="FS13" s="249">
        <f t="shared" ca="1" si="8"/>
        <v>0</v>
      </c>
      <c r="FT13" s="249">
        <f t="shared" ca="1" si="8"/>
        <v>0</v>
      </c>
      <c r="FU13" s="249">
        <f t="shared" ca="1" si="8"/>
        <v>0</v>
      </c>
      <c r="FV13" s="249">
        <f t="shared" ca="1" si="8"/>
        <v>0</v>
      </c>
      <c r="FW13" s="249">
        <f t="shared" ca="1" si="8"/>
        <v>0</v>
      </c>
      <c r="FX13" s="249">
        <f t="shared" ca="1" si="8"/>
        <v>0</v>
      </c>
      <c r="FY13" s="249">
        <f t="shared" ca="1" si="8"/>
        <v>0</v>
      </c>
      <c r="FZ13" s="249">
        <f t="shared" ca="1" si="8"/>
        <v>0</v>
      </c>
      <c r="GA13" s="249">
        <f t="shared" ca="1" si="8"/>
        <v>0</v>
      </c>
      <c r="GB13" s="249">
        <f t="shared" ca="1" si="8"/>
        <v>0</v>
      </c>
      <c r="GC13" s="249">
        <f t="shared" ca="1" si="8"/>
        <v>0</v>
      </c>
      <c r="GD13" s="249">
        <f t="shared" ca="1" si="8"/>
        <v>0</v>
      </c>
      <c r="GE13" s="249">
        <f t="shared" ca="1" si="8"/>
        <v>0</v>
      </c>
      <c r="GF13" s="249">
        <f t="shared" ca="1" si="8"/>
        <v>0</v>
      </c>
      <c r="GG13" s="249">
        <f t="shared" ca="1" si="8"/>
        <v>0</v>
      </c>
      <c r="GH13" s="249">
        <f t="shared" ca="1" si="8"/>
        <v>0</v>
      </c>
      <c r="GI13" s="249">
        <f t="shared" ca="1" si="8"/>
        <v>0</v>
      </c>
      <c r="GJ13" s="249">
        <f t="shared" ca="1" si="8"/>
        <v>0</v>
      </c>
      <c r="GK13" s="548"/>
      <c r="GL13" s="548"/>
      <c r="GM13" s="548"/>
      <c r="GN13" s="548"/>
      <c r="GO13" s="548"/>
      <c r="GP13" s="548"/>
      <c r="GQ13" s="548"/>
      <c r="GR13" s="548"/>
      <c r="GS13" s="548"/>
      <c r="GT13" s="548"/>
      <c r="GU13" s="548"/>
      <c r="GV13" s="548"/>
      <c r="GW13" s="548"/>
      <c r="GX13" s="548"/>
      <c r="GY13" s="548"/>
      <c r="GZ13" s="548"/>
      <c r="HA13" s="548"/>
      <c r="HB13" s="548"/>
      <c r="HC13" s="548"/>
      <c r="HD13" s="548"/>
      <c r="HE13" s="548"/>
      <c r="HF13" s="548"/>
      <c r="HG13" s="548"/>
      <c r="HH13" s="548"/>
      <c r="HI13" s="548"/>
      <c r="HJ13" s="548"/>
      <c r="HK13" s="548"/>
      <c r="HL13" s="548"/>
      <c r="HM13" s="548"/>
      <c r="HN13" s="548"/>
      <c r="HO13" s="548"/>
      <c r="HP13" s="548"/>
      <c r="HQ13" s="548"/>
      <c r="HR13" s="548"/>
      <c r="HS13" s="548"/>
      <c r="HT13" s="548"/>
      <c r="HU13" s="548"/>
      <c r="HV13" s="548"/>
      <c r="HW13" s="548"/>
      <c r="HX13" s="548"/>
      <c r="HY13" s="548"/>
      <c r="HZ13" s="548"/>
      <c r="IA13" s="548"/>
      <c r="IB13" s="548"/>
      <c r="IC13" s="548"/>
      <c r="ID13" s="548"/>
      <c r="IE13" s="548"/>
      <c r="IF13" s="548"/>
      <c r="IG13" s="548"/>
      <c r="IH13" s="548"/>
      <c r="II13" s="548"/>
      <c r="IJ13" s="548"/>
      <c r="IK13" s="548"/>
      <c r="IL13" s="548"/>
      <c r="IM13" s="548"/>
      <c r="IN13" s="548"/>
      <c r="IO13" s="548"/>
      <c r="IP13" s="548"/>
      <c r="IQ13" s="548"/>
      <c r="IR13" s="548"/>
      <c r="IS13" s="548"/>
      <c r="IT13" s="548"/>
      <c r="IU13" s="548"/>
    </row>
    <row r="15" spans="1:441" x14ac:dyDescent="0.25">
      <c r="A15" s="15" t="s">
        <v>253</v>
      </c>
    </row>
    <row r="17" spans="1:192" x14ac:dyDescent="0.25">
      <c r="B17" s="15" t="s">
        <v>254</v>
      </c>
    </row>
    <row r="18" spans="1:192" x14ac:dyDescent="0.25">
      <c r="E18" s="198" t="str">
        <f xml:space="preserve"> InpC!E$74</f>
        <v>Tax depreciation rate</v>
      </c>
      <c r="F18" s="427">
        <f xml:space="preserve"> InpC!F$74</f>
        <v>0.05</v>
      </c>
      <c r="G18" s="198" t="str">
        <f xml:space="preserve"> InpC!G$74</f>
        <v>per quarter</v>
      </c>
      <c r="H18" s="43"/>
    </row>
    <row r="19" spans="1:192" x14ac:dyDescent="0.25">
      <c r="E19" s="126" t="str">
        <f t="shared" ref="E19:AJ19" si="9" xml:space="preserve"> E$28</f>
        <v>Asset value for tax balance BEG</v>
      </c>
      <c r="F19" s="126">
        <f t="shared" si="9"/>
        <v>0</v>
      </c>
      <c r="G19" s="126" t="str">
        <f t="shared" si="9"/>
        <v>$ 000s</v>
      </c>
      <c r="H19" s="126">
        <f t="shared" si="9"/>
        <v>0</v>
      </c>
      <c r="I19" s="126">
        <f t="shared" si="9"/>
        <v>0</v>
      </c>
      <c r="J19" s="126">
        <f t="shared" si="9"/>
        <v>0</v>
      </c>
      <c r="K19" s="126">
        <f t="shared" si="9"/>
        <v>0</v>
      </c>
      <c r="L19" s="126">
        <f t="shared" si="9"/>
        <v>0</v>
      </c>
      <c r="M19" s="126">
        <f t="shared" si="9"/>
        <v>100000</v>
      </c>
      <c r="N19" s="126">
        <f t="shared" si="9"/>
        <v>95000</v>
      </c>
      <c r="O19" s="126">
        <f t="shared" si="9"/>
        <v>90250</v>
      </c>
      <c r="P19" s="126">
        <f t="shared" si="9"/>
        <v>85737.5</v>
      </c>
      <c r="Q19" s="126">
        <f t="shared" si="9"/>
        <v>81450.625</v>
      </c>
      <c r="R19" s="126">
        <f t="shared" si="9"/>
        <v>77378.09375</v>
      </c>
      <c r="S19" s="126">
        <f t="shared" si="9"/>
        <v>73509.189062499994</v>
      </c>
      <c r="T19" s="126">
        <f t="shared" si="9"/>
        <v>69833.72960937499</v>
      </c>
      <c r="U19" s="126">
        <f t="shared" si="9"/>
        <v>66342.04312890624</v>
      </c>
      <c r="V19" s="126">
        <f t="shared" si="9"/>
        <v>63024.940972460929</v>
      </c>
      <c r="W19" s="126">
        <f t="shared" si="9"/>
        <v>59873.693923837884</v>
      </c>
      <c r="X19" s="126">
        <f t="shared" si="9"/>
        <v>56880.009227645991</v>
      </c>
      <c r="Y19" s="126">
        <f t="shared" si="9"/>
        <v>54036.008766263694</v>
      </c>
      <c r="Z19" s="126">
        <f t="shared" si="9"/>
        <v>51334.20832795051</v>
      </c>
      <c r="AA19" s="126">
        <f t="shared" si="9"/>
        <v>48767.497911552986</v>
      </c>
      <c r="AB19" s="126">
        <f t="shared" si="9"/>
        <v>46329.12301597534</v>
      </c>
      <c r="AC19" s="126">
        <f t="shared" si="9"/>
        <v>44012.666865176572</v>
      </c>
      <c r="AD19" s="126">
        <f t="shared" si="9"/>
        <v>41812.033521917743</v>
      </c>
      <c r="AE19" s="126">
        <f t="shared" si="9"/>
        <v>39721.431845821855</v>
      </c>
      <c r="AF19" s="126">
        <f t="shared" si="9"/>
        <v>37735.360253530765</v>
      </c>
      <c r="AG19" s="126">
        <f t="shared" si="9"/>
        <v>35848.592240854225</v>
      </c>
      <c r="AH19" s="126">
        <f t="shared" si="9"/>
        <v>34056.162628811515</v>
      </c>
      <c r="AI19" s="126">
        <f t="shared" si="9"/>
        <v>32353.354497370939</v>
      </c>
      <c r="AJ19" s="126">
        <f t="shared" si="9"/>
        <v>30735.686772502391</v>
      </c>
      <c r="AK19" s="126">
        <f t="shared" ref="AK19:BP19" si="10" xml:space="preserve"> AK$28</f>
        <v>29198.902433877272</v>
      </c>
      <c r="AL19" s="126">
        <f t="shared" si="10"/>
        <v>27738.957312183407</v>
      </c>
      <c r="AM19" s="126">
        <f t="shared" si="10"/>
        <v>26352.009446574237</v>
      </c>
      <c r="AN19" s="126">
        <f t="shared" si="10"/>
        <v>25034.408974245525</v>
      </c>
      <c r="AO19" s="126">
        <f t="shared" si="10"/>
        <v>23782.688525533249</v>
      </c>
      <c r="AP19" s="126">
        <f t="shared" si="10"/>
        <v>22593.554099256588</v>
      </c>
      <c r="AQ19" s="126">
        <f t="shared" si="10"/>
        <v>21463.876394293758</v>
      </c>
      <c r="AR19" s="126">
        <f t="shared" si="10"/>
        <v>20390.68257457907</v>
      </c>
      <c r="AS19" s="126">
        <f t="shared" si="10"/>
        <v>19371.148445850118</v>
      </c>
      <c r="AT19" s="126">
        <f t="shared" si="10"/>
        <v>18402.591023557612</v>
      </c>
      <c r="AU19" s="126">
        <f t="shared" si="10"/>
        <v>17482.461472379731</v>
      </c>
      <c r="AV19" s="126">
        <f t="shared" si="10"/>
        <v>16608.338398760745</v>
      </c>
      <c r="AW19" s="126">
        <f t="shared" si="10"/>
        <v>15777.921478822707</v>
      </c>
      <c r="AX19" s="126">
        <f t="shared" si="10"/>
        <v>14989.025404881571</v>
      </c>
      <c r="AY19" s="126">
        <f t="shared" si="10"/>
        <v>14239.574134637493</v>
      </c>
      <c r="AZ19" s="126">
        <f t="shared" si="10"/>
        <v>13527.595427905619</v>
      </c>
      <c r="BA19" s="126">
        <f t="shared" si="10"/>
        <v>12851.215656510338</v>
      </c>
      <c r="BB19" s="126">
        <f t="shared" si="10"/>
        <v>12208.65487368482</v>
      </c>
      <c r="BC19" s="126">
        <f t="shared" si="10"/>
        <v>11598.222130000579</v>
      </c>
      <c r="BD19" s="126">
        <f t="shared" si="10"/>
        <v>11018.31102350055</v>
      </c>
      <c r="BE19" s="126">
        <f t="shared" si="10"/>
        <v>10467.395472325523</v>
      </c>
      <c r="BF19" s="126">
        <f t="shared" si="10"/>
        <v>9944.0256987092471</v>
      </c>
      <c r="BG19" s="126">
        <f t="shared" si="10"/>
        <v>9446.8244137737856</v>
      </c>
      <c r="BH19" s="126">
        <f t="shared" si="10"/>
        <v>8974.483193085096</v>
      </c>
      <c r="BI19" s="126">
        <f t="shared" si="10"/>
        <v>8525.7590334308406</v>
      </c>
      <c r="BJ19" s="126">
        <f t="shared" si="10"/>
        <v>8099.4710817592986</v>
      </c>
      <c r="BK19" s="126">
        <f t="shared" si="10"/>
        <v>7694.497527671334</v>
      </c>
      <c r="BL19" s="126">
        <f t="shared" si="10"/>
        <v>7309.7726512877671</v>
      </c>
      <c r="BM19" s="126">
        <f t="shared" si="10"/>
        <v>6944.2840187233787</v>
      </c>
      <c r="BN19" s="126">
        <f t="shared" si="10"/>
        <v>6597.06981778721</v>
      </c>
      <c r="BO19" s="126">
        <f t="shared" si="10"/>
        <v>6267.2163268978493</v>
      </c>
      <c r="BP19" s="126">
        <f t="shared" si="10"/>
        <v>5953.8555105529567</v>
      </c>
      <c r="BQ19" s="126">
        <f t="shared" ref="BQ19:CV19" si="11" xml:space="preserve"> BQ$28</f>
        <v>5656.1627350253093</v>
      </c>
      <c r="BR19" s="126">
        <f t="shared" si="11"/>
        <v>5373.3545982740434</v>
      </c>
      <c r="BS19" s="126">
        <f t="shared" si="11"/>
        <v>5104.6868683603416</v>
      </c>
      <c r="BT19" s="126">
        <f t="shared" si="11"/>
        <v>4849.4525249423241</v>
      </c>
      <c r="BU19" s="126">
        <f t="shared" si="11"/>
        <v>4606.9798986952082</v>
      </c>
      <c r="BV19" s="126">
        <f t="shared" si="11"/>
        <v>4376.6309037604478</v>
      </c>
      <c r="BW19" s="126">
        <f t="shared" si="11"/>
        <v>4157.7993585724253</v>
      </c>
      <c r="BX19" s="126">
        <f t="shared" si="11"/>
        <v>3949.9093906438038</v>
      </c>
      <c r="BY19" s="126">
        <f t="shared" si="11"/>
        <v>3752.4139211116135</v>
      </c>
      <c r="BZ19" s="126">
        <f t="shared" si="11"/>
        <v>3564.793225056033</v>
      </c>
      <c r="CA19" s="126">
        <f t="shared" si="11"/>
        <v>3386.5535638032311</v>
      </c>
      <c r="CB19" s="126">
        <f t="shared" si="11"/>
        <v>3217.2258856130693</v>
      </c>
      <c r="CC19" s="126">
        <f t="shared" si="11"/>
        <v>3056.3645913324158</v>
      </c>
      <c r="CD19" s="126">
        <f t="shared" si="11"/>
        <v>2903.5463617657952</v>
      </c>
      <c r="CE19" s="126">
        <f t="shared" si="11"/>
        <v>2758.3690436775055</v>
      </c>
      <c r="CF19" s="126">
        <f t="shared" si="11"/>
        <v>2620.4505914936303</v>
      </c>
      <c r="CG19" s="126">
        <f t="shared" si="11"/>
        <v>2489.428061918949</v>
      </c>
      <c r="CH19" s="126">
        <f t="shared" si="11"/>
        <v>2364.9566588230014</v>
      </c>
      <c r="CI19" s="126">
        <f t="shared" si="11"/>
        <v>2246.7088258818512</v>
      </c>
      <c r="CJ19" s="126">
        <f t="shared" si="11"/>
        <v>2134.3733845877587</v>
      </c>
      <c r="CK19" s="126">
        <f t="shared" si="11"/>
        <v>2027.6547153583708</v>
      </c>
      <c r="CL19" s="126">
        <f t="shared" si="11"/>
        <v>1926.2719795904522</v>
      </c>
      <c r="CM19" s="126">
        <f t="shared" si="11"/>
        <v>1829.9583806109297</v>
      </c>
      <c r="CN19" s="126">
        <f t="shared" si="11"/>
        <v>1738.4604615803833</v>
      </c>
      <c r="CO19" s="126">
        <f t="shared" si="11"/>
        <v>1651.537438501364</v>
      </c>
      <c r="CP19" s="126">
        <f t="shared" si="11"/>
        <v>1568.9605665762958</v>
      </c>
      <c r="CQ19" s="126">
        <f t="shared" si="11"/>
        <v>1490.512538247481</v>
      </c>
      <c r="CR19" s="126">
        <f t="shared" si="11"/>
        <v>1415.9869113351069</v>
      </c>
      <c r="CS19" s="126">
        <f t="shared" si="11"/>
        <v>1345.1875657683515</v>
      </c>
      <c r="CT19" s="126">
        <f t="shared" si="11"/>
        <v>1277.928187479934</v>
      </c>
      <c r="CU19" s="126">
        <f t="shared" si="11"/>
        <v>1214.0317781059373</v>
      </c>
      <c r="CV19" s="126">
        <f t="shared" si="11"/>
        <v>1153.3301892006405</v>
      </c>
      <c r="CW19" s="126">
        <f t="shared" ref="CW19:EB19" si="12" xml:space="preserve"> CW$28</f>
        <v>1095.6636797406084</v>
      </c>
      <c r="CX19" s="126">
        <f t="shared" si="12"/>
        <v>1040.8804957535779</v>
      </c>
      <c r="CY19" s="126">
        <f t="shared" si="12"/>
        <v>988.83647096589903</v>
      </c>
      <c r="CZ19" s="126">
        <f t="shared" si="12"/>
        <v>939.39464741760412</v>
      </c>
      <c r="DA19" s="126">
        <f t="shared" si="12"/>
        <v>892.42491504672387</v>
      </c>
      <c r="DB19" s="126">
        <f t="shared" si="12"/>
        <v>847.80366929438765</v>
      </c>
      <c r="DC19" s="126">
        <f t="shared" si="12"/>
        <v>805.41348582966828</v>
      </c>
      <c r="DD19" s="126">
        <f t="shared" si="12"/>
        <v>765.1428115381849</v>
      </c>
      <c r="DE19" s="126">
        <f t="shared" si="12"/>
        <v>726.88567096127565</v>
      </c>
      <c r="DF19" s="126">
        <f t="shared" si="12"/>
        <v>690.54138741321185</v>
      </c>
      <c r="DG19" s="126">
        <f t="shared" si="12"/>
        <v>656.01431804255128</v>
      </c>
      <c r="DH19" s="126">
        <f t="shared" si="12"/>
        <v>623.21360214042375</v>
      </c>
      <c r="DI19" s="126">
        <f t="shared" si="12"/>
        <v>592.05292203340252</v>
      </c>
      <c r="DJ19" s="126">
        <f t="shared" si="12"/>
        <v>562.45027593173245</v>
      </c>
      <c r="DK19" s="126">
        <f t="shared" si="12"/>
        <v>534.3277621351458</v>
      </c>
      <c r="DL19" s="126">
        <f t="shared" si="12"/>
        <v>507.61137402838852</v>
      </c>
      <c r="DM19" s="126">
        <f t="shared" si="12"/>
        <v>482.23080532696912</v>
      </c>
      <c r="DN19" s="126">
        <f t="shared" si="12"/>
        <v>458.11926506062065</v>
      </c>
      <c r="DO19" s="126">
        <f t="shared" si="12"/>
        <v>435.21330180758963</v>
      </c>
      <c r="DP19" s="126">
        <f t="shared" si="12"/>
        <v>413.45263671721017</v>
      </c>
      <c r="DQ19" s="126">
        <f t="shared" si="12"/>
        <v>392.78000488134967</v>
      </c>
      <c r="DR19" s="126">
        <f t="shared" si="12"/>
        <v>373.14100463728221</v>
      </c>
      <c r="DS19" s="126">
        <f t="shared" si="12"/>
        <v>354.4839544054181</v>
      </c>
      <c r="DT19" s="126">
        <f t="shared" si="12"/>
        <v>336.75975668514718</v>
      </c>
      <c r="DU19" s="126">
        <f t="shared" si="12"/>
        <v>319.9217688508898</v>
      </c>
      <c r="DV19" s="126">
        <f t="shared" si="12"/>
        <v>303.92568040834533</v>
      </c>
      <c r="DW19" s="126">
        <f t="shared" si="12"/>
        <v>288.72939638792809</v>
      </c>
      <c r="DX19" s="126">
        <f t="shared" si="12"/>
        <v>274.2929265685317</v>
      </c>
      <c r="DY19" s="126">
        <f t="shared" si="12"/>
        <v>260.57828024010513</v>
      </c>
      <c r="DZ19" s="126">
        <f t="shared" si="12"/>
        <v>247.54936622809987</v>
      </c>
      <c r="EA19" s="126">
        <f t="shared" si="12"/>
        <v>235.17189791669489</v>
      </c>
      <c r="EB19" s="126">
        <f t="shared" si="12"/>
        <v>223.41330302086016</v>
      </c>
      <c r="EC19" s="126">
        <f t="shared" ref="EC19:FH19" si="13" xml:space="preserve"> EC$28</f>
        <v>0</v>
      </c>
      <c r="ED19" s="126">
        <f t="shared" si="13"/>
        <v>0</v>
      </c>
      <c r="EE19" s="126">
        <f t="shared" si="13"/>
        <v>0</v>
      </c>
      <c r="EF19" s="126">
        <f t="shared" si="13"/>
        <v>0</v>
      </c>
      <c r="EG19" s="126">
        <f t="shared" si="13"/>
        <v>0</v>
      </c>
      <c r="EH19" s="126">
        <f t="shared" si="13"/>
        <v>0</v>
      </c>
      <c r="EI19" s="126">
        <f t="shared" si="13"/>
        <v>0</v>
      </c>
      <c r="EJ19" s="126">
        <f t="shared" si="13"/>
        <v>0</v>
      </c>
      <c r="EK19" s="126">
        <f t="shared" si="13"/>
        <v>0</v>
      </c>
      <c r="EL19" s="126">
        <f t="shared" si="13"/>
        <v>0</v>
      </c>
      <c r="EM19" s="126">
        <f t="shared" si="13"/>
        <v>0</v>
      </c>
      <c r="EN19" s="126">
        <f t="shared" si="13"/>
        <v>0</v>
      </c>
      <c r="EO19" s="126">
        <f t="shared" si="13"/>
        <v>0</v>
      </c>
      <c r="EP19" s="126">
        <f t="shared" si="13"/>
        <v>0</v>
      </c>
      <c r="EQ19" s="126">
        <f t="shared" si="13"/>
        <v>0</v>
      </c>
      <c r="ER19" s="126">
        <f t="shared" si="13"/>
        <v>0</v>
      </c>
      <c r="ES19" s="126">
        <f t="shared" si="13"/>
        <v>0</v>
      </c>
      <c r="ET19" s="126">
        <f t="shared" si="13"/>
        <v>0</v>
      </c>
      <c r="EU19" s="126">
        <f t="shared" si="13"/>
        <v>0</v>
      </c>
      <c r="EV19" s="126">
        <f t="shared" si="13"/>
        <v>0</v>
      </c>
      <c r="EW19" s="126">
        <f t="shared" si="13"/>
        <v>0</v>
      </c>
      <c r="EX19" s="126">
        <f t="shared" si="13"/>
        <v>0</v>
      </c>
      <c r="EY19" s="126">
        <f t="shared" si="13"/>
        <v>0</v>
      </c>
      <c r="EZ19" s="126">
        <f t="shared" si="13"/>
        <v>0</v>
      </c>
      <c r="FA19" s="126">
        <f t="shared" si="13"/>
        <v>0</v>
      </c>
      <c r="FB19" s="126">
        <f t="shared" si="13"/>
        <v>0</v>
      </c>
      <c r="FC19" s="126">
        <f t="shared" si="13"/>
        <v>0</v>
      </c>
      <c r="FD19" s="126">
        <f t="shared" si="13"/>
        <v>0</v>
      </c>
      <c r="FE19" s="126">
        <f t="shared" si="13"/>
        <v>0</v>
      </c>
      <c r="FF19" s="126">
        <f t="shared" si="13"/>
        <v>0</v>
      </c>
      <c r="FG19" s="126">
        <f t="shared" si="13"/>
        <v>0</v>
      </c>
      <c r="FH19" s="126">
        <f t="shared" si="13"/>
        <v>0</v>
      </c>
      <c r="FI19" s="126">
        <f t="shared" ref="FI19:GJ19" si="14" xml:space="preserve"> FI$28</f>
        <v>0</v>
      </c>
      <c r="FJ19" s="126">
        <f t="shared" si="14"/>
        <v>0</v>
      </c>
      <c r="FK19" s="126">
        <f t="shared" si="14"/>
        <v>0</v>
      </c>
      <c r="FL19" s="126">
        <f t="shared" si="14"/>
        <v>0</v>
      </c>
      <c r="FM19" s="126">
        <f t="shared" si="14"/>
        <v>0</v>
      </c>
      <c r="FN19" s="126">
        <f t="shared" si="14"/>
        <v>0</v>
      </c>
      <c r="FO19" s="126">
        <f t="shared" si="14"/>
        <v>0</v>
      </c>
      <c r="FP19" s="126">
        <f t="shared" si="14"/>
        <v>0</v>
      </c>
      <c r="FQ19" s="126">
        <f t="shared" si="14"/>
        <v>0</v>
      </c>
      <c r="FR19" s="126">
        <f t="shared" si="14"/>
        <v>0</v>
      </c>
      <c r="FS19" s="126">
        <f t="shared" si="14"/>
        <v>0</v>
      </c>
      <c r="FT19" s="126">
        <f t="shared" si="14"/>
        <v>0</v>
      </c>
      <c r="FU19" s="126">
        <f t="shared" si="14"/>
        <v>0</v>
      </c>
      <c r="FV19" s="126">
        <f t="shared" si="14"/>
        <v>0</v>
      </c>
      <c r="FW19" s="126">
        <f t="shared" si="14"/>
        <v>0</v>
      </c>
      <c r="FX19" s="126">
        <f t="shared" si="14"/>
        <v>0</v>
      </c>
      <c r="FY19" s="126">
        <f t="shared" si="14"/>
        <v>0</v>
      </c>
      <c r="FZ19" s="126">
        <f t="shared" si="14"/>
        <v>0</v>
      </c>
      <c r="GA19" s="126">
        <f t="shared" si="14"/>
        <v>0</v>
      </c>
      <c r="GB19" s="126">
        <f t="shared" si="14"/>
        <v>0</v>
      </c>
      <c r="GC19" s="126">
        <f t="shared" si="14"/>
        <v>0</v>
      </c>
      <c r="GD19" s="126">
        <f t="shared" si="14"/>
        <v>0</v>
      </c>
      <c r="GE19" s="126">
        <f t="shared" si="14"/>
        <v>0</v>
      </c>
      <c r="GF19" s="126">
        <f t="shared" si="14"/>
        <v>0</v>
      </c>
      <c r="GG19" s="126">
        <f t="shared" si="14"/>
        <v>0</v>
      </c>
      <c r="GH19" s="126">
        <f t="shared" si="14"/>
        <v>0</v>
      </c>
      <c r="GI19" s="126">
        <f t="shared" si="14"/>
        <v>0</v>
      </c>
      <c r="GJ19" s="126">
        <f t="shared" si="14"/>
        <v>0</v>
      </c>
    </row>
    <row r="20" spans="1:192" x14ac:dyDescent="0.25">
      <c r="E20" s="252" t="str">
        <f xml:space="preserve"> Time!E$91</f>
        <v xml:space="preserve">Last operating period flag </v>
      </c>
      <c r="F20" s="252">
        <f xml:space="preserve"> Time!F$91</f>
        <v>0</v>
      </c>
      <c r="G20" s="252" t="str">
        <f xml:space="preserve"> Time!G$91</f>
        <v>flag</v>
      </c>
      <c r="H20" s="252">
        <f xml:space="preserve"> Time!H$91</f>
        <v>1</v>
      </c>
      <c r="I20" s="252">
        <f xml:space="preserve"> Time!I$91</f>
        <v>0</v>
      </c>
      <c r="J20" s="252">
        <f xml:space="preserve"> Time!J$91</f>
        <v>0</v>
      </c>
      <c r="K20" s="252">
        <f xml:space="preserve"> Time!K$91</f>
        <v>0</v>
      </c>
      <c r="L20" s="252">
        <f xml:space="preserve"> Time!L$91</f>
        <v>0</v>
      </c>
      <c r="M20" s="252">
        <f xml:space="preserve"> Time!M$91</f>
        <v>0</v>
      </c>
      <c r="N20" s="252">
        <f xml:space="preserve"> Time!N$91</f>
        <v>0</v>
      </c>
      <c r="O20" s="252">
        <f xml:space="preserve"> Time!O$91</f>
        <v>0</v>
      </c>
      <c r="P20" s="252">
        <f xml:space="preserve"> Time!P$91</f>
        <v>0</v>
      </c>
      <c r="Q20" s="252">
        <f xml:space="preserve"> Time!Q$91</f>
        <v>0</v>
      </c>
      <c r="R20" s="252">
        <f xml:space="preserve"> Time!R$91</f>
        <v>0</v>
      </c>
      <c r="S20" s="252">
        <f xml:space="preserve"> Time!S$91</f>
        <v>0</v>
      </c>
      <c r="T20" s="252">
        <f xml:space="preserve"> Time!T$91</f>
        <v>0</v>
      </c>
      <c r="U20" s="252">
        <f xml:space="preserve"> Time!U$91</f>
        <v>0</v>
      </c>
      <c r="V20" s="252">
        <f xml:space="preserve"> Time!V$91</f>
        <v>0</v>
      </c>
      <c r="W20" s="252">
        <f xml:space="preserve"> Time!W$91</f>
        <v>0</v>
      </c>
      <c r="X20" s="252">
        <f xml:space="preserve"> Time!X$91</f>
        <v>0</v>
      </c>
      <c r="Y20" s="252">
        <f xml:space="preserve"> Time!Y$91</f>
        <v>0</v>
      </c>
      <c r="Z20" s="252">
        <f xml:space="preserve"> Time!Z$91</f>
        <v>0</v>
      </c>
      <c r="AA20" s="252">
        <f xml:space="preserve"> Time!AA$91</f>
        <v>0</v>
      </c>
      <c r="AB20" s="252">
        <f xml:space="preserve"> Time!AB$91</f>
        <v>0</v>
      </c>
      <c r="AC20" s="252">
        <f xml:space="preserve"> Time!AC$91</f>
        <v>0</v>
      </c>
      <c r="AD20" s="252">
        <f xml:space="preserve"> Time!AD$91</f>
        <v>0</v>
      </c>
      <c r="AE20" s="252">
        <f xml:space="preserve"> Time!AE$91</f>
        <v>0</v>
      </c>
      <c r="AF20" s="252">
        <f xml:space="preserve"> Time!AF$91</f>
        <v>0</v>
      </c>
      <c r="AG20" s="252">
        <f xml:space="preserve"> Time!AG$91</f>
        <v>0</v>
      </c>
      <c r="AH20" s="252">
        <f xml:space="preserve"> Time!AH$91</f>
        <v>0</v>
      </c>
      <c r="AI20" s="252">
        <f xml:space="preserve"> Time!AI$91</f>
        <v>0</v>
      </c>
      <c r="AJ20" s="252">
        <f xml:space="preserve"> Time!AJ$91</f>
        <v>0</v>
      </c>
      <c r="AK20" s="252">
        <f xml:space="preserve"> Time!AK$91</f>
        <v>0</v>
      </c>
      <c r="AL20" s="252">
        <f xml:space="preserve"> Time!AL$91</f>
        <v>0</v>
      </c>
      <c r="AM20" s="252">
        <f xml:space="preserve"> Time!AM$91</f>
        <v>0</v>
      </c>
      <c r="AN20" s="252">
        <f xml:space="preserve"> Time!AN$91</f>
        <v>0</v>
      </c>
      <c r="AO20" s="252">
        <f xml:space="preserve"> Time!AO$91</f>
        <v>0</v>
      </c>
      <c r="AP20" s="252">
        <f xml:space="preserve"> Time!AP$91</f>
        <v>0</v>
      </c>
      <c r="AQ20" s="252">
        <f xml:space="preserve"> Time!AQ$91</f>
        <v>0</v>
      </c>
      <c r="AR20" s="252">
        <f xml:space="preserve"> Time!AR$91</f>
        <v>0</v>
      </c>
      <c r="AS20" s="252">
        <f xml:space="preserve"> Time!AS$91</f>
        <v>0</v>
      </c>
      <c r="AT20" s="252">
        <f xml:space="preserve"> Time!AT$91</f>
        <v>0</v>
      </c>
      <c r="AU20" s="252">
        <f xml:space="preserve"> Time!AU$91</f>
        <v>0</v>
      </c>
      <c r="AV20" s="252">
        <f xml:space="preserve"> Time!AV$91</f>
        <v>0</v>
      </c>
      <c r="AW20" s="252">
        <f xml:space="preserve"> Time!AW$91</f>
        <v>0</v>
      </c>
      <c r="AX20" s="252">
        <f xml:space="preserve"> Time!AX$91</f>
        <v>0</v>
      </c>
      <c r="AY20" s="252">
        <f xml:space="preserve"> Time!AY$91</f>
        <v>0</v>
      </c>
      <c r="AZ20" s="252">
        <f xml:space="preserve"> Time!AZ$91</f>
        <v>0</v>
      </c>
      <c r="BA20" s="252">
        <f xml:space="preserve"> Time!BA$91</f>
        <v>0</v>
      </c>
      <c r="BB20" s="252">
        <f xml:space="preserve"> Time!BB$91</f>
        <v>0</v>
      </c>
      <c r="BC20" s="252">
        <f xml:space="preserve"> Time!BC$91</f>
        <v>0</v>
      </c>
      <c r="BD20" s="252">
        <f xml:space="preserve"> Time!BD$91</f>
        <v>0</v>
      </c>
      <c r="BE20" s="252">
        <f xml:space="preserve"> Time!BE$91</f>
        <v>0</v>
      </c>
      <c r="BF20" s="252">
        <f xml:space="preserve"> Time!BF$91</f>
        <v>0</v>
      </c>
      <c r="BG20" s="252">
        <f xml:space="preserve"> Time!BG$91</f>
        <v>0</v>
      </c>
      <c r="BH20" s="252">
        <f xml:space="preserve"> Time!BH$91</f>
        <v>0</v>
      </c>
      <c r="BI20" s="252">
        <f xml:space="preserve"> Time!BI$91</f>
        <v>0</v>
      </c>
      <c r="BJ20" s="252">
        <f xml:space="preserve"> Time!BJ$91</f>
        <v>0</v>
      </c>
      <c r="BK20" s="252">
        <f xml:space="preserve"> Time!BK$91</f>
        <v>0</v>
      </c>
      <c r="BL20" s="252">
        <f xml:space="preserve"> Time!BL$91</f>
        <v>0</v>
      </c>
      <c r="BM20" s="252">
        <f xml:space="preserve"> Time!BM$91</f>
        <v>0</v>
      </c>
      <c r="BN20" s="252">
        <f xml:space="preserve"> Time!BN$91</f>
        <v>0</v>
      </c>
      <c r="BO20" s="252">
        <f xml:space="preserve"> Time!BO$91</f>
        <v>0</v>
      </c>
      <c r="BP20" s="252">
        <f xml:space="preserve"> Time!BP$91</f>
        <v>0</v>
      </c>
      <c r="BQ20" s="252">
        <f xml:space="preserve"> Time!BQ$91</f>
        <v>0</v>
      </c>
      <c r="BR20" s="252">
        <f xml:space="preserve"> Time!BR$91</f>
        <v>0</v>
      </c>
      <c r="BS20" s="252">
        <f xml:space="preserve"> Time!BS$91</f>
        <v>0</v>
      </c>
      <c r="BT20" s="252">
        <f xml:space="preserve"> Time!BT$91</f>
        <v>0</v>
      </c>
      <c r="BU20" s="252">
        <f xml:space="preserve"> Time!BU$91</f>
        <v>0</v>
      </c>
      <c r="BV20" s="252">
        <f xml:space="preserve"> Time!BV$91</f>
        <v>0</v>
      </c>
      <c r="BW20" s="252">
        <f xml:space="preserve"> Time!BW$91</f>
        <v>0</v>
      </c>
      <c r="BX20" s="252">
        <f xml:space="preserve"> Time!BX$91</f>
        <v>0</v>
      </c>
      <c r="BY20" s="252">
        <f xml:space="preserve"> Time!BY$91</f>
        <v>0</v>
      </c>
      <c r="BZ20" s="252">
        <f xml:space="preserve"> Time!BZ$91</f>
        <v>0</v>
      </c>
      <c r="CA20" s="252">
        <f xml:space="preserve"> Time!CA$91</f>
        <v>0</v>
      </c>
      <c r="CB20" s="252">
        <f xml:space="preserve"> Time!CB$91</f>
        <v>0</v>
      </c>
      <c r="CC20" s="252">
        <f xml:space="preserve"> Time!CC$91</f>
        <v>0</v>
      </c>
      <c r="CD20" s="252">
        <f xml:space="preserve"> Time!CD$91</f>
        <v>0</v>
      </c>
      <c r="CE20" s="252">
        <f xml:space="preserve"> Time!CE$91</f>
        <v>0</v>
      </c>
      <c r="CF20" s="252">
        <f xml:space="preserve"> Time!CF$91</f>
        <v>0</v>
      </c>
      <c r="CG20" s="252">
        <f xml:space="preserve"> Time!CG$91</f>
        <v>0</v>
      </c>
      <c r="CH20" s="252">
        <f xml:space="preserve"> Time!CH$91</f>
        <v>0</v>
      </c>
      <c r="CI20" s="252">
        <f xml:space="preserve"> Time!CI$91</f>
        <v>0</v>
      </c>
      <c r="CJ20" s="252">
        <f xml:space="preserve"> Time!CJ$91</f>
        <v>0</v>
      </c>
      <c r="CK20" s="252">
        <f xml:space="preserve"> Time!CK$91</f>
        <v>0</v>
      </c>
      <c r="CL20" s="252">
        <f xml:space="preserve"> Time!CL$91</f>
        <v>0</v>
      </c>
      <c r="CM20" s="252">
        <f xml:space="preserve"> Time!CM$91</f>
        <v>0</v>
      </c>
      <c r="CN20" s="252">
        <f xml:space="preserve"> Time!CN$91</f>
        <v>0</v>
      </c>
      <c r="CO20" s="252">
        <f xml:space="preserve"> Time!CO$91</f>
        <v>0</v>
      </c>
      <c r="CP20" s="252">
        <f xml:space="preserve"> Time!CP$91</f>
        <v>0</v>
      </c>
      <c r="CQ20" s="252">
        <f xml:space="preserve"> Time!CQ$91</f>
        <v>0</v>
      </c>
      <c r="CR20" s="252">
        <f xml:space="preserve"> Time!CR$91</f>
        <v>0</v>
      </c>
      <c r="CS20" s="252">
        <f xml:space="preserve"> Time!CS$91</f>
        <v>0</v>
      </c>
      <c r="CT20" s="252">
        <f xml:space="preserve"> Time!CT$91</f>
        <v>0</v>
      </c>
      <c r="CU20" s="252">
        <f xml:space="preserve"> Time!CU$91</f>
        <v>0</v>
      </c>
      <c r="CV20" s="252">
        <f xml:space="preserve"> Time!CV$91</f>
        <v>0</v>
      </c>
      <c r="CW20" s="252">
        <f xml:space="preserve"> Time!CW$91</f>
        <v>0</v>
      </c>
      <c r="CX20" s="252">
        <f xml:space="preserve"> Time!CX$91</f>
        <v>0</v>
      </c>
      <c r="CY20" s="252">
        <f xml:space="preserve"> Time!CY$91</f>
        <v>0</v>
      </c>
      <c r="CZ20" s="252">
        <f xml:space="preserve"> Time!CZ$91</f>
        <v>0</v>
      </c>
      <c r="DA20" s="252">
        <f xml:space="preserve"> Time!DA$91</f>
        <v>0</v>
      </c>
      <c r="DB20" s="252">
        <f xml:space="preserve"> Time!DB$91</f>
        <v>0</v>
      </c>
      <c r="DC20" s="252">
        <f xml:space="preserve"> Time!DC$91</f>
        <v>0</v>
      </c>
      <c r="DD20" s="252">
        <f xml:space="preserve"> Time!DD$91</f>
        <v>0</v>
      </c>
      <c r="DE20" s="252">
        <f xml:space="preserve"> Time!DE$91</f>
        <v>0</v>
      </c>
      <c r="DF20" s="252">
        <f xml:space="preserve"> Time!DF$91</f>
        <v>0</v>
      </c>
      <c r="DG20" s="252">
        <f xml:space="preserve"> Time!DG$91</f>
        <v>0</v>
      </c>
      <c r="DH20" s="252">
        <f xml:space="preserve"> Time!DH$91</f>
        <v>0</v>
      </c>
      <c r="DI20" s="252">
        <f xml:space="preserve"> Time!DI$91</f>
        <v>0</v>
      </c>
      <c r="DJ20" s="252">
        <f xml:space="preserve"> Time!DJ$91</f>
        <v>0</v>
      </c>
      <c r="DK20" s="252">
        <f xml:space="preserve"> Time!DK$91</f>
        <v>0</v>
      </c>
      <c r="DL20" s="252">
        <f xml:space="preserve"> Time!DL$91</f>
        <v>0</v>
      </c>
      <c r="DM20" s="252">
        <f xml:space="preserve"> Time!DM$91</f>
        <v>0</v>
      </c>
      <c r="DN20" s="252">
        <f xml:space="preserve"> Time!DN$91</f>
        <v>0</v>
      </c>
      <c r="DO20" s="252">
        <f xml:space="preserve"> Time!DO$91</f>
        <v>0</v>
      </c>
      <c r="DP20" s="252">
        <f xml:space="preserve"> Time!DP$91</f>
        <v>0</v>
      </c>
      <c r="DQ20" s="252">
        <f xml:space="preserve"> Time!DQ$91</f>
        <v>0</v>
      </c>
      <c r="DR20" s="252">
        <f xml:space="preserve"> Time!DR$91</f>
        <v>0</v>
      </c>
      <c r="DS20" s="252">
        <f xml:space="preserve"> Time!DS$91</f>
        <v>0</v>
      </c>
      <c r="DT20" s="252">
        <f xml:space="preserve"> Time!DT$91</f>
        <v>0</v>
      </c>
      <c r="DU20" s="252">
        <f xml:space="preserve"> Time!DU$91</f>
        <v>0</v>
      </c>
      <c r="DV20" s="252">
        <f xml:space="preserve"> Time!DV$91</f>
        <v>0</v>
      </c>
      <c r="DW20" s="252">
        <f xml:space="preserve"> Time!DW$91</f>
        <v>0</v>
      </c>
      <c r="DX20" s="252">
        <f xml:space="preserve"> Time!DX$91</f>
        <v>0</v>
      </c>
      <c r="DY20" s="252">
        <f xml:space="preserve"> Time!DY$91</f>
        <v>0</v>
      </c>
      <c r="DZ20" s="252">
        <f xml:space="preserve"> Time!DZ$91</f>
        <v>0</v>
      </c>
      <c r="EA20" s="252">
        <f xml:space="preserve"> Time!EA$91</f>
        <v>0</v>
      </c>
      <c r="EB20" s="252">
        <f xml:space="preserve"> Time!EB$91</f>
        <v>1</v>
      </c>
      <c r="EC20" s="252">
        <f xml:space="preserve"> Time!EC$91</f>
        <v>0</v>
      </c>
      <c r="ED20" s="252">
        <f xml:space="preserve"> Time!ED$91</f>
        <v>0</v>
      </c>
      <c r="EE20" s="252">
        <f xml:space="preserve"> Time!EE$91</f>
        <v>0</v>
      </c>
      <c r="EF20" s="252">
        <f xml:space="preserve"> Time!EF$91</f>
        <v>0</v>
      </c>
      <c r="EG20" s="252">
        <f xml:space="preserve"> Time!EG$91</f>
        <v>0</v>
      </c>
      <c r="EH20" s="252">
        <f xml:space="preserve"> Time!EH$91</f>
        <v>0</v>
      </c>
      <c r="EI20" s="252">
        <f xml:space="preserve"> Time!EI$91</f>
        <v>0</v>
      </c>
      <c r="EJ20" s="252">
        <f xml:space="preserve"> Time!EJ$91</f>
        <v>0</v>
      </c>
      <c r="EK20" s="252">
        <f xml:space="preserve"> Time!EK$91</f>
        <v>0</v>
      </c>
      <c r="EL20" s="252">
        <f xml:space="preserve"> Time!EL$91</f>
        <v>0</v>
      </c>
      <c r="EM20" s="252">
        <f xml:space="preserve"> Time!EM$91</f>
        <v>0</v>
      </c>
      <c r="EN20" s="252">
        <f xml:space="preserve"> Time!EN$91</f>
        <v>0</v>
      </c>
      <c r="EO20" s="252">
        <f xml:space="preserve"> Time!EO$91</f>
        <v>0</v>
      </c>
      <c r="EP20" s="252">
        <f xml:space="preserve"> Time!EP$91</f>
        <v>0</v>
      </c>
      <c r="EQ20" s="252">
        <f xml:space="preserve"> Time!EQ$91</f>
        <v>0</v>
      </c>
      <c r="ER20" s="252">
        <f xml:space="preserve"> Time!ER$91</f>
        <v>0</v>
      </c>
      <c r="ES20" s="252">
        <f xml:space="preserve"> Time!ES$91</f>
        <v>0</v>
      </c>
      <c r="ET20" s="252">
        <f xml:space="preserve"> Time!ET$91</f>
        <v>0</v>
      </c>
      <c r="EU20" s="252">
        <f xml:space="preserve"> Time!EU$91</f>
        <v>0</v>
      </c>
      <c r="EV20" s="252">
        <f xml:space="preserve"> Time!EV$91</f>
        <v>0</v>
      </c>
      <c r="EW20" s="252">
        <f xml:space="preserve"> Time!EW$91</f>
        <v>0</v>
      </c>
      <c r="EX20" s="252">
        <f xml:space="preserve"> Time!EX$91</f>
        <v>0</v>
      </c>
      <c r="EY20" s="252">
        <f xml:space="preserve"> Time!EY$91</f>
        <v>0</v>
      </c>
      <c r="EZ20" s="252">
        <f xml:space="preserve"> Time!EZ$91</f>
        <v>0</v>
      </c>
      <c r="FA20" s="252">
        <f xml:space="preserve"> Time!FA$91</f>
        <v>0</v>
      </c>
      <c r="FB20" s="252">
        <f xml:space="preserve"> Time!FB$91</f>
        <v>0</v>
      </c>
      <c r="FC20" s="252">
        <f xml:space="preserve"> Time!FC$91</f>
        <v>0</v>
      </c>
      <c r="FD20" s="252">
        <f xml:space="preserve"> Time!FD$91</f>
        <v>0</v>
      </c>
      <c r="FE20" s="252">
        <f xml:space="preserve"> Time!FE$91</f>
        <v>0</v>
      </c>
      <c r="FF20" s="252">
        <f xml:space="preserve"> Time!FF$91</f>
        <v>0</v>
      </c>
      <c r="FG20" s="252">
        <f xml:space="preserve"> Time!FG$91</f>
        <v>0</v>
      </c>
      <c r="FH20" s="252">
        <f xml:space="preserve"> Time!FH$91</f>
        <v>0</v>
      </c>
      <c r="FI20" s="252">
        <f xml:space="preserve"> Time!FI$91</f>
        <v>0</v>
      </c>
      <c r="FJ20" s="252">
        <f xml:space="preserve"> Time!FJ$91</f>
        <v>0</v>
      </c>
      <c r="FK20" s="252">
        <f xml:space="preserve"> Time!FK$91</f>
        <v>0</v>
      </c>
      <c r="FL20" s="252">
        <f xml:space="preserve"> Time!FL$91</f>
        <v>0</v>
      </c>
      <c r="FM20" s="252">
        <f xml:space="preserve"> Time!FM$91</f>
        <v>0</v>
      </c>
      <c r="FN20" s="252">
        <f xml:space="preserve"> Time!FN$91</f>
        <v>0</v>
      </c>
      <c r="FO20" s="252">
        <f xml:space="preserve"> Time!FO$91</f>
        <v>0</v>
      </c>
      <c r="FP20" s="252">
        <f xml:space="preserve"> Time!FP$91</f>
        <v>0</v>
      </c>
      <c r="FQ20" s="252">
        <f xml:space="preserve"> Time!FQ$91</f>
        <v>0</v>
      </c>
      <c r="FR20" s="252">
        <f xml:space="preserve"> Time!FR$91</f>
        <v>0</v>
      </c>
      <c r="FS20" s="252">
        <f xml:space="preserve"> Time!FS$91</f>
        <v>0</v>
      </c>
      <c r="FT20" s="252">
        <f xml:space="preserve"> Time!FT$91</f>
        <v>0</v>
      </c>
      <c r="FU20" s="252">
        <f xml:space="preserve"> Time!FU$91</f>
        <v>0</v>
      </c>
      <c r="FV20" s="252">
        <f xml:space="preserve"> Time!FV$91</f>
        <v>0</v>
      </c>
      <c r="FW20" s="252">
        <f xml:space="preserve"> Time!FW$91</f>
        <v>0</v>
      </c>
      <c r="FX20" s="252">
        <f xml:space="preserve"> Time!FX$91</f>
        <v>0</v>
      </c>
      <c r="FY20" s="252">
        <f xml:space="preserve"> Time!FY$91</f>
        <v>0</v>
      </c>
      <c r="FZ20" s="252">
        <f xml:space="preserve"> Time!FZ$91</f>
        <v>0</v>
      </c>
      <c r="GA20" s="252">
        <f xml:space="preserve"> Time!GA$91</f>
        <v>0</v>
      </c>
      <c r="GB20" s="252">
        <f xml:space="preserve"> Time!GB$91</f>
        <v>0</v>
      </c>
      <c r="GC20" s="252">
        <f xml:space="preserve"> Time!GC$91</f>
        <v>0</v>
      </c>
      <c r="GD20" s="252">
        <f xml:space="preserve"> Time!GD$91</f>
        <v>0</v>
      </c>
      <c r="GE20" s="252">
        <f xml:space="preserve"> Time!GE$91</f>
        <v>0</v>
      </c>
      <c r="GF20" s="252">
        <f xml:space="preserve"> Time!GF$91</f>
        <v>0</v>
      </c>
      <c r="GG20" s="252">
        <f xml:space="preserve"> Time!GG$91</f>
        <v>0</v>
      </c>
      <c r="GH20" s="252">
        <f xml:space="preserve"> Time!GH$91</f>
        <v>0</v>
      </c>
      <c r="GI20" s="252">
        <f xml:space="preserve"> Time!GI$91</f>
        <v>0</v>
      </c>
      <c r="GJ20" s="252">
        <f xml:space="preserve"> Time!GJ$91</f>
        <v>0</v>
      </c>
    </row>
    <row r="21" spans="1:192" x14ac:dyDescent="0.25">
      <c r="E21" s="12" t="s">
        <v>254</v>
      </c>
      <c r="G21" s="12" t="str">
        <f xml:space="preserve"> SMU</f>
        <v>$ 000s</v>
      </c>
      <c r="H21" s="12">
        <f xml:space="preserve"> SUM(J21:GJ21)</f>
        <v>99999.999999999985</v>
      </c>
      <c r="J21" s="12">
        <f t="shared" ref="J21:AO21" si="15" xml:space="preserve"> IF( J20 = 1, J19, $F18 * J19)</f>
        <v>0</v>
      </c>
      <c r="K21" s="12">
        <f t="shared" si="15"/>
        <v>0</v>
      </c>
      <c r="L21" s="12">
        <f t="shared" si="15"/>
        <v>0</v>
      </c>
      <c r="M21" s="12">
        <f t="shared" si="15"/>
        <v>5000</v>
      </c>
      <c r="N21" s="12">
        <f t="shared" si="15"/>
        <v>4750</v>
      </c>
      <c r="O21" s="12">
        <f t="shared" si="15"/>
        <v>4512.5</v>
      </c>
      <c r="P21" s="12">
        <f t="shared" si="15"/>
        <v>4286.875</v>
      </c>
      <c r="Q21" s="12">
        <f t="shared" si="15"/>
        <v>4072.53125</v>
      </c>
      <c r="R21" s="12">
        <f t="shared" si="15"/>
        <v>3868.9046875000004</v>
      </c>
      <c r="S21" s="12">
        <f t="shared" si="15"/>
        <v>3675.459453125</v>
      </c>
      <c r="T21" s="12">
        <f t="shared" si="15"/>
        <v>3491.6864804687498</v>
      </c>
      <c r="U21" s="12">
        <f t="shared" si="15"/>
        <v>3317.1021564453122</v>
      </c>
      <c r="V21" s="12">
        <f t="shared" si="15"/>
        <v>3151.2470486230468</v>
      </c>
      <c r="W21" s="12">
        <f t="shared" si="15"/>
        <v>2993.6846961918945</v>
      </c>
      <c r="X21" s="12">
        <f t="shared" si="15"/>
        <v>2844.0004613822998</v>
      </c>
      <c r="Y21" s="12">
        <f t="shared" si="15"/>
        <v>2701.8004383131847</v>
      </c>
      <c r="Z21" s="12">
        <f t="shared" si="15"/>
        <v>2566.7104163975255</v>
      </c>
      <c r="AA21" s="12">
        <f t="shared" si="15"/>
        <v>2438.3748955776496</v>
      </c>
      <c r="AB21" s="12">
        <f t="shared" si="15"/>
        <v>2316.4561507987669</v>
      </c>
      <c r="AC21" s="12">
        <f t="shared" si="15"/>
        <v>2200.6333432588285</v>
      </c>
      <c r="AD21" s="12">
        <f t="shared" si="15"/>
        <v>2090.6016760958873</v>
      </c>
      <c r="AE21" s="12">
        <f t="shared" si="15"/>
        <v>1986.0715922910929</v>
      </c>
      <c r="AF21" s="12">
        <f t="shared" si="15"/>
        <v>1886.7680126765383</v>
      </c>
      <c r="AG21" s="12">
        <f t="shared" si="15"/>
        <v>1792.4296120427114</v>
      </c>
      <c r="AH21" s="12">
        <f t="shared" si="15"/>
        <v>1702.8081314405758</v>
      </c>
      <c r="AI21" s="12">
        <f t="shared" si="15"/>
        <v>1617.6677248685471</v>
      </c>
      <c r="AJ21" s="12">
        <f t="shared" si="15"/>
        <v>1536.7843386251197</v>
      </c>
      <c r="AK21" s="12">
        <f t="shared" si="15"/>
        <v>1459.9451216938637</v>
      </c>
      <c r="AL21" s="12">
        <f t="shared" si="15"/>
        <v>1386.9478656091705</v>
      </c>
      <c r="AM21" s="12">
        <f t="shared" si="15"/>
        <v>1317.6004723287119</v>
      </c>
      <c r="AN21" s="12">
        <f t="shared" si="15"/>
        <v>1251.7204487122763</v>
      </c>
      <c r="AO21" s="12">
        <f t="shared" si="15"/>
        <v>1189.1344262766625</v>
      </c>
      <c r="AP21" s="12">
        <f t="shared" ref="AP21:BU21" si="16" xml:space="preserve"> IF( AP20 = 1, AP19, $F18 * AP19)</f>
        <v>1129.6777049628295</v>
      </c>
      <c r="AQ21" s="12">
        <f t="shared" si="16"/>
        <v>1073.1938197146881</v>
      </c>
      <c r="AR21" s="12">
        <f t="shared" si="16"/>
        <v>1019.5341287289535</v>
      </c>
      <c r="AS21" s="12">
        <f t="shared" si="16"/>
        <v>968.55742229250598</v>
      </c>
      <c r="AT21" s="12">
        <f t="shared" si="16"/>
        <v>920.12955117788067</v>
      </c>
      <c r="AU21" s="12">
        <f t="shared" si="16"/>
        <v>874.12307361898661</v>
      </c>
      <c r="AV21" s="12">
        <f t="shared" si="16"/>
        <v>830.41691993803727</v>
      </c>
      <c r="AW21" s="12">
        <f t="shared" si="16"/>
        <v>788.89607394113546</v>
      </c>
      <c r="AX21" s="12">
        <f t="shared" si="16"/>
        <v>749.45127024407861</v>
      </c>
      <c r="AY21" s="12">
        <f t="shared" si="16"/>
        <v>711.97870673187469</v>
      </c>
      <c r="AZ21" s="12">
        <f t="shared" si="16"/>
        <v>676.37977139528095</v>
      </c>
      <c r="BA21" s="12">
        <f t="shared" si="16"/>
        <v>642.56078282551698</v>
      </c>
      <c r="BB21" s="12">
        <f t="shared" si="16"/>
        <v>610.43274368424102</v>
      </c>
      <c r="BC21" s="12">
        <f t="shared" si="16"/>
        <v>579.91110650002895</v>
      </c>
      <c r="BD21" s="12">
        <f t="shared" si="16"/>
        <v>550.91555117502753</v>
      </c>
      <c r="BE21" s="12">
        <f t="shared" si="16"/>
        <v>523.36977361627612</v>
      </c>
      <c r="BF21" s="12">
        <f t="shared" si="16"/>
        <v>497.20128493546235</v>
      </c>
      <c r="BG21" s="12">
        <f t="shared" si="16"/>
        <v>472.3412206886893</v>
      </c>
      <c r="BH21" s="12">
        <f t="shared" si="16"/>
        <v>448.72415965425483</v>
      </c>
      <c r="BI21" s="12">
        <f t="shared" si="16"/>
        <v>426.28795167154203</v>
      </c>
      <c r="BJ21" s="12">
        <f t="shared" si="16"/>
        <v>404.97355408796494</v>
      </c>
      <c r="BK21" s="12">
        <f t="shared" si="16"/>
        <v>384.72487638356671</v>
      </c>
      <c r="BL21" s="12">
        <f t="shared" si="16"/>
        <v>365.48863256438835</v>
      </c>
      <c r="BM21" s="12">
        <f t="shared" si="16"/>
        <v>347.21420093616894</v>
      </c>
      <c r="BN21" s="12">
        <f t="shared" si="16"/>
        <v>329.8534908893605</v>
      </c>
      <c r="BO21" s="12">
        <f t="shared" si="16"/>
        <v>313.3608163448925</v>
      </c>
      <c r="BP21" s="12">
        <f t="shared" si="16"/>
        <v>297.69277552764783</v>
      </c>
      <c r="BQ21" s="12">
        <f t="shared" si="16"/>
        <v>282.80813675126547</v>
      </c>
      <c r="BR21" s="12">
        <f t="shared" si="16"/>
        <v>268.6677299137022</v>
      </c>
      <c r="BS21" s="12">
        <f t="shared" si="16"/>
        <v>255.23434341801709</v>
      </c>
      <c r="BT21" s="12">
        <f t="shared" si="16"/>
        <v>242.47262624711621</v>
      </c>
      <c r="BU21" s="12">
        <f t="shared" si="16"/>
        <v>230.34899493476041</v>
      </c>
      <c r="BV21" s="12">
        <f t="shared" ref="BV21:DA21" si="17" xml:space="preserve"> IF( BV20 = 1, BV19, $F18 * BV19)</f>
        <v>218.8315451880224</v>
      </c>
      <c r="BW21" s="12">
        <f t="shared" si="17"/>
        <v>207.88996792862127</v>
      </c>
      <c r="BX21" s="12">
        <f t="shared" si="17"/>
        <v>197.49546953219021</v>
      </c>
      <c r="BY21" s="12">
        <f t="shared" si="17"/>
        <v>187.62069605558068</v>
      </c>
      <c r="BZ21" s="12">
        <f t="shared" si="17"/>
        <v>178.23966125280165</v>
      </c>
      <c r="CA21" s="12">
        <f t="shared" si="17"/>
        <v>169.32767819016158</v>
      </c>
      <c r="CB21" s="12">
        <f t="shared" si="17"/>
        <v>160.86129428065348</v>
      </c>
      <c r="CC21" s="12">
        <f t="shared" si="17"/>
        <v>152.8182295666208</v>
      </c>
      <c r="CD21" s="12">
        <f t="shared" si="17"/>
        <v>145.17731808828975</v>
      </c>
      <c r="CE21" s="12">
        <f t="shared" si="17"/>
        <v>137.91845218387527</v>
      </c>
      <c r="CF21" s="12">
        <f t="shared" si="17"/>
        <v>131.02252957468153</v>
      </c>
      <c r="CG21" s="12">
        <f t="shared" si="17"/>
        <v>124.47140309594745</v>
      </c>
      <c r="CH21" s="12">
        <f t="shared" si="17"/>
        <v>118.24783294115008</v>
      </c>
      <c r="CI21" s="12">
        <f t="shared" si="17"/>
        <v>112.33544129409256</v>
      </c>
      <c r="CJ21" s="12">
        <f t="shared" si="17"/>
        <v>106.71866922938794</v>
      </c>
      <c r="CK21" s="12">
        <f t="shared" si="17"/>
        <v>101.38273576791855</v>
      </c>
      <c r="CL21" s="12">
        <f t="shared" si="17"/>
        <v>96.313598979522624</v>
      </c>
      <c r="CM21" s="12">
        <f t="shared" si="17"/>
        <v>91.497919030546484</v>
      </c>
      <c r="CN21" s="12">
        <f t="shared" si="17"/>
        <v>86.923023079019174</v>
      </c>
      <c r="CO21" s="12">
        <f t="shared" si="17"/>
        <v>82.576871925068204</v>
      </c>
      <c r="CP21" s="12">
        <f t="shared" si="17"/>
        <v>78.4480283288148</v>
      </c>
      <c r="CQ21" s="12">
        <f t="shared" si="17"/>
        <v>74.525626912374051</v>
      </c>
      <c r="CR21" s="12">
        <f t="shared" si="17"/>
        <v>70.799345566755349</v>
      </c>
      <c r="CS21" s="12">
        <f t="shared" si="17"/>
        <v>67.259378288417579</v>
      </c>
      <c r="CT21" s="12">
        <f t="shared" si="17"/>
        <v>63.896409373996704</v>
      </c>
      <c r="CU21" s="12">
        <f t="shared" si="17"/>
        <v>60.701588905296866</v>
      </c>
      <c r="CV21" s="12">
        <f t="shared" si="17"/>
        <v>57.666509460032024</v>
      </c>
      <c r="CW21" s="12">
        <f t="shared" si="17"/>
        <v>54.783183987030419</v>
      </c>
      <c r="CX21" s="12">
        <f t="shared" si="17"/>
        <v>52.044024787678893</v>
      </c>
      <c r="CY21" s="12">
        <f t="shared" si="17"/>
        <v>49.441823548294956</v>
      </c>
      <c r="CZ21" s="12">
        <f t="shared" si="17"/>
        <v>46.969732370880209</v>
      </c>
      <c r="DA21" s="12">
        <f t="shared" si="17"/>
        <v>44.621245752336193</v>
      </c>
      <c r="DB21" s="12">
        <f t="shared" ref="DB21:EG21" si="18" xml:space="preserve"> IF( DB20 = 1, DB19, $F18 * DB19)</f>
        <v>42.390183464719385</v>
      </c>
      <c r="DC21" s="12">
        <f t="shared" si="18"/>
        <v>40.270674291483417</v>
      </c>
      <c r="DD21" s="12">
        <f t="shared" si="18"/>
        <v>38.257140576909244</v>
      </c>
      <c r="DE21" s="12">
        <f t="shared" si="18"/>
        <v>36.344283548063785</v>
      </c>
      <c r="DF21" s="12">
        <f t="shared" si="18"/>
        <v>34.527069370660591</v>
      </c>
      <c r="DG21" s="12">
        <f t="shared" si="18"/>
        <v>32.800715902127564</v>
      </c>
      <c r="DH21" s="12">
        <f t="shared" si="18"/>
        <v>31.160680107021189</v>
      </c>
      <c r="DI21" s="12">
        <f t="shared" si="18"/>
        <v>29.602646101670128</v>
      </c>
      <c r="DJ21" s="12">
        <f t="shared" si="18"/>
        <v>28.122513796586624</v>
      </c>
      <c r="DK21" s="12">
        <f t="shared" si="18"/>
        <v>26.716388106757293</v>
      </c>
      <c r="DL21" s="12">
        <f t="shared" si="18"/>
        <v>25.380568701419428</v>
      </c>
      <c r="DM21" s="12">
        <f t="shared" si="18"/>
        <v>24.111540266348456</v>
      </c>
      <c r="DN21" s="12">
        <f t="shared" si="18"/>
        <v>22.905963253031032</v>
      </c>
      <c r="DO21" s="12">
        <f t="shared" si="18"/>
        <v>21.760665090379483</v>
      </c>
      <c r="DP21" s="12">
        <f t="shared" si="18"/>
        <v>20.672631835860511</v>
      </c>
      <c r="DQ21" s="12">
        <f t="shared" si="18"/>
        <v>19.639000244067486</v>
      </c>
      <c r="DR21" s="12">
        <f t="shared" si="18"/>
        <v>18.657050231864112</v>
      </c>
      <c r="DS21" s="12">
        <f t="shared" si="18"/>
        <v>17.724197720270904</v>
      </c>
      <c r="DT21" s="12">
        <f t="shared" si="18"/>
        <v>16.837987834257358</v>
      </c>
      <c r="DU21" s="12">
        <f t="shared" si="18"/>
        <v>15.99608844254449</v>
      </c>
      <c r="DV21" s="12">
        <f t="shared" si="18"/>
        <v>15.196284020417266</v>
      </c>
      <c r="DW21" s="12">
        <f t="shared" si="18"/>
        <v>14.436469819396406</v>
      </c>
      <c r="DX21" s="12">
        <f t="shared" si="18"/>
        <v>13.714646328426586</v>
      </c>
      <c r="DY21" s="12">
        <f t="shared" si="18"/>
        <v>13.028914012005258</v>
      </c>
      <c r="DZ21" s="12">
        <f t="shared" si="18"/>
        <v>12.377468311404995</v>
      </c>
      <c r="EA21" s="12">
        <f t="shared" si="18"/>
        <v>11.758594895834745</v>
      </c>
      <c r="EB21" s="12">
        <f t="shared" si="18"/>
        <v>223.41330302086016</v>
      </c>
      <c r="EC21" s="12">
        <f t="shared" si="18"/>
        <v>0</v>
      </c>
      <c r="ED21" s="12">
        <f t="shared" si="18"/>
        <v>0</v>
      </c>
      <c r="EE21" s="12">
        <f t="shared" si="18"/>
        <v>0</v>
      </c>
      <c r="EF21" s="12">
        <f t="shared" si="18"/>
        <v>0</v>
      </c>
      <c r="EG21" s="12">
        <f t="shared" si="18"/>
        <v>0</v>
      </c>
      <c r="EH21" s="12">
        <f t="shared" ref="EH21:FM21" si="19" xml:space="preserve"> IF( EH20 = 1, EH19, $F18 * EH19)</f>
        <v>0</v>
      </c>
      <c r="EI21" s="12">
        <f t="shared" si="19"/>
        <v>0</v>
      </c>
      <c r="EJ21" s="12">
        <f t="shared" si="19"/>
        <v>0</v>
      </c>
      <c r="EK21" s="12">
        <f t="shared" si="19"/>
        <v>0</v>
      </c>
      <c r="EL21" s="12">
        <f t="shared" si="19"/>
        <v>0</v>
      </c>
      <c r="EM21" s="12">
        <f t="shared" si="19"/>
        <v>0</v>
      </c>
      <c r="EN21" s="12">
        <f t="shared" si="19"/>
        <v>0</v>
      </c>
      <c r="EO21" s="12">
        <f t="shared" si="19"/>
        <v>0</v>
      </c>
      <c r="EP21" s="12">
        <f t="shared" si="19"/>
        <v>0</v>
      </c>
      <c r="EQ21" s="12">
        <f t="shared" si="19"/>
        <v>0</v>
      </c>
      <c r="ER21" s="12">
        <f t="shared" si="19"/>
        <v>0</v>
      </c>
      <c r="ES21" s="12">
        <f t="shared" si="19"/>
        <v>0</v>
      </c>
      <c r="ET21" s="12">
        <f t="shared" si="19"/>
        <v>0</v>
      </c>
      <c r="EU21" s="12">
        <f t="shared" si="19"/>
        <v>0</v>
      </c>
      <c r="EV21" s="12">
        <f t="shared" si="19"/>
        <v>0</v>
      </c>
      <c r="EW21" s="12">
        <f t="shared" si="19"/>
        <v>0</v>
      </c>
      <c r="EX21" s="12">
        <f t="shared" si="19"/>
        <v>0</v>
      </c>
      <c r="EY21" s="12">
        <f t="shared" si="19"/>
        <v>0</v>
      </c>
      <c r="EZ21" s="12">
        <f t="shared" si="19"/>
        <v>0</v>
      </c>
      <c r="FA21" s="12">
        <f t="shared" si="19"/>
        <v>0</v>
      </c>
      <c r="FB21" s="12">
        <f t="shared" si="19"/>
        <v>0</v>
      </c>
      <c r="FC21" s="12">
        <f t="shared" si="19"/>
        <v>0</v>
      </c>
      <c r="FD21" s="12">
        <f t="shared" si="19"/>
        <v>0</v>
      </c>
      <c r="FE21" s="12">
        <f t="shared" si="19"/>
        <v>0</v>
      </c>
      <c r="FF21" s="12">
        <f t="shared" si="19"/>
        <v>0</v>
      </c>
      <c r="FG21" s="12">
        <f t="shared" si="19"/>
        <v>0</v>
      </c>
      <c r="FH21" s="12">
        <f t="shared" si="19"/>
        <v>0</v>
      </c>
      <c r="FI21" s="12">
        <f t="shared" si="19"/>
        <v>0</v>
      </c>
      <c r="FJ21" s="12">
        <f t="shared" si="19"/>
        <v>0</v>
      </c>
      <c r="FK21" s="12">
        <f t="shared" si="19"/>
        <v>0</v>
      </c>
      <c r="FL21" s="12">
        <f t="shared" si="19"/>
        <v>0</v>
      </c>
      <c r="FM21" s="12">
        <f t="shared" si="19"/>
        <v>0</v>
      </c>
      <c r="FN21" s="12">
        <f t="shared" ref="FN21:GJ21" si="20" xml:space="preserve"> IF( FN20 = 1, FN19, $F18 * FN19)</f>
        <v>0</v>
      </c>
      <c r="FO21" s="12">
        <f t="shared" si="20"/>
        <v>0</v>
      </c>
      <c r="FP21" s="12">
        <f t="shared" si="20"/>
        <v>0</v>
      </c>
      <c r="FQ21" s="12">
        <f t="shared" si="20"/>
        <v>0</v>
      </c>
      <c r="FR21" s="12">
        <f t="shared" si="20"/>
        <v>0</v>
      </c>
      <c r="FS21" s="12">
        <f t="shared" si="20"/>
        <v>0</v>
      </c>
      <c r="FT21" s="12">
        <f t="shared" si="20"/>
        <v>0</v>
      </c>
      <c r="FU21" s="12">
        <f t="shared" si="20"/>
        <v>0</v>
      </c>
      <c r="FV21" s="12">
        <f t="shared" si="20"/>
        <v>0</v>
      </c>
      <c r="FW21" s="12">
        <f t="shared" si="20"/>
        <v>0</v>
      </c>
      <c r="FX21" s="12">
        <f t="shared" si="20"/>
        <v>0</v>
      </c>
      <c r="FY21" s="12">
        <f t="shared" si="20"/>
        <v>0</v>
      </c>
      <c r="FZ21" s="12">
        <f t="shared" si="20"/>
        <v>0</v>
      </c>
      <c r="GA21" s="12">
        <f t="shared" si="20"/>
        <v>0</v>
      </c>
      <c r="GB21" s="12">
        <f t="shared" si="20"/>
        <v>0</v>
      </c>
      <c r="GC21" s="12">
        <f t="shared" si="20"/>
        <v>0</v>
      </c>
      <c r="GD21" s="12">
        <f t="shared" si="20"/>
        <v>0</v>
      </c>
      <c r="GE21" s="12">
        <f t="shared" si="20"/>
        <v>0</v>
      </c>
      <c r="GF21" s="12">
        <f t="shared" si="20"/>
        <v>0</v>
      </c>
      <c r="GG21" s="12">
        <f t="shared" si="20"/>
        <v>0</v>
      </c>
      <c r="GH21" s="12">
        <f t="shared" si="20"/>
        <v>0</v>
      </c>
      <c r="GI21" s="12">
        <f t="shared" si="20"/>
        <v>0</v>
      </c>
      <c r="GJ21" s="12">
        <f t="shared" si="20"/>
        <v>0</v>
      </c>
    </row>
    <row r="25" spans="1:192" s="293" customFormat="1" x14ac:dyDescent="0.25">
      <c r="A25" s="288"/>
      <c r="B25" s="288"/>
      <c r="C25" s="289"/>
      <c r="D25" s="290"/>
      <c r="E25" s="549" t="str">
        <f xml:space="preserve"> InpC!E$65</f>
        <v>Solar asset book value</v>
      </c>
      <c r="F25" s="549">
        <f xml:space="preserve"> InpC!F$65</f>
        <v>100000</v>
      </c>
      <c r="G25" s="549" t="str">
        <f xml:space="preserve"> InpC!G$65</f>
        <v>$ 000s</v>
      </c>
      <c r="H25" s="292"/>
      <c r="I25" s="292"/>
      <c r="J25" s="291"/>
      <c r="K25" s="291"/>
      <c r="L25" s="291"/>
      <c r="M25" s="291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291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291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291"/>
      <c r="BV25" s="291"/>
      <c r="BW25" s="291"/>
      <c r="BX25" s="291"/>
      <c r="BY25" s="291"/>
      <c r="BZ25" s="291"/>
      <c r="CA25" s="291"/>
      <c r="CB25" s="291"/>
      <c r="CC25" s="291"/>
      <c r="CD25" s="291"/>
      <c r="CE25" s="291"/>
      <c r="CF25" s="291"/>
      <c r="CG25" s="291"/>
      <c r="CH25" s="291"/>
      <c r="CI25" s="291"/>
      <c r="CJ25" s="291"/>
      <c r="CK25" s="291"/>
      <c r="CL25" s="291"/>
      <c r="CM25" s="291"/>
      <c r="CN25" s="291"/>
      <c r="CO25" s="291"/>
      <c r="CP25" s="291"/>
      <c r="CQ25" s="291"/>
      <c r="CR25" s="291"/>
      <c r="CS25" s="291"/>
      <c r="CT25" s="291"/>
      <c r="CU25" s="291"/>
      <c r="CV25" s="291"/>
      <c r="CW25" s="291"/>
      <c r="CX25" s="291"/>
      <c r="CY25" s="291"/>
      <c r="CZ25" s="291"/>
      <c r="DA25" s="291"/>
      <c r="DB25" s="291"/>
      <c r="DC25" s="291"/>
      <c r="DD25" s="291"/>
      <c r="DE25" s="291"/>
      <c r="DF25" s="291"/>
      <c r="DG25" s="291"/>
      <c r="DH25" s="291"/>
      <c r="DI25" s="291"/>
      <c r="DJ25" s="291"/>
      <c r="DK25" s="291"/>
      <c r="DL25" s="291"/>
      <c r="DM25" s="291"/>
      <c r="DN25" s="291"/>
      <c r="DO25" s="291"/>
      <c r="DP25" s="291"/>
      <c r="DQ25" s="291"/>
      <c r="DR25" s="291"/>
      <c r="DS25" s="291"/>
      <c r="DT25" s="291"/>
      <c r="DU25" s="291"/>
      <c r="DV25" s="291"/>
      <c r="DW25" s="291"/>
      <c r="DX25" s="291"/>
      <c r="DY25" s="291"/>
      <c r="DZ25" s="291"/>
      <c r="EA25" s="291"/>
      <c r="EB25" s="291"/>
      <c r="EC25" s="291"/>
      <c r="ED25" s="291"/>
      <c r="EE25" s="291"/>
      <c r="EF25" s="291"/>
      <c r="EG25" s="291"/>
      <c r="EH25" s="291"/>
      <c r="EI25" s="291"/>
      <c r="EJ25" s="291"/>
      <c r="EK25" s="291"/>
      <c r="EL25" s="291"/>
      <c r="EM25" s="291"/>
      <c r="EN25" s="291"/>
      <c r="EO25" s="291"/>
      <c r="EP25" s="291"/>
      <c r="EQ25" s="291"/>
      <c r="ER25" s="291"/>
      <c r="ES25" s="291"/>
      <c r="ET25" s="291"/>
      <c r="EU25" s="291"/>
      <c r="EV25" s="291"/>
      <c r="EW25" s="291"/>
      <c r="EX25" s="291"/>
      <c r="EY25" s="291"/>
      <c r="EZ25" s="291"/>
      <c r="FA25" s="291"/>
      <c r="FB25" s="291"/>
      <c r="FC25" s="291"/>
      <c r="FD25" s="291"/>
      <c r="FE25" s="291"/>
      <c r="FF25" s="291"/>
      <c r="FG25" s="291"/>
      <c r="FH25" s="291"/>
      <c r="FI25" s="291"/>
      <c r="FJ25" s="291"/>
      <c r="FK25" s="291"/>
      <c r="FL25" s="291"/>
      <c r="FM25" s="291"/>
      <c r="FN25" s="291"/>
      <c r="FO25" s="291"/>
      <c r="FP25" s="291"/>
      <c r="FQ25" s="291"/>
      <c r="FR25" s="291"/>
      <c r="FS25" s="291"/>
      <c r="FT25" s="291"/>
      <c r="FU25" s="291"/>
      <c r="FV25" s="291"/>
      <c r="FW25" s="291"/>
      <c r="FX25" s="291"/>
      <c r="FY25" s="291"/>
      <c r="FZ25" s="291"/>
      <c r="GA25" s="291"/>
      <c r="GB25" s="291"/>
      <c r="GC25" s="291"/>
      <c r="GD25" s="291"/>
      <c r="GE25" s="291"/>
      <c r="GF25" s="291"/>
      <c r="GG25" s="291"/>
      <c r="GH25" s="291"/>
      <c r="GI25" s="291"/>
      <c r="GJ25" s="291"/>
    </row>
    <row r="26" spans="1:192" s="275" customFormat="1" x14ac:dyDescent="0.25">
      <c r="A26" s="15"/>
      <c r="B26" s="15"/>
      <c r="C26" s="21"/>
      <c r="D26" s="60"/>
      <c r="E26" s="301" t="str">
        <f xml:space="preserve"> Time!E$76</f>
        <v>Financial close date flag</v>
      </c>
      <c r="F26" s="301">
        <f xml:space="preserve"> Time!F$76</f>
        <v>0</v>
      </c>
      <c r="G26" s="301" t="str">
        <f xml:space="preserve"> Time!G$76</f>
        <v>flag</v>
      </c>
      <c r="H26" s="301">
        <f xml:space="preserve"> Time!H$76</f>
        <v>1</v>
      </c>
      <c r="I26" s="301">
        <f xml:space="preserve"> Time!I$76</f>
        <v>0</v>
      </c>
      <c r="J26" s="301">
        <f xml:space="preserve"> Time!J$76</f>
        <v>0</v>
      </c>
      <c r="K26" s="301">
        <f xml:space="preserve"> Time!K$76</f>
        <v>0</v>
      </c>
      <c r="L26" s="301">
        <f xml:space="preserve"> Time!L$76</f>
        <v>1</v>
      </c>
      <c r="M26" s="301">
        <f xml:space="preserve"> Time!M$76</f>
        <v>0</v>
      </c>
      <c r="N26" s="301">
        <f xml:space="preserve"> Time!N$76</f>
        <v>0</v>
      </c>
      <c r="O26" s="301">
        <f xml:space="preserve"> Time!O$76</f>
        <v>0</v>
      </c>
      <c r="P26" s="301">
        <f xml:space="preserve"> Time!P$76</f>
        <v>0</v>
      </c>
      <c r="Q26" s="301">
        <f xml:space="preserve"> Time!Q$76</f>
        <v>0</v>
      </c>
      <c r="R26" s="301">
        <f xml:space="preserve"> Time!R$76</f>
        <v>0</v>
      </c>
      <c r="S26" s="301">
        <f xml:space="preserve"> Time!S$76</f>
        <v>0</v>
      </c>
      <c r="T26" s="301">
        <f xml:space="preserve"> Time!T$76</f>
        <v>0</v>
      </c>
      <c r="U26" s="301">
        <f xml:space="preserve"> Time!U$76</f>
        <v>0</v>
      </c>
      <c r="V26" s="301">
        <f xml:space="preserve"> Time!V$76</f>
        <v>0</v>
      </c>
      <c r="W26" s="301">
        <f xml:space="preserve"> Time!W$76</f>
        <v>0</v>
      </c>
      <c r="X26" s="301">
        <f xml:space="preserve"> Time!X$76</f>
        <v>0</v>
      </c>
      <c r="Y26" s="301">
        <f xml:space="preserve"> Time!Y$76</f>
        <v>0</v>
      </c>
      <c r="Z26" s="301">
        <f xml:space="preserve"> Time!Z$76</f>
        <v>0</v>
      </c>
      <c r="AA26" s="301">
        <f xml:space="preserve"> Time!AA$76</f>
        <v>0</v>
      </c>
      <c r="AB26" s="301">
        <f xml:space="preserve"> Time!AB$76</f>
        <v>0</v>
      </c>
      <c r="AC26" s="301">
        <f xml:space="preserve"> Time!AC$76</f>
        <v>0</v>
      </c>
      <c r="AD26" s="301">
        <f xml:space="preserve"> Time!AD$76</f>
        <v>0</v>
      </c>
      <c r="AE26" s="301">
        <f xml:space="preserve"> Time!AE$76</f>
        <v>0</v>
      </c>
      <c r="AF26" s="301">
        <f xml:space="preserve"> Time!AF$76</f>
        <v>0</v>
      </c>
      <c r="AG26" s="301">
        <f xml:space="preserve"> Time!AG$76</f>
        <v>0</v>
      </c>
      <c r="AH26" s="301">
        <f xml:space="preserve"> Time!AH$76</f>
        <v>0</v>
      </c>
      <c r="AI26" s="301">
        <f xml:space="preserve"> Time!AI$76</f>
        <v>0</v>
      </c>
      <c r="AJ26" s="301">
        <f xml:space="preserve"> Time!AJ$76</f>
        <v>0</v>
      </c>
      <c r="AK26" s="301">
        <f xml:space="preserve"> Time!AK$76</f>
        <v>0</v>
      </c>
      <c r="AL26" s="301">
        <f xml:space="preserve"> Time!AL$76</f>
        <v>0</v>
      </c>
      <c r="AM26" s="301">
        <f xml:space="preserve"> Time!AM$76</f>
        <v>0</v>
      </c>
      <c r="AN26" s="301">
        <f xml:space="preserve"> Time!AN$76</f>
        <v>0</v>
      </c>
      <c r="AO26" s="301">
        <f xml:space="preserve"> Time!AO$76</f>
        <v>0</v>
      </c>
      <c r="AP26" s="301">
        <f xml:space="preserve"> Time!AP$76</f>
        <v>0</v>
      </c>
      <c r="AQ26" s="301">
        <f xml:space="preserve"> Time!AQ$76</f>
        <v>0</v>
      </c>
      <c r="AR26" s="301">
        <f xml:space="preserve"> Time!AR$76</f>
        <v>0</v>
      </c>
      <c r="AS26" s="301">
        <f xml:space="preserve"> Time!AS$76</f>
        <v>0</v>
      </c>
      <c r="AT26" s="301">
        <f xml:space="preserve"> Time!AT$76</f>
        <v>0</v>
      </c>
      <c r="AU26" s="301">
        <f xml:space="preserve"> Time!AU$76</f>
        <v>0</v>
      </c>
      <c r="AV26" s="301">
        <f xml:space="preserve"> Time!AV$76</f>
        <v>0</v>
      </c>
      <c r="AW26" s="301">
        <f xml:space="preserve"> Time!AW$76</f>
        <v>0</v>
      </c>
      <c r="AX26" s="301">
        <f xml:space="preserve"> Time!AX$76</f>
        <v>0</v>
      </c>
      <c r="AY26" s="301">
        <f xml:space="preserve"> Time!AY$76</f>
        <v>0</v>
      </c>
      <c r="AZ26" s="301">
        <f xml:space="preserve"> Time!AZ$76</f>
        <v>0</v>
      </c>
      <c r="BA26" s="301">
        <f xml:space="preserve"> Time!BA$76</f>
        <v>0</v>
      </c>
      <c r="BB26" s="301">
        <f xml:space="preserve"> Time!BB$76</f>
        <v>0</v>
      </c>
      <c r="BC26" s="301">
        <f xml:space="preserve"> Time!BC$76</f>
        <v>0</v>
      </c>
      <c r="BD26" s="301">
        <f xml:space="preserve"> Time!BD$76</f>
        <v>0</v>
      </c>
      <c r="BE26" s="301">
        <f xml:space="preserve"> Time!BE$76</f>
        <v>0</v>
      </c>
      <c r="BF26" s="301">
        <f xml:space="preserve"> Time!BF$76</f>
        <v>0</v>
      </c>
      <c r="BG26" s="301">
        <f xml:space="preserve"> Time!BG$76</f>
        <v>0</v>
      </c>
      <c r="BH26" s="301">
        <f xml:space="preserve"> Time!BH$76</f>
        <v>0</v>
      </c>
      <c r="BI26" s="301">
        <f xml:space="preserve"> Time!BI$76</f>
        <v>0</v>
      </c>
      <c r="BJ26" s="301">
        <f xml:space="preserve"> Time!BJ$76</f>
        <v>0</v>
      </c>
      <c r="BK26" s="301">
        <f xml:space="preserve"> Time!BK$76</f>
        <v>0</v>
      </c>
      <c r="BL26" s="301">
        <f xml:space="preserve"> Time!BL$76</f>
        <v>0</v>
      </c>
      <c r="BM26" s="301">
        <f xml:space="preserve"> Time!BM$76</f>
        <v>0</v>
      </c>
      <c r="BN26" s="301">
        <f xml:space="preserve"> Time!BN$76</f>
        <v>0</v>
      </c>
      <c r="BO26" s="301">
        <f xml:space="preserve"> Time!BO$76</f>
        <v>0</v>
      </c>
      <c r="BP26" s="301">
        <f xml:space="preserve"> Time!BP$76</f>
        <v>0</v>
      </c>
      <c r="BQ26" s="301">
        <f xml:space="preserve"> Time!BQ$76</f>
        <v>0</v>
      </c>
      <c r="BR26" s="301">
        <f xml:space="preserve"> Time!BR$76</f>
        <v>0</v>
      </c>
      <c r="BS26" s="301">
        <f xml:space="preserve"> Time!BS$76</f>
        <v>0</v>
      </c>
      <c r="BT26" s="301">
        <f xml:space="preserve"> Time!BT$76</f>
        <v>0</v>
      </c>
      <c r="BU26" s="301">
        <f xml:space="preserve"> Time!BU$76</f>
        <v>0</v>
      </c>
      <c r="BV26" s="301">
        <f xml:space="preserve"> Time!BV$76</f>
        <v>0</v>
      </c>
      <c r="BW26" s="301">
        <f xml:space="preserve"> Time!BW$76</f>
        <v>0</v>
      </c>
      <c r="BX26" s="301">
        <f xml:space="preserve"> Time!BX$76</f>
        <v>0</v>
      </c>
      <c r="BY26" s="301">
        <f xml:space="preserve"> Time!BY$76</f>
        <v>0</v>
      </c>
      <c r="BZ26" s="301">
        <f xml:space="preserve"> Time!BZ$76</f>
        <v>0</v>
      </c>
      <c r="CA26" s="301">
        <f xml:space="preserve"> Time!CA$76</f>
        <v>0</v>
      </c>
      <c r="CB26" s="301">
        <f xml:space="preserve"> Time!CB$76</f>
        <v>0</v>
      </c>
      <c r="CC26" s="301">
        <f xml:space="preserve"> Time!CC$76</f>
        <v>0</v>
      </c>
      <c r="CD26" s="301">
        <f xml:space="preserve"> Time!CD$76</f>
        <v>0</v>
      </c>
      <c r="CE26" s="301">
        <f xml:space="preserve"> Time!CE$76</f>
        <v>0</v>
      </c>
      <c r="CF26" s="301">
        <f xml:space="preserve"> Time!CF$76</f>
        <v>0</v>
      </c>
      <c r="CG26" s="301">
        <f xml:space="preserve"> Time!CG$76</f>
        <v>0</v>
      </c>
      <c r="CH26" s="301">
        <f xml:space="preserve"> Time!CH$76</f>
        <v>0</v>
      </c>
      <c r="CI26" s="301">
        <f xml:space="preserve"> Time!CI$76</f>
        <v>0</v>
      </c>
      <c r="CJ26" s="301">
        <f xml:space="preserve"> Time!CJ$76</f>
        <v>0</v>
      </c>
      <c r="CK26" s="301">
        <f xml:space="preserve"> Time!CK$76</f>
        <v>0</v>
      </c>
      <c r="CL26" s="301">
        <f xml:space="preserve"> Time!CL$76</f>
        <v>0</v>
      </c>
      <c r="CM26" s="301">
        <f xml:space="preserve"> Time!CM$76</f>
        <v>0</v>
      </c>
      <c r="CN26" s="301">
        <f xml:space="preserve"> Time!CN$76</f>
        <v>0</v>
      </c>
      <c r="CO26" s="301">
        <f xml:space="preserve"> Time!CO$76</f>
        <v>0</v>
      </c>
      <c r="CP26" s="301">
        <f xml:space="preserve"> Time!CP$76</f>
        <v>0</v>
      </c>
      <c r="CQ26" s="301">
        <f xml:space="preserve"> Time!CQ$76</f>
        <v>0</v>
      </c>
      <c r="CR26" s="301">
        <f xml:space="preserve"> Time!CR$76</f>
        <v>0</v>
      </c>
      <c r="CS26" s="301">
        <f xml:space="preserve"> Time!CS$76</f>
        <v>0</v>
      </c>
      <c r="CT26" s="301">
        <f xml:space="preserve"> Time!CT$76</f>
        <v>0</v>
      </c>
      <c r="CU26" s="301">
        <f xml:space="preserve"> Time!CU$76</f>
        <v>0</v>
      </c>
      <c r="CV26" s="301">
        <f xml:space="preserve"> Time!CV$76</f>
        <v>0</v>
      </c>
      <c r="CW26" s="301">
        <f xml:space="preserve"> Time!CW$76</f>
        <v>0</v>
      </c>
      <c r="CX26" s="301">
        <f xml:space="preserve"> Time!CX$76</f>
        <v>0</v>
      </c>
      <c r="CY26" s="301">
        <f xml:space="preserve"> Time!CY$76</f>
        <v>0</v>
      </c>
      <c r="CZ26" s="301">
        <f xml:space="preserve"> Time!CZ$76</f>
        <v>0</v>
      </c>
      <c r="DA26" s="301">
        <f xml:space="preserve"> Time!DA$76</f>
        <v>0</v>
      </c>
      <c r="DB26" s="301">
        <f xml:space="preserve"> Time!DB$76</f>
        <v>0</v>
      </c>
      <c r="DC26" s="301">
        <f xml:space="preserve"> Time!DC$76</f>
        <v>0</v>
      </c>
      <c r="DD26" s="301">
        <f xml:space="preserve"> Time!DD$76</f>
        <v>0</v>
      </c>
      <c r="DE26" s="301">
        <f xml:space="preserve"> Time!DE$76</f>
        <v>0</v>
      </c>
      <c r="DF26" s="301">
        <f xml:space="preserve"> Time!DF$76</f>
        <v>0</v>
      </c>
      <c r="DG26" s="301">
        <f xml:space="preserve"> Time!DG$76</f>
        <v>0</v>
      </c>
      <c r="DH26" s="301">
        <f xml:space="preserve"> Time!DH$76</f>
        <v>0</v>
      </c>
      <c r="DI26" s="301">
        <f xml:space="preserve"> Time!DI$76</f>
        <v>0</v>
      </c>
      <c r="DJ26" s="301">
        <f xml:space="preserve"> Time!DJ$76</f>
        <v>0</v>
      </c>
      <c r="DK26" s="301">
        <f xml:space="preserve"> Time!DK$76</f>
        <v>0</v>
      </c>
      <c r="DL26" s="301">
        <f xml:space="preserve"> Time!DL$76</f>
        <v>0</v>
      </c>
      <c r="DM26" s="301">
        <f xml:space="preserve"> Time!DM$76</f>
        <v>0</v>
      </c>
      <c r="DN26" s="301">
        <f xml:space="preserve"> Time!DN$76</f>
        <v>0</v>
      </c>
      <c r="DO26" s="301">
        <f xml:space="preserve"> Time!DO$76</f>
        <v>0</v>
      </c>
      <c r="DP26" s="301">
        <f xml:space="preserve"> Time!DP$76</f>
        <v>0</v>
      </c>
      <c r="DQ26" s="301">
        <f xml:space="preserve"> Time!DQ$76</f>
        <v>0</v>
      </c>
      <c r="DR26" s="301">
        <f xml:space="preserve"> Time!DR$76</f>
        <v>0</v>
      </c>
      <c r="DS26" s="301">
        <f xml:space="preserve"> Time!DS$76</f>
        <v>0</v>
      </c>
      <c r="DT26" s="301">
        <f xml:space="preserve"> Time!DT$76</f>
        <v>0</v>
      </c>
      <c r="DU26" s="301">
        <f xml:space="preserve"> Time!DU$76</f>
        <v>0</v>
      </c>
      <c r="DV26" s="301">
        <f xml:space="preserve"> Time!DV$76</f>
        <v>0</v>
      </c>
      <c r="DW26" s="301">
        <f xml:space="preserve"> Time!DW$76</f>
        <v>0</v>
      </c>
      <c r="DX26" s="301">
        <f xml:space="preserve"> Time!DX$76</f>
        <v>0</v>
      </c>
      <c r="DY26" s="301">
        <f xml:space="preserve"> Time!DY$76</f>
        <v>0</v>
      </c>
      <c r="DZ26" s="301">
        <f xml:space="preserve"> Time!DZ$76</f>
        <v>0</v>
      </c>
      <c r="EA26" s="301">
        <f xml:space="preserve"> Time!EA$76</f>
        <v>0</v>
      </c>
      <c r="EB26" s="301">
        <f xml:space="preserve"> Time!EB$76</f>
        <v>0</v>
      </c>
      <c r="EC26" s="301">
        <f xml:space="preserve"> Time!EC$76</f>
        <v>0</v>
      </c>
      <c r="ED26" s="301">
        <f xml:space="preserve"> Time!ED$76</f>
        <v>0</v>
      </c>
      <c r="EE26" s="301">
        <f xml:space="preserve"> Time!EE$76</f>
        <v>0</v>
      </c>
      <c r="EF26" s="301">
        <f xml:space="preserve"> Time!EF$76</f>
        <v>0</v>
      </c>
      <c r="EG26" s="301">
        <f xml:space="preserve"> Time!EG$76</f>
        <v>0</v>
      </c>
      <c r="EH26" s="301">
        <f xml:space="preserve"> Time!EH$76</f>
        <v>0</v>
      </c>
      <c r="EI26" s="301">
        <f xml:space="preserve"> Time!EI$76</f>
        <v>0</v>
      </c>
      <c r="EJ26" s="301">
        <f xml:space="preserve"> Time!EJ$76</f>
        <v>0</v>
      </c>
      <c r="EK26" s="301">
        <f xml:space="preserve"> Time!EK$76</f>
        <v>0</v>
      </c>
      <c r="EL26" s="301">
        <f xml:space="preserve"> Time!EL$76</f>
        <v>0</v>
      </c>
      <c r="EM26" s="301">
        <f xml:space="preserve"> Time!EM$76</f>
        <v>0</v>
      </c>
      <c r="EN26" s="301">
        <f xml:space="preserve"> Time!EN$76</f>
        <v>0</v>
      </c>
      <c r="EO26" s="301">
        <f xml:space="preserve"> Time!EO$76</f>
        <v>0</v>
      </c>
      <c r="EP26" s="301">
        <f xml:space="preserve"> Time!EP$76</f>
        <v>0</v>
      </c>
      <c r="EQ26" s="301">
        <f xml:space="preserve"> Time!EQ$76</f>
        <v>0</v>
      </c>
      <c r="ER26" s="301">
        <f xml:space="preserve"> Time!ER$76</f>
        <v>0</v>
      </c>
      <c r="ES26" s="301">
        <f xml:space="preserve"> Time!ES$76</f>
        <v>0</v>
      </c>
      <c r="ET26" s="301">
        <f xml:space="preserve"> Time!ET$76</f>
        <v>0</v>
      </c>
      <c r="EU26" s="301">
        <f xml:space="preserve"> Time!EU$76</f>
        <v>0</v>
      </c>
      <c r="EV26" s="301">
        <f xml:space="preserve"> Time!EV$76</f>
        <v>0</v>
      </c>
      <c r="EW26" s="301">
        <f xml:space="preserve"> Time!EW$76</f>
        <v>0</v>
      </c>
      <c r="EX26" s="301">
        <f xml:space="preserve"> Time!EX$76</f>
        <v>0</v>
      </c>
      <c r="EY26" s="301">
        <f xml:space="preserve"> Time!EY$76</f>
        <v>0</v>
      </c>
      <c r="EZ26" s="301">
        <f xml:space="preserve"> Time!EZ$76</f>
        <v>0</v>
      </c>
      <c r="FA26" s="301">
        <f xml:space="preserve"> Time!FA$76</f>
        <v>0</v>
      </c>
      <c r="FB26" s="301">
        <f xml:space="preserve"> Time!FB$76</f>
        <v>0</v>
      </c>
      <c r="FC26" s="301">
        <f xml:space="preserve"> Time!FC$76</f>
        <v>0</v>
      </c>
      <c r="FD26" s="301">
        <f xml:space="preserve"> Time!FD$76</f>
        <v>0</v>
      </c>
      <c r="FE26" s="301">
        <f xml:space="preserve"> Time!FE$76</f>
        <v>0</v>
      </c>
      <c r="FF26" s="301">
        <f xml:space="preserve"> Time!FF$76</f>
        <v>0</v>
      </c>
      <c r="FG26" s="301">
        <f xml:space="preserve"> Time!FG$76</f>
        <v>0</v>
      </c>
      <c r="FH26" s="301">
        <f xml:space="preserve"> Time!FH$76</f>
        <v>0</v>
      </c>
      <c r="FI26" s="301">
        <f xml:space="preserve"> Time!FI$76</f>
        <v>0</v>
      </c>
      <c r="FJ26" s="301">
        <f xml:space="preserve"> Time!FJ$76</f>
        <v>0</v>
      </c>
      <c r="FK26" s="301">
        <f xml:space="preserve"> Time!FK$76</f>
        <v>0</v>
      </c>
      <c r="FL26" s="301">
        <f xml:space="preserve"> Time!FL$76</f>
        <v>0</v>
      </c>
      <c r="FM26" s="301">
        <f xml:space="preserve"> Time!FM$76</f>
        <v>0</v>
      </c>
      <c r="FN26" s="301">
        <f xml:space="preserve"> Time!FN$76</f>
        <v>0</v>
      </c>
      <c r="FO26" s="301">
        <f xml:space="preserve"> Time!FO$76</f>
        <v>0</v>
      </c>
      <c r="FP26" s="301">
        <f xml:space="preserve"> Time!FP$76</f>
        <v>0</v>
      </c>
      <c r="FQ26" s="301">
        <f xml:space="preserve"> Time!FQ$76</f>
        <v>0</v>
      </c>
      <c r="FR26" s="301">
        <f xml:space="preserve"> Time!FR$76</f>
        <v>0</v>
      </c>
      <c r="FS26" s="301">
        <f xml:space="preserve"> Time!FS$76</f>
        <v>0</v>
      </c>
      <c r="FT26" s="301">
        <f xml:space="preserve"> Time!FT$76</f>
        <v>0</v>
      </c>
      <c r="FU26" s="301">
        <f xml:space="preserve"> Time!FU$76</f>
        <v>0</v>
      </c>
      <c r="FV26" s="301">
        <f xml:space="preserve"> Time!FV$76</f>
        <v>0</v>
      </c>
      <c r="FW26" s="301">
        <f xml:space="preserve"> Time!FW$76</f>
        <v>0</v>
      </c>
      <c r="FX26" s="301">
        <f xml:space="preserve"> Time!FX$76</f>
        <v>0</v>
      </c>
      <c r="FY26" s="301">
        <f xml:space="preserve"> Time!FY$76</f>
        <v>0</v>
      </c>
      <c r="FZ26" s="301">
        <f xml:space="preserve"> Time!FZ$76</f>
        <v>0</v>
      </c>
      <c r="GA26" s="301">
        <f xml:space="preserve"> Time!GA$76</f>
        <v>0</v>
      </c>
      <c r="GB26" s="301">
        <f xml:space="preserve"> Time!GB$76</f>
        <v>0</v>
      </c>
      <c r="GC26" s="301">
        <f xml:space="preserve"> Time!GC$76</f>
        <v>0</v>
      </c>
      <c r="GD26" s="301">
        <f xml:space="preserve"> Time!GD$76</f>
        <v>0</v>
      </c>
      <c r="GE26" s="301">
        <f xml:space="preserve"> Time!GE$76</f>
        <v>0</v>
      </c>
      <c r="GF26" s="301">
        <f xml:space="preserve"> Time!GF$76</f>
        <v>0</v>
      </c>
      <c r="GG26" s="301">
        <f xml:space="preserve"> Time!GG$76</f>
        <v>0</v>
      </c>
      <c r="GH26" s="301">
        <f xml:space="preserve"> Time!GH$76</f>
        <v>0</v>
      </c>
      <c r="GI26" s="301">
        <f xml:space="preserve"> Time!GI$76</f>
        <v>0</v>
      </c>
      <c r="GJ26" s="301">
        <f xml:space="preserve"> Time!GJ$76</f>
        <v>0</v>
      </c>
    </row>
    <row r="27" spans="1:192" s="275" customFormat="1" x14ac:dyDescent="0.25">
      <c r="A27" s="15"/>
      <c r="B27" s="15"/>
      <c r="C27" s="21"/>
      <c r="D27" s="60"/>
      <c r="E27" s="286"/>
      <c r="F27" s="286"/>
      <c r="G27" s="286"/>
      <c r="H27" s="286"/>
      <c r="I27" s="43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  <c r="AE27" s="286"/>
      <c r="AF27" s="286"/>
      <c r="AG27" s="286"/>
      <c r="AH27" s="286"/>
      <c r="AI27" s="286"/>
      <c r="AJ27" s="286"/>
      <c r="AK27" s="286"/>
      <c r="AL27" s="286"/>
      <c r="AM27" s="286"/>
      <c r="AN27" s="286"/>
      <c r="AO27" s="286"/>
      <c r="AP27" s="286"/>
      <c r="AQ27" s="286"/>
      <c r="AR27" s="286"/>
      <c r="AS27" s="286"/>
      <c r="AT27" s="286"/>
      <c r="AU27" s="286"/>
      <c r="AV27" s="286"/>
      <c r="AW27" s="286"/>
      <c r="AX27" s="286"/>
      <c r="AY27" s="286"/>
      <c r="AZ27" s="286"/>
      <c r="BA27" s="286"/>
      <c r="BB27" s="286"/>
      <c r="BC27" s="286"/>
      <c r="BD27" s="286"/>
      <c r="BE27" s="286"/>
      <c r="BF27" s="286"/>
      <c r="BG27" s="286"/>
      <c r="BH27" s="286"/>
      <c r="BI27" s="286"/>
      <c r="BJ27" s="286"/>
      <c r="BK27" s="286"/>
      <c r="BL27" s="286"/>
      <c r="BM27" s="286"/>
      <c r="BN27" s="286"/>
      <c r="BO27" s="286"/>
      <c r="BP27" s="286"/>
      <c r="BQ27" s="286"/>
      <c r="BR27" s="286"/>
      <c r="BS27" s="286"/>
      <c r="BT27" s="286"/>
      <c r="BU27" s="286"/>
      <c r="BV27" s="286"/>
      <c r="BW27" s="286"/>
      <c r="BX27" s="286"/>
      <c r="BY27" s="286"/>
      <c r="BZ27" s="286"/>
      <c r="CA27" s="286"/>
      <c r="CB27" s="286"/>
      <c r="CC27" s="286"/>
      <c r="CD27" s="286"/>
      <c r="CE27" s="286"/>
      <c r="CF27" s="286"/>
      <c r="CG27" s="286"/>
      <c r="CH27" s="286"/>
      <c r="CI27" s="286"/>
      <c r="CJ27" s="286"/>
      <c r="CK27" s="286"/>
      <c r="CL27" s="286"/>
      <c r="CM27" s="286"/>
      <c r="CN27" s="286"/>
      <c r="CO27" s="286"/>
      <c r="CP27" s="286"/>
      <c r="CQ27" s="286"/>
      <c r="CR27" s="286"/>
      <c r="CS27" s="286"/>
      <c r="CT27" s="286"/>
      <c r="CU27" s="286"/>
      <c r="CV27" s="286"/>
      <c r="CW27" s="286"/>
      <c r="CX27" s="286"/>
      <c r="CY27" s="286"/>
      <c r="CZ27" s="286"/>
      <c r="DA27" s="286"/>
      <c r="DB27" s="286"/>
      <c r="DC27" s="286"/>
      <c r="DD27" s="286"/>
      <c r="DE27" s="286"/>
      <c r="DF27" s="286"/>
      <c r="DG27" s="286"/>
      <c r="DH27" s="286"/>
      <c r="DI27" s="286"/>
      <c r="DJ27" s="286"/>
      <c r="DK27" s="286"/>
      <c r="DL27" s="286"/>
      <c r="DM27" s="286"/>
      <c r="DN27" s="286"/>
      <c r="DO27" s="286"/>
      <c r="DP27" s="286"/>
      <c r="DQ27" s="286"/>
      <c r="DR27" s="286"/>
      <c r="DS27" s="286"/>
      <c r="DT27" s="286"/>
      <c r="DU27" s="286"/>
      <c r="DV27" s="286"/>
      <c r="DW27" s="286"/>
      <c r="DX27" s="286"/>
      <c r="DY27" s="286"/>
      <c r="DZ27" s="286"/>
      <c r="EA27" s="286"/>
      <c r="EB27" s="286"/>
      <c r="EC27" s="286"/>
      <c r="ED27" s="286"/>
      <c r="EE27" s="286"/>
      <c r="EF27" s="286"/>
      <c r="EG27" s="286"/>
      <c r="EH27" s="286"/>
      <c r="EI27" s="286"/>
      <c r="EJ27" s="286"/>
      <c r="EK27" s="286"/>
      <c r="EL27" s="286"/>
      <c r="EM27" s="286"/>
      <c r="EN27" s="286"/>
      <c r="EO27" s="286"/>
      <c r="EP27" s="286"/>
      <c r="EQ27" s="286"/>
      <c r="ER27" s="286"/>
      <c r="ES27" s="286"/>
      <c r="ET27" s="286"/>
      <c r="EU27" s="286"/>
      <c r="EV27" s="286"/>
      <c r="EW27" s="286"/>
      <c r="EX27" s="286"/>
      <c r="EY27" s="286"/>
      <c r="EZ27" s="286"/>
      <c r="FA27" s="286"/>
      <c r="FB27" s="286"/>
      <c r="FC27" s="286"/>
      <c r="FD27" s="286"/>
      <c r="FE27" s="286"/>
      <c r="FF27" s="286"/>
      <c r="FG27" s="286"/>
      <c r="FH27" s="286"/>
      <c r="FI27" s="286"/>
      <c r="FJ27" s="286"/>
      <c r="FK27" s="286"/>
      <c r="FL27" s="286"/>
      <c r="FM27" s="286"/>
      <c r="FN27" s="286"/>
      <c r="FO27" s="286"/>
      <c r="FP27" s="286"/>
      <c r="FQ27" s="286"/>
      <c r="FR27" s="286"/>
      <c r="FS27" s="286"/>
      <c r="FT27" s="286"/>
      <c r="FU27" s="286"/>
      <c r="FV27" s="286"/>
      <c r="FW27" s="286"/>
      <c r="FX27" s="286"/>
      <c r="FY27" s="286"/>
      <c r="FZ27" s="286"/>
      <c r="GA27" s="286"/>
      <c r="GB27" s="286"/>
      <c r="GC27" s="286"/>
      <c r="GD27" s="286"/>
      <c r="GE27" s="286"/>
      <c r="GF27" s="286"/>
      <c r="GG27" s="286"/>
      <c r="GH27" s="286"/>
      <c r="GI27" s="286"/>
      <c r="GJ27" s="286"/>
    </row>
    <row r="28" spans="1:192" s="275" customFormat="1" x14ac:dyDescent="0.25">
      <c r="A28" s="15"/>
      <c r="B28" s="15"/>
      <c r="C28" s="21"/>
      <c r="D28" s="60"/>
      <c r="E28" s="286" t="s">
        <v>264</v>
      </c>
      <c r="F28" s="286"/>
      <c r="G28" s="286" t="str">
        <f xml:space="preserve"> SMU</f>
        <v>$ 000s</v>
      </c>
      <c r="H28" s="286"/>
      <c r="I28" s="43"/>
      <c r="J28" s="286">
        <f t="shared" ref="J28:BU28" si="21">I31</f>
        <v>0</v>
      </c>
      <c r="K28" s="286">
        <f t="shared" si="21"/>
        <v>0</v>
      </c>
      <c r="L28" s="286">
        <f t="shared" si="21"/>
        <v>0</v>
      </c>
      <c r="M28" s="286">
        <f t="shared" si="21"/>
        <v>100000</v>
      </c>
      <c r="N28" s="286">
        <f t="shared" si="21"/>
        <v>95000</v>
      </c>
      <c r="O28" s="286">
        <f t="shared" si="21"/>
        <v>90250</v>
      </c>
      <c r="P28" s="286">
        <f t="shared" si="21"/>
        <v>85737.5</v>
      </c>
      <c r="Q28" s="286">
        <f t="shared" si="21"/>
        <v>81450.625</v>
      </c>
      <c r="R28" s="286">
        <f t="shared" si="21"/>
        <v>77378.09375</v>
      </c>
      <c r="S28" s="286">
        <f t="shared" si="21"/>
        <v>73509.189062499994</v>
      </c>
      <c r="T28" s="286">
        <f t="shared" si="21"/>
        <v>69833.72960937499</v>
      </c>
      <c r="U28" s="286">
        <f t="shared" si="21"/>
        <v>66342.04312890624</v>
      </c>
      <c r="V28" s="286">
        <f t="shared" si="21"/>
        <v>63024.940972460929</v>
      </c>
      <c r="W28" s="286">
        <f t="shared" si="21"/>
        <v>59873.693923837884</v>
      </c>
      <c r="X28" s="286">
        <f t="shared" si="21"/>
        <v>56880.009227645991</v>
      </c>
      <c r="Y28" s="286">
        <f t="shared" si="21"/>
        <v>54036.008766263694</v>
      </c>
      <c r="Z28" s="286">
        <f t="shared" si="21"/>
        <v>51334.20832795051</v>
      </c>
      <c r="AA28" s="286">
        <f t="shared" si="21"/>
        <v>48767.497911552986</v>
      </c>
      <c r="AB28" s="286">
        <f t="shared" si="21"/>
        <v>46329.12301597534</v>
      </c>
      <c r="AC28" s="286">
        <f t="shared" si="21"/>
        <v>44012.666865176572</v>
      </c>
      <c r="AD28" s="286">
        <f t="shared" si="21"/>
        <v>41812.033521917743</v>
      </c>
      <c r="AE28" s="286">
        <f t="shared" si="21"/>
        <v>39721.431845821855</v>
      </c>
      <c r="AF28" s="286">
        <f t="shared" si="21"/>
        <v>37735.360253530765</v>
      </c>
      <c r="AG28" s="286">
        <f t="shared" si="21"/>
        <v>35848.592240854225</v>
      </c>
      <c r="AH28" s="286">
        <f t="shared" si="21"/>
        <v>34056.162628811515</v>
      </c>
      <c r="AI28" s="286">
        <f t="shared" si="21"/>
        <v>32353.354497370939</v>
      </c>
      <c r="AJ28" s="286">
        <f t="shared" si="21"/>
        <v>30735.686772502391</v>
      </c>
      <c r="AK28" s="286">
        <f t="shared" si="21"/>
        <v>29198.902433877272</v>
      </c>
      <c r="AL28" s="286">
        <f t="shared" si="21"/>
        <v>27738.957312183407</v>
      </c>
      <c r="AM28" s="286">
        <f t="shared" si="21"/>
        <v>26352.009446574237</v>
      </c>
      <c r="AN28" s="286">
        <f t="shared" si="21"/>
        <v>25034.408974245525</v>
      </c>
      <c r="AO28" s="286">
        <f t="shared" si="21"/>
        <v>23782.688525533249</v>
      </c>
      <c r="AP28" s="286">
        <f t="shared" si="21"/>
        <v>22593.554099256588</v>
      </c>
      <c r="AQ28" s="286">
        <f t="shared" si="21"/>
        <v>21463.876394293758</v>
      </c>
      <c r="AR28" s="286">
        <f t="shared" si="21"/>
        <v>20390.68257457907</v>
      </c>
      <c r="AS28" s="286">
        <f t="shared" si="21"/>
        <v>19371.148445850118</v>
      </c>
      <c r="AT28" s="286">
        <f t="shared" si="21"/>
        <v>18402.591023557612</v>
      </c>
      <c r="AU28" s="286">
        <f t="shared" si="21"/>
        <v>17482.461472379731</v>
      </c>
      <c r="AV28" s="286">
        <f t="shared" si="21"/>
        <v>16608.338398760745</v>
      </c>
      <c r="AW28" s="286">
        <f t="shared" si="21"/>
        <v>15777.921478822707</v>
      </c>
      <c r="AX28" s="286">
        <f t="shared" si="21"/>
        <v>14989.025404881571</v>
      </c>
      <c r="AY28" s="286">
        <f t="shared" si="21"/>
        <v>14239.574134637493</v>
      </c>
      <c r="AZ28" s="286">
        <f t="shared" si="21"/>
        <v>13527.595427905619</v>
      </c>
      <c r="BA28" s="286">
        <f t="shared" si="21"/>
        <v>12851.215656510338</v>
      </c>
      <c r="BB28" s="286">
        <f t="shared" si="21"/>
        <v>12208.65487368482</v>
      </c>
      <c r="BC28" s="286">
        <f t="shared" si="21"/>
        <v>11598.222130000579</v>
      </c>
      <c r="BD28" s="286">
        <f t="shared" si="21"/>
        <v>11018.31102350055</v>
      </c>
      <c r="BE28" s="286">
        <f t="shared" si="21"/>
        <v>10467.395472325523</v>
      </c>
      <c r="BF28" s="286">
        <f t="shared" si="21"/>
        <v>9944.0256987092471</v>
      </c>
      <c r="BG28" s="286">
        <f t="shared" si="21"/>
        <v>9446.8244137737856</v>
      </c>
      <c r="BH28" s="286">
        <f t="shared" si="21"/>
        <v>8974.483193085096</v>
      </c>
      <c r="BI28" s="286">
        <f t="shared" si="21"/>
        <v>8525.7590334308406</v>
      </c>
      <c r="BJ28" s="286">
        <f t="shared" si="21"/>
        <v>8099.4710817592986</v>
      </c>
      <c r="BK28" s="286">
        <f t="shared" si="21"/>
        <v>7694.497527671334</v>
      </c>
      <c r="BL28" s="286">
        <f t="shared" si="21"/>
        <v>7309.7726512877671</v>
      </c>
      <c r="BM28" s="286">
        <f t="shared" si="21"/>
        <v>6944.2840187233787</v>
      </c>
      <c r="BN28" s="286">
        <f t="shared" si="21"/>
        <v>6597.06981778721</v>
      </c>
      <c r="BO28" s="286">
        <f t="shared" si="21"/>
        <v>6267.2163268978493</v>
      </c>
      <c r="BP28" s="286">
        <f t="shared" si="21"/>
        <v>5953.8555105529567</v>
      </c>
      <c r="BQ28" s="286">
        <f t="shared" si="21"/>
        <v>5656.1627350253093</v>
      </c>
      <c r="BR28" s="286">
        <f t="shared" si="21"/>
        <v>5373.3545982740434</v>
      </c>
      <c r="BS28" s="286">
        <f t="shared" si="21"/>
        <v>5104.6868683603416</v>
      </c>
      <c r="BT28" s="286">
        <f t="shared" si="21"/>
        <v>4849.4525249423241</v>
      </c>
      <c r="BU28" s="286">
        <f t="shared" si="21"/>
        <v>4606.9798986952082</v>
      </c>
      <c r="BV28" s="286">
        <f t="shared" ref="BV28:EG28" si="22">BU31</f>
        <v>4376.6309037604478</v>
      </c>
      <c r="BW28" s="286">
        <f t="shared" si="22"/>
        <v>4157.7993585724253</v>
      </c>
      <c r="BX28" s="286">
        <f t="shared" si="22"/>
        <v>3949.9093906438038</v>
      </c>
      <c r="BY28" s="286">
        <f t="shared" si="22"/>
        <v>3752.4139211116135</v>
      </c>
      <c r="BZ28" s="286">
        <f t="shared" si="22"/>
        <v>3564.793225056033</v>
      </c>
      <c r="CA28" s="286">
        <f t="shared" si="22"/>
        <v>3386.5535638032311</v>
      </c>
      <c r="CB28" s="286">
        <f t="shared" si="22"/>
        <v>3217.2258856130693</v>
      </c>
      <c r="CC28" s="286">
        <f t="shared" si="22"/>
        <v>3056.3645913324158</v>
      </c>
      <c r="CD28" s="286">
        <f t="shared" si="22"/>
        <v>2903.5463617657952</v>
      </c>
      <c r="CE28" s="286">
        <f t="shared" si="22"/>
        <v>2758.3690436775055</v>
      </c>
      <c r="CF28" s="286">
        <f t="shared" si="22"/>
        <v>2620.4505914936303</v>
      </c>
      <c r="CG28" s="286">
        <f t="shared" si="22"/>
        <v>2489.428061918949</v>
      </c>
      <c r="CH28" s="286">
        <f t="shared" si="22"/>
        <v>2364.9566588230014</v>
      </c>
      <c r="CI28" s="286">
        <f t="shared" si="22"/>
        <v>2246.7088258818512</v>
      </c>
      <c r="CJ28" s="286">
        <f t="shared" si="22"/>
        <v>2134.3733845877587</v>
      </c>
      <c r="CK28" s="286">
        <f t="shared" si="22"/>
        <v>2027.6547153583708</v>
      </c>
      <c r="CL28" s="286">
        <f t="shared" si="22"/>
        <v>1926.2719795904522</v>
      </c>
      <c r="CM28" s="286">
        <f t="shared" si="22"/>
        <v>1829.9583806109297</v>
      </c>
      <c r="CN28" s="286">
        <f t="shared" si="22"/>
        <v>1738.4604615803833</v>
      </c>
      <c r="CO28" s="286">
        <f t="shared" si="22"/>
        <v>1651.537438501364</v>
      </c>
      <c r="CP28" s="286">
        <f t="shared" si="22"/>
        <v>1568.9605665762958</v>
      </c>
      <c r="CQ28" s="286">
        <f t="shared" si="22"/>
        <v>1490.512538247481</v>
      </c>
      <c r="CR28" s="286">
        <f t="shared" si="22"/>
        <v>1415.9869113351069</v>
      </c>
      <c r="CS28" s="286">
        <f t="shared" si="22"/>
        <v>1345.1875657683515</v>
      </c>
      <c r="CT28" s="286">
        <f t="shared" si="22"/>
        <v>1277.928187479934</v>
      </c>
      <c r="CU28" s="286">
        <f t="shared" si="22"/>
        <v>1214.0317781059373</v>
      </c>
      <c r="CV28" s="286">
        <f t="shared" si="22"/>
        <v>1153.3301892006405</v>
      </c>
      <c r="CW28" s="286">
        <f t="shared" si="22"/>
        <v>1095.6636797406084</v>
      </c>
      <c r="CX28" s="286">
        <f t="shared" si="22"/>
        <v>1040.8804957535779</v>
      </c>
      <c r="CY28" s="286">
        <f t="shared" si="22"/>
        <v>988.83647096589903</v>
      </c>
      <c r="CZ28" s="286">
        <f t="shared" si="22"/>
        <v>939.39464741760412</v>
      </c>
      <c r="DA28" s="286">
        <f t="shared" si="22"/>
        <v>892.42491504672387</v>
      </c>
      <c r="DB28" s="286">
        <f t="shared" si="22"/>
        <v>847.80366929438765</v>
      </c>
      <c r="DC28" s="286">
        <f t="shared" si="22"/>
        <v>805.41348582966828</v>
      </c>
      <c r="DD28" s="286">
        <f t="shared" si="22"/>
        <v>765.1428115381849</v>
      </c>
      <c r="DE28" s="286">
        <f t="shared" si="22"/>
        <v>726.88567096127565</v>
      </c>
      <c r="DF28" s="286">
        <f t="shared" si="22"/>
        <v>690.54138741321185</v>
      </c>
      <c r="DG28" s="286">
        <f t="shared" si="22"/>
        <v>656.01431804255128</v>
      </c>
      <c r="DH28" s="286">
        <f t="shared" si="22"/>
        <v>623.21360214042375</v>
      </c>
      <c r="DI28" s="286">
        <f t="shared" si="22"/>
        <v>592.05292203340252</v>
      </c>
      <c r="DJ28" s="286">
        <f t="shared" si="22"/>
        <v>562.45027593173245</v>
      </c>
      <c r="DK28" s="286">
        <f t="shared" si="22"/>
        <v>534.3277621351458</v>
      </c>
      <c r="DL28" s="286">
        <f t="shared" si="22"/>
        <v>507.61137402838852</v>
      </c>
      <c r="DM28" s="286">
        <f t="shared" si="22"/>
        <v>482.23080532696912</v>
      </c>
      <c r="DN28" s="286">
        <f t="shared" si="22"/>
        <v>458.11926506062065</v>
      </c>
      <c r="DO28" s="286">
        <f t="shared" si="22"/>
        <v>435.21330180758963</v>
      </c>
      <c r="DP28" s="286">
        <f t="shared" si="22"/>
        <v>413.45263671721017</v>
      </c>
      <c r="DQ28" s="286">
        <f t="shared" si="22"/>
        <v>392.78000488134967</v>
      </c>
      <c r="DR28" s="286">
        <f t="shared" si="22"/>
        <v>373.14100463728221</v>
      </c>
      <c r="DS28" s="286">
        <f t="shared" si="22"/>
        <v>354.4839544054181</v>
      </c>
      <c r="DT28" s="286">
        <f t="shared" si="22"/>
        <v>336.75975668514718</v>
      </c>
      <c r="DU28" s="286">
        <f t="shared" si="22"/>
        <v>319.9217688508898</v>
      </c>
      <c r="DV28" s="286">
        <f t="shared" si="22"/>
        <v>303.92568040834533</v>
      </c>
      <c r="DW28" s="286">
        <f t="shared" si="22"/>
        <v>288.72939638792809</v>
      </c>
      <c r="DX28" s="286">
        <f t="shared" si="22"/>
        <v>274.2929265685317</v>
      </c>
      <c r="DY28" s="286">
        <f t="shared" si="22"/>
        <v>260.57828024010513</v>
      </c>
      <c r="DZ28" s="286">
        <f t="shared" si="22"/>
        <v>247.54936622809987</v>
      </c>
      <c r="EA28" s="286">
        <f t="shared" si="22"/>
        <v>235.17189791669489</v>
      </c>
      <c r="EB28" s="286">
        <f t="shared" si="22"/>
        <v>223.41330302086016</v>
      </c>
      <c r="EC28" s="286">
        <f t="shared" si="22"/>
        <v>0</v>
      </c>
      <c r="ED28" s="286">
        <f t="shared" si="22"/>
        <v>0</v>
      </c>
      <c r="EE28" s="286">
        <f t="shared" si="22"/>
        <v>0</v>
      </c>
      <c r="EF28" s="286">
        <f t="shared" si="22"/>
        <v>0</v>
      </c>
      <c r="EG28" s="286">
        <f t="shared" si="22"/>
        <v>0</v>
      </c>
      <c r="EH28" s="286">
        <f t="shared" ref="EH28:GJ28" si="23">EG31</f>
        <v>0</v>
      </c>
      <c r="EI28" s="286">
        <f t="shared" si="23"/>
        <v>0</v>
      </c>
      <c r="EJ28" s="286">
        <f t="shared" si="23"/>
        <v>0</v>
      </c>
      <c r="EK28" s="286">
        <f t="shared" si="23"/>
        <v>0</v>
      </c>
      <c r="EL28" s="286">
        <f t="shared" si="23"/>
        <v>0</v>
      </c>
      <c r="EM28" s="286">
        <f t="shared" si="23"/>
        <v>0</v>
      </c>
      <c r="EN28" s="286">
        <f t="shared" si="23"/>
        <v>0</v>
      </c>
      <c r="EO28" s="286">
        <f t="shared" si="23"/>
        <v>0</v>
      </c>
      <c r="EP28" s="286">
        <f t="shared" si="23"/>
        <v>0</v>
      </c>
      <c r="EQ28" s="286">
        <f t="shared" si="23"/>
        <v>0</v>
      </c>
      <c r="ER28" s="286">
        <f t="shared" si="23"/>
        <v>0</v>
      </c>
      <c r="ES28" s="286">
        <f t="shared" si="23"/>
        <v>0</v>
      </c>
      <c r="ET28" s="286">
        <f t="shared" si="23"/>
        <v>0</v>
      </c>
      <c r="EU28" s="286">
        <f t="shared" si="23"/>
        <v>0</v>
      </c>
      <c r="EV28" s="286">
        <f t="shared" si="23"/>
        <v>0</v>
      </c>
      <c r="EW28" s="286">
        <f t="shared" si="23"/>
        <v>0</v>
      </c>
      <c r="EX28" s="286">
        <f t="shared" si="23"/>
        <v>0</v>
      </c>
      <c r="EY28" s="286">
        <f t="shared" si="23"/>
        <v>0</v>
      </c>
      <c r="EZ28" s="286">
        <f t="shared" si="23"/>
        <v>0</v>
      </c>
      <c r="FA28" s="286">
        <f t="shared" si="23"/>
        <v>0</v>
      </c>
      <c r="FB28" s="286">
        <f t="shared" si="23"/>
        <v>0</v>
      </c>
      <c r="FC28" s="286">
        <f t="shared" si="23"/>
        <v>0</v>
      </c>
      <c r="FD28" s="286">
        <f t="shared" si="23"/>
        <v>0</v>
      </c>
      <c r="FE28" s="286">
        <f t="shared" si="23"/>
        <v>0</v>
      </c>
      <c r="FF28" s="286">
        <f t="shared" si="23"/>
        <v>0</v>
      </c>
      <c r="FG28" s="286">
        <f t="shared" si="23"/>
        <v>0</v>
      </c>
      <c r="FH28" s="286">
        <f t="shared" si="23"/>
        <v>0</v>
      </c>
      <c r="FI28" s="286">
        <f t="shared" si="23"/>
        <v>0</v>
      </c>
      <c r="FJ28" s="286">
        <f t="shared" si="23"/>
        <v>0</v>
      </c>
      <c r="FK28" s="286">
        <f t="shared" si="23"/>
        <v>0</v>
      </c>
      <c r="FL28" s="286">
        <f t="shared" si="23"/>
        <v>0</v>
      </c>
      <c r="FM28" s="286">
        <f t="shared" si="23"/>
        <v>0</v>
      </c>
      <c r="FN28" s="286">
        <f t="shared" si="23"/>
        <v>0</v>
      </c>
      <c r="FO28" s="286">
        <f t="shared" si="23"/>
        <v>0</v>
      </c>
      <c r="FP28" s="286">
        <f t="shared" si="23"/>
        <v>0</v>
      </c>
      <c r="FQ28" s="286">
        <f t="shared" si="23"/>
        <v>0</v>
      </c>
      <c r="FR28" s="286">
        <f t="shared" si="23"/>
        <v>0</v>
      </c>
      <c r="FS28" s="286">
        <f t="shared" si="23"/>
        <v>0</v>
      </c>
      <c r="FT28" s="286">
        <f t="shared" si="23"/>
        <v>0</v>
      </c>
      <c r="FU28" s="286">
        <f t="shared" si="23"/>
        <v>0</v>
      </c>
      <c r="FV28" s="286">
        <f t="shared" si="23"/>
        <v>0</v>
      </c>
      <c r="FW28" s="286">
        <f t="shared" si="23"/>
        <v>0</v>
      </c>
      <c r="FX28" s="286">
        <f t="shared" si="23"/>
        <v>0</v>
      </c>
      <c r="FY28" s="286">
        <f t="shared" si="23"/>
        <v>0</v>
      </c>
      <c r="FZ28" s="286">
        <f t="shared" si="23"/>
        <v>0</v>
      </c>
      <c r="GA28" s="286">
        <f t="shared" si="23"/>
        <v>0</v>
      </c>
      <c r="GB28" s="286">
        <f t="shared" si="23"/>
        <v>0</v>
      </c>
      <c r="GC28" s="286">
        <f t="shared" si="23"/>
        <v>0</v>
      </c>
      <c r="GD28" s="286">
        <f t="shared" si="23"/>
        <v>0</v>
      </c>
      <c r="GE28" s="286">
        <f t="shared" si="23"/>
        <v>0</v>
      </c>
      <c r="GF28" s="286">
        <f t="shared" si="23"/>
        <v>0</v>
      </c>
      <c r="GG28" s="286">
        <f t="shared" si="23"/>
        <v>0</v>
      </c>
      <c r="GH28" s="286">
        <f t="shared" si="23"/>
        <v>0</v>
      </c>
      <c r="GI28" s="286">
        <f t="shared" si="23"/>
        <v>0</v>
      </c>
      <c r="GJ28" s="286">
        <f t="shared" si="23"/>
        <v>0</v>
      </c>
    </row>
    <row r="29" spans="1:192" s="275" customFormat="1" x14ac:dyDescent="0.25">
      <c r="A29" s="15"/>
      <c r="B29" s="15"/>
      <c r="C29" s="21"/>
      <c r="D29" s="60"/>
      <c r="E29" s="287" t="s">
        <v>268</v>
      </c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287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287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287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287"/>
      <c r="BV29" s="287"/>
      <c r="BW29" s="287"/>
      <c r="BX29" s="287"/>
      <c r="BY29" s="287"/>
      <c r="BZ29" s="287"/>
      <c r="CA29" s="287"/>
      <c r="CB29" s="287"/>
      <c r="CC29" s="287"/>
      <c r="CD29" s="287"/>
      <c r="CE29" s="287"/>
      <c r="CF29" s="287"/>
      <c r="CG29" s="287"/>
      <c r="CH29" s="287"/>
      <c r="CI29" s="287"/>
      <c r="CJ29" s="287"/>
      <c r="CK29" s="287"/>
      <c r="CL29" s="287"/>
      <c r="CM29" s="287"/>
      <c r="CN29" s="287"/>
      <c r="CO29" s="287"/>
      <c r="CP29" s="287"/>
      <c r="CQ29" s="287"/>
      <c r="CR29" s="287"/>
      <c r="CS29" s="287"/>
      <c r="CT29" s="287"/>
      <c r="CU29" s="287"/>
      <c r="CV29" s="287"/>
      <c r="CW29" s="287"/>
      <c r="CX29" s="287"/>
      <c r="CY29" s="287"/>
      <c r="CZ29" s="287"/>
      <c r="DA29" s="287"/>
      <c r="DB29" s="287"/>
      <c r="DC29" s="287"/>
      <c r="DD29" s="287"/>
      <c r="DE29" s="287"/>
      <c r="DF29" s="287"/>
      <c r="DG29" s="287"/>
      <c r="DH29" s="287"/>
      <c r="DI29" s="287"/>
      <c r="DJ29" s="287"/>
      <c r="DK29" s="287"/>
      <c r="DL29" s="287"/>
      <c r="DM29" s="287"/>
      <c r="DN29" s="287"/>
      <c r="DO29" s="287"/>
      <c r="DP29" s="287"/>
      <c r="DQ29" s="287"/>
      <c r="DR29" s="287"/>
      <c r="DS29" s="287"/>
      <c r="DT29" s="287"/>
      <c r="DU29" s="287"/>
      <c r="DV29" s="287"/>
      <c r="DW29" s="287"/>
      <c r="DX29" s="287"/>
      <c r="DY29" s="287"/>
      <c r="DZ29" s="287"/>
      <c r="EA29" s="287"/>
      <c r="EB29" s="287"/>
      <c r="EC29" s="287"/>
      <c r="ED29" s="287"/>
      <c r="EE29" s="287"/>
      <c r="EF29" s="287"/>
      <c r="EG29" s="287"/>
      <c r="EH29" s="287"/>
      <c r="EI29" s="287"/>
      <c r="EJ29" s="287"/>
      <c r="EK29" s="287"/>
      <c r="EL29" s="287"/>
      <c r="EM29" s="287"/>
      <c r="EN29" s="287"/>
      <c r="EO29" s="287"/>
      <c r="EP29" s="287"/>
      <c r="EQ29" s="287"/>
      <c r="ER29" s="287"/>
      <c r="ES29" s="287"/>
      <c r="ET29" s="287"/>
      <c r="EU29" s="287"/>
      <c r="EV29" s="287"/>
      <c r="EW29" s="287"/>
      <c r="EX29" s="287"/>
      <c r="EY29" s="287"/>
      <c r="EZ29" s="287"/>
      <c r="FA29" s="287"/>
      <c r="FB29" s="287"/>
      <c r="FC29" s="287"/>
      <c r="FD29" s="287"/>
      <c r="FE29" s="287"/>
      <c r="FF29" s="287"/>
      <c r="FG29" s="287"/>
      <c r="FH29" s="287"/>
      <c r="FI29" s="287"/>
      <c r="FJ29" s="287"/>
      <c r="FK29" s="287"/>
      <c r="FL29" s="287"/>
      <c r="FM29" s="287"/>
      <c r="FN29" s="287"/>
      <c r="FO29" s="287"/>
      <c r="FP29" s="287"/>
      <c r="FQ29" s="287"/>
      <c r="FR29" s="287"/>
      <c r="FS29" s="287"/>
      <c r="FT29" s="287"/>
      <c r="FU29" s="287"/>
      <c r="FV29" s="287"/>
      <c r="FW29" s="287"/>
      <c r="FX29" s="287"/>
      <c r="FY29" s="287"/>
      <c r="FZ29" s="287"/>
      <c r="GA29" s="287"/>
      <c r="GB29" s="287"/>
      <c r="GC29" s="287"/>
      <c r="GD29" s="287"/>
      <c r="GE29" s="287"/>
      <c r="GF29" s="287"/>
      <c r="GG29" s="287"/>
      <c r="GH29" s="287"/>
      <c r="GI29" s="287"/>
      <c r="GJ29" s="287"/>
    </row>
    <row r="30" spans="1:192" s="275" customFormat="1" x14ac:dyDescent="0.25">
      <c r="A30" s="15"/>
      <c r="B30" s="15"/>
      <c r="C30" s="21"/>
      <c r="D30" s="60"/>
      <c r="E30" s="562" t="str">
        <f t="shared" ref="E30:AJ30" si="24" xml:space="preserve"> E$21</f>
        <v>Tax depreciation</v>
      </c>
      <c r="F30" s="562">
        <f t="shared" si="24"/>
        <v>0</v>
      </c>
      <c r="G30" s="562" t="str">
        <f t="shared" si="24"/>
        <v>$ 000s</v>
      </c>
      <c r="H30" s="562">
        <f t="shared" si="24"/>
        <v>99999.999999999985</v>
      </c>
      <c r="I30" s="562">
        <f t="shared" si="24"/>
        <v>0</v>
      </c>
      <c r="J30" s="562">
        <f t="shared" si="24"/>
        <v>0</v>
      </c>
      <c r="K30" s="562">
        <f t="shared" si="24"/>
        <v>0</v>
      </c>
      <c r="L30" s="562">
        <f t="shared" si="24"/>
        <v>0</v>
      </c>
      <c r="M30" s="562">
        <f t="shared" si="24"/>
        <v>5000</v>
      </c>
      <c r="N30" s="562">
        <f t="shared" si="24"/>
        <v>4750</v>
      </c>
      <c r="O30" s="562">
        <f t="shared" si="24"/>
        <v>4512.5</v>
      </c>
      <c r="P30" s="562">
        <f t="shared" si="24"/>
        <v>4286.875</v>
      </c>
      <c r="Q30" s="562">
        <f t="shared" si="24"/>
        <v>4072.53125</v>
      </c>
      <c r="R30" s="562">
        <f t="shared" si="24"/>
        <v>3868.9046875000004</v>
      </c>
      <c r="S30" s="562">
        <f t="shared" si="24"/>
        <v>3675.459453125</v>
      </c>
      <c r="T30" s="562">
        <f t="shared" si="24"/>
        <v>3491.6864804687498</v>
      </c>
      <c r="U30" s="562">
        <f t="shared" si="24"/>
        <v>3317.1021564453122</v>
      </c>
      <c r="V30" s="562">
        <f t="shared" si="24"/>
        <v>3151.2470486230468</v>
      </c>
      <c r="W30" s="562">
        <f t="shared" si="24"/>
        <v>2993.6846961918945</v>
      </c>
      <c r="X30" s="562">
        <f t="shared" si="24"/>
        <v>2844.0004613822998</v>
      </c>
      <c r="Y30" s="562">
        <f t="shared" si="24"/>
        <v>2701.8004383131847</v>
      </c>
      <c r="Z30" s="562">
        <f t="shared" si="24"/>
        <v>2566.7104163975255</v>
      </c>
      <c r="AA30" s="562">
        <f t="shared" si="24"/>
        <v>2438.3748955776496</v>
      </c>
      <c r="AB30" s="562">
        <f t="shared" si="24"/>
        <v>2316.4561507987669</v>
      </c>
      <c r="AC30" s="562">
        <f t="shared" si="24"/>
        <v>2200.6333432588285</v>
      </c>
      <c r="AD30" s="562">
        <f t="shared" si="24"/>
        <v>2090.6016760958873</v>
      </c>
      <c r="AE30" s="562">
        <f t="shared" si="24"/>
        <v>1986.0715922910929</v>
      </c>
      <c r="AF30" s="562">
        <f t="shared" si="24"/>
        <v>1886.7680126765383</v>
      </c>
      <c r="AG30" s="562">
        <f t="shared" si="24"/>
        <v>1792.4296120427114</v>
      </c>
      <c r="AH30" s="562">
        <f t="shared" si="24"/>
        <v>1702.8081314405758</v>
      </c>
      <c r="AI30" s="562">
        <f t="shared" si="24"/>
        <v>1617.6677248685471</v>
      </c>
      <c r="AJ30" s="562">
        <f t="shared" si="24"/>
        <v>1536.7843386251197</v>
      </c>
      <c r="AK30" s="562">
        <f t="shared" ref="AK30:BP30" si="25" xml:space="preserve"> AK$21</f>
        <v>1459.9451216938637</v>
      </c>
      <c r="AL30" s="562">
        <f t="shared" si="25"/>
        <v>1386.9478656091705</v>
      </c>
      <c r="AM30" s="562">
        <f t="shared" si="25"/>
        <v>1317.6004723287119</v>
      </c>
      <c r="AN30" s="562">
        <f t="shared" si="25"/>
        <v>1251.7204487122763</v>
      </c>
      <c r="AO30" s="562">
        <f t="shared" si="25"/>
        <v>1189.1344262766625</v>
      </c>
      <c r="AP30" s="562">
        <f t="shared" si="25"/>
        <v>1129.6777049628295</v>
      </c>
      <c r="AQ30" s="562">
        <f t="shared" si="25"/>
        <v>1073.1938197146881</v>
      </c>
      <c r="AR30" s="562">
        <f t="shared" si="25"/>
        <v>1019.5341287289535</v>
      </c>
      <c r="AS30" s="562">
        <f t="shared" si="25"/>
        <v>968.55742229250598</v>
      </c>
      <c r="AT30" s="562">
        <f t="shared" si="25"/>
        <v>920.12955117788067</v>
      </c>
      <c r="AU30" s="562">
        <f t="shared" si="25"/>
        <v>874.12307361898661</v>
      </c>
      <c r="AV30" s="562">
        <f t="shared" si="25"/>
        <v>830.41691993803727</v>
      </c>
      <c r="AW30" s="562">
        <f t="shared" si="25"/>
        <v>788.89607394113546</v>
      </c>
      <c r="AX30" s="562">
        <f t="shared" si="25"/>
        <v>749.45127024407861</v>
      </c>
      <c r="AY30" s="562">
        <f t="shared" si="25"/>
        <v>711.97870673187469</v>
      </c>
      <c r="AZ30" s="562">
        <f t="shared" si="25"/>
        <v>676.37977139528095</v>
      </c>
      <c r="BA30" s="562">
        <f t="shared" si="25"/>
        <v>642.56078282551698</v>
      </c>
      <c r="BB30" s="562">
        <f t="shared" si="25"/>
        <v>610.43274368424102</v>
      </c>
      <c r="BC30" s="562">
        <f t="shared" si="25"/>
        <v>579.91110650002895</v>
      </c>
      <c r="BD30" s="562">
        <f t="shared" si="25"/>
        <v>550.91555117502753</v>
      </c>
      <c r="BE30" s="562">
        <f t="shared" si="25"/>
        <v>523.36977361627612</v>
      </c>
      <c r="BF30" s="562">
        <f t="shared" si="25"/>
        <v>497.20128493546235</v>
      </c>
      <c r="BG30" s="562">
        <f t="shared" si="25"/>
        <v>472.3412206886893</v>
      </c>
      <c r="BH30" s="562">
        <f t="shared" si="25"/>
        <v>448.72415965425483</v>
      </c>
      <c r="BI30" s="562">
        <f t="shared" si="25"/>
        <v>426.28795167154203</v>
      </c>
      <c r="BJ30" s="562">
        <f t="shared" si="25"/>
        <v>404.97355408796494</v>
      </c>
      <c r="BK30" s="562">
        <f t="shared" si="25"/>
        <v>384.72487638356671</v>
      </c>
      <c r="BL30" s="562">
        <f t="shared" si="25"/>
        <v>365.48863256438835</v>
      </c>
      <c r="BM30" s="562">
        <f t="shared" si="25"/>
        <v>347.21420093616894</v>
      </c>
      <c r="BN30" s="562">
        <f t="shared" si="25"/>
        <v>329.8534908893605</v>
      </c>
      <c r="BO30" s="562">
        <f t="shared" si="25"/>
        <v>313.3608163448925</v>
      </c>
      <c r="BP30" s="562">
        <f t="shared" si="25"/>
        <v>297.69277552764783</v>
      </c>
      <c r="BQ30" s="562">
        <f t="shared" ref="BQ30:CV30" si="26" xml:space="preserve"> BQ$21</f>
        <v>282.80813675126547</v>
      </c>
      <c r="BR30" s="562">
        <f t="shared" si="26"/>
        <v>268.6677299137022</v>
      </c>
      <c r="BS30" s="562">
        <f t="shared" si="26"/>
        <v>255.23434341801709</v>
      </c>
      <c r="BT30" s="562">
        <f t="shared" si="26"/>
        <v>242.47262624711621</v>
      </c>
      <c r="BU30" s="562">
        <f t="shared" si="26"/>
        <v>230.34899493476041</v>
      </c>
      <c r="BV30" s="562">
        <f t="shared" si="26"/>
        <v>218.8315451880224</v>
      </c>
      <c r="BW30" s="562">
        <f t="shared" si="26"/>
        <v>207.88996792862127</v>
      </c>
      <c r="BX30" s="562">
        <f t="shared" si="26"/>
        <v>197.49546953219021</v>
      </c>
      <c r="BY30" s="562">
        <f t="shared" si="26"/>
        <v>187.62069605558068</v>
      </c>
      <c r="BZ30" s="562">
        <f t="shared" si="26"/>
        <v>178.23966125280165</v>
      </c>
      <c r="CA30" s="562">
        <f t="shared" si="26"/>
        <v>169.32767819016158</v>
      </c>
      <c r="CB30" s="562">
        <f t="shared" si="26"/>
        <v>160.86129428065348</v>
      </c>
      <c r="CC30" s="562">
        <f t="shared" si="26"/>
        <v>152.8182295666208</v>
      </c>
      <c r="CD30" s="562">
        <f t="shared" si="26"/>
        <v>145.17731808828975</v>
      </c>
      <c r="CE30" s="562">
        <f t="shared" si="26"/>
        <v>137.91845218387527</v>
      </c>
      <c r="CF30" s="562">
        <f t="shared" si="26"/>
        <v>131.02252957468153</v>
      </c>
      <c r="CG30" s="562">
        <f t="shared" si="26"/>
        <v>124.47140309594745</v>
      </c>
      <c r="CH30" s="562">
        <f t="shared" si="26"/>
        <v>118.24783294115008</v>
      </c>
      <c r="CI30" s="562">
        <f t="shared" si="26"/>
        <v>112.33544129409256</v>
      </c>
      <c r="CJ30" s="562">
        <f t="shared" si="26"/>
        <v>106.71866922938794</v>
      </c>
      <c r="CK30" s="562">
        <f t="shared" si="26"/>
        <v>101.38273576791855</v>
      </c>
      <c r="CL30" s="562">
        <f t="shared" si="26"/>
        <v>96.313598979522624</v>
      </c>
      <c r="CM30" s="562">
        <f t="shared" si="26"/>
        <v>91.497919030546484</v>
      </c>
      <c r="CN30" s="562">
        <f t="shared" si="26"/>
        <v>86.923023079019174</v>
      </c>
      <c r="CO30" s="562">
        <f t="shared" si="26"/>
        <v>82.576871925068204</v>
      </c>
      <c r="CP30" s="562">
        <f t="shared" si="26"/>
        <v>78.4480283288148</v>
      </c>
      <c r="CQ30" s="562">
        <f t="shared" si="26"/>
        <v>74.525626912374051</v>
      </c>
      <c r="CR30" s="562">
        <f t="shared" si="26"/>
        <v>70.799345566755349</v>
      </c>
      <c r="CS30" s="562">
        <f t="shared" si="26"/>
        <v>67.259378288417579</v>
      </c>
      <c r="CT30" s="562">
        <f t="shared" si="26"/>
        <v>63.896409373996704</v>
      </c>
      <c r="CU30" s="562">
        <f t="shared" si="26"/>
        <v>60.701588905296866</v>
      </c>
      <c r="CV30" s="562">
        <f t="shared" si="26"/>
        <v>57.666509460032024</v>
      </c>
      <c r="CW30" s="562">
        <f t="shared" ref="CW30:EB30" si="27" xml:space="preserve"> CW$21</f>
        <v>54.783183987030419</v>
      </c>
      <c r="CX30" s="562">
        <f t="shared" si="27"/>
        <v>52.044024787678893</v>
      </c>
      <c r="CY30" s="562">
        <f t="shared" si="27"/>
        <v>49.441823548294956</v>
      </c>
      <c r="CZ30" s="562">
        <f t="shared" si="27"/>
        <v>46.969732370880209</v>
      </c>
      <c r="DA30" s="562">
        <f t="shared" si="27"/>
        <v>44.621245752336193</v>
      </c>
      <c r="DB30" s="562">
        <f t="shared" si="27"/>
        <v>42.390183464719385</v>
      </c>
      <c r="DC30" s="562">
        <f t="shared" si="27"/>
        <v>40.270674291483417</v>
      </c>
      <c r="DD30" s="562">
        <f t="shared" si="27"/>
        <v>38.257140576909244</v>
      </c>
      <c r="DE30" s="562">
        <f t="shared" si="27"/>
        <v>36.344283548063785</v>
      </c>
      <c r="DF30" s="562">
        <f t="shared" si="27"/>
        <v>34.527069370660591</v>
      </c>
      <c r="DG30" s="562">
        <f t="shared" si="27"/>
        <v>32.800715902127564</v>
      </c>
      <c r="DH30" s="562">
        <f t="shared" si="27"/>
        <v>31.160680107021189</v>
      </c>
      <c r="DI30" s="562">
        <f t="shared" si="27"/>
        <v>29.602646101670128</v>
      </c>
      <c r="DJ30" s="562">
        <f t="shared" si="27"/>
        <v>28.122513796586624</v>
      </c>
      <c r="DK30" s="562">
        <f t="shared" si="27"/>
        <v>26.716388106757293</v>
      </c>
      <c r="DL30" s="562">
        <f t="shared" si="27"/>
        <v>25.380568701419428</v>
      </c>
      <c r="DM30" s="562">
        <f t="shared" si="27"/>
        <v>24.111540266348456</v>
      </c>
      <c r="DN30" s="562">
        <f t="shared" si="27"/>
        <v>22.905963253031032</v>
      </c>
      <c r="DO30" s="562">
        <f t="shared" si="27"/>
        <v>21.760665090379483</v>
      </c>
      <c r="DP30" s="562">
        <f t="shared" si="27"/>
        <v>20.672631835860511</v>
      </c>
      <c r="DQ30" s="562">
        <f t="shared" si="27"/>
        <v>19.639000244067486</v>
      </c>
      <c r="DR30" s="562">
        <f t="shared" si="27"/>
        <v>18.657050231864112</v>
      </c>
      <c r="DS30" s="562">
        <f t="shared" si="27"/>
        <v>17.724197720270904</v>
      </c>
      <c r="DT30" s="562">
        <f t="shared" si="27"/>
        <v>16.837987834257358</v>
      </c>
      <c r="DU30" s="562">
        <f t="shared" si="27"/>
        <v>15.99608844254449</v>
      </c>
      <c r="DV30" s="562">
        <f t="shared" si="27"/>
        <v>15.196284020417266</v>
      </c>
      <c r="DW30" s="562">
        <f t="shared" si="27"/>
        <v>14.436469819396406</v>
      </c>
      <c r="DX30" s="562">
        <f t="shared" si="27"/>
        <v>13.714646328426586</v>
      </c>
      <c r="DY30" s="562">
        <f t="shared" si="27"/>
        <v>13.028914012005258</v>
      </c>
      <c r="DZ30" s="562">
        <f t="shared" si="27"/>
        <v>12.377468311404995</v>
      </c>
      <c r="EA30" s="562">
        <f t="shared" si="27"/>
        <v>11.758594895834745</v>
      </c>
      <c r="EB30" s="562">
        <f t="shared" si="27"/>
        <v>223.41330302086016</v>
      </c>
      <c r="EC30" s="562">
        <f t="shared" ref="EC30:FH30" si="28" xml:space="preserve"> EC$21</f>
        <v>0</v>
      </c>
      <c r="ED30" s="562">
        <f t="shared" si="28"/>
        <v>0</v>
      </c>
      <c r="EE30" s="562">
        <f t="shared" si="28"/>
        <v>0</v>
      </c>
      <c r="EF30" s="562">
        <f t="shared" si="28"/>
        <v>0</v>
      </c>
      <c r="EG30" s="562">
        <f t="shared" si="28"/>
        <v>0</v>
      </c>
      <c r="EH30" s="562">
        <f t="shared" si="28"/>
        <v>0</v>
      </c>
      <c r="EI30" s="562">
        <f t="shared" si="28"/>
        <v>0</v>
      </c>
      <c r="EJ30" s="562">
        <f t="shared" si="28"/>
        <v>0</v>
      </c>
      <c r="EK30" s="562">
        <f t="shared" si="28"/>
        <v>0</v>
      </c>
      <c r="EL30" s="562">
        <f t="shared" si="28"/>
        <v>0</v>
      </c>
      <c r="EM30" s="562">
        <f t="shared" si="28"/>
        <v>0</v>
      </c>
      <c r="EN30" s="562">
        <f t="shared" si="28"/>
        <v>0</v>
      </c>
      <c r="EO30" s="562">
        <f t="shared" si="28"/>
        <v>0</v>
      </c>
      <c r="EP30" s="562">
        <f t="shared" si="28"/>
        <v>0</v>
      </c>
      <c r="EQ30" s="562">
        <f t="shared" si="28"/>
        <v>0</v>
      </c>
      <c r="ER30" s="562">
        <f t="shared" si="28"/>
        <v>0</v>
      </c>
      <c r="ES30" s="562">
        <f t="shared" si="28"/>
        <v>0</v>
      </c>
      <c r="ET30" s="562">
        <f t="shared" si="28"/>
        <v>0</v>
      </c>
      <c r="EU30" s="562">
        <f t="shared" si="28"/>
        <v>0</v>
      </c>
      <c r="EV30" s="562">
        <f t="shared" si="28"/>
        <v>0</v>
      </c>
      <c r="EW30" s="562">
        <f t="shared" si="28"/>
        <v>0</v>
      </c>
      <c r="EX30" s="562">
        <f t="shared" si="28"/>
        <v>0</v>
      </c>
      <c r="EY30" s="562">
        <f t="shared" si="28"/>
        <v>0</v>
      </c>
      <c r="EZ30" s="562">
        <f t="shared" si="28"/>
        <v>0</v>
      </c>
      <c r="FA30" s="562">
        <f t="shared" si="28"/>
        <v>0</v>
      </c>
      <c r="FB30" s="562">
        <f t="shared" si="28"/>
        <v>0</v>
      </c>
      <c r="FC30" s="562">
        <f t="shared" si="28"/>
        <v>0</v>
      </c>
      <c r="FD30" s="562">
        <f t="shared" si="28"/>
        <v>0</v>
      </c>
      <c r="FE30" s="562">
        <f t="shared" si="28"/>
        <v>0</v>
      </c>
      <c r="FF30" s="562">
        <f t="shared" si="28"/>
        <v>0</v>
      </c>
      <c r="FG30" s="562">
        <f t="shared" si="28"/>
        <v>0</v>
      </c>
      <c r="FH30" s="562">
        <f t="shared" si="28"/>
        <v>0</v>
      </c>
      <c r="FI30" s="562">
        <f t="shared" ref="FI30:GJ30" si="29" xml:space="preserve"> FI$21</f>
        <v>0</v>
      </c>
      <c r="FJ30" s="562">
        <f t="shared" si="29"/>
        <v>0</v>
      </c>
      <c r="FK30" s="562">
        <f t="shared" si="29"/>
        <v>0</v>
      </c>
      <c r="FL30" s="562">
        <f t="shared" si="29"/>
        <v>0</v>
      </c>
      <c r="FM30" s="562">
        <f t="shared" si="29"/>
        <v>0</v>
      </c>
      <c r="FN30" s="562">
        <f t="shared" si="29"/>
        <v>0</v>
      </c>
      <c r="FO30" s="562">
        <f t="shared" si="29"/>
        <v>0</v>
      </c>
      <c r="FP30" s="562">
        <f t="shared" si="29"/>
        <v>0</v>
      </c>
      <c r="FQ30" s="562">
        <f t="shared" si="29"/>
        <v>0</v>
      </c>
      <c r="FR30" s="562">
        <f t="shared" si="29"/>
        <v>0</v>
      </c>
      <c r="FS30" s="562">
        <f t="shared" si="29"/>
        <v>0</v>
      </c>
      <c r="FT30" s="562">
        <f t="shared" si="29"/>
        <v>0</v>
      </c>
      <c r="FU30" s="562">
        <f t="shared" si="29"/>
        <v>0</v>
      </c>
      <c r="FV30" s="562">
        <f t="shared" si="29"/>
        <v>0</v>
      </c>
      <c r="FW30" s="562">
        <f t="shared" si="29"/>
        <v>0</v>
      </c>
      <c r="FX30" s="562">
        <f t="shared" si="29"/>
        <v>0</v>
      </c>
      <c r="FY30" s="562">
        <f t="shared" si="29"/>
        <v>0</v>
      </c>
      <c r="FZ30" s="562">
        <f t="shared" si="29"/>
        <v>0</v>
      </c>
      <c r="GA30" s="562">
        <f t="shared" si="29"/>
        <v>0</v>
      </c>
      <c r="GB30" s="562">
        <f t="shared" si="29"/>
        <v>0</v>
      </c>
      <c r="GC30" s="562">
        <f t="shared" si="29"/>
        <v>0</v>
      </c>
      <c r="GD30" s="562">
        <f t="shared" si="29"/>
        <v>0</v>
      </c>
      <c r="GE30" s="562">
        <f t="shared" si="29"/>
        <v>0</v>
      </c>
      <c r="GF30" s="562">
        <f t="shared" si="29"/>
        <v>0</v>
      </c>
      <c r="GG30" s="562">
        <f t="shared" si="29"/>
        <v>0</v>
      </c>
      <c r="GH30" s="562">
        <f t="shared" si="29"/>
        <v>0</v>
      </c>
      <c r="GI30" s="562">
        <f t="shared" si="29"/>
        <v>0</v>
      </c>
      <c r="GJ30" s="562">
        <f t="shared" si="29"/>
        <v>0</v>
      </c>
    </row>
    <row r="31" spans="1:192" s="299" customFormat="1" x14ac:dyDescent="0.25">
      <c r="A31" s="294"/>
      <c r="B31" s="294"/>
      <c r="C31" s="295"/>
      <c r="D31" s="296"/>
      <c r="E31" s="297" t="s">
        <v>265</v>
      </c>
      <c r="F31" s="297"/>
      <c r="G31" s="297" t="str">
        <f xml:space="preserve"> SMU</f>
        <v>$ 000s</v>
      </c>
      <c r="H31" s="297"/>
      <c r="I31" s="298"/>
      <c r="J31" s="297">
        <f t="shared" ref="J31:BU31" si="30" xml:space="preserve"> IF( J26 = 1, $F25, J28 + J29 - J30)</f>
        <v>0</v>
      </c>
      <c r="K31" s="297">
        <f t="shared" si="30"/>
        <v>0</v>
      </c>
      <c r="L31" s="297">
        <f t="shared" si="30"/>
        <v>100000</v>
      </c>
      <c r="M31" s="297">
        <f t="shared" si="30"/>
        <v>95000</v>
      </c>
      <c r="N31" s="297">
        <f t="shared" si="30"/>
        <v>90250</v>
      </c>
      <c r="O31" s="297">
        <f t="shared" si="30"/>
        <v>85737.5</v>
      </c>
      <c r="P31" s="297">
        <f t="shared" si="30"/>
        <v>81450.625</v>
      </c>
      <c r="Q31" s="297">
        <f t="shared" si="30"/>
        <v>77378.09375</v>
      </c>
      <c r="R31" s="297">
        <f t="shared" si="30"/>
        <v>73509.189062499994</v>
      </c>
      <c r="S31" s="297">
        <f t="shared" si="30"/>
        <v>69833.72960937499</v>
      </c>
      <c r="T31" s="297">
        <f t="shared" si="30"/>
        <v>66342.04312890624</v>
      </c>
      <c r="U31" s="297">
        <f t="shared" si="30"/>
        <v>63024.940972460929</v>
      </c>
      <c r="V31" s="297">
        <f t="shared" si="30"/>
        <v>59873.693923837884</v>
      </c>
      <c r="W31" s="297">
        <f t="shared" si="30"/>
        <v>56880.009227645991</v>
      </c>
      <c r="X31" s="297">
        <f t="shared" si="30"/>
        <v>54036.008766263694</v>
      </c>
      <c r="Y31" s="297">
        <f t="shared" si="30"/>
        <v>51334.20832795051</v>
      </c>
      <c r="Z31" s="297">
        <f t="shared" si="30"/>
        <v>48767.497911552986</v>
      </c>
      <c r="AA31" s="297">
        <f t="shared" si="30"/>
        <v>46329.12301597534</v>
      </c>
      <c r="AB31" s="297">
        <f t="shared" si="30"/>
        <v>44012.666865176572</v>
      </c>
      <c r="AC31" s="297">
        <f t="shared" si="30"/>
        <v>41812.033521917743</v>
      </c>
      <c r="AD31" s="297">
        <f t="shared" si="30"/>
        <v>39721.431845821855</v>
      </c>
      <c r="AE31" s="297">
        <f t="shared" si="30"/>
        <v>37735.360253530765</v>
      </c>
      <c r="AF31" s="297">
        <f t="shared" si="30"/>
        <v>35848.592240854225</v>
      </c>
      <c r="AG31" s="297">
        <f t="shared" si="30"/>
        <v>34056.162628811515</v>
      </c>
      <c r="AH31" s="297">
        <f t="shared" si="30"/>
        <v>32353.354497370939</v>
      </c>
      <c r="AI31" s="297">
        <f t="shared" si="30"/>
        <v>30735.686772502391</v>
      </c>
      <c r="AJ31" s="297">
        <f t="shared" si="30"/>
        <v>29198.902433877272</v>
      </c>
      <c r="AK31" s="297">
        <f t="shared" si="30"/>
        <v>27738.957312183407</v>
      </c>
      <c r="AL31" s="297">
        <f t="shared" si="30"/>
        <v>26352.009446574237</v>
      </c>
      <c r="AM31" s="297">
        <f t="shared" si="30"/>
        <v>25034.408974245525</v>
      </c>
      <c r="AN31" s="297">
        <f t="shared" si="30"/>
        <v>23782.688525533249</v>
      </c>
      <c r="AO31" s="297">
        <f t="shared" si="30"/>
        <v>22593.554099256588</v>
      </c>
      <c r="AP31" s="297">
        <f t="shared" si="30"/>
        <v>21463.876394293758</v>
      </c>
      <c r="AQ31" s="297">
        <f t="shared" si="30"/>
        <v>20390.68257457907</v>
      </c>
      <c r="AR31" s="297">
        <f t="shared" si="30"/>
        <v>19371.148445850118</v>
      </c>
      <c r="AS31" s="297">
        <f t="shared" si="30"/>
        <v>18402.591023557612</v>
      </c>
      <c r="AT31" s="297">
        <f t="shared" si="30"/>
        <v>17482.461472379731</v>
      </c>
      <c r="AU31" s="297">
        <f t="shared" si="30"/>
        <v>16608.338398760745</v>
      </c>
      <c r="AV31" s="297">
        <f t="shared" si="30"/>
        <v>15777.921478822707</v>
      </c>
      <c r="AW31" s="297">
        <f t="shared" si="30"/>
        <v>14989.025404881571</v>
      </c>
      <c r="AX31" s="297">
        <f t="shared" si="30"/>
        <v>14239.574134637493</v>
      </c>
      <c r="AY31" s="297">
        <f t="shared" si="30"/>
        <v>13527.595427905619</v>
      </c>
      <c r="AZ31" s="297">
        <f t="shared" si="30"/>
        <v>12851.215656510338</v>
      </c>
      <c r="BA31" s="297">
        <f t="shared" si="30"/>
        <v>12208.65487368482</v>
      </c>
      <c r="BB31" s="297">
        <f t="shared" si="30"/>
        <v>11598.222130000579</v>
      </c>
      <c r="BC31" s="297">
        <f t="shared" si="30"/>
        <v>11018.31102350055</v>
      </c>
      <c r="BD31" s="297">
        <f t="shared" si="30"/>
        <v>10467.395472325523</v>
      </c>
      <c r="BE31" s="297">
        <f t="shared" si="30"/>
        <v>9944.0256987092471</v>
      </c>
      <c r="BF31" s="297">
        <f t="shared" si="30"/>
        <v>9446.8244137737856</v>
      </c>
      <c r="BG31" s="297">
        <f t="shared" si="30"/>
        <v>8974.483193085096</v>
      </c>
      <c r="BH31" s="297">
        <f t="shared" si="30"/>
        <v>8525.7590334308406</v>
      </c>
      <c r="BI31" s="297">
        <f t="shared" si="30"/>
        <v>8099.4710817592986</v>
      </c>
      <c r="BJ31" s="297">
        <f t="shared" si="30"/>
        <v>7694.497527671334</v>
      </c>
      <c r="BK31" s="297">
        <f t="shared" si="30"/>
        <v>7309.7726512877671</v>
      </c>
      <c r="BL31" s="297">
        <f t="shared" si="30"/>
        <v>6944.2840187233787</v>
      </c>
      <c r="BM31" s="297">
        <f t="shared" si="30"/>
        <v>6597.06981778721</v>
      </c>
      <c r="BN31" s="297">
        <f t="shared" si="30"/>
        <v>6267.2163268978493</v>
      </c>
      <c r="BO31" s="297">
        <f t="shared" si="30"/>
        <v>5953.8555105529567</v>
      </c>
      <c r="BP31" s="297">
        <f t="shared" si="30"/>
        <v>5656.1627350253093</v>
      </c>
      <c r="BQ31" s="297">
        <f t="shared" si="30"/>
        <v>5373.3545982740434</v>
      </c>
      <c r="BR31" s="297">
        <f t="shared" si="30"/>
        <v>5104.6868683603416</v>
      </c>
      <c r="BS31" s="297">
        <f t="shared" si="30"/>
        <v>4849.4525249423241</v>
      </c>
      <c r="BT31" s="297">
        <f t="shared" si="30"/>
        <v>4606.9798986952082</v>
      </c>
      <c r="BU31" s="297">
        <f t="shared" si="30"/>
        <v>4376.6309037604478</v>
      </c>
      <c r="BV31" s="297">
        <f t="shared" ref="BV31:EG31" si="31" xml:space="preserve"> IF( BV26 = 1, $F25, BV28 + BV29 - BV30)</f>
        <v>4157.7993585724253</v>
      </c>
      <c r="BW31" s="297">
        <f t="shared" si="31"/>
        <v>3949.9093906438038</v>
      </c>
      <c r="BX31" s="297">
        <f t="shared" si="31"/>
        <v>3752.4139211116135</v>
      </c>
      <c r="BY31" s="297">
        <f t="shared" si="31"/>
        <v>3564.793225056033</v>
      </c>
      <c r="BZ31" s="297">
        <f t="shared" si="31"/>
        <v>3386.5535638032311</v>
      </c>
      <c r="CA31" s="297">
        <f t="shared" si="31"/>
        <v>3217.2258856130693</v>
      </c>
      <c r="CB31" s="297">
        <f t="shared" si="31"/>
        <v>3056.3645913324158</v>
      </c>
      <c r="CC31" s="297">
        <f t="shared" si="31"/>
        <v>2903.5463617657952</v>
      </c>
      <c r="CD31" s="297">
        <f t="shared" si="31"/>
        <v>2758.3690436775055</v>
      </c>
      <c r="CE31" s="297">
        <f t="shared" si="31"/>
        <v>2620.4505914936303</v>
      </c>
      <c r="CF31" s="297">
        <f t="shared" si="31"/>
        <v>2489.428061918949</v>
      </c>
      <c r="CG31" s="297">
        <f t="shared" si="31"/>
        <v>2364.9566588230014</v>
      </c>
      <c r="CH31" s="297">
        <f t="shared" si="31"/>
        <v>2246.7088258818512</v>
      </c>
      <c r="CI31" s="297">
        <f t="shared" si="31"/>
        <v>2134.3733845877587</v>
      </c>
      <c r="CJ31" s="297">
        <f t="shared" si="31"/>
        <v>2027.6547153583708</v>
      </c>
      <c r="CK31" s="297">
        <f t="shared" si="31"/>
        <v>1926.2719795904522</v>
      </c>
      <c r="CL31" s="297">
        <f t="shared" si="31"/>
        <v>1829.9583806109297</v>
      </c>
      <c r="CM31" s="297">
        <f t="shared" si="31"/>
        <v>1738.4604615803833</v>
      </c>
      <c r="CN31" s="297">
        <f t="shared" si="31"/>
        <v>1651.537438501364</v>
      </c>
      <c r="CO31" s="297">
        <f t="shared" si="31"/>
        <v>1568.9605665762958</v>
      </c>
      <c r="CP31" s="297">
        <f t="shared" si="31"/>
        <v>1490.512538247481</v>
      </c>
      <c r="CQ31" s="297">
        <f t="shared" si="31"/>
        <v>1415.9869113351069</v>
      </c>
      <c r="CR31" s="297">
        <f t="shared" si="31"/>
        <v>1345.1875657683515</v>
      </c>
      <c r="CS31" s="297">
        <f t="shared" si="31"/>
        <v>1277.928187479934</v>
      </c>
      <c r="CT31" s="297">
        <f t="shared" si="31"/>
        <v>1214.0317781059373</v>
      </c>
      <c r="CU31" s="297">
        <f t="shared" si="31"/>
        <v>1153.3301892006405</v>
      </c>
      <c r="CV31" s="297">
        <f t="shared" si="31"/>
        <v>1095.6636797406084</v>
      </c>
      <c r="CW31" s="297">
        <f t="shared" si="31"/>
        <v>1040.8804957535779</v>
      </c>
      <c r="CX31" s="297">
        <f t="shared" si="31"/>
        <v>988.83647096589903</v>
      </c>
      <c r="CY31" s="297">
        <f t="shared" si="31"/>
        <v>939.39464741760412</v>
      </c>
      <c r="CZ31" s="297">
        <f t="shared" si="31"/>
        <v>892.42491504672387</v>
      </c>
      <c r="DA31" s="297">
        <f t="shared" si="31"/>
        <v>847.80366929438765</v>
      </c>
      <c r="DB31" s="297">
        <f t="shared" si="31"/>
        <v>805.41348582966828</v>
      </c>
      <c r="DC31" s="297">
        <f t="shared" si="31"/>
        <v>765.1428115381849</v>
      </c>
      <c r="DD31" s="297">
        <f t="shared" si="31"/>
        <v>726.88567096127565</v>
      </c>
      <c r="DE31" s="297">
        <f t="shared" si="31"/>
        <v>690.54138741321185</v>
      </c>
      <c r="DF31" s="297">
        <f t="shared" si="31"/>
        <v>656.01431804255128</v>
      </c>
      <c r="DG31" s="297">
        <f t="shared" si="31"/>
        <v>623.21360214042375</v>
      </c>
      <c r="DH31" s="297">
        <f t="shared" si="31"/>
        <v>592.05292203340252</v>
      </c>
      <c r="DI31" s="297">
        <f t="shared" si="31"/>
        <v>562.45027593173245</v>
      </c>
      <c r="DJ31" s="297">
        <f t="shared" si="31"/>
        <v>534.3277621351458</v>
      </c>
      <c r="DK31" s="297">
        <f t="shared" si="31"/>
        <v>507.61137402838852</v>
      </c>
      <c r="DL31" s="297">
        <f t="shared" si="31"/>
        <v>482.23080532696912</v>
      </c>
      <c r="DM31" s="297">
        <f t="shared" si="31"/>
        <v>458.11926506062065</v>
      </c>
      <c r="DN31" s="297">
        <f t="shared" si="31"/>
        <v>435.21330180758963</v>
      </c>
      <c r="DO31" s="297">
        <f t="shared" si="31"/>
        <v>413.45263671721017</v>
      </c>
      <c r="DP31" s="297">
        <f t="shared" si="31"/>
        <v>392.78000488134967</v>
      </c>
      <c r="DQ31" s="297">
        <f t="shared" si="31"/>
        <v>373.14100463728221</v>
      </c>
      <c r="DR31" s="297">
        <f t="shared" si="31"/>
        <v>354.4839544054181</v>
      </c>
      <c r="DS31" s="297">
        <f t="shared" si="31"/>
        <v>336.75975668514718</v>
      </c>
      <c r="DT31" s="297">
        <f t="shared" si="31"/>
        <v>319.9217688508898</v>
      </c>
      <c r="DU31" s="297">
        <f t="shared" si="31"/>
        <v>303.92568040834533</v>
      </c>
      <c r="DV31" s="297">
        <f t="shared" si="31"/>
        <v>288.72939638792809</v>
      </c>
      <c r="DW31" s="297">
        <f t="shared" si="31"/>
        <v>274.2929265685317</v>
      </c>
      <c r="DX31" s="297">
        <f t="shared" si="31"/>
        <v>260.57828024010513</v>
      </c>
      <c r="DY31" s="297">
        <f t="shared" si="31"/>
        <v>247.54936622809987</v>
      </c>
      <c r="DZ31" s="297">
        <f t="shared" si="31"/>
        <v>235.17189791669489</v>
      </c>
      <c r="EA31" s="297">
        <f t="shared" si="31"/>
        <v>223.41330302086016</v>
      </c>
      <c r="EB31" s="297">
        <f t="shared" si="31"/>
        <v>0</v>
      </c>
      <c r="EC31" s="297">
        <f t="shared" si="31"/>
        <v>0</v>
      </c>
      <c r="ED31" s="297">
        <f t="shared" si="31"/>
        <v>0</v>
      </c>
      <c r="EE31" s="297">
        <f t="shared" si="31"/>
        <v>0</v>
      </c>
      <c r="EF31" s="297">
        <f t="shared" si="31"/>
        <v>0</v>
      </c>
      <c r="EG31" s="297">
        <f t="shared" si="31"/>
        <v>0</v>
      </c>
      <c r="EH31" s="297">
        <f t="shared" ref="EH31:GJ31" si="32" xml:space="preserve"> IF( EH26 = 1, $F25, EH28 + EH29 - EH30)</f>
        <v>0</v>
      </c>
      <c r="EI31" s="297">
        <f t="shared" si="32"/>
        <v>0</v>
      </c>
      <c r="EJ31" s="297">
        <f t="shared" si="32"/>
        <v>0</v>
      </c>
      <c r="EK31" s="297">
        <f t="shared" si="32"/>
        <v>0</v>
      </c>
      <c r="EL31" s="297">
        <f t="shared" si="32"/>
        <v>0</v>
      </c>
      <c r="EM31" s="297">
        <f t="shared" si="32"/>
        <v>0</v>
      </c>
      <c r="EN31" s="297">
        <f t="shared" si="32"/>
        <v>0</v>
      </c>
      <c r="EO31" s="297">
        <f t="shared" si="32"/>
        <v>0</v>
      </c>
      <c r="EP31" s="297">
        <f t="shared" si="32"/>
        <v>0</v>
      </c>
      <c r="EQ31" s="297">
        <f t="shared" si="32"/>
        <v>0</v>
      </c>
      <c r="ER31" s="297">
        <f t="shared" si="32"/>
        <v>0</v>
      </c>
      <c r="ES31" s="297">
        <f t="shared" si="32"/>
        <v>0</v>
      </c>
      <c r="ET31" s="297">
        <f t="shared" si="32"/>
        <v>0</v>
      </c>
      <c r="EU31" s="297">
        <f t="shared" si="32"/>
        <v>0</v>
      </c>
      <c r="EV31" s="297">
        <f t="shared" si="32"/>
        <v>0</v>
      </c>
      <c r="EW31" s="297">
        <f t="shared" si="32"/>
        <v>0</v>
      </c>
      <c r="EX31" s="297">
        <f t="shared" si="32"/>
        <v>0</v>
      </c>
      <c r="EY31" s="297">
        <f t="shared" si="32"/>
        <v>0</v>
      </c>
      <c r="EZ31" s="297">
        <f t="shared" si="32"/>
        <v>0</v>
      </c>
      <c r="FA31" s="297">
        <f t="shared" si="32"/>
        <v>0</v>
      </c>
      <c r="FB31" s="297">
        <f t="shared" si="32"/>
        <v>0</v>
      </c>
      <c r="FC31" s="297">
        <f t="shared" si="32"/>
        <v>0</v>
      </c>
      <c r="FD31" s="297">
        <f t="shared" si="32"/>
        <v>0</v>
      </c>
      <c r="FE31" s="297">
        <f t="shared" si="32"/>
        <v>0</v>
      </c>
      <c r="FF31" s="297">
        <f t="shared" si="32"/>
        <v>0</v>
      </c>
      <c r="FG31" s="297">
        <f t="shared" si="32"/>
        <v>0</v>
      </c>
      <c r="FH31" s="297">
        <f t="shared" si="32"/>
        <v>0</v>
      </c>
      <c r="FI31" s="297">
        <f t="shared" si="32"/>
        <v>0</v>
      </c>
      <c r="FJ31" s="297">
        <f t="shared" si="32"/>
        <v>0</v>
      </c>
      <c r="FK31" s="297">
        <f t="shared" si="32"/>
        <v>0</v>
      </c>
      <c r="FL31" s="297">
        <f t="shared" si="32"/>
        <v>0</v>
      </c>
      <c r="FM31" s="297">
        <f t="shared" si="32"/>
        <v>0</v>
      </c>
      <c r="FN31" s="297">
        <f t="shared" si="32"/>
        <v>0</v>
      </c>
      <c r="FO31" s="297">
        <f t="shared" si="32"/>
        <v>0</v>
      </c>
      <c r="FP31" s="297">
        <f t="shared" si="32"/>
        <v>0</v>
      </c>
      <c r="FQ31" s="297">
        <f t="shared" si="32"/>
        <v>0</v>
      </c>
      <c r="FR31" s="297">
        <f t="shared" si="32"/>
        <v>0</v>
      </c>
      <c r="FS31" s="297">
        <f t="shared" si="32"/>
        <v>0</v>
      </c>
      <c r="FT31" s="297">
        <f t="shared" si="32"/>
        <v>0</v>
      </c>
      <c r="FU31" s="297">
        <f t="shared" si="32"/>
        <v>0</v>
      </c>
      <c r="FV31" s="297">
        <f t="shared" si="32"/>
        <v>0</v>
      </c>
      <c r="FW31" s="297">
        <f t="shared" si="32"/>
        <v>0</v>
      </c>
      <c r="FX31" s="297">
        <f t="shared" si="32"/>
        <v>0</v>
      </c>
      <c r="FY31" s="297">
        <f t="shared" si="32"/>
        <v>0</v>
      </c>
      <c r="FZ31" s="297">
        <f t="shared" si="32"/>
        <v>0</v>
      </c>
      <c r="GA31" s="297">
        <f t="shared" si="32"/>
        <v>0</v>
      </c>
      <c r="GB31" s="297">
        <f t="shared" si="32"/>
        <v>0</v>
      </c>
      <c r="GC31" s="297">
        <f t="shared" si="32"/>
        <v>0</v>
      </c>
      <c r="GD31" s="297">
        <f t="shared" si="32"/>
        <v>0</v>
      </c>
      <c r="GE31" s="297">
        <f t="shared" si="32"/>
        <v>0</v>
      </c>
      <c r="GF31" s="297">
        <f t="shared" si="32"/>
        <v>0</v>
      </c>
      <c r="GG31" s="297">
        <f t="shared" si="32"/>
        <v>0</v>
      </c>
      <c r="GH31" s="297">
        <f t="shared" si="32"/>
        <v>0</v>
      </c>
      <c r="GI31" s="297">
        <f t="shared" si="32"/>
        <v>0</v>
      </c>
      <c r="GJ31" s="297">
        <f t="shared" si="32"/>
        <v>0</v>
      </c>
    </row>
    <row r="34" spans="2:192" x14ac:dyDescent="0.25">
      <c r="B34" s="15" t="s">
        <v>255</v>
      </c>
    </row>
    <row r="35" spans="2:192" x14ac:dyDescent="0.25">
      <c r="E35" s="248" t="str">
        <f xml:space="preserve"> Debt!E$69</f>
        <v>Senior debt interest POS</v>
      </c>
      <c r="F35" s="248">
        <f xml:space="preserve"> Debt!F$69</f>
        <v>0</v>
      </c>
      <c r="G35" s="248" t="str">
        <f xml:space="preserve"> Debt!G$69</f>
        <v>$ 000s</v>
      </c>
      <c r="H35" s="248">
        <f ca="1" xml:space="preserve"> Debt!H$69</f>
        <v>22932.612499999999</v>
      </c>
      <c r="I35" s="248">
        <f xml:space="preserve"> Debt!I$69</f>
        <v>0</v>
      </c>
      <c r="J35" s="248">
        <f xml:space="preserve"> Debt!J$69</f>
        <v>0</v>
      </c>
      <c r="K35" s="248">
        <f ca="1" xml:space="preserve"> Debt!K$69</f>
        <v>0</v>
      </c>
      <c r="L35" s="248">
        <f ca="1" xml:space="preserve"> Debt!L$69</f>
        <v>0</v>
      </c>
      <c r="M35" s="248">
        <f ca="1" xml:space="preserve"> Debt!M$69</f>
        <v>1114.7499999999998</v>
      </c>
      <c r="N35" s="248">
        <f ca="1" xml:space="preserve"> Debt!N$69</f>
        <v>1098.825</v>
      </c>
      <c r="O35" s="248">
        <f ca="1" xml:space="preserve"> Debt!O$69</f>
        <v>1070.6500000000001</v>
      </c>
      <c r="P35" s="248">
        <f ca="1" xml:space="preserve"> Debt!P$69</f>
        <v>1019.8125</v>
      </c>
      <c r="Q35" s="248">
        <f ca="1" xml:space="preserve"> Debt!Q$69</f>
        <v>1003.2749999999999</v>
      </c>
      <c r="R35" s="248">
        <f ca="1" xml:space="preserve"> Debt!R$69</f>
        <v>986.125</v>
      </c>
      <c r="S35" s="248">
        <f ca="1" xml:space="preserve"> Debt!S$69</f>
        <v>957.94999999999993</v>
      </c>
      <c r="T35" s="248">
        <f ca="1" xml:space="preserve"> Debt!T$69</f>
        <v>909.5625</v>
      </c>
      <c r="U35" s="248">
        <f ca="1" xml:space="preserve"> Debt!U$69</f>
        <v>891.8</v>
      </c>
      <c r="V35" s="248">
        <f ca="1" xml:space="preserve"> Debt!V$69</f>
        <v>873.42499999999995</v>
      </c>
      <c r="W35" s="248">
        <f ca="1" xml:space="preserve"> Debt!W$69</f>
        <v>845.25</v>
      </c>
      <c r="X35" s="248">
        <f ca="1" xml:space="preserve"> Debt!X$69</f>
        <v>808.19374999999991</v>
      </c>
      <c r="Y35" s="248">
        <f ca="1" xml:space="preserve"> Debt!Y$69</f>
        <v>780.32499999999993</v>
      </c>
      <c r="Z35" s="248">
        <f ca="1" xml:space="preserve"> Debt!Z$69</f>
        <v>760.72500000000002</v>
      </c>
      <c r="AA35" s="248">
        <f ca="1" xml:space="preserve"> Debt!AA$69</f>
        <v>732.55</v>
      </c>
      <c r="AB35" s="248">
        <f ca="1" xml:space="preserve"> Debt!AB$69</f>
        <v>689.0625</v>
      </c>
      <c r="AC35" s="248">
        <f ca="1" xml:space="preserve"> Debt!AC$69</f>
        <v>668.84999999999991</v>
      </c>
      <c r="AD35" s="248">
        <f ca="1" xml:space="preserve"> Debt!AD$69</f>
        <v>648.02499999999998</v>
      </c>
      <c r="AE35" s="248">
        <f ca="1" xml:space="preserve"> Debt!AE$69</f>
        <v>619.85</v>
      </c>
      <c r="AF35" s="248">
        <f ca="1" xml:space="preserve"> Debt!AF$69</f>
        <v>578.8125</v>
      </c>
      <c r="AG35" s="248">
        <f ca="1" xml:space="preserve"> Debt!AG$69</f>
        <v>557.37499999999989</v>
      </c>
      <c r="AH35" s="248">
        <f ca="1" xml:space="preserve"> Debt!AH$69</f>
        <v>535.32500000000005</v>
      </c>
      <c r="AI35" s="248">
        <f ca="1" xml:space="preserve"> Debt!AI$69</f>
        <v>507.15</v>
      </c>
      <c r="AJ35" s="248">
        <f ca="1" xml:space="preserve"> Debt!AJ$69</f>
        <v>468.5625</v>
      </c>
      <c r="AK35" s="248">
        <f ca="1" xml:space="preserve"> Debt!AK$69</f>
        <v>445.9</v>
      </c>
      <c r="AL35" s="248">
        <f ca="1" xml:space="preserve"> Debt!AL$69</f>
        <v>422.625</v>
      </c>
      <c r="AM35" s="248">
        <f ca="1" xml:space="preserve"> Debt!AM$69</f>
        <v>394.45</v>
      </c>
      <c r="AN35" s="248">
        <f ca="1" xml:space="preserve"> Debt!AN$69</f>
        <v>362.29374999999993</v>
      </c>
      <c r="AO35" s="248">
        <f ca="1" xml:space="preserve"> Debt!AO$69</f>
        <v>334.42499999999995</v>
      </c>
      <c r="AP35" s="248">
        <f ca="1" xml:space="preserve"> Debt!AP$69</f>
        <v>309.92500000000001</v>
      </c>
      <c r="AQ35" s="248">
        <f ca="1" xml:space="preserve"> Debt!AQ$69</f>
        <v>281.75</v>
      </c>
      <c r="AR35" s="248">
        <f ca="1" xml:space="preserve"> Debt!AR$69</f>
        <v>248.0625</v>
      </c>
      <c r="AS35" s="248">
        <f ca="1" xml:space="preserve"> Debt!AS$69</f>
        <v>222.95</v>
      </c>
      <c r="AT35" s="248">
        <f ca="1" xml:space="preserve"> Debt!AT$69</f>
        <v>197.22499999999999</v>
      </c>
      <c r="AU35" s="248">
        <f ca="1" xml:space="preserve"> Debt!AU$69</f>
        <v>169.04999999999998</v>
      </c>
      <c r="AV35" s="248">
        <f ca="1" xml:space="preserve"> Debt!AV$69</f>
        <v>137.8125</v>
      </c>
      <c r="AW35" s="248">
        <f ca="1" xml:space="preserve"> Debt!AW$69</f>
        <v>111.47499999999999</v>
      </c>
      <c r="AX35" s="248">
        <f ca="1" xml:space="preserve"> Debt!AX$69</f>
        <v>84.524999999999991</v>
      </c>
      <c r="AY35" s="248">
        <f ca="1" xml:space="preserve"> Debt!AY$69</f>
        <v>56.35</v>
      </c>
      <c r="AZ35" s="248">
        <f ca="1" xml:space="preserve"> Debt!AZ$69</f>
        <v>27.5625</v>
      </c>
      <c r="BA35" s="248">
        <f ca="1" xml:space="preserve"> Debt!BA$69</f>
        <v>0</v>
      </c>
      <c r="BB35" s="248">
        <f ca="1" xml:space="preserve"> Debt!BB$69</f>
        <v>0</v>
      </c>
      <c r="BC35" s="248">
        <f ca="1" xml:space="preserve"> Debt!BC$69</f>
        <v>0</v>
      </c>
      <c r="BD35" s="248">
        <f ca="1" xml:space="preserve"> Debt!BD$69</f>
        <v>0</v>
      </c>
      <c r="BE35" s="248">
        <f ca="1" xml:space="preserve"> Debt!BE$69</f>
        <v>0</v>
      </c>
      <c r="BF35" s="248">
        <f ca="1" xml:space="preserve"> Debt!BF$69</f>
        <v>0</v>
      </c>
      <c r="BG35" s="248">
        <f ca="1" xml:space="preserve"> Debt!BG$69</f>
        <v>0</v>
      </c>
      <c r="BH35" s="248">
        <f ca="1" xml:space="preserve"> Debt!BH$69</f>
        <v>0</v>
      </c>
      <c r="BI35" s="248">
        <f ca="1" xml:space="preserve"> Debt!BI$69</f>
        <v>0</v>
      </c>
      <c r="BJ35" s="248">
        <f ca="1" xml:space="preserve"> Debt!BJ$69</f>
        <v>0</v>
      </c>
      <c r="BK35" s="248">
        <f ca="1" xml:space="preserve"> Debt!BK$69</f>
        <v>0</v>
      </c>
      <c r="BL35" s="248">
        <f ca="1" xml:space="preserve"> Debt!BL$69</f>
        <v>0</v>
      </c>
      <c r="BM35" s="248">
        <f ca="1" xml:space="preserve"> Debt!BM$69</f>
        <v>0</v>
      </c>
      <c r="BN35" s="248">
        <f ca="1" xml:space="preserve"> Debt!BN$69</f>
        <v>0</v>
      </c>
      <c r="BO35" s="248">
        <f ca="1" xml:space="preserve"> Debt!BO$69</f>
        <v>0</v>
      </c>
      <c r="BP35" s="248">
        <f ca="1" xml:space="preserve"> Debt!BP$69</f>
        <v>0</v>
      </c>
      <c r="BQ35" s="248">
        <f ca="1" xml:space="preserve"> Debt!BQ$69</f>
        <v>0</v>
      </c>
      <c r="BR35" s="248">
        <f ca="1" xml:space="preserve"> Debt!BR$69</f>
        <v>0</v>
      </c>
      <c r="BS35" s="248">
        <f ca="1" xml:space="preserve"> Debt!BS$69</f>
        <v>0</v>
      </c>
      <c r="BT35" s="248">
        <f ca="1" xml:space="preserve"> Debt!BT$69</f>
        <v>0</v>
      </c>
      <c r="BU35" s="248">
        <f ca="1" xml:space="preserve"> Debt!BU$69</f>
        <v>0</v>
      </c>
      <c r="BV35" s="248">
        <f ca="1" xml:space="preserve"> Debt!BV$69</f>
        <v>0</v>
      </c>
      <c r="BW35" s="248">
        <f ca="1" xml:space="preserve"> Debt!BW$69</f>
        <v>0</v>
      </c>
      <c r="BX35" s="248">
        <f ca="1" xml:space="preserve"> Debt!BX$69</f>
        <v>0</v>
      </c>
      <c r="BY35" s="248">
        <f ca="1" xml:space="preserve"> Debt!BY$69</f>
        <v>0</v>
      </c>
      <c r="BZ35" s="248">
        <f ca="1" xml:space="preserve"> Debt!BZ$69</f>
        <v>0</v>
      </c>
      <c r="CA35" s="248">
        <f ca="1" xml:space="preserve"> Debt!CA$69</f>
        <v>0</v>
      </c>
      <c r="CB35" s="248">
        <f ca="1" xml:space="preserve"> Debt!CB$69</f>
        <v>0</v>
      </c>
      <c r="CC35" s="248">
        <f ca="1" xml:space="preserve"> Debt!CC$69</f>
        <v>0</v>
      </c>
      <c r="CD35" s="248">
        <f ca="1" xml:space="preserve"> Debt!CD$69</f>
        <v>0</v>
      </c>
      <c r="CE35" s="248">
        <f ca="1" xml:space="preserve"> Debt!CE$69</f>
        <v>0</v>
      </c>
      <c r="CF35" s="248">
        <f ca="1" xml:space="preserve"> Debt!CF$69</f>
        <v>0</v>
      </c>
      <c r="CG35" s="248">
        <f ca="1" xml:space="preserve"> Debt!CG$69</f>
        <v>0</v>
      </c>
      <c r="CH35" s="248">
        <f ca="1" xml:space="preserve"> Debt!CH$69</f>
        <v>0</v>
      </c>
      <c r="CI35" s="248">
        <f ca="1" xml:space="preserve"> Debt!CI$69</f>
        <v>0</v>
      </c>
      <c r="CJ35" s="248">
        <f ca="1" xml:space="preserve"> Debt!CJ$69</f>
        <v>0</v>
      </c>
      <c r="CK35" s="248">
        <f ca="1" xml:space="preserve"> Debt!CK$69</f>
        <v>0</v>
      </c>
      <c r="CL35" s="248">
        <f ca="1" xml:space="preserve"> Debt!CL$69</f>
        <v>0</v>
      </c>
      <c r="CM35" s="248">
        <f ca="1" xml:space="preserve"> Debt!CM$69</f>
        <v>0</v>
      </c>
      <c r="CN35" s="248">
        <f ca="1" xml:space="preserve"> Debt!CN$69</f>
        <v>0</v>
      </c>
      <c r="CO35" s="248">
        <f ca="1" xml:space="preserve"> Debt!CO$69</f>
        <v>0</v>
      </c>
      <c r="CP35" s="248">
        <f ca="1" xml:space="preserve"> Debt!CP$69</f>
        <v>0</v>
      </c>
      <c r="CQ35" s="248">
        <f ca="1" xml:space="preserve"> Debt!CQ$69</f>
        <v>0</v>
      </c>
      <c r="CR35" s="248">
        <f ca="1" xml:space="preserve"> Debt!CR$69</f>
        <v>0</v>
      </c>
      <c r="CS35" s="248">
        <f ca="1" xml:space="preserve"> Debt!CS$69</f>
        <v>0</v>
      </c>
      <c r="CT35" s="248">
        <f ca="1" xml:space="preserve"> Debt!CT$69</f>
        <v>0</v>
      </c>
      <c r="CU35" s="248">
        <f ca="1" xml:space="preserve"> Debt!CU$69</f>
        <v>0</v>
      </c>
      <c r="CV35" s="248">
        <f ca="1" xml:space="preserve"> Debt!CV$69</f>
        <v>0</v>
      </c>
      <c r="CW35" s="248">
        <f ca="1" xml:space="preserve"> Debt!CW$69</f>
        <v>0</v>
      </c>
      <c r="CX35" s="248">
        <f ca="1" xml:space="preserve"> Debt!CX$69</f>
        <v>0</v>
      </c>
      <c r="CY35" s="248">
        <f ca="1" xml:space="preserve"> Debt!CY$69</f>
        <v>0</v>
      </c>
      <c r="CZ35" s="248">
        <f ca="1" xml:space="preserve"> Debt!CZ$69</f>
        <v>0</v>
      </c>
      <c r="DA35" s="248">
        <f ca="1" xml:space="preserve"> Debt!DA$69</f>
        <v>0</v>
      </c>
      <c r="DB35" s="248">
        <f ca="1" xml:space="preserve"> Debt!DB$69</f>
        <v>0</v>
      </c>
      <c r="DC35" s="248">
        <f ca="1" xml:space="preserve"> Debt!DC$69</f>
        <v>0</v>
      </c>
      <c r="DD35" s="248">
        <f ca="1" xml:space="preserve"> Debt!DD$69</f>
        <v>0</v>
      </c>
      <c r="DE35" s="248">
        <f ca="1" xml:space="preserve"> Debt!DE$69</f>
        <v>0</v>
      </c>
      <c r="DF35" s="248">
        <f ca="1" xml:space="preserve"> Debt!DF$69</f>
        <v>0</v>
      </c>
      <c r="DG35" s="248">
        <f ca="1" xml:space="preserve"> Debt!DG$69</f>
        <v>0</v>
      </c>
      <c r="DH35" s="248">
        <f ca="1" xml:space="preserve"> Debt!DH$69</f>
        <v>0</v>
      </c>
      <c r="DI35" s="248">
        <f ca="1" xml:space="preserve"> Debt!DI$69</f>
        <v>0</v>
      </c>
      <c r="DJ35" s="248">
        <f ca="1" xml:space="preserve"> Debt!DJ$69</f>
        <v>0</v>
      </c>
      <c r="DK35" s="248">
        <f ca="1" xml:space="preserve"> Debt!DK$69</f>
        <v>0</v>
      </c>
      <c r="DL35" s="248">
        <f ca="1" xml:space="preserve"> Debt!DL$69</f>
        <v>0</v>
      </c>
      <c r="DM35" s="248">
        <f ca="1" xml:space="preserve"> Debt!DM$69</f>
        <v>0</v>
      </c>
      <c r="DN35" s="248">
        <f ca="1" xml:space="preserve"> Debt!DN$69</f>
        <v>0</v>
      </c>
      <c r="DO35" s="248">
        <f ca="1" xml:space="preserve"> Debt!DO$69</f>
        <v>0</v>
      </c>
      <c r="DP35" s="248">
        <f ca="1" xml:space="preserve"> Debt!DP$69</f>
        <v>0</v>
      </c>
      <c r="DQ35" s="248">
        <f ca="1" xml:space="preserve"> Debt!DQ$69</f>
        <v>0</v>
      </c>
      <c r="DR35" s="248">
        <f ca="1" xml:space="preserve"> Debt!DR$69</f>
        <v>0</v>
      </c>
      <c r="DS35" s="248">
        <f ca="1" xml:space="preserve"> Debt!DS$69</f>
        <v>0</v>
      </c>
      <c r="DT35" s="248">
        <f ca="1" xml:space="preserve"> Debt!DT$69</f>
        <v>0</v>
      </c>
      <c r="DU35" s="248">
        <f ca="1" xml:space="preserve"> Debt!DU$69</f>
        <v>0</v>
      </c>
      <c r="DV35" s="248">
        <f ca="1" xml:space="preserve"> Debt!DV$69</f>
        <v>0</v>
      </c>
      <c r="DW35" s="248">
        <f ca="1" xml:space="preserve"> Debt!DW$69</f>
        <v>0</v>
      </c>
      <c r="DX35" s="248">
        <f ca="1" xml:space="preserve"> Debt!DX$69</f>
        <v>0</v>
      </c>
      <c r="DY35" s="248">
        <f ca="1" xml:space="preserve"> Debt!DY$69</f>
        <v>0</v>
      </c>
      <c r="DZ35" s="248">
        <f ca="1" xml:space="preserve"> Debt!DZ$69</f>
        <v>0</v>
      </c>
      <c r="EA35" s="248">
        <f ca="1" xml:space="preserve"> Debt!EA$69</f>
        <v>0</v>
      </c>
      <c r="EB35" s="248">
        <f ca="1" xml:space="preserve"> Debt!EB$69</f>
        <v>0</v>
      </c>
      <c r="EC35" s="248">
        <f ca="1" xml:space="preserve"> Debt!EC$69</f>
        <v>0</v>
      </c>
      <c r="ED35" s="248">
        <f ca="1" xml:space="preserve"> Debt!ED$69</f>
        <v>0</v>
      </c>
      <c r="EE35" s="248">
        <f ca="1" xml:space="preserve"> Debt!EE$69</f>
        <v>0</v>
      </c>
      <c r="EF35" s="248">
        <f ca="1" xml:space="preserve"> Debt!EF$69</f>
        <v>0</v>
      </c>
      <c r="EG35" s="248">
        <f ca="1" xml:space="preserve"> Debt!EG$69</f>
        <v>0</v>
      </c>
      <c r="EH35" s="248">
        <f ca="1" xml:space="preserve"> Debt!EH$69</f>
        <v>0</v>
      </c>
      <c r="EI35" s="248">
        <f ca="1" xml:space="preserve"> Debt!EI$69</f>
        <v>0</v>
      </c>
      <c r="EJ35" s="248">
        <f ca="1" xml:space="preserve"> Debt!EJ$69</f>
        <v>0</v>
      </c>
      <c r="EK35" s="248">
        <f ca="1" xml:space="preserve"> Debt!EK$69</f>
        <v>0</v>
      </c>
      <c r="EL35" s="248">
        <f ca="1" xml:space="preserve"> Debt!EL$69</f>
        <v>0</v>
      </c>
      <c r="EM35" s="248">
        <f ca="1" xml:space="preserve"> Debt!EM$69</f>
        <v>0</v>
      </c>
      <c r="EN35" s="248">
        <f ca="1" xml:space="preserve"> Debt!EN$69</f>
        <v>0</v>
      </c>
      <c r="EO35" s="248">
        <f ca="1" xml:space="preserve"> Debt!EO$69</f>
        <v>0</v>
      </c>
      <c r="EP35" s="248">
        <f ca="1" xml:space="preserve"> Debt!EP$69</f>
        <v>0</v>
      </c>
      <c r="EQ35" s="248">
        <f ca="1" xml:space="preserve"> Debt!EQ$69</f>
        <v>0</v>
      </c>
      <c r="ER35" s="248">
        <f ca="1" xml:space="preserve"> Debt!ER$69</f>
        <v>0</v>
      </c>
      <c r="ES35" s="248">
        <f ca="1" xml:space="preserve"> Debt!ES$69</f>
        <v>0</v>
      </c>
      <c r="ET35" s="248">
        <f ca="1" xml:space="preserve"> Debt!ET$69</f>
        <v>0</v>
      </c>
      <c r="EU35" s="248">
        <f ca="1" xml:space="preserve"> Debt!EU$69</f>
        <v>0</v>
      </c>
      <c r="EV35" s="248">
        <f ca="1" xml:space="preserve"> Debt!EV$69</f>
        <v>0</v>
      </c>
      <c r="EW35" s="248">
        <f ca="1" xml:space="preserve"> Debt!EW$69</f>
        <v>0</v>
      </c>
      <c r="EX35" s="248">
        <f ca="1" xml:space="preserve"> Debt!EX$69</f>
        <v>0</v>
      </c>
      <c r="EY35" s="248">
        <f ca="1" xml:space="preserve"> Debt!EY$69</f>
        <v>0</v>
      </c>
      <c r="EZ35" s="248">
        <f ca="1" xml:space="preserve"> Debt!EZ$69</f>
        <v>0</v>
      </c>
      <c r="FA35" s="248">
        <f ca="1" xml:space="preserve"> Debt!FA$69</f>
        <v>0</v>
      </c>
      <c r="FB35" s="248">
        <f ca="1" xml:space="preserve"> Debt!FB$69</f>
        <v>0</v>
      </c>
      <c r="FC35" s="248">
        <f ca="1" xml:space="preserve"> Debt!FC$69</f>
        <v>0</v>
      </c>
      <c r="FD35" s="248">
        <f ca="1" xml:space="preserve"> Debt!FD$69</f>
        <v>0</v>
      </c>
      <c r="FE35" s="248">
        <f ca="1" xml:space="preserve"> Debt!FE$69</f>
        <v>0</v>
      </c>
      <c r="FF35" s="248">
        <f ca="1" xml:space="preserve"> Debt!FF$69</f>
        <v>0</v>
      </c>
      <c r="FG35" s="248">
        <f ca="1" xml:space="preserve"> Debt!FG$69</f>
        <v>0</v>
      </c>
      <c r="FH35" s="248">
        <f ca="1" xml:space="preserve"> Debt!FH$69</f>
        <v>0</v>
      </c>
      <c r="FI35" s="248">
        <f ca="1" xml:space="preserve"> Debt!FI$69</f>
        <v>0</v>
      </c>
      <c r="FJ35" s="248">
        <f ca="1" xml:space="preserve"> Debt!FJ$69</f>
        <v>0</v>
      </c>
      <c r="FK35" s="248">
        <f ca="1" xml:space="preserve"> Debt!FK$69</f>
        <v>0</v>
      </c>
      <c r="FL35" s="248">
        <f ca="1" xml:space="preserve"> Debt!FL$69</f>
        <v>0</v>
      </c>
      <c r="FM35" s="248">
        <f ca="1" xml:space="preserve"> Debt!FM$69</f>
        <v>0</v>
      </c>
      <c r="FN35" s="248">
        <f ca="1" xml:space="preserve"> Debt!FN$69</f>
        <v>0</v>
      </c>
      <c r="FO35" s="248">
        <f ca="1" xml:space="preserve"> Debt!FO$69</f>
        <v>0</v>
      </c>
      <c r="FP35" s="248">
        <f ca="1" xml:space="preserve"> Debt!FP$69</f>
        <v>0</v>
      </c>
      <c r="FQ35" s="248">
        <f ca="1" xml:space="preserve"> Debt!FQ$69</f>
        <v>0</v>
      </c>
      <c r="FR35" s="248">
        <f ca="1" xml:space="preserve"> Debt!FR$69</f>
        <v>0</v>
      </c>
      <c r="FS35" s="248">
        <f ca="1" xml:space="preserve"> Debt!FS$69</f>
        <v>0</v>
      </c>
      <c r="FT35" s="248">
        <f ca="1" xml:space="preserve"> Debt!FT$69</f>
        <v>0</v>
      </c>
      <c r="FU35" s="248">
        <f ca="1" xml:space="preserve"> Debt!FU$69</f>
        <v>0</v>
      </c>
      <c r="FV35" s="248">
        <f ca="1" xml:space="preserve"> Debt!FV$69</f>
        <v>0</v>
      </c>
      <c r="FW35" s="248">
        <f ca="1" xml:space="preserve"> Debt!FW$69</f>
        <v>0</v>
      </c>
      <c r="FX35" s="248">
        <f ca="1" xml:space="preserve"> Debt!FX$69</f>
        <v>0</v>
      </c>
      <c r="FY35" s="248">
        <f ca="1" xml:space="preserve"> Debt!FY$69</f>
        <v>0</v>
      </c>
      <c r="FZ35" s="248">
        <f ca="1" xml:space="preserve"> Debt!FZ$69</f>
        <v>0</v>
      </c>
      <c r="GA35" s="248">
        <f ca="1" xml:space="preserve"> Debt!GA$69</f>
        <v>0</v>
      </c>
      <c r="GB35" s="248">
        <f ca="1" xml:space="preserve"> Debt!GB$69</f>
        <v>0</v>
      </c>
      <c r="GC35" s="248">
        <f ca="1" xml:space="preserve"> Debt!GC$69</f>
        <v>0</v>
      </c>
      <c r="GD35" s="248">
        <f ca="1" xml:space="preserve"> Debt!GD$69</f>
        <v>0</v>
      </c>
      <c r="GE35" s="248">
        <f ca="1" xml:space="preserve"> Debt!GE$69</f>
        <v>0</v>
      </c>
      <c r="GF35" s="248">
        <f ca="1" xml:space="preserve"> Debt!GF$69</f>
        <v>0</v>
      </c>
      <c r="GG35" s="248">
        <f ca="1" xml:space="preserve"> Debt!GG$69</f>
        <v>0</v>
      </c>
      <c r="GH35" s="248">
        <f ca="1" xml:space="preserve"> Debt!GH$69</f>
        <v>0</v>
      </c>
      <c r="GI35" s="248">
        <f ca="1" xml:space="preserve"> Debt!GI$69</f>
        <v>0</v>
      </c>
      <c r="GJ35" s="248">
        <f ca="1" xml:space="preserve"> Debt!GJ$69</f>
        <v>0</v>
      </c>
    </row>
    <row r="36" spans="2:192" x14ac:dyDescent="0.25">
      <c r="E36" s="248" t="str">
        <f xml:space="preserve"> Debt!E$94</f>
        <v>RCF interest due POS</v>
      </c>
      <c r="F36" s="248">
        <f xml:space="preserve"> Debt!F$94</f>
        <v>0</v>
      </c>
      <c r="G36" s="248" t="str">
        <f xml:space="preserve"> Debt!G$94</f>
        <v>$ 000s</v>
      </c>
      <c r="H36" s="248">
        <f ca="1" xml:space="preserve"> Debt!H$94</f>
        <v>320.11361438832154</v>
      </c>
      <c r="I36" s="248">
        <f xml:space="preserve"> Debt!I$94</f>
        <v>0</v>
      </c>
      <c r="J36" s="248">
        <f xml:space="preserve"> Debt!J$94</f>
        <v>0</v>
      </c>
      <c r="K36" s="248">
        <f ca="1" xml:space="preserve"> Debt!K$94</f>
        <v>0</v>
      </c>
      <c r="L36" s="248">
        <f ca="1" xml:space="preserve"> Debt!L$94</f>
        <v>0</v>
      </c>
      <c r="M36" s="248">
        <f xml:space="preserve"> Debt!M$94</f>
        <v>0</v>
      </c>
      <c r="N36" s="248">
        <f ca="1" xml:space="preserve"> Debt!N$94</f>
        <v>0</v>
      </c>
      <c r="O36" s="248">
        <f ca="1" xml:space="preserve"> Debt!O$94</f>
        <v>0</v>
      </c>
      <c r="P36" s="248">
        <f ca="1" xml:space="preserve"> Debt!P$94</f>
        <v>22.573875000000044</v>
      </c>
      <c r="Q36" s="248">
        <f ca="1" xml:space="preserve"> Debt!Q$94</f>
        <v>44.792061708333378</v>
      </c>
      <c r="R36" s="248">
        <f ca="1" xml:space="preserve"> Debt!R$94</f>
        <v>0</v>
      </c>
      <c r="S36" s="248">
        <f ca="1" xml:space="preserve"> Debt!S$94</f>
        <v>0</v>
      </c>
      <c r="T36" s="248">
        <f ca="1" xml:space="preserve"> Debt!T$94</f>
        <v>19.557529850746285</v>
      </c>
      <c r="U36" s="248">
        <f ca="1" xml:space="preserve"> Debt!U$94</f>
        <v>38.675162381426205</v>
      </c>
      <c r="V36" s="248">
        <f ca="1" xml:space="preserve"> Debt!V$94</f>
        <v>0</v>
      </c>
      <c r="W36" s="248">
        <f ca="1" xml:space="preserve"> Debt!W$94</f>
        <v>0</v>
      </c>
      <c r="X36" s="248">
        <f ca="1" xml:space="preserve"> Debt!X$94</f>
        <v>16.723141281568932</v>
      </c>
      <c r="Y36" s="248">
        <f ca="1" xml:space="preserve"> Debt!Y$94</f>
        <v>32.829511598678749</v>
      </c>
      <c r="Z36" s="248">
        <f ca="1" xml:space="preserve"> Debt!Z$94</f>
        <v>0</v>
      </c>
      <c r="AA36" s="248">
        <f ca="1" xml:space="preserve"> Debt!AA$94</f>
        <v>0</v>
      </c>
      <c r="AB36" s="248">
        <f ca="1" xml:space="preserve"> Debt!AB$94</f>
        <v>13.519405968412947</v>
      </c>
      <c r="AC36" s="248">
        <f ca="1" xml:space="preserve"> Debt!AC$94</f>
        <v>26.430210994943536</v>
      </c>
      <c r="AD36" s="248">
        <f ca="1" xml:space="preserve"> Debt!AD$94</f>
        <v>0</v>
      </c>
      <c r="AE36" s="248">
        <f ca="1" xml:space="preserve"> Debt!AE$94</f>
        <v>0</v>
      </c>
      <c r="AF36" s="248">
        <f ca="1" xml:space="preserve"> Debt!AF$94</f>
        <v>10.49764524220191</v>
      </c>
      <c r="AG36" s="248">
        <f ca="1" xml:space="preserve"> Debt!AG$94</f>
        <v>20.302195895466159</v>
      </c>
      <c r="AH36" s="248">
        <f ca="1" xml:space="preserve"> Debt!AH$94</f>
        <v>0</v>
      </c>
      <c r="AI36" s="248">
        <f ca="1" xml:space="preserve"> Debt!AI$94</f>
        <v>0</v>
      </c>
      <c r="AJ36" s="248">
        <f ca="1" xml:space="preserve"> Debt!AJ$94</f>
        <v>7.4740972559222696</v>
      </c>
      <c r="AK36" s="248">
        <f ca="1" xml:space="preserve"> Debt!AK$94</f>
        <v>14.17051234540576</v>
      </c>
      <c r="AL36" s="248">
        <f ca="1" xml:space="preserve"> Debt!AL$94</f>
        <v>0</v>
      </c>
      <c r="AM36" s="248">
        <f ca="1" xml:space="preserve"> Debt!AM$94</f>
        <v>0</v>
      </c>
      <c r="AN36" s="248">
        <f ca="1" xml:space="preserve"> Debt!AN$94</f>
        <v>6.2217851525727665</v>
      </c>
      <c r="AO36" s="248">
        <f ca="1" xml:space="preserve"> Debt!AO$94</f>
        <v>12.21389943478764</v>
      </c>
      <c r="AP36" s="248">
        <f ca="1" xml:space="preserve"> Debt!AP$94</f>
        <v>0</v>
      </c>
      <c r="AQ36" s="248">
        <f ca="1" xml:space="preserve"> Debt!AQ$94</f>
        <v>0</v>
      </c>
      <c r="AR36" s="248">
        <f ca="1" xml:space="preserve"> Debt!AR$94</f>
        <v>5.1981771027388817</v>
      </c>
      <c r="AS36" s="248">
        <f ca="1" xml:space="preserve"> Debt!AS$94</f>
        <v>10.146063808545184</v>
      </c>
      <c r="AT36" s="248">
        <f ca="1" xml:space="preserve"> Debt!AT$94</f>
        <v>0</v>
      </c>
      <c r="AU36" s="248">
        <f ca="1" xml:space="preserve"> Debt!AU$94</f>
        <v>0</v>
      </c>
      <c r="AV36" s="248">
        <f ca="1" xml:space="preserve"> Debt!AV$94</f>
        <v>3.9695163055766307</v>
      </c>
      <c r="AW36" s="248">
        <f ca="1" xml:space="preserve"> Debt!AW$94</f>
        <v>7.6306916792902539</v>
      </c>
      <c r="AX36" s="248">
        <f ca="1" xml:space="preserve"> Debt!AX$94</f>
        <v>0</v>
      </c>
      <c r="AY36" s="248">
        <f ca="1" xml:space="preserve"> Debt!AY$94</f>
        <v>0</v>
      </c>
      <c r="AZ36" s="248">
        <f ca="1" xml:space="preserve"> Debt!AZ$94</f>
        <v>2.5178956673605422</v>
      </c>
      <c r="BA36" s="248">
        <f ca="1" xml:space="preserve"> Debt!BA$94</f>
        <v>4.670235714343459</v>
      </c>
      <c r="BB36" s="248">
        <f ca="1" xml:space="preserve"> Debt!BB$94</f>
        <v>0</v>
      </c>
      <c r="BC36" s="248">
        <f ca="1" xml:space="preserve"> Debt!BC$94</f>
        <v>0</v>
      </c>
      <c r="BD36" s="248">
        <f ca="1" xml:space="preserve"> Debt!BD$94</f>
        <v>0</v>
      </c>
      <c r="BE36" s="248">
        <f ca="1" xml:space="preserve"> Debt!BE$94</f>
        <v>0</v>
      </c>
      <c r="BF36" s="248">
        <f ca="1" xml:space="preserve"> Debt!BF$94</f>
        <v>0</v>
      </c>
      <c r="BG36" s="248">
        <f ca="1" xml:space="preserve"> Debt!BG$94</f>
        <v>0</v>
      </c>
      <c r="BH36" s="248">
        <f ca="1" xml:space="preserve"> Debt!BH$94</f>
        <v>0</v>
      </c>
      <c r="BI36" s="248">
        <f ca="1" xml:space="preserve"> Debt!BI$94</f>
        <v>0</v>
      </c>
      <c r="BJ36" s="248">
        <f ca="1" xml:space="preserve"> Debt!BJ$94</f>
        <v>0</v>
      </c>
      <c r="BK36" s="248">
        <f ca="1" xml:space="preserve"> Debt!BK$94</f>
        <v>0</v>
      </c>
      <c r="BL36" s="248">
        <f ca="1" xml:space="preserve"> Debt!BL$94</f>
        <v>0</v>
      </c>
      <c r="BM36" s="248">
        <f ca="1" xml:space="preserve"> Debt!BM$94</f>
        <v>0</v>
      </c>
      <c r="BN36" s="248">
        <f ca="1" xml:space="preserve"> Debt!BN$94</f>
        <v>0</v>
      </c>
      <c r="BO36" s="248">
        <f ca="1" xml:space="preserve"> Debt!BO$94</f>
        <v>0</v>
      </c>
      <c r="BP36" s="248">
        <f ca="1" xml:space="preserve"> Debt!BP$94</f>
        <v>0</v>
      </c>
      <c r="BQ36" s="248">
        <f ca="1" xml:space="preserve"> Debt!BQ$94</f>
        <v>0</v>
      </c>
      <c r="BR36" s="248">
        <f ca="1" xml:space="preserve"> Debt!BR$94</f>
        <v>0</v>
      </c>
      <c r="BS36" s="248">
        <f ca="1" xml:space="preserve"> Debt!BS$94</f>
        <v>0</v>
      </c>
      <c r="BT36" s="248">
        <f ca="1" xml:space="preserve"> Debt!BT$94</f>
        <v>0</v>
      </c>
      <c r="BU36" s="248">
        <f ca="1" xml:space="preserve"> Debt!BU$94</f>
        <v>0</v>
      </c>
      <c r="BV36" s="248">
        <f ca="1" xml:space="preserve"> Debt!BV$94</f>
        <v>0</v>
      </c>
      <c r="BW36" s="248">
        <f ca="1" xml:space="preserve"> Debt!BW$94</f>
        <v>0</v>
      </c>
      <c r="BX36" s="248">
        <f ca="1" xml:space="preserve"> Debt!BX$94</f>
        <v>0</v>
      </c>
      <c r="BY36" s="248">
        <f ca="1" xml:space="preserve"> Debt!BY$94</f>
        <v>0</v>
      </c>
      <c r="BZ36" s="248">
        <f ca="1" xml:space="preserve"> Debt!BZ$94</f>
        <v>0</v>
      </c>
      <c r="CA36" s="248">
        <f ca="1" xml:space="preserve"> Debt!CA$94</f>
        <v>0</v>
      </c>
      <c r="CB36" s="248">
        <f ca="1" xml:space="preserve"> Debt!CB$94</f>
        <v>0</v>
      </c>
      <c r="CC36" s="248">
        <f ca="1" xml:space="preserve"> Debt!CC$94</f>
        <v>0</v>
      </c>
      <c r="CD36" s="248">
        <f ca="1" xml:space="preserve"> Debt!CD$94</f>
        <v>0</v>
      </c>
      <c r="CE36" s="248">
        <f ca="1" xml:space="preserve"> Debt!CE$94</f>
        <v>0</v>
      </c>
      <c r="CF36" s="248">
        <f ca="1" xml:space="preserve"> Debt!CF$94</f>
        <v>0</v>
      </c>
      <c r="CG36" s="248">
        <f ca="1" xml:space="preserve"> Debt!CG$94</f>
        <v>0</v>
      </c>
      <c r="CH36" s="248">
        <f ca="1" xml:space="preserve"> Debt!CH$94</f>
        <v>0</v>
      </c>
      <c r="CI36" s="248">
        <f ca="1" xml:space="preserve"> Debt!CI$94</f>
        <v>0</v>
      </c>
      <c r="CJ36" s="248">
        <f ca="1" xml:space="preserve"> Debt!CJ$94</f>
        <v>0</v>
      </c>
      <c r="CK36" s="248">
        <f ca="1" xml:space="preserve"> Debt!CK$94</f>
        <v>0</v>
      </c>
      <c r="CL36" s="248">
        <f ca="1" xml:space="preserve"> Debt!CL$94</f>
        <v>0</v>
      </c>
      <c r="CM36" s="248">
        <f ca="1" xml:space="preserve"> Debt!CM$94</f>
        <v>0</v>
      </c>
      <c r="CN36" s="248">
        <f ca="1" xml:space="preserve"> Debt!CN$94</f>
        <v>0</v>
      </c>
      <c r="CO36" s="248">
        <f ca="1" xml:space="preserve"> Debt!CO$94</f>
        <v>0</v>
      </c>
      <c r="CP36" s="248">
        <f ca="1" xml:space="preserve"> Debt!CP$94</f>
        <v>0</v>
      </c>
      <c r="CQ36" s="248">
        <f ca="1" xml:space="preserve"> Debt!CQ$94</f>
        <v>0</v>
      </c>
      <c r="CR36" s="248">
        <f ca="1" xml:space="preserve"> Debt!CR$94</f>
        <v>0</v>
      </c>
      <c r="CS36" s="248">
        <f ca="1" xml:space="preserve"> Debt!CS$94</f>
        <v>0</v>
      </c>
      <c r="CT36" s="248">
        <f ca="1" xml:space="preserve"> Debt!CT$94</f>
        <v>0</v>
      </c>
      <c r="CU36" s="248">
        <f ca="1" xml:space="preserve"> Debt!CU$94</f>
        <v>0</v>
      </c>
      <c r="CV36" s="248">
        <f ca="1" xml:space="preserve"> Debt!CV$94</f>
        <v>0</v>
      </c>
      <c r="CW36" s="248">
        <f ca="1" xml:space="preserve"> Debt!CW$94</f>
        <v>0</v>
      </c>
      <c r="CX36" s="248">
        <f ca="1" xml:space="preserve"> Debt!CX$94</f>
        <v>0</v>
      </c>
      <c r="CY36" s="248">
        <f ca="1" xml:space="preserve"> Debt!CY$94</f>
        <v>0</v>
      </c>
      <c r="CZ36" s="248">
        <f ca="1" xml:space="preserve"> Debt!CZ$94</f>
        <v>0</v>
      </c>
      <c r="DA36" s="248">
        <f ca="1" xml:space="preserve"> Debt!DA$94</f>
        <v>0</v>
      </c>
      <c r="DB36" s="248">
        <f ca="1" xml:space="preserve"> Debt!DB$94</f>
        <v>0</v>
      </c>
      <c r="DC36" s="248">
        <f ca="1" xml:space="preserve"> Debt!DC$94</f>
        <v>0</v>
      </c>
      <c r="DD36" s="248">
        <f ca="1" xml:space="preserve"> Debt!DD$94</f>
        <v>0</v>
      </c>
      <c r="DE36" s="248">
        <f ca="1" xml:space="preserve"> Debt!DE$94</f>
        <v>0</v>
      </c>
      <c r="DF36" s="248">
        <f ca="1" xml:space="preserve"> Debt!DF$94</f>
        <v>0</v>
      </c>
      <c r="DG36" s="248">
        <f ca="1" xml:space="preserve"> Debt!DG$94</f>
        <v>0</v>
      </c>
      <c r="DH36" s="248">
        <f ca="1" xml:space="preserve"> Debt!DH$94</f>
        <v>0</v>
      </c>
      <c r="DI36" s="248">
        <f ca="1" xml:space="preserve"> Debt!DI$94</f>
        <v>0</v>
      </c>
      <c r="DJ36" s="248">
        <f ca="1" xml:space="preserve"> Debt!DJ$94</f>
        <v>0</v>
      </c>
      <c r="DK36" s="248">
        <f ca="1" xml:space="preserve"> Debt!DK$94</f>
        <v>0</v>
      </c>
      <c r="DL36" s="248">
        <f ca="1" xml:space="preserve"> Debt!DL$94</f>
        <v>0</v>
      </c>
      <c r="DM36" s="248">
        <f ca="1" xml:space="preserve"> Debt!DM$94</f>
        <v>0</v>
      </c>
      <c r="DN36" s="248">
        <f ca="1" xml:space="preserve"> Debt!DN$94</f>
        <v>0</v>
      </c>
      <c r="DO36" s="248">
        <f ca="1" xml:space="preserve"> Debt!DO$94</f>
        <v>0</v>
      </c>
      <c r="DP36" s="248">
        <f ca="1" xml:space="preserve"> Debt!DP$94</f>
        <v>0</v>
      </c>
      <c r="DQ36" s="248">
        <f ca="1" xml:space="preserve"> Debt!DQ$94</f>
        <v>0</v>
      </c>
      <c r="DR36" s="248">
        <f ca="1" xml:space="preserve"> Debt!DR$94</f>
        <v>0</v>
      </c>
      <c r="DS36" s="248">
        <f ca="1" xml:space="preserve"> Debt!DS$94</f>
        <v>0</v>
      </c>
      <c r="DT36" s="248">
        <f ca="1" xml:space="preserve"> Debt!DT$94</f>
        <v>0</v>
      </c>
      <c r="DU36" s="248">
        <f ca="1" xml:space="preserve"> Debt!DU$94</f>
        <v>0</v>
      </c>
      <c r="DV36" s="248">
        <f ca="1" xml:space="preserve"> Debt!DV$94</f>
        <v>0</v>
      </c>
      <c r="DW36" s="248">
        <f ca="1" xml:space="preserve"> Debt!DW$94</f>
        <v>0</v>
      </c>
      <c r="DX36" s="248">
        <f ca="1" xml:space="preserve"> Debt!DX$94</f>
        <v>0</v>
      </c>
      <c r="DY36" s="248">
        <f ca="1" xml:space="preserve"> Debt!DY$94</f>
        <v>0</v>
      </c>
      <c r="DZ36" s="248">
        <f ca="1" xml:space="preserve"> Debt!DZ$94</f>
        <v>0</v>
      </c>
      <c r="EA36" s="248">
        <f ca="1" xml:space="preserve"> Debt!EA$94</f>
        <v>0</v>
      </c>
      <c r="EB36" s="248">
        <f ca="1" xml:space="preserve"> Debt!EB$94</f>
        <v>0</v>
      </c>
      <c r="EC36" s="248">
        <f ca="1" xml:space="preserve"> Debt!EC$94</f>
        <v>0</v>
      </c>
      <c r="ED36" s="248">
        <f ca="1" xml:space="preserve"> Debt!ED$94</f>
        <v>0</v>
      </c>
      <c r="EE36" s="248">
        <f ca="1" xml:space="preserve"> Debt!EE$94</f>
        <v>0</v>
      </c>
      <c r="EF36" s="248">
        <f ca="1" xml:space="preserve"> Debt!EF$94</f>
        <v>0</v>
      </c>
      <c r="EG36" s="248">
        <f ca="1" xml:space="preserve"> Debt!EG$94</f>
        <v>0</v>
      </c>
      <c r="EH36" s="248">
        <f ca="1" xml:space="preserve"> Debt!EH$94</f>
        <v>0</v>
      </c>
      <c r="EI36" s="248">
        <f ca="1" xml:space="preserve"> Debt!EI$94</f>
        <v>0</v>
      </c>
      <c r="EJ36" s="248">
        <f ca="1" xml:space="preserve"> Debt!EJ$94</f>
        <v>0</v>
      </c>
      <c r="EK36" s="248">
        <f ca="1" xml:space="preserve"> Debt!EK$94</f>
        <v>0</v>
      </c>
      <c r="EL36" s="248">
        <f ca="1" xml:space="preserve"> Debt!EL$94</f>
        <v>0</v>
      </c>
      <c r="EM36" s="248">
        <f ca="1" xml:space="preserve"> Debt!EM$94</f>
        <v>0</v>
      </c>
      <c r="EN36" s="248">
        <f ca="1" xml:space="preserve"> Debt!EN$94</f>
        <v>0</v>
      </c>
      <c r="EO36" s="248">
        <f ca="1" xml:space="preserve"> Debt!EO$94</f>
        <v>0</v>
      </c>
      <c r="EP36" s="248">
        <f ca="1" xml:space="preserve"> Debt!EP$94</f>
        <v>0</v>
      </c>
      <c r="EQ36" s="248">
        <f ca="1" xml:space="preserve"> Debt!EQ$94</f>
        <v>0</v>
      </c>
      <c r="ER36" s="248">
        <f ca="1" xml:space="preserve"> Debt!ER$94</f>
        <v>0</v>
      </c>
      <c r="ES36" s="248">
        <f ca="1" xml:space="preserve"> Debt!ES$94</f>
        <v>0</v>
      </c>
      <c r="ET36" s="248">
        <f ca="1" xml:space="preserve"> Debt!ET$94</f>
        <v>0</v>
      </c>
      <c r="EU36" s="248">
        <f ca="1" xml:space="preserve"> Debt!EU$94</f>
        <v>0</v>
      </c>
      <c r="EV36" s="248">
        <f ca="1" xml:space="preserve"> Debt!EV$94</f>
        <v>0</v>
      </c>
      <c r="EW36" s="248">
        <f ca="1" xml:space="preserve"> Debt!EW$94</f>
        <v>0</v>
      </c>
      <c r="EX36" s="248">
        <f ca="1" xml:space="preserve"> Debt!EX$94</f>
        <v>0</v>
      </c>
      <c r="EY36" s="248">
        <f ca="1" xml:space="preserve"> Debt!EY$94</f>
        <v>0</v>
      </c>
      <c r="EZ36" s="248">
        <f ca="1" xml:space="preserve"> Debt!EZ$94</f>
        <v>0</v>
      </c>
      <c r="FA36" s="248">
        <f ca="1" xml:space="preserve"> Debt!FA$94</f>
        <v>0</v>
      </c>
      <c r="FB36" s="248">
        <f ca="1" xml:space="preserve"> Debt!FB$94</f>
        <v>0</v>
      </c>
      <c r="FC36" s="248">
        <f ca="1" xml:space="preserve"> Debt!FC$94</f>
        <v>0</v>
      </c>
      <c r="FD36" s="248">
        <f ca="1" xml:space="preserve"> Debt!FD$94</f>
        <v>0</v>
      </c>
      <c r="FE36" s="248">
        <f ca="1" xml:space="preserve"> Debt!FE$94</f>
        <v>0</v>
      </c>
      <c r="FF36" s="248">
        <f ca="1" xml:space="preserve"> Debt!FF$94</f>
        <v>0</v>
      </c>
      <c r="FG36" s="248">
        <f ca="1" xml:space="preserve"> Debt!FG$94</f>
        <v>0</v>
      </c>
      <c r="FH36" s="248">
        <f ca="1" xml:space="preserve"> Debt!FH$94</f>
        <v>0</v>
      </c>
      <c r="FI36" s="248">
        <f ca="1" xml:space="preserve"> Debt!FI$94</f>
        <v>0</v>
      </c>
      <c r="FJ36" s="248">
        <f ca="1" xml:space="preserve"> Debt!FJ$94</f>
        <v>0</v>
      </c>
      <c r="FK36" s="248">
        <f ca="1" xml:space="preserve"> Debt!FK$94</f>
        <v>0</v>
      </c>
      <c r="FL36" s="248">
        <f ca="1" xml:space="preserve"> Debt!FL$94</f>
        <v>0</v>
      </c>
      <c r="FM36" s="248">
        <f ca="1" xml:space="preserve"> Debt!FM$94</f>
        <v>0</v>
      </c>
      <c r="FN36" s="248">
        <f ca="1" xml:space="preserve"> Debt!FN$94</f>
        <v>0</v>
      </c>
      <c r="FO36" s="248">
        <f ca="1" xml:space="preserve"> Debt!FO$94</f>
        <v>0</v>
      </c>
      <c r="FP36" s="248">
        <f ca="1" xml:space="preserve"> Debt!FP$94</f>
        <v>0</v>
      </c>
      <c r="FQ36" s="248">
        <f ca="1" xml:space="preserve"> Debt!FQ$94</f>
        <v>0</v>
      </c>
      <c r="FR36" s="248">
        <f ca="1" xml:space="preserve"> Debt!FR$94</f>
        <v>0</v>
      </c>
      <c r="FS36" s="248">
        <f ca="1" xml:space="preserve"> Debt!FS$94</f>
        <v>0</v>
      </c>
      <c r="FT36" s="248">
        <f ca="1" xml:space="preserve"> Debt!FT$94</f>
        <v>0</v>
      </c>
      <c r="FU36" s="248">
        <f ca="1" xml:space="preserve"> Debt!FU$94</f>
        <v>0</v>
      </c>
      <c r="FV36" s="248">
        <f ca="1" xml:space="preserve"> Debt!FV$94</f>
        <v>0</v>
      </c>
      <c r="FW36" s="248">
        <f ca="1" xml:space="preserve"> Debt!FW$94</f>
        <v>0</v>
      </c>
      <c r="FX36" s="248">
        <f ca="1" xml:space="preserve"> Debt!FX$94</f>
        <v>0</v>
      </c>
      <c r="FY36" s="248">
        <f ca="1" xml:space="preserve"> Debt!FY$94</f>
        <v>0</v>
      </c>
      <c r="FZ36" s="248">
        <f ca="1" xml:space="preserve"> Debt!FZ$94</f>
        <v>0</v>
      </c>
      <c r="GA36" s="248">
        <f ca="1" xml:space="preserve"> Debt!GA$94</f>
        <v>0</v>
      </c>
      <c r="GB36" s="248">
        <f ca="1" xml:space="preserve"> Debt!GB$94</f>
        <v>0</v>
      </c>
      <c r="GC36" s="248">
        <f ca="1" xml:space="preserve"> Debt!GC$94</f>
        <v>0</v>
      </c>
      <c r="GD36" s="248">
        <f ca="1" xml:space="preserve"> Debt!GD$94</f>
        <v>0</v>
      </c>
      <c r="GE36" s="248">
        <f ca="1" xml:space="preserve"> Debt!GE$94</f>
        <v>0</v>
      </c>
      <c r="GF36" s="248">
        <f ca="1" xml:space="preserve"> Debt!GF$94</f>
        <v>0</v>
      </c>
      <c r="GG36" s="248">
        <f ca="1" xml:space="preserve"> Debt!GG$94</f>
        <v>0</v>
      </c>
      <c r="GH36" s="248">
        <f ca="1" xml:space="preserve"> Debt!GH$94</f>
        <v>0</v>
      </c>
      <c r="GI36" s="248">
        <f ca="1" xml:space="preserve"> Debt!GI$94</f>
        <v>0</v>
      </c>
      <c r="GJ36" s="248">
        <f ca="1" xml:space="preserve"> Debt!GJ$94</f>
        <v>0</v>
      </c>
    </row>
    <row r="37" spans="2:192" x14ac:dyDescent="0.25">
      <c r="E37" s="593" t="s">
        <v>269</v>
      </c>
      <c r="F37" s="593"/>
      <c r="G37" s="593"/>
      <c r="H37" s="593"/>
      <c r="I37" s="593"/>
      <c r="J37" s="593"/>
      <c r="K37" s="593"/>
      <c r="L37" s="593"/>
      <c r="M37" s="593"/>
      <c r="N37" s="593"/>
      <c r="O37" s="593"/>
      <c r="P37" s="593"/>
      <c r="Q37" s="593"/>
      <c r="R37" s="593"/>
      <c r="S37" s="593"/>
      <c r="T37" s="593"/>
      <c r="U37" s="593"/>
      <c r="V37" s="593"/>
      <c r="W37" s="593"/>
      <c r="X37" s="593"/>
      <c r="Y37" s="593"/>
      <c r="Z37" s="593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3"/>
      <c r="AY37" s="593"/>
      <c r="AZ37" s="593"/>
      <c r="BA37" s="593"/>
      <c r="BB37" s="593"/>
      <c r="BC37" s="593"/>
      <c r="BD37" s="593"/>
      <c r="BE37" s="593"/>
      <c r="BF37" s="593"/>
      <c r="BG37" s="593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593"/>
      <c r="BS37" s="593"/>
      <c r="BT37" s="593"/>
      <c r="BU37" s="593"/>
      <c r="BV37" s="593"/>
      <c r="BW37" s="593"/>
      <c r="BX37" s="593"/>
      <c r="BY37" s="593"/>
      <c r="BZ37" s="593"/>
      <c r="CA37" s="593"/>
      <c r="CB37" s="593"/>
      <c r="CC37" s="593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3"/>
      <c r="CU37" s="593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93"/>
      <c r="DM37" s="593"/>
      <c r="DN37" s="593"/>
      <c r="DO37" s="593"/>
      <c r="DP37" s="593"/>
      <c r="DQ37" s="593"/>
      <c r="DR37" s="593"/>
      <c r="DS37" s="593"/>
      <c r="DT37" s="593"/>
      <c r="DU37" s="593"/>
      <c r="DV37" s="593"/>
      <c r="DW37" s="593"/>
      <c r="DX37" s="593"/>
      <c r="DY37" s="593"/>
      <c r="DZ37" s="593"/>
      <c r="EA37" s="593"/>
      <c r="EB37" s="593"/>
      <c r="EC37" s="593"/>
      <c r="ED37" s="593"/>
      <c r="EE37" s="593"/>
      <c r="EF37" s="593"/>
      <c r="EG37" s="593"/>
      <c r="EH37" s="593"/>
      <c r="EI37" s="593"/>
      <c r="EJ37" s="593"/>
      <c r="EK37" s="593"/>
      <c r="EL37" s="593"/>
      <c r="EM37" s="593"/>
      <c r="EN37" s="593"/>
      <c r="EO37" s="593"/>
      <c r="EP37" s="593"/>
      <c r="EQ37" s="593"/>
      <c r="ER37" s="593"/>
      <c r="ES37" s="593"/>
      <c r="ET37" s="593"/>
      <c r="EU37" s="593"/>
      <c r="EV37" s="593"/>
      <c r="EW37" s="593"/>
      <c r="EX37" s="593"/>
      <c r="EY37" s="593"/>
      <c r="EZ37" s="593"/>
      <c r="FA37" s="593"/>
      <c r="FB37" s="593"/>
      <c r="FC37" s="593"/>
      <c r="FD37" s="593"/>
      <c r="FE37" s="593"/>
      <c r="FF37" s="593"/>
      <c r="FG37" s="593"/>
      <c r="FH37" s="593"/>
      <c r="FI37" s="593"/>
      <c r="FJ37" s="593"/>
      <c r="FK37" s="593"/>
      <c r="FL37" s="593"/>
      <c r="FM37" s="593"/>
      <c r="FN37" s="593"/>
      <c r="FO37" s="593"/>
      <c r="FP37" s="593"/>
      <c r="FQ37" s="593"/>
      <c r="FR37" s="593"/>
      <c r="FS37" s="593"/>
      <c r="FT37" s="593"/>
      <c r="FU37" s="593"/>
      <c r="FV37" s="593"/>
      <c r="FW37" s="593"/>
      <c r="FX37" s="593"/>
      <c r="FY37" s="593"/>
      <c r="FZ37" s="593"/>
      <c r="GA37" s="593"/>
      <c r="GB37" s="593"/>
      <c r="GC37" s="593"/>
      <c r="GD37" s="593"/>
      <c r="GE37" s="593"/>
      <c r="GF37" s="593"/>
      <c r="GG37" s="593"/>
      <c r="GH37" s="593"/>
      <c r="GI37" s="593"/>
      <c r="GJ37" s="593"/>
    </row>
    <row r="38" spans="2:192" x14ac:dyDescent="0.25">
      <c r="E38" s="12" t="s">
        <v>270</v>
      </c>
      <c r="G38" s="12" t="str">
        <f xml:space="preserve"> SMU</f>
        <v>$ 000s</v>
      </c>
      <c r="H38" s="12">
        <f ca="1" xml:space="preserve"> SUM(J38:GJ38)</f>
        <v>23252.726114388322</v>
      </c>
      <c r="J38" s="12">
        <f t="shared" ref="J38:AO38" si="33">SUM(J35:J37)</f>
        <v>0</v>
      </c>
      <c r="K38" s="12">
        <f t="shared" ca="1" si="33"/>
        <v>0</v>
      </c>
      <c r="L38" s="12">
        <f t="shared" ca="1" si="33"/>
        <v>0</v>
      </c>
      <c r="M38" s="12">
        <f t="shared" ca="1" si="33"/>
        <v>1114.7499999999998</v>
      </c>
      <c r="N38" s="12">
        <f t="shared" ca="1" si="33"/>
        <v>1098.825</v>
      </c>
      <c r="O38" s="12">
        <f t="shared" ca="1" si="33"/>
        <v>1070.6500000000001</v>
      </c>
      <c r="P38" s="12">
        <f t="shared" ca="1" si="33"/>
        <v>1042.386375</v>
      </c>
      <c r="Q38" s="12">
        <f t="shared" ca="1" si="33"/>
        <v>1048.0670617083333</v>
      </c>
      <c r="R38" s="12">
        <f t="shared" ca="1" si="33"/>
        <v>986.125</v>
      </c>
      <c r="S38" s="12">
        <f t="shared" ca="1" si="33"/>
        <v>957.94999999999993</v>
      </c>
      <c r="T38" s="12">
        <f t="shared" ca="1" si="33"/>
        <v>929.12002985074628</v>
      </c>
      <c r="U38" s="12">
        <f t="shared" ca="1" si="33"/>
        <v>930.47516238142612</v>
      </c>
      <c r="V38" s="12">
        <f t="shared" ca="1" si="33"/>
        <v>873.42499999999995</v>
      </c>
      <c r="W38" s="12">
        <f t="shared" ca="1" si="33"/>
        <v>845.25</v>
      </c>
      <c r="X38" s="12">
        <f t="shared" ca="1" si="33"/>
        <v>824.91689128156884</v>
      </c>
      <c r="Y38" s="12">
        <f t="shared" ca="1" si="33"/>
        <v>813.15451159867871</v>
      </c>
      <c r="Z38" s="12">
        <f t="shared" ca="1" si="33"/>
        <v>760.72500000000002</v>
      </c>
      <c r="AA38" s="12">
        <f t="shared" ca="1" si="33"/>
        <v>732.55</v>
      </c>
      <c r="AB38" s="12">
        <f t="shared" ca="1" si="33"/>
        <v>702.58190596841291</v>
      </c>
      <c r="AC38" s="12">
        <f t="shared" ca="1" si="33"/>
        <v>695.28021099494345</v>
      </c>
      <c r="AD38" s="12">
        <f t="shared" ca="1" si="33"/>
        <v>648.02499999999998</v>
      </c>
      <c r="AE38" s="12">
        <f t="shared" ca="1" si="33"/>
        <v>619.85</v>
      </c>
      <c r="AF38" s="12">
        <f t="shared" ca="1" si="33"/>
        <v>589.31014524220188</v>
      </c>
      <c r="AG38" s="12">
        <f t="shared" ca="1" si="33"/>
        <v>577.67719589546607</v>
      </c>
      <c r="AH38" s="12">
        <f t="shared" ca="1" si="33"/>
        <v>535.32500000000005</v>
      </c>
      <c r="AI38" s="12">
        <f t="shared" ca="1" si="33"/>
        <v>507.15</v>
      </c>
      <c r="AJ38" s="12">
        <f t="shared" ca="1" si="33"/>
        <v>476.03659725592229</v>
      </c>
      <c r="AK38" s="12">
        <f t="shared" ca="1" si="33"/>
        <v>460.07051234540575</v>
      </c>
      <c r="AL38" s="12">
        <f t="shared" ca="1" si="33"/>
        <v>422.625</v>
      </c>
      <c r="AM38" s="12">
        <f t="shared" ca="1" si="33"/>
        <v>394.45</v>
      </c>
      <c r="AN38" s="12">
        <f t="shared" ca="1" si="33"/>
        <v>368.51553515257268</v>
      </c>
      <c r="AO38" s="12">
        <f t="shared" ca="1" si="33"/>
        <v>346.63889943478762</v>
      </c>
      <c r="AP38" s="12">
        <f t="shared" ref="AP38:BU38" ca="1" si="34">SUM(AP35:AP37)</f>
        <v>309.92500000000001</v>
      </c>
      <c r="AQ38" s="12">
        <f t="shared" ca="1" si="34"/>
        <v>281.75</v>
      </c>
      <c r="AR38" s="12">
        <f t="shared" ca="1" si="34"/>
        <v>253.2606771027389</v>
      </c>
      <c r="AS38" s="12">
        <f t="shared" ca="1" si="34"/>
        <v>233.09606380854518</v>
      </c>
      <c r="AT38" s="12">
        <f t="shared" ca="1" si="34"/>
        <v>197.22499999999999</v>
      </c>
      <c r="AU38" s="12">
        <f t="shared" ca="1" si="34"/>
        <v>169.04999999999998</v>
      </c>
      <c r="AV38" s="12">
        <f t="shared" ca="1" si="34"/>
        <v>141.78201630557663</v>
      </c>
      <c r="AW38" s="12">
        <f t="shared" ca="1" si="34"/>
        <v>119.10569167929025</v>
      </c>
      <c r="AX38" s="12">
        <f t="shared" ca="1" si="34"/>
        <v>84.524999999999991</v>
      </c>
      <c r="AY38" s="12">
        <f t="shared" ca="1" si="34"/>
        <v>56.35</v>
      </c>
      <c r="AZ38" s="12">
        <f t="shared" ca="1" si="34"/>
        <v>30.080395667360541</v>
      </c>
      <c r="BA38" s="12">
        <f t="shared" ca="1" si="34"/>
        <v>4.670235714343459</v>
      </c>
      <c r="BB38" s="12">
        <f t="shared" ca="1" si="34"/>
        <v>0</v>
      </c>
      <c r="BC38" s="12">
        <f t="shared" ca="1" si="34"/>
        <v>0</v>
      </c>
      <c r="BD38" s="12">
        <f t="shared" ca="1" si="34"/>
        <v>0</v>
      </c>
      <c r="BE38" s="12">
        <f t="shared" ca="1" si="34"/>
        <v>0</v>
      </c>
      <c r="BF38" s="12">
        <f t="shared" ca="1" si="34"/>
        <v>0</v>
      </c>
      <c r="BG38" s="12">
        <f t="shared" ca="1" si="34"/>
        <v>0</v>
      </c>
      <c r="BH38" s="12">
        <f t="shared" ca="1" si="34"/>
        <v>0</v>
      </c>
      <c r="BI38" s="12">
        <f t="shared" ca="1" si="34"/>
        <v>0</v>
      </c>
      <c r="BJ38" s="12">
        <f t="shared" ca="1" si="34"/>
        <v>0</v>
      </c>
      <c r="BK38" s="12">
        <f t="shared" ca="1" si="34"/>
        <v>0</v>
      </c>
      <c r="BL38" s="12">
        <f t="shared" ca="1" si="34"/>
        <v>0</v>
      </c>
      <c r="BM38" s="12">
        <f t="shared" ca="1" si="34"/>
        <v>0</v>
      </c>
      <c r="BN38" s="12">
        <f t="shared" ca="1" si="34"/>
        <v>0</v>
      </c>
      <c r="BO38" s="12">
        <f t="shared" ca="1" si="34"/>
        <v>0</v>
      </c>
      <c r="BP38" s="12">
        <f t="shared" ca="1" si="34"/>
        <v>0</v>
      </c>
      <c r="BQ38" s="12">
        <f t="shared" ca="1" si="34"/>
        <v>0</v>
      </c>
      <c r="BR38" s="12">
        <f t="shared" ca="1" si="34"/>
        <v>0</v>
      </c>
      <c r="BS38" s="12">
        <f t="shared" ca="1" si="34"/>
        <v>0</v>
      </c>
      <c r="BT38" s="12">
        <f t="shared" ca="1" si="34"/>
        <v>0</v>
      </c>
      <c r="BU38" s="12">
        <f t="shared" ca="1" si="34"/>
        <v>0</v>
      </c>
      <c r="BV38" s="12">
        <f t="shared" ref="BV38:DA38" ca="1" si="35">SUM(BV35:BV37)</f>
        <v>0</v>
      </c>
      <c r="BW38" s="12">
        <f t="shared" ca="1" si="35"/>
        <v>0</v>
      </c>
      <c r="BX38" s="12">
        <f t="shared" ca="1" si="35"/>
        <v>0</v>
      </c>
      <c r="BY38" s="12">
        <f t="shared" ca="1" si="35"/>
        <v>0</v>
      </c>
      <c r="BZ38" s="12">
        <f t="shared" ca="1" si="35"/>
        <v>0</v>
      </c>
      <c r="CA38" s="12">
        <f t="shared" ca="1" si="35"/>
        <v>0</v>
      </c>
      <c r="CB38" s="12">
        <f t="shared" ca="1" si="35"/>
        <v>0</v>
      </c>
      <c r="CC38" s="12">
        <f t="shared" ca="1" si="35"/>
        <v>0</v>
      </c>
      <c r="CD38" s="12">
        <f t="shared" ca="1" si="35"/>
        <v>0</v>
      </c>
      <c r="CE38" s="12">
        <f t="shared" ca="1" si="35"/>
        <v>0</v>
      </c>
      <c r="CF38" s="12">
        <f t="shared" ca="1" si="35"/>
        <v>0</v>
      </c>
      <c r="CG38" s="12">
        <f t="shared" ca="1" si="35"/>
        <v>0</v>
      </c>
      <c r="CH38" s="12">
        <f t="shared" ca="1" si="35"/>
        <v>0</v>
      </c>
      <c r="CI38" s="12">
        <f t="shared" ca="1" si="35"/>
        <v>0</v>
      </c>
      <c r="CJ38" s="12">
        <f t="shared" ca="1" si="35"/>
        <v>0</v>
      </c>
      <c r="CK38" s="12">
        <f t="shared" ca="1" si="35"/>
        <v>0</v>
      </c>
      <c r="CL38" s="12">
        <f t="shared" ca="1" si="35"/>
        <v>0</v>
      </c>
      <c r="CM38" s="12">
        <f t="shared" ca="1" si="35"/>
        <v>0</v>
      </c>
      <c r="CN38" s="12">
        <f t="shared" ca="1" si="35"/>
        <v>0</v>
      </c>
      <c r="CO38" s="12">
        <f t="shared" ca="1" si="35"/>
        <v>0</v>
      </c>
      <c r="CP38" s="12">
        <f t="shared" ca="1" si="35"/>
        <v>0</v>
      </c>
      <c r="CQ38" s="12">
        <f t="shared" ca="1" si="35"/>
        <v>0</v>
      </c>
      <c r="CR38" s="12">
        <f t="shared" ca="1" si="35"/>
        <v>0</v>
      </c>
      <c r="CS38" s="12">
        <f t="shared" ca="1" si="35"/>
        <v>0</v>
      </c>
      <c r="CT38" s="12">
        <f t="shared" ca="1" si="35"/>
        <v>0</v>
      </c>
      <c r="CU38" s="12">
        <f t="shared" ca="1" si="35"/>
        <v>0</v>
      </c>
      <c r="CV38" s="12">
        <f t="shared" ca="1" si="35"/>
        <v>0</v>
      </c>
      <c r="CW38" s="12">
        <f t="shared" ca="1" si="35"/>
        <v>0</v>
      </c>
      <c r="CX38" s="12">
        <f t="shared" ca="1" si="35"/>
        <v>0</v>
      </c>
      <c r="CY38" s="12">
        <f t="shared" ca="1" si="35"/>
        <v>0</v>
      </c>
      <c r="CZ38" s="12">
        <f t="shared" ca="1" si="35"/>
        <v>0</v>
      </c>
      <c r="DA38" s="12">
        <f t="shared" ca="1" si="35"/>
        <v>0</v>
      </c>
      <c r="DB38" s="12">
        <f t="shared" ref="DB38:EG38" ca="1" si="36">SUM(DB35:DB37)</f>
        <v>0</v>
      </c>
      <c r="DC38" s="12">
        <f t="shared" ca="1" si="36"/>
        <v>0</v>
      </c>
      <c r="DD38" s="12">
        <f t="shared" ca="1" si="36"/>
        <v>0</v>
      </c>
      <c r="DE38" s="12">
        <f t="shared" ca="1" si="36"/>
        <v>0</v>
      </c>
      <c r="DF38" s="12">
        <f t="shared" ca="1" si="36"/>
        <v>0</v>
      </c>
      <c r="DG38" s="12">
        <f t="shared" ca="1" si="36"/>
        <v>0</v>
      </c>
      <c r="DH38" s="12">
        <f t="shared" ca="1" si="36"/>
        <v>0</v>
      </c>
      <c r="DI38" s="12">
        <f t="shared" ca="1" si="36"/>
        <v>0</v>
      </c>
      <c r="DJ38" s="12">
        <f t="shared" ca="1" si="36"/>
        <v>0</v>
      </c>
      <c r="DK38" s="12">
        <f t="shared" ca="1" si="36"/>
        <v>0</v>
      </c>
      <c r="DL38" s="12">
        <f t="shared" ca="1" si="36"/>
        <v>0</v>
      </c>
      <c r="DM38" s="12">
        <f t="shared" ca="1" si="36"/>
        <v>0</v>
      </c>
      <c r="DN38" s="12">
        <f t="shared" ca="1" si="36"/>
        <v>0</v>
      </c>
      <c r="DO38" s="12">
        <f t="shared" ca="1" si="36"/>
        <v>0</v>
      </c>
      <c r="DP38" s="12">
        <f t="shared" ca="1" si="36"/>
        <v>0</v>
      </c>
      <c r="DQ38" s="12">
        <f t="shared" ca="1" si="36"/>
        <v>0</v>
      </c>
      <c r="DR38" s="12">
        <f t="shared" ca="1" si="36"/>
        <v>0</v>
      </c>
      <c r="DS38" s="12">
        <f t="shared" ca="1" si="36"/>
        <v>0</v>
      </c>
      <c r="DT38" s="12">
        <f t="shared" ca="1" si="36"/>
        <v>0</v>
      </c>
      <c r="DU38" s="12">
        <f t="shared" ca="1" si="36"/>
        <v>0</v>
      </c>
      <c r="DV38" s="12">
        <f t="shared" ca="1" si="36"/>
        <v>0</v>
      </c>
      <c r="DW38" s="12">
        <f t="shared" ca="1" si="36"/>
        <v>0</v>
      </c>
      <c r="DX38" s="12">
        <f t="shared" ca="1" si="36"/>
        <v>0</v>
      </c>
      <c r="DY38" s="12">
        <f t="shared" ca="1" si="36"/>
        <v>0</v>
      </c>
      <c r="DZ38" s="12">
        <f t="shared" ca="1" si="36"/>
        <v>0</v>
      </c>
      <c r="EA38" s="12">
        <f t="shared" ca="1" si="36"/>
        <v>0</v>
      </c>
      <c r="EB38" s="12">
        <f t="shared" ca="1" si="36"/>
        <v>0</v>
      </c>
      <c r="EC38" s="12">
        <f t="shared" ca="1" si="36"/>
        <v>0</v>
      </c>
      <c r="ED38" s="12">
        <f t="shared" ca="1" si="36"/>
        <v>0</v>
      </c>
      <c r="EE38" s="12">
        <f t="shared" ca="1" si="36"/>
        <v>0</v>
      </c>
      <c r="EF38" s="12">
        <f t="shared" ca="1" si="36"/>
        <v>0</v>
      </c>
      <c r="EG38" s="12">
        <f t="shared" ca="1" si="36"/>
        <v>0</v>
      </c>
      <c r="EH38" s="12">
        <f t="shared" ref="EH38:FM38" ca="1" si="37">SUM(EH35:EH37)</f>
        <v>0</v>
      </c>
      <c r="EI38" s="12">
        <f t="shared" ca="1" si="37"/>
        <v>0</v>
      </c>
      <c r="EJ38" s="12">
        <f t="shared" ca="1" si="37"/>
        <v>0</v>
      </c>
      <c r="EK38" s="12">
        <f t="shared" ca="1" si="37"/>
        <v>0</v>
      </c>
      <c r="EL38" s="12">
        <f t="shared" ca="1" si="37"/>
        <v>0</v>
      </c>
      <c r="EM38" s="12">
        <f t="shared" ca="1" si="37"/>
        <v>0</v>
      </c>
      <c r="EN38" s="12">
        <f t="shared" ca="1" si="37"/>
        <v>0</v>
      </c>
      <c r="EO38" s="12">
        <f t="shared" ca="1" si="37"/>
        <v>0</v>
      </c>
      <c r="EP38" s="12">
        <f t="shared" ca="1" si="37"/>
        <v>0</v>
      </c>
      <c r="EQ38" s="12">
        <f t="shared" ca="1" si="37"/>
        <v>0</v>
      </c>
      <c r="ER38" s="12">
        <f t="shared" ca="1" si="37"/>
        <v>0</v>
      </c>
      <c r="ES38" s="12">
        <f t="shared" ca="1" si="37"/>
        <v>0</v>
      </c>
      <c r="ET38" s="12">
        <f t="shared" ca="1" si="37"/>
        <v>0</v>
      </c>
      <c r="EU38" s="12">
        <f t="shared" ca="1" si="37"/>
        <v>0</v>
      </c>
      <c r="EV38" s="12">
        <f t="shared" ca="1" si="37"/>
        <v>0</v>
      </c>
      <c r="EW38" s="12">
        <f t="shared" ca="1" si="37"/>
        <v>0</v>
      </c>
      <c r="EX38" s="12">
        <f t="shared" ca="1" si="37"/>
        <v>0</v>
      </c>
      <c r="EY38" s="12">
        <f t="shared" ca="1" si="37"/>
        <v>0</v>
      </c>
      <c r="EZ38" s="12">
        <f t="shared" ca="1" si="37"/>
        <v>0</v>
      </c>
      <c r="FA38" s="12">
        <f t="shared" ca="1" si="37"/>
        <v>0</v>
      </c>
      <c r="FB38" s="12">
        <f t="shared" ca="1" si="37"/>
        <v>0</v>
      </c>
      <c r="FC38" s="12">
        <f t="shared" ca="1" si="37"/>
        <v>0</v>
      </c>
      <c r="FD38" s="12">
        <f t="shared" ca="1" si="37"/>
        <v>0</v>
      </c>
      <c r="FE38" s="12">
        <f t="shared" ca="1" si="37"/>
        <v>0</v>
      </c>
      <c r="FF38" s="12">
        <f t="shared" ca="1" si="37"/>
        <v>0</v>
      </c>
      <c r="FG38" s="12">
        <f t="shared" ca="1" si="37"/>
        <v>0</v>
      </c>
      <c r="FH38" s="12">
        <f t="shared" ca="1" si="37"/>
        <v>0</v>
      </c>
      <c r="FI38" s="12">
        <f t="shared" ca="1" si="37"/>
        <v>0</v>
      </c>
      <c r="FJ38" s="12">
        <f t="shared" ca="1" si="37"/>
        <v>0</v>
      </c>
      <c r="FK38" s="12">
        <f t="shared" ca="1" si="37"/>
        <v>0</v>
      </c>
      <c r="FL38" s="12">
        <f t="shared" ca="1" si="37"/>
        <v>0</v>
      </c>
      <c r="FM38" s="12">
        <f t="shared" ca="1" si="37"/>
        <v>0</v>
      </c>
      <c r="FN38" s="12">
        <f t="shared" ref="FN38:GJ38" ca="1" si="38">SUM(FN35:FN37)</f>
        <v>0</v>
      </c>
      <c r="FO38" s="12">
        <f t="shared" ca="1" si="38"/>
        <v>0</v>
      </c>
      <c r="FP38" s="12">
        <f t="shared" ca="1" si="38"/>
        <v>0</v>
      </c>
      <c r="FQ38" s="12">
        <f t="shared" ca="1" si="38"/>
        <v>0</v>
      </c>
      <c r="FR38" s="12">
        <f t="shared" ca="1" si="38"/>
        <v>0</v>
      </c>
      <c r="FS38" s="12">
        <f t="shared" ca="1" si="38"/>
        <v>0</v>
      </c>
      <c r="FT38" s="12">
        <f t="shared" ca="1" si="38"/>
        <v>0</v>
      </c>
      <c r="FU38" s="12">
        <f t="shared" ca="1" si="38"/>
        <v>0</v>
      </c>
      <c r="FV38" s="12">
        <f t="shared" ca="1" si="38"/>
        <v>0</v>
      </c>
      <c r="FW38" s="12">
        <f t="shared" ca="1" si="38"/>
        <v>0</v>
      </c>
      <c r="FX38" s="12">
        <f t="shared" ca="1" si="38"/>
        <v>0</v>
      </c>
      <c r="FY38" s="12">
        <f t="shared" ca="1" si="38"/>
        <v>0</v>
      </c>
      <c r="FZ38" s="12">
        <f t="shared" ca="1" si="38"/>
        <v>0</v>
      </c>
      <c r="GA38" s="12">
        <f t="shared" ca="1" si="38"/>
        <v>0</v>
      </c>
      <c r="GB38" s="12">
        <f t="shared" ca="1" si="38"/>
        <v>0</v>
      </c>
      <c r="GC38" s="12">
        <f t="shared" ca="1" si="38"/>
        <v>0</v>
      </c>
      <c r="GD38" s="12">
        <f t="shared" ca="1" si="38"/>
        <v>0</v>
      </c>
      <c r="GE38" s="12">
        <f t="shared" ca="1" si="38"/>
        <v>0</v>
      </c>
      <c r="GF38" s="12">
        <f t="shared" ca="1" si="38"/>
        <v>0</v>
      </c>
      <c r="GG38" s="12">
        <f t="shared" ca="1" si="38"/>
        <v>0</v>
      </c>
      <c r="GH38" s="12">
        <f t="shared" ca="1" si="38"/>
        <v>0</v>
      </c>
      <c r="GI38" s="12">
        <f t="shared" ca="1" si="38"/>
        <v>0</v>
      </c>
      <c r="GJ38" s="12">
        <f t="shared" ca="1" si="38"/>
        <v>0</v>
      </c>
    </row>
    <row r="41" spans="2:192" x14ac:dyDescent="0.25">
      <c r="B41" s="15" t="s">
        <v>258</v>
      </c>
      <c r="C41" s="313"/>
    </row>
    <row r="42" spans="2:192" x14ac:dyDescent="0.25">
      <c r="E42" s="248" t="str">
        <f xml:space="preserve"> 'FS Qtr'!E$11</f>
        <v>EBITDA</v>
      </c>
      <c r="F42" s="248">
        <f xml:space="preserve"> 'FS Qtr'!F$11</f>
        <v>0</v>
      </c>
      <c r="G42" s="248" t="str">
        <f xml:space="preserve"> 'FS Qtr'!G$11</f>
        <v>$ 000s</v>
      </c>
      <c r="H42" s="248">
        <f xml:space="preserve"> 'FS Qtr'!H$11</f>
        <v>395294.29450307315</v>
      </c>
      <c r="I42" s="248">
        <f xml:space="preserve"> 'FS Qtr'!I$11</f>
        <v>0</v>
      </c>
      <c r="J42" s="248">
        <f xml:space="preserve"> 'FS Qtr'!J$11</f>
        <v>0</v>
      </c>
      <c r="K42" s="248">
        <f xml:space="preserve"> 'FS Qtr'!K$11</f>
        <v>0</v>
      </c>
      <c r="L42" s="248">
        <f xml:space="preserve"> 'FS Qtr'!L$11</f>
        <v>0</v>
      </c>
      <c r="M42" s="248">
        <f xml:space="preserve"> 'FS Qtr'!M$11</f>
        <v>4826.6250000000018</v>
      </c>
      <c r="N42" s="248">
        <f xml:space="preserve"> 'FS Qtr'!N$11</f>
        <v>5299.5000000000009</v>
      </c>
      <c r="O42" s="248">
        <f xml:space="preserve"> 'FS Qtr'!O$11</f>
        <v>2068.1874999999986</v>
      </c>
      <c r="P42" s="248">
        <f xml:space="preserve"> 'FS Qtr'!P$11</f>
        <v>2068.1875</v>
      </c>
      <c r="Q42" s="248">
        <f xml:space="preserve"> 'FS Qtr'!Q$11</f>
        <v>4800.7462686567187</v>
      </c>
      <c r="R42" s="248">
        <f xml:space="preserve"> 'FS Qtr'!R$11</f>
        <v>5271.2686567164192</v>
      </c>
      <c r="S42" s="248">
        <f xml:space="preserve"> 'FS Qtr'!S$11</f>
        <v>2056.0323383084569</v>
      </c>
      <c r="T42" s="248">
        <f xml:space="preserve"> 'FS Qtr'!T$11</f>
        <v>2056.0323383084583</v>
      </c>
      <c r="U42" s="248">
        <f xml:space="preserve"> 'FS Qtr'!U$11</f>
        <v>4774.9962872206161</v>
      </c>
      <c r="V42" s="248">
        <f xml:space="preserve"> 'FS Qtr'!V$11</f>
        <v>5243.177767877035</v>
      </c>
      <c r="W42" s="248">
        <f xml:space="preserve"> 'FS Qtr'!W$11</f>
        <v>2043.937650058167</v>
      </c>
      <c r="X42" s="248">
        <f xml:space="preserve"> 'FS Qtr'!X$11</f>
        <v>2043.9376500581684</v>
      </c>
      <c r="Y42" s="248">
        <f xml:space="preserve"> 'FS Qtr'!Y$11</f>
        <v>4749.3744151448909</v>
      </c>
      <c r="Z42" s="248">
        <f xml:space="preserve"> 'FS Qtr'!Z$11</f>
        <v>5215.2266347035174</v>
      </c>
      <c r="AA42" s="248">
        <f xml:space="preserve"> 'FS Qtr'!AA$11</f>
        <v>2031.9031343862353</v>
      </c>
      <c r="AB42" s="248">
        <f xml:space="preserve"> 'FS Qtr'!AB$11</f>
        <v>2031.9031343862371</v>
      </c>
      <c r="AC42" s="248">
        <f xml:space="preserve"> 'FS Qtr'!AC$11</f>
        <v>4723.8800150695452</v>
      </c>
      <c r="AD42" s="248">
        <f xml:space="preserve"> 'FS Qtr'!AD$11</f>
        <v>5187.4145618940493</v>
      </c>
      <c r="AE42" s="248">
        <f xml:space="preserve"> 'FS Qtr'!AE$11</f>
        <v>2019.9284919266029</v>
      </c>
      <c r="AF42" s="248">
        <f xml:space="preserve"> 'FS Qtr'!AF$11</f>
        <v>2019.9284919266047</v>
      </c>
      <c r="AG42" s="248">
        <f xml:space="preserve"> 'FS Qtr'!AG$11</f>
        <v>4698.5124528055185</v>
      </c>
      <c r="AH42" s="248">
        <f xml:space="preserve"> 'FS Qtr'!AH$11</f>
        <v>5159.7408576060197</v>
      </c>
      <c r="AI42" s="248">
        <f xml:space="preserve"> 'FS Qtr'!AI$11</f>
        <v>2008.0134248025911</v>
      </c>
      <c r="AJ42" s="248">
        <f xml:space="preserve"> 'FS Qtr'!AJ$11</f>
        <v>2008.013424802592</v>
      </c>
      <c r="AK42" s="248">
        <f xml:space="preserve"> 'FS Qtr'!AK$11</f>
        <v>4673.2710973189251</v>
      </c>
      <c r="AL42" s="248">
        <f xml:space="preserve"> 'FS Qtr'!AL$11</f>
        <v>5132.2048334388264</v>
      </c>
      <c r="AM42" s="248">
        <f xml:space="preserve"> 'FS Qtr'!AM$11</f>
        <v>1996.1576366194936</v>
      </c>
      <c r="AN42" s="248">
        <f xml:space="preserve"> 'FS Qtr'!AN$11</f>
        <v>1996.157636619495</v>
      </c>
      <c r="AO42" s="248">
        <f xml:space="preserve"> 'FS Qtr'!AO$11</f>
        <v>4648.1553207153484</v>
      </c>
      <c r="AP42" s="248">
        <f xml:space="preserve"> 'FS Qtr'!AP$11</f>
        <v>5104.8058044167419</v>
      </c>
      <c r="AQ42" s="248">
        <f xml:space="preserve"> 'FS Qtr'!AQ$11</f>
        <v>1984.3608324572078</v>
      </c>
      <c r="AR42" s="248">
        <f xml:space="preserve"> 'FS Qtr'!AR$11</f>
        <v>1984.3608324572092</v>
      </c>
      <c r="AS42" s="248">
        <f xml:space="preserve"> 'FS Qtr'!AS$11</f>
        <v>4623.1644982242278</v>
      </c>
      <c r="AT42" s="248">
        <f xml:space="preserve"> 'FS Qtr'!AT$11</f>
        <v>5077.5430889718846</v>
      </c>
      <c r="AU42" s="248">
        <f xml:space="preserve"> 'FS Qtr'!AU$11</f>
        <v>1972.6227188628936</v>
      </c>
      <c r="AV42" s="248">
        <f xml:space="preserve"> 'FS Qtr'!AV$11</f>
        <v>1972.6227188628945</v>
      </c>
      <c r="AW42" s="248">
        <f xml:space="preserve"> 'FS Qtr'!AW$11</f>
        <v>4598.298008183313</v>
      </c>
      <c r="AX42" s="248">
        <f xml:space="preserve"> 'FS Qtr'!AX$11</f>
        <v>5050.4160089272491</v>
      </c>
      <c r="AY42" s="248">
        <f xml:space="preserve"> 'FS Qtr'!AY$11</f>
        <v>1960.9430038436753</v>
      </c>
      <c r="AZ42" s="248">
        <f xml:space="preserve"> 'FS Qtr'!AZ$11</f>
        <v>1960.9430038436767</v>
      </c>
      <c r="BA42" s="248">
        <f xml:space="preserve"> 'FS Qtr'!BA$11</f>
        <v>4573.5552320231973</v>
      </c>
      <c r="BB42" s="248">
        <f xml:space="preserve"> 'FS Qtr'!BB$11</f>
        <v>5023.42388947985</v>
      </c>
      <c r="BC42" s="248">
        <f xml:space="preserve"> 'FS Qtr'!BC$11</f>
        <v>1949.3213968593791</v>
      </c>
      <c r="BD42" s="248">
        <f xml:space="preserve"> 'FS Qtr'!BD$11</f>
        <v>1949.3213968593805</v>
      </c>
      <c r="BE42" s="248">
        <f xml:space="preserve"> 'FS Qtr'!BE$11</f>
        <v>4548.9355542519379</v>
      </c>
      <c r="BF42" s="248">
        <f xml:space="preserve"> 'FS Qtr'!BF$11</f>
        <v>4996.5660591839314</v>
      </c>
      <c r="BG42" s="248">
        <f xml:space="preserve"> 'FS Qtr'!BG$11</f>
        <v>1937.7576088153023</v>
      </c>
      <c r="BH42" s="248">
        <f xml:space="preserve"> 'FS Qtr'!BH$11</f>
        <v>1937.7576088153037</v>
      </c>
      <c r="BI42" s="248">
        <f xml:space="preserve"> 'FS Qtr'!BI$11</f>
        <v>4524.4383624397406</v>
      </c>
      <c r="BJ42" s="248">
        <f xml:space="preserve"> 'FS Qtr'!BJ$11</f>
        <v>4969.8418499342615</v>
      </c>
      <c r="BK42" s="248">
        <f xml:space="preserve"> 'FS Qtr'!BK$11</f>
        <v>1926.2513520550283</v>
      </c>
      <c r="BL42" s="248">
        <f xml:space="preserve"> 'FS Qtr'!BL$11</f>
        <v>1926.2513520550297</v>
      </c>
      <c r="BM42" s="248">
        <f xml:space="preserve"> 'FS Qtr'!BM$11</f>
        <v>4500.0630472037219</v>
      </c>
      <c r="BN42" s="248">
        <f xml:space="preserve"> 'FS Qtr'!BN$11</f>
        <v>4943.2505969495141</v>
      </c>
      <c r="BO42" s="248">
        <f xml:space="preserve"> 'FS Qtr'!BO$11</f>
        <v>1914.8023403532616</v>
      </c>
      <c r="BP42" s="248">
        <f xml:space="preserve"> 'FS Qtr'!BP$11</f>
        <v>1914.8023403532634</v>
      </c>
      <c r="BQ42" s="248">
        <f xml:space="preserve"> 'FS Qtr'!BQ$11</f>
        <v>4475.8090021927592</v>
      </c>
      <c r="BR42" s="248">
        <f xml:space="preserve"> 'FS Qtr'!BR$11</f>
        <v>4916.791638755737</v>
      </c>
      <c r="BS42" s="248">
        <f xml:space="preserve"> 'FS Qtr'!BS$11</f>
        <v>1903.4102889087189</v>
      </c>
      <c r="BT42" s="248">
        <f xml:space="preserve"> 'FS Qtr'!BT$11</f>
        <v>1903.4102889087203</v>
      </c>
      <c r="BU42" s="248">
        <f xml:space="preserve"> 'FS Qtr'!BU$11</f>
        <v>4451.675624072398</v>
      </c>
      <c r="BV42" s="248">
        <f xml:space="preserve"> 'FS Qtr'!BV$11</f>
        <v>4890.464317169889</v>
      </c>
      <c r="BW42" s="248">
        <f xml:space="preserve"> 'FS Qtr'!BW$11</f>
        <v>1892.0749143370344</v>
      </c>
      <c r="BX42" s="248">
        <f xml:space="preserve"> 'FS Qtr'!BX$11</f>
        <v>1892.0749143370358</v>
      </c>
      <c r="BY42" s="248">
        <f xml:space="preserve"> 'FS Qtr'!BY$11</f>
        <v>4427.6623125098486</v>
      </c>
      <c r="BZ42" s="248">
        <f xml:space="preserve"> 'FS Qtr'!BZ$11</f>
        <v>4864.2679772834717</v>
      </c>
      <c r="CA42" s="248">
        <f xml:space="preserve"> 'FS Qtr'!CA$11</f>
        <v>1880.7959346637153</v>
      </c>
      <c r="CB42" s="248">
        <f xml:space="preserve"> 'FS Qtr'!CB$11</f>
        <v>1880.7959346637167</v>
      </c>
      <c r="CC42" s="248">
        <f xml:space="preserve"> 'FS Qtr'!CC$11</f>
        <v>4403.7684701590542</v>
      </c>
      <c r="CD42" s="248">
        <f xml:space="preserve"> 'FS Qtr'!CD$11</f>
        <v>4838.2019674462408</v>
      </c>
      <c r="CE42" s="248">
        <f xml:space="preserve"> 'FS Qtr'!CE$11</f>
        <v>1869.5730693171304</v>
      </c>
      <c r="CF42" s="248">
        <f xml:space="preserve"> 'FS Qtr'!CF$11</f>
        <v>1869.5730693171317</v>
      </c>
      <c r="CG42" s="248">
        <f xml:space="preserve"> 'FS Qtr'!CG$11</f>
        <v>4379.993502645827</v>
      </c>
      <c r="CH42" s="248">
        <f xml:space="preserve"> 'FS Qtr'!CH$11</f>
        <v>4812.265639249993</v>
      </c>
      <c r="CI42" s="248">
        <f xml:space="preserve"> 'FS Qtr'!CI$11</f>
        <v>1858.4060391215235</v>
      </c>
      <c r="CJ42" s="248">
        <f xml:space="preserve"> 'FS Qtr'!CJ$11</f>
        <v>1858.4060391215244</v>
      </c>
      <c r="CK42" s="248">
        <f xml:space="preserve"> 'FS Qtr'!CK$11</f>
        <v>4356.3368185530626</v>
      </c>
      <c r="CL42" s="248">
        <f xml:space="preserve"> 'FS Qtr'!CL$11</f>
        <v>4786.45834751243</v>
      </c>
      <c r="CM42" s="248">
        <f xml:space="preserve"> 'FS Qtr'!CM$11</f>
        <v>1847.2945662900729</v>
      </c>
      <c r="CN42" s="248">
        <f xml:space="preserve"> 'FS Qtr'!CN$11</f>
        <v>1847.2945662900743</v>
      </c>
      <c r="CO42" s="248">
        <f xml:space="preserve"> 'FS Qtr'!CO$11</f>
        <v>4332.7978294060313</v>
      </c>
      <c r="CP42" s="248">
        <f xml:space="preserve"> 'FS Qtr'!CP$11</f>
        <v>4760.779450261125</v>
      </c>
      <c r="CQ42" s="248">
        <f xml:space="preserve"> 'FS Qtr'!CQ$11</f>
        <v>1836.2383744179833</v>
      </c>
      <c r="CR42" s="248">
        <f xml:space="preserve"> 'FS Qtr'!CR$11</f>
        <v>1836.2383744179842</v>
      </c>
      <c r="CS42" s="248">
        <f xml:space="preserve"> 'FS Qtr'!CS$11</f>
        <v>4309.375949657745</v>
      </c>
      <c r="CT42" s="248">
        <f xml:space="preserve"> 'FS Qtr'!CT$11</f>
        <v>4735.2283087175392</v>
      </c>
      <c r="CU42" s="248">
        <f xml:space="preserve"> 'FS Qtr'!CU$11</f>
        <v>1825.2371884756062</v>
      </c>
      <c r="CV42" s="248">
        <f xml:space="preserve"> 'FS Qtr'!CV$11</f>
        <v>1825.2371884756071</v>
      </c>
      <c r="CW42" s="248">
        <f xml:space="preserve"> 'FS Qtr'!CW$11</f>
        <v>4286.0705966743726</v>
      </c>
      <c r="CX42" s="248">
        <f xml:space="preserve"> 'FS Qtr'!CX$11</f>
        <v>4709.8042872811347</v>
      </c>
      <c r="CY42" s="248">
        <f xml:space="preserve"> 'FS Qtr'!CY$11</f>
        <v>1814.2907348015983</v>
      </c>
      <c r="CZ42" s="248">
        <f xml:space="preserve"> 'FS Qtr'!CZ$11</f>
        <v>1814.2907348015997</v>
      </c>
      <c r="DA42" s="248">
        <f xml:space="preserve"> 'FS Qtr'!DA$11</f>
        <v>4262.881190720771</v>
      </c>
      <c r="DB42" s="248">
        <f xml:space="preserve"> 'FS Qtr'!DB$11</f>
        <v>4684.5067535135677</v>
      </c>
      <c r="DC42" s="248">
        <f xml:space="preserve"> 'FS Qtr'!DC$11</f>
        <v>1803.3987410961181</v>
      </c>
      <c r="DD42" s="248">
        <f xml:space="preserve"> 'FS Qtr'!DD$11</f>
        <v>1803.398741096119</v>
      </c>
      <c r="DE42" s="248">
        <f xml:space="preserve"> 'FS Qtr'!DE$11</f>
        <v>4239.8071549460401</v>
      </c>
      <c r="DF42" s="248">
        <f xml:space="preserve"> 'FS Qtr'!DF$11</f>
        <v>4659.3350781229528</v>
      </c>
      <c r="DG42" s="248">
        <f xml:space="preserve"> 'FS Qtr'!DG$11</f>
        <v>1792.5609364140478</v>
      </c>
      <c r="DH42" s="248">
        <f xml:space="preserve"> 'FS Qtr'!DH$11</f>
        <v>1792.5609364140491</v>
      </c>
      <c r="DI42" s="248">
        <f xml:space="preserve"> 'FS Qtr'!DI$11</f>
        <v>4216.8479153691951</v>
      </c>
      <c r="DJ42" s="248">
        <f xml:space="preserve"> 'FS Qtr'!DJ$11</f>
        <v>4634.2886349482114</v>
      </c>
      <c r="DK42" s="248">
        <f xml:space="preserve"> 'FS Qtr'!DK$11</f>
        <v>1781.7770511582571</v>
      </c>
      <c r="DL42" s="248">
        <f xml:space="preserve"> 'FS Qtr'!DL$11</f>
        <v>1781.777051158258</v>
      </c>
      <c r="DM42" s="248">
        <f xml:space="preserve"> 'FS Qtr'!DM$11</f>
        <v>4194.0029008648717</v>
      </c>
      <c r="DN42" s="248">
        <f xml:space="preserve"> 'FS Qtr'!DN$11</f>
        <v>4609.366800943495</v>
      </c>
      <c r="DO42" s="248">
        <f xml:space="preserve"> 'FS Qtr'!DO$11</f>
        <v>1771.0468170728927</v>
      </c>
      <c r="DP42" s="248">
        <f xml:space="preserve"> 'FS Qtr'!DP$11</f>
        <v>1771.0468170728941</v>
      </c>
      <c r="DQ42" s="248">
        <f xml:space="preserve"> 'FS Qtr'!DQ$11</f>
        <v>4171.271543149126</v>
      </c>
      <c r="DR42" s="248">
        <f xml:space="preserve"> 'FS Qtr'!DR$11</f>
        <v>4584.5689561626823</v>
      </c>
      <c r="DS42" s="248">
        <f xml:space="preserve"> 'FS Qtr'!DS$11</f>
        <v>1760.3699672367097</v>
      </c>
      <c r="DT42" s="248">
        <f xml:space="preserve"> 'FS Qtr'!DT$11</f>
        <v>1760.3699672367106</v>
      </c>
      <c r="DU42" s="248">
        <f xml:space="preserve"> 'FS Qtr'!DU$11</f>
        <v>4148.6532767653007</v>
      </c>
      <c r="DV42" s="248">
        <f xml:space="preserve"> 'FS Qtr'!DV$11</f>
        <v>4559.8944837439649</v>
      </c>
      <c r="DW42" s="248">
        <f xml:space="preserve"> 'FS Qtr'!DW$11</f>
        <v>1749.7462360564282</v>
      </c>
      <c r="DX42" s="248">
        <f xml:space="preserve"> 'FS Qtr'!DX$11</f>
        <v>1749.7462360564291</v>
      </c>
      <c r="DY42" s="248">
        <f xml:space="preserve"> 'FS Qtr'!DY$11</f>
        <v>4126.1475390699525</v>
      </c>
      <c r="DZ42" s="248">
        <f xml:space="preserve"> 'FS Qtr'!DZ$11</f>
        <v>4535.3427698944924</v>
      </c>
      <c r="EA42" s="248">
        <f xml:space="preserve"> 'FS Qtr'!EA$11</f>
        <v>1739.1753592601276</v>
      </c>
      <c r="EB42" s="248">
        <f xml:space="preserve"> 'FS Qtr'!EB$11</f>
        <v>1739.175359260129</v>
      </c>
      <c r="EC42" s="248">
        <f xml:space="preserve"> 'FS Qtr'!EC$11</f>
        <v>0</v>
      </c>
      <c r="ED42" s="248">
        <f xml:space="preserve"> 'FS Qtr'!ED$11</f>
        <v>0</v>
      </c>
      <c r="EE42" s="248">
        <f xml:space="preserve"> 'FS Qtr'!EE$11</f>
        <v>0</v>
      </c>
      <c r="EF42" s="248">
        <f xml:space="preserve"> 'FS Qtr'!EF$11</f>
        <v>0</v>
      </c>
      <c r="EG42" s="248">
        <f xml:space="preserve"> 'FS Qtr'!EG$11</f>
        <v>0</v>
      </c>
      <c r="EH42" s="248">
        <f xml:space="preserve"> 'FS Qtr'!EH$11</f>
        <v>0</v>
      </c>
      <c r="EI42" s="248">
        <f xml:space="preserve"> 'FS Qtr'!EI$11</f>
        <v>0</v>
      </c>
      <c r="EJ42" s="248">
        <f xml:space="preserve"> 'FS Qtr'!EJ$11</f>
        <v>0</v>
      </c>
      <c r="EK42" s="248">
        <f xml:space="preserve"> 'FS Qtr'!EK$11</f>
        <v>0</v>
      </c>
      <c r="EL42" s="248">
        <f xml:space="preserve"> 'FS Qtr'!EL$11</f>
        <v>0</v>
      </c>
      <c r="EM42" s="248">
        <f xml:space="preserve"> 'FS Qtr'!EM$11</f>
        <v>0</v>
      </c>
      <c r="EN42" s="248">
        <f xml:space="preserve"> 'FS Qtr'!EN$11</f>
        <v>0</v>
      </c>
      <c r="EO42" s="248">
        <f xml:space="preserve"> 'FS Qtr'!EO$11</f>
        <v>0</v>
      </c>
      <c r="EP42" s="248">
        <f xml:space="preserve"> 'FS Qtr'!EP$11</f>
        <v>0</v>
      </c>
      <c r="EQ42" s="248">
        <f xml:space="preserve"> 'FS Qtr'!EQ$11</f>
        <v>0</v>
      </c>
      <c r="ER42" s="248">
        <f xml:space="preserve"> 'FS Qtr'!ER$11</f>
        <v>0</v>
      </c>
      <c r="ES42" s="248">
        <f xml:space="preserve"> 'FS Qtr'!ES$11</f>
        <v>0</v>
      </c>
      <c r="ET42" s="248">
        <f xml:space="preserve"> 'FS Qtr'!ET$11</f>
        <v>0</v>
      </c>
      <c r="EU42" s="248">
        <f xml:space="preserve"> 'FS Qtr'!EU$11</f>
        <v>0</v>
      </c>
      <c r="EV42" s="248">
        <f xml:space="preserve"> 'FS Qtr'!EV$11</f>
        <v>0</v>
      </c>
      <c r="EW42" s="248">
        <f xml:space="preserve"> 'FS Qtr'!EW$11</f>
        <v>0</v>
      </c>
      <c r="EX42" s="248">
        <f xml:space="preserve"> 'FS Qtr'!EX$11</f>
        <v>0</v>
      </c>
      <c r="EY42" s="248">
        <f xml:space="preserve"> 'FS Qtr'!EY$11</f>
        <v>0</v>
      </c>
      <c r="EZ42" s="248">
        <f xml:space="preserve"> 'FS Qtr'!EZ$11</f>
        <v>0</v>
      </c>
      <c r="FA42" s="248">
        <f xml:space="preserve"> 'FS Qtr'!FA$11</f>
        <v>0</v>
      </c>
      <c r="FB42" s="248">
        <f xml:space="preserve"> 'FS Qtr'!FB$11</f>
        <v>0</v>
      </c>
      <c r="FC42" s="248">
        <f xml:space="preserve"> 'FS Qtr'!FC$11</f>
        <v>0</v>
      </c>
      <c r="FD42" s="248">
        <f xml:space="preserve"> 'FS Qtr'!FD$11</f>
        <v>0</v>
      </c>
      <c r="FE42" s="248">
        <f xml:space="preserve"> 'FS Qtr'!FE$11</f>
        <v>0</v>
      </c>
      <c r="FF42" s="248">
        <f xml:space="preserve"> 'FS Qtr'!FF$11</f>
        <v>0</v>
      </c>
      <c r="FG42" s="248">
        <f xml:space="preserve"> 'FS Qtr'!FG$11</f>
        <v>0</v>
      </c>
      <c r="FH42" s="248">
        <f xml:space="preserve"> 'FS Qtr'!FH$11</f>
        <v>0</v>
      </c>
      <c r="FI42" s="248">
        <f xml:space="preserve"> 'FS Qtr'!FI$11</f>
        <v>0</v>
      </c>
      <c r="FJ42" s="248">
        <f xml:space="preserve"> 'FS Qtr'!FJ$11</f>
        <v>0</v>
      </c>
      <c r="FK42" s="248">
        <f xml:space="preserve"> 'FS Qtr'!FK$11</f>
        <v>0</v>
      </c>
      <c r="FL42" s="248">
        <f xml:space="preserve"> 'FS Qtr'!FL$11</f>
        <v>0</v>
      </c>
      <c r="FM42" s="248">
        <f xml:space="preserve"> 'FS Qtr'!FM$11</f>
        <v>0</v>
      </c>
      <c r="FN42" s="248">
        <f xml:space="preserve"> 'FS Qtr'!FN$11</f>
        <v>0</v>
      </c>
      <c r="FO42" s="248">
        <f xml:space="preserve"> 'FS Qtr'!FO$11</f>
        <v>0</v>
      </c>
      <c r="FP42" s="248">
        <f xml:space="preserve"> 'FS Qtr'!FP$11</f>
        <v>0</v>
      </c>
      <c r="FQ42" s="248">
        <f xml:space="preserve"> 'FS Qtr'!FQ$11</f>
        <v>0</v>
      </c>
      <c r="FR42" s="248">
        <f xml:space="preserve"> 'FS Qtr'!FR$11</f>
        <v>0</v>
      </c>
      <c r="FS42" s="248">
        <f xml:space="preserve"> 'FS Qtr'!FS$11</f>
        <v>0</v>
      </c>
      <c r="FT42" s="248">
        <f xml:space="preserve"> 'FS Qtr'!FT$11</f>
        <v>0</v>
      </c>
      <c r="FU42" s="248">
        <f xml:space="preserve"> 'FS Qtr'!FU$11</f>
        <v>0</v>
      </c>
      <c r="FV42" s="248">
        <f xml:space="preserve"> 'FS Qtr'!FV$11</f>
        <v>0</v>
      </c>
      <c r="FW42" s="248">
        <f xml:space="preserve"> 'FS Qtr'!FW$11</f>
        <v>0</v>
      </c>
      <c r="FX42" s="248">
        <f xml:space="preserve"> 'FS Qtr'!FX$11</f>
        <v>0</v>
      </c>
      <c r="FY42" s="248">
        <f xml:space="preserve"> 'FS Qtr'!FY$11</f>
        <v>0</v>
      </c>
      <c r="FZ42" s="248">
        <f xml:space="preserve"> 'FS Qtr'!FZ$11</f>
        <v>0</v>
      </c>
      <c r="GA42" s="248">
        <f xml:space="preserve"> 'FS Qtr'!GA$11</f>
        <v>0</v>
      </c>
      <c r="GB42" s="248">
        <f xml:space="preserve"> 'FS Qtr'!GB$11</f>
        <v>0</v>
      </c>
      <c r="GC42" s="248">
        <f xml:space="preserve"> 'FS Qtr'!GC$11</f>
        <v>0</v>
      </c>
      <c r="GD42" s="248">
        <f xml:space="preserve"> 'FS Qtr'!GD$11</f>
        <v>0</v>
      </c>
      <c r="GE42" s="248">
        <f xml:space="preserve"> 'FS Qtr'!GE$11</f>
        <v>0</v>
      </c>
      <c r="GF42" s="248">
        <f xml:space="preserve"> 'FS Qtr'!GF$11</f>
        <v>0</v>
      </c>
      <c r="GG42" s="248">
        <f xml:space="preserve"> 'FS Qtr'!GG$11</f>
        <v>0</v>
      </c>
      <c r="GH42" s="248">
        <f xml:space="preserve"> 'FS Qtr'!GH$11</f>
        <v>0</v>
      </c>
      <c r="GI42" s="248">
        <f xml:space="preserve"> 'FS Qtr'!GI$11</f>
        <v>0</v>
      </c>
      <c r="GJ42" s="248">
        <f xml:space="preserve"> 'FS Qtr'!GJ$11</f>
        <v>0</v>
      </c>
    </row>
    <row r="43" spans="2:192" x14ac:dyDescent="0.25">
      <c r="D43" s="60" t="s">
        <v>262</v>
      </c>
      <c r="E43" s="100" t="str">
        <f t="shared" ref="E43:AJ43" si="39" xml:space="preserve"> E$21</f>
        <v>Tax depreciation</v>
      </c>
      <c r="F43" s="100">
        <f t="shared" si="39"/>
        <v>0</v>
      </c>
      <c r="G43" s="100" t="str">
        <f t="shared" si="39"/>
        <v>$ 000s</v>
      </c>
      <c r="H43" s="100">
        <f t="shared" si="39"/>
        <v>99999.999999999985</v>
      </c>
      <c r="I43" s="100">
        <f t="shared" si="39"/>
        <v>0</v>
      </c>
      <c r="J43" s="100">
        <f t="shared" si="39"/>
        <v>0</v>
      </c>
      <c r="K43" s="100">
        <f t="shared" si="39"/>
        <v>0</v>
      </c>
      <c r="L43" s="100">
        <f t="shared" si="39"/>
        <v>0</v>
      </c>
      <c r="M43" s="100">
        <f t="shared" si="39"/>
        <v>5000</v>
      </c>
      <c r="N43" s="100">
        <f t="shared" si="39"/>
        <v>4750</v>
      </c>
      <c r="O43" s="100">
        <f t="shared" si="39"/>
        <v>4512.5</v>
      </c>
      <c r="P43" s="100">
        <f t="shared" si="39"/>
        <v>4286.875</v>
      </c>
      <c r="Q43" s="100">
        <f t="shared" si="39"/>
        <v>4072.53125</v>
      </c>
      <c r="R43" s="100">
        <f t="shared" si="39"/>
        <v>3868.9046875000004</v>
      </c>
      <c r="S43" s="100">
        <f t="shared" si="39"/>
        <v>3675.459453125</v>
      </c>
      <c r="T43" s="100">
        <f t="shared" si="39"/>
        <v>3491.6864804687498</v>
      </c>
      <c r="U43" s="100">
        <f t="shared" si="39"/>
        <v>3317.1021564453122</v>
      </c>
      <c r="V43" s="100">
        <f t="shared" si="39"/>
        <v>3151.2470486230468</v>
      </c>
      <c r="W43" s="100">
        <f t="shared" si="39"/>
        <v>2993.6846961918945</v>
      </c>
      <c r="X43" s="100">
        <f t="shared" si="39"/>
        <v>2844.0004613822998</v>
      </c>
      <c r="Y43" s="100">
        <f t="shared" si="39"/>
        <v>2701.8004383131847</v>
      </c>
      <c r="Z43" s="100">
        <f t="shared" si="39"/>
        <v>2566.7104163975255</v>
      </c>
      <c r="AA43" s="100">
        <f t="shared" si="39"/>
        <v>2438.3748955776496</v>
      </c>
      <c r="AB43" s="100">
        <f t="shared" si="39"/>
        <v>2316.4561507987669</v>
      </c>
      <c r="AC43" s="100">
        <f t="shared" si="39"/>
        <v>2200.6333432588285</v>
      </c>
      <c r="AD43" s="100">
        <f t="shared" si="39"/>
        <v>2090.6016760958873</v>
      </c>
      <c r="AE43" s="100">
        <f t="shared" si="39"/>
        <v>1986.0715922910929</v>
      </c>
      <c r="AF43" s="100">
        <f t="shared" si="39"/>
        <v>1886.7680126765383</v>
      </c>
      <c r="AG43" s="100">
        <f t="shared" si="39"/>
        <v>1792.4296120427114</v>
      </c>
      <c r="AH43" s="100">
        <f t="shared" si="39"/>
        <v>1702.8081314405758</v>
      </c>
      <c r="AI43" s="100">
        <f t="shared" si="39"/>
        <v>1617.6677248685471</v>
      </c>
      <c r="AJ43" s="100">
        <f t="shared" si="39"/>
        <v>1536.7843386251197</v>
      </c>
      <c r="AK43" s="100">
        <f t="shared" ref="AK43:BP43" si="40" xml:space="preserve"> AK$21</f>
        <v>1459.9451216938637</v>
      </c>
      <c r="AL43" s="100">
        <f t="shared" si="40"/>
        <v>1386.9478656091705</v>
      </c>
      <c r="AM43" s="100">
        <f t="shared" si="40"/>
        <v>1317.6004723287119</v>
      </c>
      <c r="AN43" s="100">
        <f t="shared" si="40"/>
        <v>1251.7204487122763</v>
      </c>
      <c r="AO43" s="100">
        <f t="shared" si="40"/>
        <v>1189.1344262766625</v>
      </c>
      <c r="AP43" s="100">
        <f t="shared" si="40"/>
        <v>1129.6777049628295</v>
      </c>
      <c r="AQ43" s="100">
        <f t="shared" si="40"/>
        <v>1073.1938197146881</v>
      </c>
      <c r="AR43" s="100">
        <f t="shared" si="40"/>
        <v>1019.5341287289535</v>
      </c>
      <c r="AS43" s="100">
        <f t="shared" si="40"/>
        <v>968.55742229250598</v>
      </c>
      <c r="AT43" s="100">
        <f t="shared" si="40"/>
        <v>920.12955117788067</v>
      </c>
      <c r="AU43" s="100">
        <f t="shared" si="40"/>
        <v>874.12307361898661</v>
      </c>
      <c r="AV43" s="100">
        <f t="shared" si="40"/>
        <v>830.41691993803727</v>
      </c>
      <c r="AW43" s="100">
        <f t="shared" si="40"/>
        <v>788.89607394113546</v>
      </c>
      <c r="AX43" s="100">
        <f t="shared" si="40"/>
        <v>749.45127024407861</v>
      </c>
      <c r="AY43" s="100">
        <f t="shared" si="40"/>
        <v>711.97870673187469</v>
      </c>
      <c r="AZ43" s="100">
        <f t="shared" si="40"/>
        <v>676.37977139528095</v>
      </c>
      <c r="BA43" s="100">
        <f t="shared" si="40"/>
        <v>642.56078282551698</v>
      </c>
      <c r="BB43" s="100">
        <f t="shared" si="40"/>
        <v>610.43274368424102</v>
      </c>
      <c r="BC43" s="100">
        <f t="shared" si="40"/>
        <v>579.91110650002895</v>
      </c>
      <c r="BD43" s="100">
        <f t="shared" si="40"/>
        <v>550.91555117502753</v>
      </c>
      <c r="BE43" s="100">
        <f t="shared" si="40"/>
        <v>523.36977361627612</v>
      </c>
      <c r="BF43" s="100">
        <f t="shared" si="40"/>
        <v>497.20128493546235</v>
      </c>
      <c r="BG43" s="100">
        <f t="shared" si="40"/>
        <v>472.3412206886893</v>
      </c>
      <c r="BH43" s="100">
        <f t="shared" si="40"/>
        <v>448.72415965425483</v>
      </c>
      <c r="BI43" s="100">
        <f t="shared" si="40"/>
        <v>426.28795167154203</v>
      </c>
      <c r="BJ43" s="100">
        <f t="shared" si="40"/>
        <v>404.97355408796494</v>
      </c>
      <c r="BK43" s="100">
        <f t="shared" si="40"/>
        <v>384.72487638356671</v>
      </c>
      <c r="BL43" s="100">
        <f t="shared" si="40"/>
        <v>365.48863256438835</v>
      </c>
      <c r="BM43" s="100">
        <f t="shared" si="40"/>
        <v>347.21420093616894</v>
      </c>
      <c r="BN43" s="100">
        <f t="shared" si="40"/>
        <v>329.8534908893605</v>
      </c>
      <c r="BO43" s="100">
        <f t="shared" si="40"/>
        <v>313.3608163448925</v>
      </c>
      <c r="BP43" s="100">
        <f t="shared" si="40"/>
        <v>297.69277552764783</v>
      </c>
      <c r="BQ43" s="100">
        <f t="shared" ref="BQ43:CV43" si="41" xml:space="preserve"> BQ$21</f>
        <v>282.80813675126547</v>
      </c>
      <c r="BR43" s="100">
        <f t="shared" si="41"/>
        <v>268.6677299137022</v>
      </c>
      <c r="BS43" s="100">
        <f t="shared" si="41"/>
        <v>255.23434341801709</v>
      </c>
      <c r="BT43" s="100">
        <f t="shared" si="41"/>
        <v>242.47262624711621</v>
      </c>
      <c r="BU43" s="100">
        <f t="shared" si="41"/>
        <v>230.34899493476041</v>
      </c>
      <c r="BV43" s="100">
        <f t="shared" si="41"/>
        <v>218.8315451880224</v>
      </c>
      <c r="BW43" s="100">
        <f t="shared" si="41"/>
        <v>207.88996792862127</v>
      </c>
      <c r="BX43" s="100">
        <f t="shared" si="41"/>
        <v>197.49546953219021</v>
      </c>
      <c r="BY43" s="100">
        <f t="shared" si="41"/>
        <v>187.62069605558068</v>
      </c>
      <c r="BZ43" s="100">
        <f t="shared" si="41"/>
        <v>178.23966125280165</v>
      </c>
      <c r="CA43" s="100">
        <f t="shared" si="41"/>
        <v>169.32767819016158</v>
      </c>
      <c r="CB43" s="100">
        <f t="shared" si="41"/>
        <v>160.86129428065348</v>
      </c>
      <c r="CC43" s="100">
        <f t="shared" si="41"/>
        <v>152.8182295666208</v>
      </c>
      <c r="CD43" s="100">
        <f t="shared" si="41"/>
        <v>145.17731808828975</v>
      </c>
      <c r="CE43" s="100">
        <f t="shared" si="41"/>
        <v>137.91845218387527</v>
      </c>
      <c r="CF43" s="100">
        <f t="shared" si="41"/>
        <v>131.02252957468153</v>
      </c>
      <c r="CG43" s="100">
        <f t="shared" si="41"/>
        <v>124.47140309594745</v>
      </c>
      <c r="CH43" s="100">
        <f t="shared" si="41"/>
        <v>118.24783294115008</v>
      </c>
      <c r="CI43" s="100">
        <f t="shared" si="41"/>
        <v>112.33544129409256</v>
      </c>
      <c r="CJ43" s="100">
        <f t="shared" si="41"/>
        <v>106.71866922938794</v>
      </c>
      <c r="CK43" s="100">
        <f t="shared" si="41"/>
        <v>101.38273576791855</v>
      </c>
      <c r="CL43" s="100">
        <f t="shared" si="41"/>
        <v>96.313598979522624</v>
      </c>
      <c r="CM43" s="100">
        <f t="shared" si="41"/>
        <v>91.497919030546484</v>
      </c>
      <c r="CN43" s="100">
        <f t="shared" si="41"/>
        <v>86.923023079019174</v>
      </c>
      <c r="CO43" s="100">
        <f t="shared" si="41"/>
        <v>82.576871925068204</v>
      </c>
      <c r="CP43" s="100">
        <f t="shared" si="41"/>
        <v>78.4480283288148</v>
      </c>
      <c r="CQ43" s="100">
        <f t="shared" si="41"/>
        <v>74.525626912374051</v>
      </c>
      <c r="CR43" s="100">
        <f t="shared" si="41"/>
        <v>70.799345566755349</v>
      </c>
      <c r="CS43" s="100">
        <f t="shared" si="41"/>
        <v>67.259378288417579</v>
      </c>
      <c r="CT43" s="100">
        <f t="shared" si="41"/>
        <v>63.896409373996704</v>
      </c>
      <c r="CU43" s="100">
        <f t="shared" si="41"/>
        <v>60.701588905296866</v>
      </c>
      <c r="CV43" s="100">
        <f t="shared" si="41"/>
        <v>57.666509460032024</v>
      </c>
      <c r="CW43" s="100">
        <f t="shared" ref="CW43:EB43" si="42" xml:space="preserve"> CW$21</f>
        <v>54.783183987030419</v>
      </c>
      <c r="CX43" s="100">
        <f t="shared" si="42"/>
        <v>52.044024787678893</v>
      </c>
      <c r="CY43" s="100">
        <f t="shared" si="42"/>
        <v>49.441823548294956</v>
      </c>
      <c r="CZ43" s="100">
        <f t="shared" si="42"/>
        <v>46.969732370880209</v>
      </c>
      <c r="DA43" s="100">
        <f t="shared" si="42"/>
        <v>44.621245752336193</v>
      </c>
      <c r="DB43" s="100">
        <f t="shared" si="42"/>
        <v>42.390183464719385</v>
      </c>
      <c r="DC43" s="100">
        <f t="shared" si="42"/>
        <v>40.270674291483417</v>
      </c>
      <c r="DD43" s="100">
        <f t="shared" si="42"/>
        <v>38.257140576909244</v>
      </c>
      <c r="DE43" s="100">
        <f t="shared" si="42"/>
        <v>36.344283548063785</v>
      </c>
      <c r="DF43" s="100">
        <f t="shared" si="42"/>
        <v>34.527069370660591</v>
      </c>
      <c r="DG43" s="100">
        <f t="shared" si="42"/>
        <v>32.800715902127564</v>
      </c>
      <c r="DH43" s="100">
        <f t="shared" si="42"/>
        <v>31.160680107021189</v>
      </c>
      <c r="DI43" s="100">
        <f t="shared" si="42"/>
        <v>29.602646101670128</v>
      </c>
      <c r="DJ43" s="100">
        <f t="shared" si="42"/>
        <v>28.122513796586624</v>
      </c>
      <c r="DK43" s="100">
        <f t="shared" si="42"/>
        <v>26.716388106757293</v>
      </c>
      <c r="DL43" s="100">
        <f t="shared" si="42"/>
        <v>25.380568701419428</v>
      </c>
      <c r="DM43" s="100">
        <f t="shared" si="42"/>
        <v>24.111540266348456</v>
      </c>
      <c r="DN43" s="100">
        <f t="shared" si="42"/>
        <v>22.905963253031032</v>
      </c>
      <c r="DO43" s="100">
        <f t="shared" si="42"/>
        <v>21.760665090379483</v>
      </c>
      <c r="DP43" s="100">
        <f t="shared" si="42"/>
        <v>20.672631835860511</v>
      </c>
      <c r="DQ43" s="100">
        <f t="shared" si="42"/>
        <v>19.639000244067486</v>
      </c>
      <c r="DR43" s="100">
        <f t="shared" si="42"/>
        <v>18.657050231864112</v>
      </c>
      <c r="DS43" s="100">
        <f t="shared" si="42"/>
        <v>17.724197720270904</v>
      </c>
      <c r="DT43" s="100">
        <f t="shared" si="42"/>
        <v>16.837987834257358</v>
      </c>
      <c r="DU43" s="100">
        <f t="shared" si="42"/>
        <v>15.99608844254449</v>
      </c>
      <c r="DV43" s="100">
        <f t="shared" si="42"/>
        <v>15.196284020417266</v>
      </c>
      <c r="DW43" s="100">
        <f t="shared" si="42"/>
        <v>14.436469819396406</v>
      </c>
      <c r="DX43" s="100">
        <f t="shared" si="42"/>
        <v>13.714646328426586</v>
      </c>
      <c r="DY43" s="100">
        <f t="shared" si="42"/>
        <v>13.028914012005258</v>
      </c>
      <c r="DZ43" s="100">
        <f t="shared" si="42"/>
        <v>12.377468311404995</v>
      </c>
      <c r="EA43" s="100">
        <f t="shared" si="42"/>
        <v>11.758594895834745</v>
      </c>
      <c r="EB43" s="100">
        <f t="shared" si="42"/>
        <v>223.41330302086016</v>
      </c>
      <c r="EC43" s="100">
        <f t="shared" ref="EC43:FH43" si="43" xml:space="preserve"> EC$21</f>
        <v>0</v>
      </c>
      <c r="ED43" s="100">
        <f t="shared" si="43"/>
        <v>0</v>
      </c>
      <c r="EE43" s="100">
        <f t="shared" si="43"/>
        <v>0</v>
      </c>
      <c r="EF43" s="100">
        <f t="shared" si="43"/>
        <v>0</v>
      </c>
      <c r="EG43" s="100">
        <f t="shared" si="43"/>
        <v>0</v>
      </c>
      <c r="EH43" s="100">
        <f t="shared" si="43"/>
        <v>0</v>
      </c>
      <c r="EI43" s="100">
        <f t="shared" si="43"/>
        <v>0</v>
      </c>
      <c r="EJ43" s="100">
        <f t="shared" si="43"/>
        <v>0</v>
      </c>
      <c r="EK43" s="100">
        <f t="shared" si="43"/>
        <v>0</v>
      </c>
      <c r="EL43" s="100">
        <f t="shared" si="43"/>
        <v>0</v>
      </c>
      <c r="EM43" s="100">
        <f t="shared" si="43"/>
        <v>0</v>
      </c>
      <c r="EN43" s="100">
        <f t="shared" si="43"/>
        <v>0</v>
      </c>
      <c r="EO43" s="100">
        <f t="shared" si="43"/>
        <v>0</v>
      </c>
      <c r="EP43" s="100">
        <f t="shared" si="43"/>
        <v>0</v>
      </c>
      <c r="EQ43" s="100">
        <f t="shared" si="43"/>
        <v>0</v>
      </c>
      <c r="ER43" s="100">
        <f t="shared" si="43"/>
        <v>0</v>
      </c>
      <c r="ES43" s="100">
        <f t="shared" si="43"/>
        <v>0</v>
      </c>
      <c r="ET43" s="100">
        <f t="shared" si="43"/>
        <v>0</v>
      </c>
      <c r="EU43" s="100">
        <f t="shared" si="43"/>
        <v>0</v>
      </c>
      <c r="EV43" s="100">
        <f t="shared" si="43"/>
        <v>0</v>
      </c>
      <c r="EW43" s="100">
        <f t="shared" si="43"/>
        <v>0</v>
      </c>
      <c r="EX43" s="100">
        <f t="shared" si="43"/>
        <v>0</v>
      </c>
      <c r="EY43" s="100">
        <f t="shared" si="43"/>
        <v>0</v>
      </c>
      <c r="EZ43" s="100">
        <f t="shared" si="43"/>
        <v>0</v>
      </c>
      <c r="FA43" s="100">
        <f t="shared" si="43"/>
        <v>0</v>
      </c>
      <c r="FB43" s="100">
        <f t="shared" si="43"/>
        <v>0</v>
      </c>
      <c r="FC43" s="100">
        <f t="shared" si="43"/>
        <v>0</v>
      </c>
      <c r="FD43" s="100">
        <f t="shared" si="43"/>
        <v>0</v>
      </c>
      <c r="FE43" s="100">
        <f t="shared" si="43"/>
        <v>0</v>
      </c>
      <c r="FF43" s="100">
        <f t="shared" si="43"/>
        <v>0</v>
      </c>
      <c r="FG43" s="100">
        <f t="shared" si="43"/>
        <v>0</v>
      </c>
      <c r="FH43" s="100">
        <f t="shared" si="43"/>
        <v>0</v>
      </c>
      <c r="FI43" s="100">
        <f t="shared" ref="FI43:GJ43" si="44" xml:space="preserve"> FI$21</f>
        <v>0</v>
      </c>
      <c r="FJ43" s="100">
        <f t="shared" si="44"/>
        <v>0</v>
      </c>
      <c r="FK43" s="100">
        <f t="shared" si="44"/>
        <v>0</v>
      </c>
      <c r="FL43" s="100">
        <f t="shared" si="44"/>
        <v>0</v>
      </c>
      <c r="FM43" s="100">
        <f t="shared" si="44"/>
        <v>0</v>
      </c>
      <c r="FN43" s="100">
        <f t="shared" si="44"/>
        <v>0</v>
      </c>
      <c r="FO43" s="100">
        <f t="shared" si="44"/>
        <v>0</v>
      </c>
      <c r="FP43" s="100">
        <f t="shared" si="44"/>
        <v>0</v>
      </c>
      <c r="FQ43" s="100">
        <f t="shared" si="44"/>
        <v>0</v>
      </c>
      <c r="FR43" s="100">
        <f t="shared" si="44"/>
        <v>0</v>
      </c>
      <c r="FS43" s="100">
        <f t="shared" si="44"/>
        <v>0</v>
      </c>
      <c r="FT43" s="100">
        <f t="shared" si="44"/>
        <v>0</v>
      </c>
      <c r="FU43" s="100">
        <f t="shared" si="44"/>
        <v>0</v>
      </c>
      <c r="FV43" s="100">
        <f t="shared" si="44"/>
        <v>0</v>
      </c>
      <c r="FW43" s="100">
        <f t="shared" si="44"/>
        <v>0</v>
      </c>
      <c r="FX43" s="100">
        <f t="shared" si="44"/>
        <v>0</v>
      </c>
      <c r="FY43" s="100">
        <f t="shared" si="44"/>
        <v>0</v>
      </c>
      <c r="FZ43" s="100">
        <f t="shared" si="44"/>
        <v>0</v>
      </c>
      <c r="GA43" s="100">
        <f t="shared" si="44"/>
        <v>0</v>
      </c>
      <c r="GB43" s="100">
        <f t="shared" si="44"/>
        <v>0</v>
      </c>
      <c r="GC43" s="100">
        <f t="shared" si="44"/>
        <v>0</v>
      </c>
      <c r="GD43" s="100">
        <f t="shared" si="44"/>
        <v>0</v>
      </c>
      <c r="GE43" s="100">
        <f t="shared" si="44"/>
        <v>0</v>
      </c>
      <c r="GF43" s="100">
        <f t="shared" si="44"/>
        <v>0</v>
      </c>
      <c r="GG43" s="100">
        <f t="shared" si="44"/>
        <v>0</v>
      </c>
      <c r="GH43" s="100">
        <f t="shared" si="44"/>
        <v>0</v>
      </c>
      <c r="GI43" s="100">
        <f t="shared" si="44"/>
        <v>0</v>
      </c>
      <c r="GJ43" s="100">
        <f t="shared" si="44"/>
        <v>0</v>
      </c>
    </row>
    <row r="44" spans="2:192" x14ac:dyDescent="0.25">
      <c r="D44" s="60" t="s">
        <v>262</v>
      </c>
      <c r="E44" s="100" t="str">
        <f t="shared" ref="E44:AJ44" si="45" xml:space="preserve"> E$38</f>
        <v>Interest deduction for tax</v>
      </c>
      <c r="F44" s="100">
        <f t="shared" si="45"/>
        <v>0</v>
      </c>
      <c r="G44" s="100" t="str">
        <f t="shared" si="45"/>
        <v>$ 000s</v>
      </c>
      <c r="H44" s="100">
        <f t="shared" ca="1" si="45"/>
        <v>23252.726114388322</v>
      </c>
      <c r="I44" s="100">
        <f t="shared" si="45"/>
        <v>0</v>
      </c>
      <c r="J44" s="100">
        <f t="shared" si="45"/>
        <v>0</v>
      </c>
      <c r="K44" s="100">
        <f t="shared" ca="1" si="45"/>
        <v>0</v>
      </c>
      <c r="L44" s="100">
        <f t="shared" ca="1" si="45"/>
        <v>0</v>
      </c>
      <c r="M44" s="100">
        <f t="shared" ca="1" si="45"/>
        <v>1114.7499999999998</v>
      </c>
      <c r="N44" s="100">
        <f t="shared" ca="1" si="45"/>
        <v>1098.825</v>
      </c>
      <c r="O44" s="100">
        <f t="shared" ca="1" si="45"/>
        <v>1070.6500000000001</v>
      </c>
      <c r="P44" s="100">
        <f t="shared" ca="1" si="45"/>
        <v>1042.386375</v>
      </c>
      <c r="Q44" s="100">
        <f t="shared" ca="1" si="45"/>
        <v>1048.0670617083333</v>
      </c>
      <c r="R44" s="100">
        <f t="shared" ca="1" si="45"/>
        <v>986.125</v>
      </c>
      <c r="S44" s="100">
        <f t="shared" ca="1" si="45"/>
        <v>957.94999999999993</v>
      </c>
      <c r="T44" s="100">
        <f t="shared" ca="1" si="45"/>
        <v>929.12002985074628</v>
      </c>
      <c r="U44" s="100">
        <f t="shared" ca="1" si="45"/>
        <v>930.47516238142612</v>
      </c>
      <c r="V44" s="100">
        <f t="shared" ca="1" si="45"/>
        <v>873.42499999999995</v>
      </c>
      <c r="W44" s="100">
        <f t="shared" ca="1" si="45"/>
        <v>845.25</v>
      </c>
      <c r="X44" s="100">
        <f t="shared" ca="1" si="45"/>
        <v>824.91689128156884</v>
      </c>
      <c r="Y44" s="100">
        <f t="shared" ca="1" si="45"/>
        <v>813.15451159867871</v>
      </c>
      <c r="Z44" s="100">
        <f t="shared" ca="1" si="45"/>
        <v>760.72500000000002</v>
      </c>
      <c r="AA44" s="100">
        <f t="shared" ca="1" si="45"/>
        <v>732.55</v>
      </c>
      <c r="AB44" s="100">
        <f t="shared" ca="1" si="45"/>
        <v>702.58190596841291</v>
      </c>
      <c r="AC44" s="100">
        <f t="shared" ca="1" si="45"/>
        <v>695.28021099494345</v>
      </c>
      <c r="AD44" s="100">
        <f t="shared" ca="1" si="45"/>
        <v>648.02499999999998</v>
      </c>
      <c r="AE44" s="100">
        <f t="shared" ca="1" si="45"/>
        <v>619.85</v>
      </c>
      <c r="AF44" s="100">
        <f t="shared" ca="1" si="45"/>
        <v>589.31014524220188</v>
      </c>
      <c r="AG44" s="100">
        <f t="shared" ca="1" si="45"/>
        <v>577.67719589546607</v>
      </c>
      <c r="AH44" s="100">
        <f t="shared" ca="1" si="45"/>
        <v>535.32500000000005</v>
      </c>
      <c r="AI44" s="100">
        <f t="shared" ca="1" si="45"/>
        <v>507.15</v>
      </c>
      <c r="AJ44" s="100">
        <f t="shared" ca="1" si="45"/>
        <v>476.03659725592229</v>
      </c>
      <c r="AK44" s="100">
        <f t="shared" ref="AK44:BP44" ca="1" si="46" xml:space="preserve"> AK$38</f>
        <v>460.07051234540575</v>
      </c>
      <c r="AL44" s="100">
        <f t="shared" ca="1" si="46"/>
        <v>422.625</v>
      </c>
      <c r="AM44" s="100">
        <f t="shared" ca="1" si="46"/>
        <v>394.45</v>
      </c>
      <c r="AN44" s="100">
        <f t="shared" ca="1" si="46"/>
        <v>368.51553515257268</v>
      </c>
      <c r="AO44" s="100">
        <f t="shared" ca="1" si="46"/>
        <v>346.63889943478762</v>
      </c>
      <c r="AP44" s="100">
        <f t="shared" ca="1" si="46"/>
        <v>309.92500000000001</v>
      </c>
      <c r="AQ44" s="100">
        <f t="shared" ca="1" si="46"/>
        <v>281.75</v>
      </c>
      <c r="AR44" s="100">
        <f t="shared" ca="1" si="46"/>
        <v>253.2606771027389</v>
      </c>
      <c r="AS44" s="100">
        <f t="shared" ca="1" si="46"/>
        <v>233.09606380854518</v>
      </c>
      <c r="AT44" s="100">
        <f t="shared" ca="1" si="46"/>
        <v>197.22499999999999</v>
      </c>
      <c r="AU44" s="100">
        <f t="shared" ca="1" si="46"/>
        <v>169.04999999999998</v>
      </c>
      <c r="AV44" s="100">
        <f t="shared" ca="1" si="46"/>
        <v>141.78201630557663</v>
      </c>
      <c r="AW44" s="100">
        <f t="shared" ca="1" si="46"/>
        <v>119.10569167929025</v>
      </c>
      <c r="AX44" s="100">
        <f t="shared" ca="1" si="46"/>
        <v>84.524999999999991</v>
      </c>
      <c r="AY44" s="100">
        <f t="shared" ca="1" si="46"/>
        <v>56.35</v>
      </c>
      <c r="AZ44" s="100">
        <f t="shared" ca="1" si="46"/>
        <v>30.080395667360541</v>
      </c>
      <c r="BA44" s="100">
        <f t="shared" ca="1" si="46"/>
        <v>4.670235714343459</v>
      </c>
      <c r="BB44" s="100">
        <f t="shared" ca="1" si="46"/>
        <v>0</v>
      </c>
      <c r="BC44" s="100">
        <f t="shared" ca="1" si="46"/>
        <v>0</v>
      </c>
      <c r="BD44" s="100">
        <f t="shared" ca="1" si="46"/>
        <v>0</v>
      </c>
      <c r="BE44" s="100">
        <f t="shared" ca="1" si="46"/>
        <v>0</v>
      </c>
      <c r="BF44" s="100">
        <f t="shared" ca="1" si="46"/>
        <v>0</v>
      </c>
      <c r="BG44" s="100">
        <f t="shared" ca="1" si="46"/>
        <v>0</v>
      </c>
      <c r="BH44" s="100">
        <f t="shared" ca="1" si="46"/>
        <v>0</v>
      </c>
      <c r="BI44" s="100">
        <f t="shared" ca="1" si="46"/>
        <v>0</v>
      </c>
      <c r="BJ44" s="100">
        <f t="shared" ca="1" si="46"/>
        <v>0</v>
      </c>
      <c r="BK44" s="100">
        <f t="shared" ca="1" si="46"/>
        <v>0</v>
      </c>
      <c r="BL44" s="100">
        <f t="shared" ca="1" si="46"/>
        <v>0</v>
      </c>
      <c r="BM44" s="100">
        <f t="shared" ca="1" si="46"/>
        <v>0</v>
      </c>
      <c r="BN44" s="100">
        <f t="shared" ca="1" si="46"/>
        <v>0</v>
      </c>
      <c r="BO44" s="100">
        <f t="shared" ca="1" si="46"/>
        <v>0</v>
      </c>
      <c r="BP44" s="100">
        <f t="shared" ca="1" si="46"/>
        <v>0</v>
      </c>
      <c r="BQ44" s="100">
        <f t="shared" ref="BQ44:CV44" ca="1" si="47" xml:space="preserve"> BQ$38</f>
        <v>0</v>
      </c>
      <c r="BR44" s="100">
        <f t="shared" ca="1" si="47"/>
        <v>0</v>
      </c>
      <c r="BS44" s="100">
        <f t="shared" ca="1" si="47"/>
        <v>0</v>
      </c>
      <c r="BT44" s="100">
        <f t="shared" ca="1" si="47"/>
        <v>0</v>
      </c>
      <c r="BU44" s="100">
        <f t="shared" ca="1" si="47"/>
        <v>0</v>
      </c>
      <c r="BV44" s="100">
        <f t="shared" ca="1" si="47"/>
        <v>0</v>
      </c>
      <c r="BW44" s="100">
        <f t="shared" ca="1" si="47"/>
        <v>0</v>
      </c>
      <c r="BX44" s="100">
        <f t="shared" ca="1" si="47"/>
        <v>0</v>
      </c>
      <c r="BY44" s="100">
        <f t="shared" ca="1" si="47"/>
        <v>0</v>
      </c>
      <c r="BZ44" s="100">
        <f t="shared" ca="1" si="47"/>
        <v>0</v>
      </c>
      <c r="CA44" s="100">
        <f t="shared" ca="1" si="47"/>
        <v>0</v>
      </c>
      <c r="CB44" s="100">
        <f t="shared" ca="1" si="47"/>
        <v>0</v>
      </c>
      <c r="CC44" s="100">
        <f t="shared" ca="1" si="47"/>
        <v>0</v>
      </c>
      <c r="CD44" s="100">
        <f t="shared" ca="1" si="47"/>
        <v>0</v>
      </c>
      <c r="CE44" s="100">
        <f t="shared" ca="1" si="47"/>
        <v>0</v>
      </c>
      <c r="CF44" s="100">
        <f t="shared" ca="1" si="47"/>
        <v>0</v>
      </c>
      <c r="CG44" s="100">
        <f t="shared" ca="1" si="47"/>
        <v>0</v>
      </c>
      <c r="CH44" s="100">
        <f t="shared" ca="1" si="47"/>
        <v>0</v>
      </c>
      <c r="CI44" s="100">
        <f t="shared" ca="1" si="47"/>
        <v>0</v>
      </c>
      <c r="CJ44" s="100">
        <f t="shared" ca="1" si="47"/>
        <v>0</v>
      </c>
      <c r="CK44" s="100">
        <f t="shared" ca="1" si="47"/>
        <v>0</v>
      </c>
      <c r="CL44" s="100">
        <f t="shared" ca="1" si="47"/>
        <v>0</v>
      </c>
      <c r="CM44" s="100">
        <f t="shared" ca="1" si="47"/>
        <v>0</v>
      </c>
      <c r="CN44" s="100">
        <f t="shared" ca="1" si="47"/>
        <v>0</v>
      </c>
      <c r="CO44" s="100">
        <f t="shared" ca="1" si="47"/>
        <v>0</v>
      </c>
      <c r="CP44" s="100">
        <f t="shared" ca="1" si="47"/>
        <v>0</v>
      </c>
      <c r="CQ44" s="100">
        <f t="shared" ca="1" si="47"/>
        <v>0</v>
      </c>
      <c r="CR44" s="100">
        <f t="shared" ca="1" si="47"/>
        <v>0</v>
      </c>
      <c r="CS44" s="100">
        <f t="shared" ca="1" si="47"/>
        <v>0</v>
      </c>
      <c r="CT44" s="100">
        <f t="shared" ca="1" si="47"/>
        <v>0</v>
      </c>
      <c r="CU44" s="100">
        <f t="shared" ca="1" si="47"/>
        <v>0</v>
      </c>
      <c r="CV44" s="100">
        <f t="shared" ca="1" si="47"/>
        <v>0</v>
      </c>
      <c r="CW44" s="100">
        <f t="shared" ref="CW44:EB44" ca="1" si="48" xml:space="preserve"> CW$38</f>
        <v>0</v>
      </c>
      <c r="CX44" s="100">
        <f t="shared" ca="1" si="48"/>
        <v>0</v>
      </c>
      <c r="CY44" s="100">
        <f t="shared" ca="1" si="48"/>
        <v>0</v>
      </c>
      <c r="CZ44" s="100">
        <f t="shared" ca="1" si="48"/>
        <v>0</v>
      </c>
      <c r="DA44" s="100">
        <f t="shared" ca="1" si="48"/>
        <v>0</v>
      </c>
      <c r="DB44" s="100">
        <f t="shared" ca="1" si="48"/>
        <v>0</v>
      </c>
      <c r="DC44" s="100">
        <f t="shared" ca="1" si="48"/>
        <v>0</v>
      </c>
      <c r="DD44" s="100">
        <f t="shared" ca="1" si="48"/>
        <v>0</v>
      </c>
      <c r="DE44" s="100">
        <f t="shared" ca="1" si="48"/>
        <v>0</v>
      </c>
      <c r="DF44" s="100">
        <f t="shared" ca="1" si="48"/>
        <v>0</v>
      </c>
      <c r="DG44" s="100">
        <f t="shared" ca="1" si="48"/>
        <v>0</v>
      </c>
      <c r="DH44" s="100">
        <f t="shared" ca="1" si="48"/>
        <v>0</v>
      </c>
      <c r="DI44" s="100">
        <f t="shared" ca="1" si="48"/>
        <v>0</v>
      </c>
      <c r="DJ44" s="100">
        <f t="shared" ca="1" si="48"/>
        <v>0</v>
      </c>
      <c r="DK44" s="100">
        <f t="shared" ca="1" si="48"/>
        <v>0</v>
      </c>
      <c r="DL44" s="100">
        <f t="shared" ca="1" si="48"/>
        <v>0</v>
      </c>
      <c r="DM44" s="100">
        <f t="shared" ca="1" si="48"/>
        <v>0</v>
      </c>
      <c r="DN44" s="100">
        <f t="shared" ca="1" si="48"/>
        <v>0</v>
      </c>
      <c r="DO44" s="100">
        <f t="shared" ca="1" si="48"/>
        <v>0</v>
      </c>
      <c r="DP44" s="100">
        <f t="shared" ca="1" si="48"/>
        <v>0</v>
      </c>
      <c r="DQ44" s="100">
        <f t="shared" ca="1" si="48"/>
        <v>0</v>
      </c>
      <c r="DR44" s="100">
        <f t="shared" ca="1" si="48"/>
        <v>0</v>
      </c>
      <c r="DS44" s="100">
        <f t="shared" ca="1" si="48"/>
        <v>0</v>
      </c>
      <c r="DT44" s="100">
        <f t="shared" ca="1" si="48"/>
        <v>0</v>
      </c>
      <c r="DU44" s="100">
        <f t="shared" ca="1" si="48"/>
        <v>0</v>
      </c>
      <c r="DV44" s="100">
        <f t="shared" ca="1" si="48"/>
        <v>0</v>
      </c>
      <c r="DW44" s="100">
        <f t="shared" ca="1" si="48"/>
        <v>0</v>
      </c>
      <c r="DX44" s="100">
        <f t="shared" ca="1" si="48"/>
        <v>0</v>
      </c>
      <c r="DY44" s="100">
        <f t="shared" ca="1" si="48"/>
        <v>0</v>
      </c>
      <c r="DZ44" s="100">
        <f t="shared" ca="1" si="48"/>
        <v>0</v>
      </c>
      <c r="EA44" s="100">
        <f t="shared" ca="1" si="48"/>
        <v>0</v>
      </c>
      <c r="EB44" s="100">
        <f t="shared" ca="1" si="48"/>
        <v>0</v>
      </c>
      <c r="EC44" s="100">
        <f t="shared" ref="EC44:FH44" ca="1" si="49" xml:space="preserve"> EC$38</f>
        <v>0</v>
      </c>
      <c r="ED44" s="100">
        <f t="shared" ca="1" si="49"/>
        <v>0</v>
      </c>
      <c r="EE44" s="100">
        <f t="shared" ca="1" si="49"/>
        <v>0</v>
      </c>
      <c r="EF44" s="100">
        <f t="shared" ca="1" si="49"/>
        <v>0</v>
      </c>
      <c r="EG44" s="100">
        <f t="shared" ca="1" si="49"/>
        <v>0</v>
      </c>
      <c r="EH44" s="100">
        <f t="shared" ca="1" si="49"/>
        <v>0</v>
      </c>
      <c r="EI44" s="100">
        <f t="shared" ca="1" si="49"/>
        <v>0</v>
      </c>
      <c r="EJ44" s="100">
        <f t="shared" ca="1" si="49"/>
        <v>0</v>
      </c>
      <c r="EK44" s="100">
        <f t="shared" ca="1" si="49"/>
        <v>0</v>
      </c>
      <c r="EL44" s="100">
        <f t="shared" ca="1" si="49"/>
        <v>0</v>
      </c>
      <c r="EM44" s="100">
        <f t="shared" ca="1" si="49"/>
        <v>0</v>
      </c>
      <c r="EN44" s="100">
        <f t="shared" ca="1" si="49"/>
        <v>0</v>
      </c>
      <c r="EO44" s="100">
        <f t="shared" ca="1" si="49"/>
        <v>0</v>
      </c>
      <c r="EP44" s="100">
        <f t="shared" ca="1" si="49"/>
        <v>0</v>
      </c>
      <c r="EQ44" s="100">
        <f t="shared" ca="1" si="49"/>
        <v>0</v>
      </c>
      <c r="ER44" s="100">
        <f t="shared" ca="1" si="49"/>
        <v>0</v>
      </c>
      <c r="ES44" s="100">
        <f t="shared" ca="1" si="49"/>
        <v>0</v>
      </c>
      <c r="ET44" s="100">
        <f t="shared" ca="1" si="49"/>
        <v>0</v>
      </c>
      <c r="EU44" s="100">
        <f t="shared" ca="1" si="49"/>
        <v>0</v>
      </c>
      <c r="EV44" s="100">
        <f t="shared" ca="1" si="49"/>
        <v>0</v>
      </c>
      <c r="EW44" s="100">
        <f t="shared" ca="1" si="49"/>
        <v>0</v>
      </c>
      <c r="EX44" s="100">
        <f t="shared" ca="1" si="49"/>
        <v>0</v>
      </c>
      <c r="EY44" s="100">
        <f t="shared" ca="1" si="49"/>
        <v>0</v>
      </c>
      <c r="EZ44" s="100">
        <f t="shared" ca="1" si="49"/>
        <v>0</v>
      </c>
      <c r="FA44" s="100">
        <f t="shared" ca="1" si="49"/>
        <v>0</v>
      </c>
      <c r="FB44" s="100">
        <f t="shared" ca="1" si="49"/>
        <v>0</v>
      </c>
      <c r="FC44" s="100">
        <f t="shared" ca="1" si="49"/>
        <v>0</v>
      </c>
      <c r="FD44" s="100">
        <f t="shared" ca="1" si="49"/>
        <v>0</v>
      </c>
      <c r="FE44" s="100">
        <f t="shared" ca="1" si="49"/>
        <v>0</v>
      </c>
      <c r="FF44" s="100">
        <f t="shared" ca="1" si="49"/>
        <v>0</v>
      </c>
      <c r="FG44" s="100">
        <f t="shared" ca="1" si="49"/>
        <v>0</v>
      </c>
      <c r="FH44" s="100">
        <f t="shared" ca="1" si="49"/>
        <v>0</v>
      </c>
      <c r="FI44" s="100">
        <f t="shared" ref="FI44:GJ44" ca="1" si="50" xml:space="preserve"> FI$38</f>
        <v>0</v>
      </c>
      <c r="FJ44" s="100">
        <f t="shared" ca="1" si="50"/>
        <v>0</v>
      </c>
      <c r="FK44" s="100">
        <f t="shared" ca="1" si="50"/>
        <v>0</v>
      </c>
      <c r="FL44" s="100">
        <f t="shared" ca="1" si="50"/>
        <v>0</v>
      </c>
      <c r="FM44" s="100">
        <f t="shared" ca="1" si="50"/>
        <v>0</v>
      </c>
      <c r="FN44" s="100">
        <f t="shared" ca="1" si="50"/>
        <v>0</v>
      </c>
      <c r="FO44" s="100">
        <f t="shared" ca="1" si="50"/>
        <v>0</v>
      </c>
      <c r="FP44" s="100">
        <f t="shared" ca="1" si="50"/>
        <v>0</v>
      </c>
      <c r="FQ44" s="100">
        <f t="shared" ca="1" si="50"/>
        <v>0</v>
      </c>
      <c r="FR44" s="100">
        <f t="shared" ca="1" si="50"/>
        <v>0</v>
      </c>
      <c r="FS44" s="100">
        <f t="shared" ca="1" si="50"/>
        <v>0</v>
      </c>
      <c r="FT44" s="100">
        <f t="shared" ca="1" si="50"/>
        <v>0</v>
      </c>
      <c r="FU44" s="100">
        <f t="shared" ca="1" si="50"/>
        <v>0</v>
      </c>
      <c r="FV44" s="100">
        <f t="shared" ca="1" si="50"/>
        <v>0</v>
      </c>
      <c r="FW44" s="100">
        <f t="shared" ca="1" si="50"/>
        <v>0</v>
      </c>
      <c r="FX44" s="100">
        <f t="shared" ca="1" si="50"/>
        <v>0</v>
      </c>
      <c r="FY44" s="100">
        <f t="shared" ca="1" si="50"/>
        <v>0</v>
      </c>
      <c r="FZ44" s="100">
        <f t="shared" ca="1" si="50"/>
        <v>0</v>
      </c>
      <c r="GA44" s="100">
        <f t="shared" ca="1" si="50"/>
        <v>0</v>
      </c>
      <c r="GB44" s="100">
        <f t="shared" ca="1" si="50"/>
        <v>0</v>
      </c>
      <c r="GC44" s="100">
        <f t="shared" ca="1" si="50"/>
        <v>0</v>
      </c>
      <c r="GD44" s="100">
        <f t="shared" ca="1" si="50"/>
        <v>0</v>
      </c>
      <c r="GE44" s="100">
        <f t="shared" ca="1" si="50"/>
        <v>0</v>
      </c>
      <c r="GF44" s="100">
        <f t="shared" ca="1" si="50"/>
        <v>0</v>
      </c>
      <c r="GG44" s="100">
        <f t="shared" ca="1" si="50"/>
        <v>0</v>
      </c>
      <c r="GH44" s="100">
        <f t="shared" ca="1" si="50"/>
        <v>0</v>
      </c>
      <c r="GI44" s="100">
        <f t="shared" ca="1" si="50"/>
        <v>0</v>
      </c>
      <c r="GJ44" s="100">
        <f t="shared" ca="1" si="50"/>
        <v>0</v>
      </c>
    </row>
    <row r="45" spans="2:192" x14ac:dyDescent="0.25">
      <c r="E45" s="12" t="s">
        <v>278</v>
      </c>
      <c r="G45" s="12" t="str">
        <f xml:space="preserve"> SMU</f>
        <v>$ 000s</v>
      </c>
      <c r="H45" s="12">
        <f ca="1" xml:space="preserve"> SUM(J45:GJ45)</f>
        <v>272041.56838868448</v>
      </c>
      <c r="J45" s="12">
        <f t="shared" ref="J45:AO45" si="51" xml:space="preserve"> J42 - J43 - J44</f>
        <v>0</v>
      </c>
      <c r="K45" s="12">
        <f t="shared" ca="1" si="51"/>
        <v>0</v>
      </c>
      <c r="L45" s="12">
        <f t="shared" ca="1" si="51"/>
        <v>0</v>
      </c>
      <c r="M45" s="12">
        <f t="shared" ca="1" si="51"/>
        <v>-1288.124999999998</v>
      </c>
      <c r="N45" s="12">
        <f t="shared" ca="1" si="51"/>
        <v>-549.32499999999914</v>
      </c>
      <c r="O45" s="12">
        <f t="shared" ca="1" si="51"/>
        <v>-3514.9625000000015</v>
      </c>
      <c r="P45" s="12">
        <f t="shared" ca="1" si="51"/>
        <v>-3261.073875</v>
      </c>
      <c r="Q45" s="12">
        <f t="shared" ca="1" si="51"/>
        <v>-319.8520430516146</v>
      </c>
      <c r="R45" s="12">
        <f t="shared" ca="1" si="51"/>
        <v>416.23896921641881</v>
      </c>
      <c r="S45" s="12">
        <f t="shared" ca="1" si="51"/>
        <v>-2577.3771148165429</v>
      </c>
      <c r="T45" s="12">
        <f t="shared" ca="1" si="51"/>
        <v>-2364.774172011038</v>
      </c>
      <c r="U45" s="12">
        <f t="shared" ca="1" si="51"/>
        <v>527.41896839387778</v>
      </c>
      <c r="V45" s="12">
        <f t="shared" ca="1" si="51"/>
        <v>1218.5057192539882</v>
      </c>
      <c r="W45" s="12">
        <f t="shared" ca="1" si="51"/>
        <v>-1794.9970461337275</v>
      </c>
      <c r="X45" s="12">
        <f t="shared" ca="1" si="51"/>
        <v>-1624.9797026057004</v>
      </c>
      <c r="Y45" s="12">
        <f t="shared" ca="1" si="51"/>
        <v>1234.4194652330275</v>
      </c>
      <c r="Z45" s="12">
        <f t="shared" ca="1" si="51"/>
        <v>1887.7912183059921</v>
      </c>
      <c r="AA45" s="12">
        <f t="shared" ca="1" si="51"/>
        <v>-1139.0217611914143</v>
      </c>
      <c r="AB45" s="12">
        <f t="shared" ca="1" si="51"/>
        <v>-987.13492238094273</v>
      </c>
      <c r="AC45" s="12">
        <f t="shared" ca="1" si="51"/>
        <v>1827.9664608157732</v>
      </c>
      <c r="AD45" s="12">
        <f t="shared" ca="1" si="51"/>
        <v>2448.7878857981618</v>
      </c>
      <c r="AE45" s="12">
        <f t="shared" ca="1" si="51"/>
        <v>-585.99310036449003</v>
      </c>
      <c r="AF45" s="12">
        <f t="shared" ca="1" si="51"/>
        <v>-456.14966599213551</v>
      </c>
      <c r="AG45" s="12">
        <f t="shared" ca="1" si="51"/>
        <v>2328.4056448673409</v>
      </c>
      <c r="AH45" s="12">
        <f t="shared" ca="1" si="51"/>
        <v>2921.6077261654436</v>
      </c>
      <c r="AI45" s="12">
        <f t="shared" ca="1" si="51"/>
        <v>-116.804300065956</v>
      </c>
      <c r="AJ45" s="12">
        <f t="shared" ca="1" si="51"/>
        <v>-4.8075110784500339</v>
      </c>
      <c r="AK45" s="12">
        <f t="shared" ca="1" si="51"/>
        <v>2753.2554632796555</v>
      </c>
      <c r="AL45" s="12">
        <f t="shared" ca="1" si="51"/>
        <v>3322.6319678296559</v>
      </c>
      <c r="AM45" s="12">
        <f t="shared" ca="1" si="51"/>
        <v>284.10716429078167</v>
      </c>
      <c r="AN45" s="12">
        <f t="shared" ca="1" si="51"/>
        <v>375.921652754646</v>
      </c>
      <c r="AO45" s="12">
        <f t="shared" ca="1" si="51"/>
        <v>3112.3819950038983</v>
      </c>
      <c r="AP45" s="12">
        <f t="shared" ref="AP45:BU45" ca="1" si="52" xml:space="preserve"> AP42 - AP43 - AP44</f>
        <v>3665.2030994539123</v>
      </c>
      <c r="AQ45" s="12">
        <f t="shared" ca="1" si="52"/>
        <v>629.41701274251977</v>
      </c>
      <c r="AR45" s="12">
        <f t="shared" ca="1" si="52"/>
        <v>711.56602662551677</v>
      </c>
      <c r="AS45" s="12">
        <f t="shared" ca="1" si="52"/>
        <v>3421.5110121231764</v>
      </c>
      <c r="AT45" s="12">
        <f t="shared" ca="1" si="52"/>
        <v>3960.1885377940039</v>
      </c>
      <c r="AU45" s="12">
        <f t="shared" ca="1" si="52"/>
        <v>929.44964524390707</v>
      </c>
      <c r="AV45" s="12">
        <f t="shared" ca="1" si="52"/>
        <v>1000.4237826192807</v>
      </c>
      <c r="AW45" s="12">
        <f t="shared" ca="1" si="52"/>
        <v>3690.2962425628871</v>
      </c>
      <c r="AX45" s="12">
        <f t="shared" ca="1" si="52"/>
        <v>4216.4397386831706</v>
      </c>
      <c r="AY45" s="12">
        <f t="shared" ca="1" si="52"/>
        <v>1192.6142971118006</v>
      </c>
      <c r="AZ45" s="12">
        <f t="shared" ca="1" si="52"/>
        <v>1254.4828367810353</v>
      </c>
      <c r="BA45" s="12">
        <f t="shared" ca="1" si="52"/>
        <v>3926.3242134833367</v>
      </c>
      <c r="BB45" s="12">
        <f t="shared" ca="1" si="52"/>
        <v>4412.9911457956086</v>
      </c>
      <c r="BC45" s="12">
        <f t="shared" ca="1" si="52"/>
        <v>1369.4102903593503</v>
      </c>
      <c r="BD45" s="12">
        <f t="shared" ca="1" si="52"/>
        <v>1398.4058456843529</v>
      </c>
      <c r="BE45" s="12">
        <f t="shared" ca="1" si="52"/>
        <v>4025.5657806356617</v>
      </c>
      <c r="BF45" s="12">
        <f t="shared" ca="1" si="52"/>
        <v>4499.3647742484691</v>
      </c>
      <c r="BG45" s="12">
        <f t="shared" ca="1" si="52"/>
        <v>1465.4163881266131</v>
      </c>
      <c r="BH45" s="12">
        <f t="shared" ca="1" si="52"/>
        <v>1489.0334491610488</v>
      </c>
      <c r="BI45" s="12">
        <f t="shared" ca="1" si="52"/>
        <v>4098.1504107681985</v>
      </c>
      <c r="BJ45" s="12">
        <f t="shared" ca="1" si="52"/>
        <v>4564.8682958462969</v>
      </c>
      <c r="BK45" s="12">
        <f t="shared" ca="1" si="52"/>
        <v>1541.5264756714616</v>
      </c>
      <c r="BL45" s="12">
        <f t="shared" ca="1" si="52"/>
        <v>1560.7627194906413</v>
      </c>
      <c r="BM45" s="12">
        <f t="shared" ca="1" si="52"/>
        <v>4152.8488462675532</v>
      </c>
      <c r="BN45" s="12">
        <f t="shared" ca="1" si="52"/>
        <v>4613.3971060601534</v>
      </c>
      <c r="BO45" s="12">
        <f t="shared" ca="1" si="52"/>
        <v>1601.441524008369</v>
      </c>
      <c r="BP45" s="12">
        <f t="shared" ca="1" si="52"/>
        <v>1617.1095648256155</v>
      </c>
      <c r="BQ45" s="12">
        <f t="shared" ca="1" si="52"/>
        <v>4193.0008654414942</v>
      </c>
      <c r="BR45" s="12">
        <f t="shared" ca="1" si="52"/>
        <v>4648.1239088420352</v>
      </c>
      <c r="BS45" s="12">
        <f t="shared" ca="1" si="52"/>
        <v>1648.1759454907019</v>
      </c>
      <c r="BT45" s="12">
        <f t="shared" ca="1" si="52"/>
        <v>1660.937662661604</v>
      </c>
      <c r="BU45" s="12">
        <f t="shared" ca="1" si="52"/>
        <v>4221.3266291376376</v>
      </c>
      <c r="BV45" s="12">
        <f t="shared" ref="BV45:DA45" ca="1" si="53" xml:space="preserve"> BV42 - BV43 - BV44</f>
        <v>4671.6327719818664</v>
      </c>
      <c r="BW45" s="12">
        <f t="shared" ca="1" si="53"/>
        <v>1684.1849464084132</v>
      </c>
      <c r="BX45" s="12">
        <f t="shared" ca="1" si="53"/>
        <v>1694.5794448048455</v>
      </c>
      <c r="BY45" s="12">
        <f t="shared" ca="1" si="53"/>
        <v>4240.0416164542676</v>
      </c>
      <c r="BZ45" s="12">
        <f t="shared" ca="1" si="53"/>
        <v>4686.0283160306699</v>
      </c>
      <c r="CA45" s="12">
        <f t="shared" ca="1" si="53"/>
        <v>1711.4682564735538</v>
      </c>
      <c r="CB45" s="12">
        <f t="shared" ca="1" si="53"/>
        <v>1719.9346403830632</v>
      </c>
      <c r="CC45" s="12">
        <f t="shared" ca="1" si="53"/>
        <v>4250.9502405924331</v>
      </c>
      <c r="CD45" s="12">
        <f t="shared" ca="1" si="53"/>
        <v>4693.0246493579507</v>
      </c>
      <c r="CE45" s="12">
        <f t="shared" ca="1" si="53"/>
        <v>1731.6546171332552</v>
      </c>
      <c r="CF45" s="12">
        <f t="shared" ca="1" si="53"/>
        <v>1738.5505397424502</v>
      </c>
      <c r="CG45" s="12">
        <f t="shared" ca="1" si="53"/>
        <v>4255.5220995498794</v>
      </c>
      <c r="CH45" s="12">
        <f t="shared" ca="1" si="53"/>
        <v>4694.0178063088433</v>
      </c>
      <c r="CI45" s="12">
        <f t="shared" ca="1" si="53"/>
        <v>1746.0705978274309</v>
      </c>
      <c r="CJ45" s="12">
        <f t="shared" ca="1" si="53"/>
        <v>1751.6873698921365</v>
      </c>
      <c r="CK45" s="12">
        <f t="shared" ca="1" si="53"/>
        <v>4254.9540827851442</v>
      </c>
      <c r="CL45" s="12">
        <f t="shared" ca="1" si="53"/>
        <v>4690.1447485329072</v>
      </c>
      <c r="CM45" s="12">
        <f t="shared" ca="1" si="53"/>
        <v>1755.7966472595265</v>
      </c>
      <c r="CN45" s="12">
        <f t="shared" ca="1" si="53"/>
        <v>1760.371543211055</v>
      </c>
      <c r="CO45" s="12">
        <f t="shared" ca="1" si="53"/>
        <v>4250.2209574809631</v>
      </c>
      <c r="CP45" s="12">
        <f t="shared" ca="1" si="53"/>
        <v>4682.3314219323101</v>
      </c>
      <c r="CQ45" s="12">
        <f t="shared" ca="1" si="53"/>
        <v>1761.7127475056093</v>
      </c>
      <c r="CR45" s="12">
        <f t="shared" ca="1" si="53"/>
        <v>1765.4390288512288</v>
      </c>
      <c r="CS45" s="12">
        <f t="shared" ca="1" si="53"/>
        <v>4242.1165713693272</v>
      </c>
      <c r="CT45" s="12">
        <f t="shared" ca="1" si="53"/>
        <v>4671.3318993435423</v>
      </c>
      <c r="CU45" s="12">
        <f t="shared" ca="1" si="53"/>
        <v>1764.5355995703094</v>
      </c>
      <c r="CV45" s="12">
        <f t="shared" ca="1" si="53"/>
        <v>1767.570679015575</v>
      </c>
      <c r="CW45" s="12">
        <f t="shared" ca="1" si="53"/>
        <v>4231.2874126873421</v>
      </c>
      <c r="CX45" s="12">
        <f t="shared" ca="1" si="53"/>
        <v>4657.7602624934561</v>
      </c>
      <c r="CY45" s="12">
        <f t="shared" ca="1" si="53"/>
        <v>1764.8489112533034</v>
      </c>
      <c r="CZ45" s="12">
        <f t="shared" ca="1" si="53"/>
        <v>1767.3210024307195</v>
      </c>
      <c r="DA45" s="12">
        <f t="shared" ca="1" si="53"/>
        <v>4218.2599449684349</v>
      </c>
      <c r="DB45" s="12">
        <f t="shared" ref="DB45:EG45" ca="1" si="54" xml:space="preserve"> DB42 - DB43 - DB44</f>
        <v>4642.1165700488482</v>
      </c>
      <c r="DC45" s="12">
        <f t="shared" ca="1" si="54"/>
        <v>1763.1280668046347</v>
      </c>
      <c r="DD45" s="12">
        <f t="shared" ca="1" si="54"/>
        <v>1765.1416005192098</v>
      </c>
      <c r="DE45" s="12">
        <f t="shared" ca="1" si="54"/>
        <v>4203.4628713979764</v>
      </c>
      <c r="DF45" s="12">
        <f t="shared" ca="1" si="54"/>
        <v>4624.8080087522922</v>
      </c>
      <c r="DG45" s="12">
        <f t="shared" ca="1" si="54"/>
        <v>1759.7602205119201</v>
      </c>
      <c r="DH45" s="12">
        <f t="shared" ca="1" si="54"/>
        <v>1761.400256307028</v>
      </c>
      <c r="DI45" s="12">
        <f t="shared" ca="1" si="54"/>
        <v>4187.2452692675251</v>
      </c>
      <c r="DJ45" s="12">
        <f t="shared" ca="1" si="54"/>
        <v>4606.1661211516248</v>
      </c>
      <c r="DK45" s="12">
        <f t="shared" ca="1" si="54"/>
        <v>1755.0606630514999</v>
      </c>
      <c r="DL45" s="12">
        <f t="shared" ca="1" si="54"/>
        <v>1756.3964824568386</v>
      </c>
      <c r="DM45" s="12">
        <f t="shared" ca="1" si="54"/>
        <v>4169.8913605985235</v>
      </c>
      <c r="DN45" s="12">
        <f t="shared" ca="1" si="54"/>
        <v>4586.4608376904644</v>
      </c>
      <c r="DO45" s="12">
        <f t="shared" ca="1" si="54"/>
        <v>1749.2861519825133</v>
      </c>
      <c r="DP45" s="12">
        <f t="shared" ca="1" si="54"/>
        <v>1750.3741852370335</v>
      </c>
      <c r="DQ45" s="12">
        <f t="shared" ca="1" si="54"/>
        <v>4151.6325429050585</v>
      </c>
      <c r="DR45" s="12">
        <f t="shared" ca="1" si="54"/>
        <v>4565.9119059308177</v>
      </c>
      <c r="DS45" s="12">
        <f t="shared" ca="1" si="54"/>
        <v>1742.6457695164388</v>
      </c>
      <c r="DT45" s="12">
        <f t="shared" ca="1" si="54"/>
        <v>1743.5319794024533</v>
      </c>
      <c r="DU45" s="12">
        <f t="shared" ca="1" si="54"/>
        <v>4132.6571883227562</v>
      </c>
      <c r="DV45" s="12">
        <f t="shared" ca="1" si="54"/>
        <v>4544.698199723548</v>
      </c>
      <c r="DW45" s="12">
        <f t="shared" ca="1" si="54"/>
        <v>1735.3097662370317</v>
      </c>
      <c r="DX45" s="12">
        <f t="shared" ca="1" si="54"/>
        <v>1736.0315897280025</v>
      </c>
      <c r="DY45" s="12">
        <f t="shared" ca="1" si="54"/>
        <v>4113.1186250579476</v>
      </c>
      <c r="DZ45" s="12">
        <f t="shared" ca="1" si="54"/>
        <v>4522.9653015830872</v>
      </c>
      <c r="EA45" s="12">
        <f t="shared" ca="1" si="54"/>
        <v>1727.4167643642929</v>
      </c>
      <c r="EB45" s="12">
        <f t="shared" ca="1" si="54"/>
        <v>1515.7620562392688</v>
      </c>
      <c r="EC45" s="12">
        <f t="shared" ca="1" si="54"/>
        <v>0</v>
      </c>
      <c r="ED45" s="12">
        <f t="shared" ca="1" si="54"/>
        <v>0</v>
      </c>
      <c r="EE45" s="12">
        <f t="shared" ca="1" si="54"/>
        <v>0</v>
      </c>
      <c r="EF45" s="12">
        <f t="shared" ca="1" si="54"/>
        <v>0</v>
      </c>
      <c r="EG45" s="12">
        <f t="shared" ca="1" si="54"/>
        <v>0</v>
      </c>
      <c r="EH45" s="12">
        <f t="shared" ref="EH45:FM45" ca="1" si="55" xml:space="preserve"> EH42 - EH43 - EH44</f>
        <v>0</v>
      </c>
      <c r="EI45" s="12">
        <f t="shared" ca="1" si="55"/>
        <v>0</v>
      </c>
      <c r="EJ45" s="12">
        <f t="shared" ca="1" si="55"/>
        <v>0</v>
      </c>
      <c r="EK45" s="12">
        <f t="shared" ca="1" si="55"/>
        <v>0</v>
      </c>
      <c r="EL45" s="12">
        <f t="shared" ca="1" si="55"/>
        <v>0</v>
      </c>
      <c r="EM45" s="12">
        <f t="shared" ca="1" si="55"/>
        <v>0</v>
      </c>
      <c r="EN45" s="12">
        <f t="shared" ca="1" si="55"/>
        <v>0</v>
      </c>
      <c r="EO45" s="12">
        <f t="shared" ca="1" si="55"/>
        <v>0</v>
      </c>
      <c r="EP45" s="12">
        <f t="shared" ca="1" si="55"/>
        <v>0</v>
      </c>
      <c r="EQ45" s="12">
        <f t="shared" ca="1" si="55"/>
        <v>0</v>
      </c>
      <c r="ER45" s="12">
        <f t="shared" ca="1" si="55"/>
        <v>0</v>
      </c>
      <c r="ES45" s="12">
        <f t="shared" ca="1" si="55"/>
        <v>0</v>
      </c>
      <c r="ET45" s="12">
        <f t="shared" ca="1" si="55"/>
        <v>0</v>
      </c>
      <c r="EU45" s="12">
        <f t="shared" ca="1" si="55"/>
        <v>0</v>
      </c>
      <c r="EV45" s="12">
        <f t="shared" ca="1" si="55"/>
        <v>0</v>
      </c>
      <c r="EW45" s="12">
        <f t="shared" ca="1" si="55"/>
        <v>0</v>
      </c>
      <c r="EX45" s="12">
        <f t="shared" ca="1" si="55"/>
        <v>0</v>
      </c>
      <c r="EY45" s="12">
        <f t="shared" ca="1" si="55"/>
        <v>0</v>
      </c>
      <c r="EZ45" s="12">
        <f t="shared" ca="1" si="55"/>
        <v>0</v>
      </c>
      <c r="FA45" s="12">
        <f t="shared" ca="1" si="55"/>
        <v>0</v>
      </c>
      <c r="FB45" s="12">
        <f t="shared" ca="1" si="55"/>
        <v>0</v>
      </c>
      <c r="FC45" s="12">
        <f t="shared" ca="1" si="55"/>
        <v>0</v>
      </c>
      <c r="FD45" s="12">
        <f t="shared" ca="1" si="55"/>
        <v>0</v>
      </c>
      <c r="FE45" s="12">
        <f t="shared" ca="1" si="55"/>
        <v>0</v>
      </c>
      <c r="FF45" s="12">
        <f t="shared" ca="1" si="55"/>
        <v>0</v>
      </c>
      <c r="FG45" s="12">
        <f t="shared" ca="1" si="55"/>
        <v>0</v>
      </c>
      <c r="FH45" s="12">
        <f t="shared" ca="1" si="55"/>
        <v>0</v>
      </c>
      <c r="FI45" s="12">
        <f t="shared" ca="1" si="55"/>
        <v>0</v>
      </c>
      <c r="FJ45" s="12">
        <f t="shared" ca="1" si="55"/>
        <v>0</v>
      </c>
      <c r="FK45" s="12">
        <f t="shared" ca="1" si="55"/>
        <v>0</v>
      </c>
      <c r="FL45" s="12">
        <f t="shared" ca="1" si="55"/>
        <v>0</v>
      </c>
      <c r="FM45" s="12">
        <f t="shared" ca="1" si="55"/>
        <v>0</v>
      </c>
      <c r="FN45" s="12">
        <f t="shared" ref="FN45:GJ45" ca="1" si="56" xml:space="preserve"> FN42 - FN43 - FN44</f>
        <v>0</v>
      </c>
      <c r="FO45" s="12">
        <f t="shared" ca="1" si="56"/>
        <v>0</v>
      </c>
      <c r="FP45" s="12">
        <f t="shared" ca="1" si="56"/>
        <v>0</v>
      </c>
      <c r="FQ45" s="12">
        <f t="shared" ca="1" si="56"/>
        <v>0</v>
      </c>
      <c r="FR45" s="12">
        <f t="shared" ca="1" si="56"/>
        <v>0</v>
      </c>
      <c r="FS45" s="12">
        <f t="shared" ca="1" si="56"/>
        <v>0</v>
      </c>
      <c r="FT45" s="12">
        <f t="shared" ca="1" si="56"/>
        <v>0</v>
      </c>
      <c r="FU45" s="12">
        <f t="shared" ca="1" si="56"/>
        <v>0</v>
      </c>
      <c r="FV45" s="12">
        <f t="shared" ca="1" si="56"/>
        <v>0</v>
      </c>
      <c r="FW45" s="12">
        <f t="shared" ca="1" si="56"/>
        <v>0</v>
      </c>
      <c r="FX45" s="12">
        <f t="shared" ca="1" si="56"/>
        <v>0</v>
      </c>
      <c r="FY45" s="12">
        <f t="shared" ca="1" si="56"/>
        <v>0</v>
      </c>
      <c r="FZ45" s="12">
        <f t="shared" ca="1" si="56"/>
        <v>0</v>
      </c>
      <c r="GA45" s="12">
        <f t="shared" ca="1" si="56"/>
        <v>0</v>
      </c>
      <c r="GB45" s="12">
        <f t="shared" ca="1" si="56"/>
        <v>0</v>
      </c>
      <c r="GC45" s="12">
        <f t="shared" ca="1" si="56"/>
        <v>0</v>
      </c>
      <c r="GD45" s="12">
        <f t="shared" ca="1" si="56"/>
        <v>0</v>
      </c>
      <c r="GE45" s="12">
        <f t="shared" ca="1" si="56"/>
        <v>0</v>
      </c>
      <c r="GF45" s="12">
        <f t="shared" ca="1" si="56"/>
        <v>0</v>
      </c>
      <c r="GG45" s="12">
        <f t="shared" ca="1" si="56"/>
        <v>0</v>
      </c>
      <c r="GH45" s="12">
        <f t="shared" ca="1" si="56"/>
        <v>0</v>
      </c>
      <c r="GI45" s="12">
        <f t="shared" ca="1" si="56"/>
        <v>0</v>
      </c>
      <c r="GJ45" s="12">
        <f t="shared" ca="1" si="56"/>
        <v>0</v>
      </c>
    </row>
    <row r="47" spans="2:192" x14ac:dyDescent="0.25">
      <c r="E47" s="126" t="str">
        <f t="shared" ref="E47:AJ47" si="57" xml:space="preserve"> E$45</f>
        <v>Taxable income / (Tax losses arising)</v>
      </c>
      <c r="F47" s="126">
        <f t="shared" si="57"/>
        <v>0</v>
      </c>
      <c r="G47" s="126" t="str">
        <f t="shared" si="57"/>
        <v>$ 000s</v>
      </c>
      <c r="H47" s="126">
        <f t="shared" ca="1" si="57"/>
        <v>272041.56838868448</v>
      </c>
      <c r="I47" s="126">
        <f t="shared" si="57"/>
        <v>0</v>
      </c>
      <c r="J47" s="126">
        <f t="shared" si="57"/>
        <v>0</v>
      </c>
      <c r="K47" s="126">
        <f t="shared" ca="1" si="57"/>
        <v>0</v>
      </c>
      <c r="L47" s="126">
        <f t="shared" ca="1" si="57"/>
        <v>0</v>
      </c>
      <c r="M47" s="126">
        <f t="shared" ca="1" si="57"/>
        <v>-1288.124999999998</v>
      </c>
      <c r="N47" s="126">
        <f t="shared" ca="1" si="57"/>
        <v>-549.32499999999914</v>
      </c>
      <c r="O47" s="126">
        <f t="shared" ca="1" si="57"/>
        <v>-3514.9625000000015</v>
      </c>
      <c r="P47" s="126">
        <f t="shared" ca="1" si="57"/>
        <v>-3261.073875</v>
      </c>
      <c r="Q47" s="126">
        <f t="shared" ca="1" si="57"/>
        <v>-319.8520430516146</v>
      </c>
      <c r="R47" s="126">
        <f t="shared" ca="1" si="57"/>
        <v>416.23896921641881</v>
      </c>
      <c r="S47" s="126">
        <f t="shared" ca="1" si="57"/>
        <v>-2577.3771148165429</v>
      </c>
      <c r="T47" s="126">
        <f t="shared" ca="1" si="57"/>
        <v>-2364.774172011038</v>
      </c>
      <c r="U47" s="126">
        <f t="shared" ca="1" si="57"/>
        <v>527.41896839387778</v>
      </c>
      <c r="V47" s="126">
        <f t="shared" ca="1" si="57"/>
        <v>1218.5057192539882</v>
      </c>
      <c r="W47" s="126">
        <f t="shared" ca="1" si="57"/>
        <v>-1794.9970461337275</v>
      </c>
      <c r="X47" s="126">
        <f t="shared" ca="1" si="57"/>
        <v>-1624.9797026057004</v>
      </c>
      <c r="Y47" s="126">
        <f t="shared" ca="1" si="57"/>
        <v>1234.4194652330275</v>
      </c>
      <c r="Z47" s="126">
        <f t="shared" ca="1" si="57"/>
        <v>1887.7912183059921</v>
      </c>
      <c r="AA47" s="126">
        <f t="shared" ca="1" si="57"/>
        <v>-1139.0217611914143</v>
      </c>
      <c r="AB47" s="126">
        <f t="shared" ca="1" si="57"/>
        <v>-987.13492238094273</v>
      </c>
      <c r="AC47" s="126">
        <f t="shared" ca="1" si="57"/>
        <v>1827.9664608157732</v>
      </c>
      <c r="AD47" s="126">
        <f t="shared" ca="1" si="57"/>
        <v>2448.7878857981618</v>
      </c>
      <c r="AE47" s="126">
        <f t="shared" ca="1" si="57"/>
        <v>-585.99310036449003</v>
      </c>
      <c r="AF47" s="126">
        <f t="shared" ca="1" si="57"/>
        <v>-456.14966599213551</v>
      </c>
      <c r="AG47" s="126">
        <f t="shared" ca="1" si="57"/>
        <v>2328.4056448673409</v>
      </c>
      <c r="AH47" s="126">
        <f t="shared" ca="1" si="57"/>
        <v>2921.6077261654436</v>
      </c>
      <c r="AI47" s="126">
        <f t="shared" ca="1" si="57"/>
        <v>-116.804300065956</v>
      </c>
      <c r="AJ47" s="126">
        <f t="shared" ca="1" si="57"/>
        <v>-4.8075110784500339</v>
      </c>
      <c r="AK47" s="126">
        <f t="shared" ref="AK47:BP47" ca="1" si="58" xml:space="preserve"> AK$45</f>
        <v>2753.2554632796555</v>
      </c>
      <c r="AL47" s="126">
        <f t="shared" ca="1" si="58"/>
        <v>3322.6319678296559</v>
      </c>
      <c r="AM47" s="126">
        <f t="shared" ca="1" si="58"/>
        <v>284.10716429078167</v>
      </c>
      <c r="AN47" s="126">
        <f t="shared" ca="1" si="58"/>
        <v>375.921652754646</v>
      </c>
      <c r="AO47" s="126">
        <f t="shared" ca="1" si="58"/>
        <v>3112.3819950038983</v>
      </c>
      <c r="AP47" s="126">
        <f t="shared" ca="1" si="58"/>
        <v>3665.2030994539123</v>
      </c>
      <c r="AQ47" s="126">
        <f t="shared" ca="1" si="58"/>
        <v>629.41701274251977</v>
      </c>
      <c r="AR47" s="126">
        <f t="shared" ca="1" si="58"/>
        <v>711.56602662551677</v>
      </c>
      <c r="AS47" s="126">
        <f t="shared" ca="1" si="58"/>
        <v>3421.5110121231764</v>
      </c>
      <c r="AT47" s="126">
        <f t="shared" ca="1" si="58"/>
        <v>3960.1885377940039</v>
      </c>
      <c r="AU47" s="126">
        <f t="shared" ca="1" si="58"/>
        <v>929.44964524390707</v>
      </c>
      <c r="AV47" s="126">
        <f t="shared" ca="1" si="58"/>
        <v>1000.4237826192807</v>
      </c>
      <c r="AW47" s="126">
        <f t="shared" ca="1" si="58"/>
        <v>3690.2962425628871</v>
      </c>
      <c r="AX47" s="126">
        <f t="shared" ca="1" si="58"/>
        <v>4216.4397386831706</v>
      </c>
      <c r="AY47" s="126">
        <f t="shared" ca="1" si="58"/>
        <v>1192.6142971118006</v>
      </c>
      <c r="AZ47" s="126">
        <f t="shared" ca="1" si="58"/>
        <v>1254.4828367810353</v>
      </c>
      <c r="BA47" s="126">
        <f t="shared" ca="1" si="58"/>
        <v>3926.3242134833367</v>
      </c>
      <c r="BB47" s="126">
        <f t="shared" ca="1" si="58"/>
        <v>4412.9911457956086</v>
      </c>
      <c r="BC47" s="126">
        <f t="shared" ca="1" si="58"/>
        <v>1369.4102903593503</v>
      </c>
      <c r="BD47" s="126">
        <f t="shared" ca="1" si="58"/>
        <v>1398.4058456843529</v>
      </c>
      <c r="BE47" s="126">
        <f t="shared" ca="1" si="58"/>
        <v>4025.5657806356617</v>
      </c>
      <c r="BF47" s="126">
        <f t="shared" ca="1" si="58"/>
        <v>4499.3647742484691</v>
      </c>
      <c r="BG47" s="126">
        <f t="shared" ca="1" si="58"/>
        <v>1465.4163881266131</v>
      </c>
      <c r="BH47" s="126">
        <f t="shared" ca="1" si="58"/>
        <v>1489.0334491610488</v>
      </c>
      <c r="BI47" s="126">
        <f t="shared" ca="1" si="58"/>
        <v>4098.1504107681985</v>
      </c>
      <c r="BJ47" s="126">
        <f t="shared" ca="1" si="58"/>
        <v>4564.8682958462969</v>
      </c>
      <c r="BK47" s="126">
        <f t="shared" ca="1" si="58"/>
        <v>1541.5264756714616</v>
      </c>
      <c r="BL47" s="126">
        <f t="shared" ca="1" si="58"/>
        <v>1560.7627194906413</v>
      </c>
      <c r="BM47" s="126">
        <f t="shared" ca="1" si="58"/>
        <v>4152.8488462675532</v>
      </c>
      <c r="BN47" s="126">
        <f t="shared" ca="1" si="58"/>
        <v>4613.3971060601534</v>
      </c>
      <c r="BO47" s="126">
        <f t="shared" ca="1" si="58"/>
        <v>1601.441524008369</v>
      </c>
      <c r="BP47" s="126">
        <f t="shared" ca="1" si="58"/>
        <v>1617.1095648256155</v>
      </c>
      <c r="BQ47" s="126">
        <f t="shared" ref="BQ47:CV47" ca="1" si="59" xml:space="preserve"> BQ$45</f>
        <v>4193.0008654414942</v>
      </c>
      <c r="BR47" s="126">
        <f t="shared" ca="1" si="59"/>
        <v>4648.1239088420352</v>
      </c>
      <c r="BS47" s="126">
        <f t="shared" ca="1" si="59"/>
        <v>1648.1759454907019</v>
      </c>
      <c r="BT47" s="126">
        <f t="shared" ca="1" si="59"/>
        <v>1660.937662661604</v>
      </c>
      <c r="BU47" s="126">
        <f t="shared" ca="1" si="59"/>
        <v>4221.3266291376376</v>
      </c>
      <c r="BV47" s="126">
        <f t="shared" ca="1" si="59"/>
        <v>4671.6327719818664</v>
      </c>
      <c r="BW47" s="126">
        <f t="shared" ca="1" si="59"/>
        <v>1684.1849464084132</v>
      </c>
      <c r="BX47" s="126">
        <f t="shared" ca="1" si="59"/>
        <v>1694.5794448048455</v>
      </c>
      <c r="BY47" s="126">
        <f t="shared" ca="1" si="59"/>
        <v>4240.0416164542676</v>
      </c>
      <c r="BZ47" s="126">
        <f t="shared" ca="1" si="59"/>
        <v>4686.0283160306699</v>
      </c>
      <c r="CA47" s="126">
        <f t="shared" ca="1" si="59"/>
        <v>1711.4682564735538</v>
      </c>
      <c r="CB47" s="126">
        <f t="shared" ca="1" si="59"/>
        <v>1719.9346403830632</v>
      </c>
      <c r="CC47" s="126">
        <f t="shared" ca="1" si="59"/>
        <v>4250.9502405924331</v>
      </c>
      <c r="CD47" s="126">
        <f t="shared" ca="1" si="59"/>
        <v>4693.0246493579507</v>
      </c>
      <c r="CE47" s="126">
        <f t="shared" ca="1" si="59"/>
        <v>1731.6546171332552</v>
      </c>
      <c r="CF47" s="126">
        <f t="shared" ca="1" si="59"/>
        <v>1738.5505397424502</v>
      </c>
      <c r="CG47" s="126">
        <f t="shared" ca="1" si="59"/>
        <v>4255.5220995498794</v>
      </c>
      <c r="CH47" s="126">
        <f t="shared" ca="1" si="59"/>
        <v>4694.0178063088433</v>
      </c>
      <c r="CI47" s="126">
        <f t="shared" ca="1" si="59"/>
        <v>1746.0705978274309</v>
      </c>
      <c r="CJ47" s="126">
        <f t="shared" ca="1" si="59"/>
        <v>1751.6873698921365</v>
      </c>
      <c r="CK47" s="126">
        <f t="shared" ca="1" si="59"/>
        <v>4254.9540827851442</v>
      </c>
      <c r="CL47" s="126">
        <f t="shared" ca="1" si="59"/>
        <v>4690.1447485329072</v>
      </c>
      <c r="CM47" s="126">
        <f t="shared" ca="1" si="59"/>
        <v>1755.7966472595265</v>
      </c>
      <c r="CN47" s="126">
        <f t="shared" ca="1" si="59"/>
        <v>1760.371543211055</v>
      </c>
      <c r="CO47" s="126">
        <f t="shared" ca="1" si="59"/>
        <v>4250.2209574809631</v>
      </c>
      <c r="CP47" s="126">
        <f t="shared" ca="1" si="59"/>
        <v>4682.3314219323101</v>
      </c>
      <c r="CQ47" s="126">
        <f t="shared" ca="1" si="59"/>
        <v>1761.7127475056093</v>
      </c>
      <c r="CR47" s="126">
        <f t="shared" ca="1" si="59"/>
        <v>1765.4390288512288</v>
      </c>
      <c r="CS47" s="126">
        <f t="shared" ca="1" si="59"/>
        <v>4242.1165713693272</v>
      </c>
      <c r="CT47" s="126">
        <f t="shared" ca="1" si="59"/>
        <v>4671.3318993435423</v>
      </c>
      <c r="CU47" s="126">
        <f t="shared" ca="1" si="59"/>
        <v>1764.5355995703094</v>
      </c>
      <c r="CV47" s="126">
        <f t="shared" ca="1" si="59"/>
        <v>1767.570679015575</v>
      </c>
      <c r="CW47" s="126">
        <f t="shared" ref="CW47:EB47" ca="1" si="60" xml:space="preserve"> CW$45</f>
        <v>4231.2874126873421</v>
      </c>
      <c r="CX47" s="126">
        <f t="shared" ca="1" si="60"/>
        <v>4657.7602624934561</v>
      </c>
      <c r="CY47" s="126">
        <f t="shared" ca="1" si="60"/>
        <v>1764.8489112533034</v>
      </c>
      <c r="CZ47" s="126">
        <f t="shared" ca="1" si="60"/>
        <v>1767.3210024307195</v>
      </c>
      <c r="DA47" s="126">
        <f t="shared" ca="1" si="60"/>
        <v>4218.2599449684349</v>
      </c>
      <c r="DB47" s="126">
        <f t="shared" ca="1" si="60"/>
        <v>4642.1165700488482</v>
      </c>
      <c r="DC47" s="126">
        <f t="shared" ca="1" si="60"/>
        <v>1763.1280668046347</v>
      </c>
      <c r="DD47" s="126">
        <f t="shared" ca="1" si="60"/>
        <v>1765.1416005192098</v>
      </c>
      <c r="DE47" s="126">
        <f t="shared" ca="1" si="60"/>
        <v>4203.4628713979764</v>
      </c>
      <c r="DF47" s="126">
        <f t="shared" ca="1" si="60"/>
        <v>4624.8080087522922</v>
      </c>
      <c r="DG47" s="126">
        <f t="shared" ca="1" si="60"/>
        <v>1759.7602205119201</v>
      </c>
      <c r="DH47" s="126">
        <f t="shared" ca="1" si="60"/>
        <v>1761.400256307028</v>
      </c>
      <c r="DI47" s="126">
        <f t="shared" ca="1" si="60"/>
        <v>4187.2452692675251</v>
      </c>
      <c r="DJ47" s="126">
        <f t="shared" ca="1" si="60"/>
        <v>4606.1661211516248</v>
      </c>
      <c r="DK47" s="126">
        <f t="shared" ca="1" si="60"/>
        <v>1755.0606630514999</v>
      </c>
      <c r="DL47" s="126">
        <f t="shared" ca="1" si="60"/>
        <v>1756.3964824568386</v>
      </c>
      <c r="DM47" s="126">
        <f t="shared" ca="1" si="60"/>
        <v>4169.8913605985235</v>
      </c>
      <c r="DN47" s="126">
        <f t="shared" ca="1" si="60"/>
        <v>4586.4608376904644</v>
      </c>
      <c r="DO47" s="126">
        <f t="shared" ca="1" si="60"/>
        <v>1749.2861519825133</v>
      </c>
      <c r="DP47" s="126">
        <f t="shared" ca="1" si="60"/>
        <v>1750.3741852370335</v>
      </c>
      <c r="DQ47" s="126">
        <f t="shared" ca="1" si="60"/>
        <v>4151.6325429050585</v>
      </c>
      <c r="DR47" s="126">
        <f t="shared" ca="1" si="60"/>
        <v>4565.9119059308177</v>
      </c>
      <c r="DS47" s="126">
        <f t="shared" ca="1" si="60"/>
        <v>1742.6457695164388</v>
      </c>
      <c r="DT47" s="126">
        <f t="shared" ca="1" si="60"/>
        <v>1743.5319794024533</v>
      </c>
      <c r="DU47" s="126">
        <f t="shared" ca="1" si="60"/>
        <v>4132.6571883227562</v>
      </c>
      <c r="DV47" s="126">
        <f t="shared" ca="1" si="60"/>
        <v>4544.698199723548</v>
      </c>
      <c r="DW47" s="126">
        <f t="shared" ca="1" si="60"/>
        <v>1735.3097662370317</v>
      </c>
      <c r="DX47" s="126">
        <f t="shared" ca="1" si="60"/>
        <v>1736.0315897280025</v>
      </c>
      <c r="DY47" s="126">
        <f t="shared" ca="1" si="60"/>
        <v>4113.1186250579476</v>
      </c>
      <c r="DZ47" s="126">
        <f t="shared" ca="1" si="60"/>
        <v>4522.9653015830872</v>
      </c>
      <c r="EA47" s="126">
        <f t="shared" ca="1" si="60"/>
        <v>1727.4167643642929</v>
      </c>
      <c r="EB47" s="126">
        <f t="shared" ca="1" si="60"/>
        <v>1515.7620562392688</v>
      </c>
      <c r="EC47" s="126">
        <f t="shared" ref="EC47:FH47" ca="1" si="61" xml:space="preserve"> EC$45</f>
        <v>0</v>
      </c>
      <c r="ED47" s="126">
        <f t="shared" ca="1" si="61"/>
        <v>0</v>
      </c>
      <c r="EE47" s="126">
        <f t="shared" ca="1" si="61"/>
        <v>0</v>
      </c>
      <c r="EF47" s="126">
        <f t="shared" ca="1" si="61"/>
        <v>0</v>
      </c>
      <c r="EG47" s="126">
        <f t="shared" ca="1" si="61"/>
        <v>0</v>
      </c>
      <c r="EH47" s="126">
        <f t="shared" ca="1" si="61"/>
        <v>0</v>
      </c>
      <c r="EI47" s="126">
        <f t="shared" ca="1" si="61"/>
        <v>0</v>
      </c>
      <c r="EJ47" s="126">
        <f t="shared" ca="1" si="61"/>
        <v>0</v>
      </c>
      <c r="EK47" s="126">
        <f t="shared" ca="1" si="61"/>
        <v>0</v>
      </c>
      <c r="EL47" s="126">
        <f t="shared" ca="1" si="61"/>
        <v>0</v>
      </c>
      <c r="EM47" s="126">
        <f t="shared" ca="1" si="61"/>
        <v>0</v>
      </c>
      <c r="EN47" s="126">
        <f t="shared" ca="1" si="61"/>
        <v>0</v>
      </c>
      <c r="EO47" s="126">
        <f t="shared" ca="1" si="61"/>
        <v>0</v>
      </c>
      <c r="EP47" s="126">
        <f t="shared" ca="1" si="61"/>
        <v>0</v>
      </c>
      <c r="EQ47" s="126">
        <f t="shared" ca="1" si="61"/>
        <v>0</v>
      </c>
      <c r="ER47" s="126">
        <f t="shared" ca="1" si="61"/>
        <v>0</v>
      </c>
      <c r="ES47" s="126">
        <f t="shared" ca="1" si="61"/>
        <v>0</v>
      </c>
      <c r="ET47" s="126">
        <f t="shared" ca="1" si="61"/>
        <v>0</v>
      </c>
      <c r="EU47" s="126">
        <f t="shared" ca="1" si="61"/>
        <v>0</v>
      </c>
      <c r="EV47" s="126">
        <f t="shared" ca="1" si="61"/>
        <v>0</v>
      </c>
      <c r="EW47" s="126">
        <f t="shared" ca="1" si="61"/>
        <v>0</v>
      </c>
      <c r="EX47" s="126">
        <f t="shared" ca="1" si="61"/>
        <v>0</v>
      </c>
      <c r="EY47" s="126">
        <f t="shared" ca="1" si="61"/>
        <v>0</v>
      </c>
      <c r="EZ47" s="126">
        <f t="shared" ca="1" si="61"/>
        <v>0</v>
      </c>
      <c r="FA47" s="126">
        <f t="shared" ca="1" si="61"/>
        <v>0</v>
      </c>
      <c r="FB47" s="126">
        <f t="shared" ca="1" si="61"/>
        <v>0</v>
      </c>
      <c r="FC47" s="126">
        <f t="shared" ca="1" si="61"/>
        <v>0</v>
      </c>
      <c r="FD47" s="126">
        <f t="shared" ca="1" si="61"/>
        <v>0</v>
      </c>
      <c r="FE47" s="126">
        <f t="shared" ca="1" si="61"/>
        <v>0</v>
      </c>
      <c r="FF47" s="126">
        <f t="shared" ca="1" si="61"/>
        <v>0</v>
      </c>
      <c r="FG47" s="126">
        <f t="shared" ca="1" si="61"/>
        <v>0</v>
      </c>
      <c r="FH47" s="126">
        <f t="shared" ca="1" si="61"/>
        <v>0</v>
      </c>
      <c r="FI47" s="126">
        <f t="shared" ref="FI47:GJ47" ca="1" si="62" xml:space="preserve"> FI$45</f>
        <v>0</v>
      </c>
      <c r="FJ47" s="126">
        <f t="shared" ca="1" si="62"/>
        <v>0</v>
      </c>
      <c r="FK47" s="126">
        <f t="shared" ca="1" si="62"/>
        <v>0</v>
      </c>
      <c r="FL47" s="126">
        <f t="shared" ca="1" si="62"/>
        <v>0</v>
      </c>
      <c r="FM47" s="126">
        <f t="shared" ca="1" si="62"/>
        <v>0</v>
      </c>
      <c r="FN47" s="126">
        <f t="shared" ca="1" si="62"/>
        <v>0</v>
      </c>
      <c r="FO47" s="126">
        <f t="shared" ca="1" si="62"/>
        <v>0</v>
      </c>
      <c r="FP47" s="126">
        <f t="shared" ca="1" si="62"/>
        <v>0</v>
      </c>
      <c r="FQ47" s="126">
        <f t="shared" ca="1" si="62"/>
        <v>0</v>
      </c>
      <c r="FR47" s="126">
        <f t="shared" ca="1" si="62"/>
        <v>0</v>
      </c>
      <c r="FS47" s="126">
        <f t="shared" ca="1" si="62"/>
        <v>0</v>
      </c>
      <c r="FT47" s="126">
        <f t="shared" ca="1" si="62"/>
        <v>0</v>
      </c>
      <c r="FU47" s="126">
        <f t="shared" ca="1" si="62"/>
        <v>0</v>
      </c>
      <c r="FV47" s="126">
        <f t="shared" ca="1" si="62"/>
        <v>0</v>
      </c>
      <c r="FW47" s="126">
        <f t="shared" ca="1" si="62"/>
        <v>0</v>
      </c>
      <c r="FX47" s="126">
        <f t="shared" ca="1" si="62"/>
        <v>0</v>
      </c>
      <c r="FY47" s="126">
        <f t="shared" ca="1" si="62"/>
        <v>0</v>
      </c>
      <c r="FZ47" s="126">
        <f t="shared" ca="1" si="62"/>
        <v>0</v>
      </c>
      <c r="GA47" s="126">
        <f t="shared" ca="1" si="62"/>
        <v>0</v>
      </c>
      <c r="GB47" s="126">
        <f t="shared" ca="1" si="62"/>
        <v>0</v>
      </c>
      <c r="GC47" s="126">
        <f t="shared" ca="1" si="62"/>
        <v>0</v>
      </c>
      <c r="GD47" s="126">
        <f t="shared" ca="1" si="62"/>
        <v>0</v>
      </c>
      <c r="GE47" s="126">
        <f t="shared" ca="1" si="62"/>
        <v>0</v>
      </c>
      <c r="GF47" s="126">
        <f t="shared" ca="1" si="62"/>
        <v>0</v>
      </c>
      <c r="GG47" s="126">
        <f t="shared" ca="1" si="62"/>
        <v>0</v>
      </c>
      <c r="GH47" s="126">
        <f t="shared" ca="1" si="62"/>
        <v>0</v>
      </c>
      <c r="GI47" s="126">
        <f t="shared" ca="1" si="62"/>
        <v>0</v>
      </c>
      <c r="GJ47" s="126">
        <f t="shared" ca="1" si="62"/>
        <v>0</v>
      </c>
    </row>
    <row r="48" spans="2:192" x14ac:dyDescent="0.25">
      <c r="E48" s="12" t="s">
        <v>261</v>
      </c>
      <c r="G48" s="12" t="str">
        <f xml:space="preserve"> SMU</f>
        <v>$ 000s</v>
      </c>
      <c r="H48" s="12">
        <f ca="1" xml:space="preserve"> SUM(J48:GJ48)</f>
        <v>292626.94610337651</v>
      </c>
      <c r="J48" s="12">
        <f t="shared" ref="J48:AO48" si="63" xml:space="preserve"> MAX(J47, 0)</f>
        <v>0</v>
      </c>
      <c r="K48" s="12">
        <f t="shared" ca="1" si="63"/>
        <v>0</v>
      </c>
      <c r="L48" s="12">
        <f t="shared" ca="1" si="63"/>
        <v>0</v>
      </c>
      <c r="M48" s="12">
        <f t="shared" ca="1" si="63"/>
        <v>0</v>
      </c>
      <c r="N48" s="12">
        <f t="shared" ca="1" si="63"/>
        <v>0</v>
      </c>
      <c r="O48" s="12">
        <f t="shared" ca="1" si="63"/>
        <v>0</v>
      </c>
      <c r="P48" s="12">
        <f t="shared" ca="1" si="63"/>
        <v>0</v>
      </c>
      <c r="Q48" s="12">
        <f t="shared" ca="1" si="63"/>
        <v>0</v>
      </c>
      <c r="R48" s="12">
        <f t="shared" ca="1" si="63"/>
        <v>416.23896921641881</v>
      </c>
      <c r="S48" s="12">
        <f t="shared" ca="1" si="63"/>
        <v>0</v>
      </c>
      <c r="T48" s="12">
        <f t="shared" ca="1" si="63"/>
        <v>0</v>
      </c>
      <c r="U48" s="12">
        <f t="shared" ca="1" si="63"/>
        <v>527.41896839387778</v>
      </c>
      <c r="V48" s="12">
        <f t="shared" ca="1" si="63"/>
        <v>1218.5057192539882</v>
      </c>
      <c r="W48" s="12">
        <f t="shared" ca="1" si="63"/>
        <v>0</v>
      </c>
      <c r="X48" s="12">
        <f t="shared" ca="1" si="63"/>
        <v>0</v>
      </c>
      <c r="Y48" s="12">
        <f t="shared" ca="1" si="63"/>
        <v>1234.4194652330275</v>
      </c>
      <c r="Z48" s="12">
        <f t="shared" ca="1" si="63"/>
        <v>1887.7912183059921</v>
      </c>
      <c r="AA48" s="12">
        <f t="shared" ca="1" si="63"/>
        <v>0</v>
      </c>
      <c r="AB48" s="12">
        <f t="shared" ca="1" si="63"/>
        <v>0</v>
      </c>
      <c r="AC48" s="12">
        <f t="shared" ca="1" si="63"/>
        <v>1827.9664608157732</v>
      </c>
      <c r="AD48" s="12">
        <f t="shared" ca="1" si="63"/>
        <v>2448.7878857981618</v>
      </c>
      <c r="AE48" s="12">
        <f t="shared" ca="1" si="63"/>
        <v>0</v>
      </c>
      <c r="AF48" s="12">
        <f t="shared" ca="1" si="63"/>
        <v>0</v>
      </c>
      <c r="AG48" s="12">
        <f t="shared" ca="1" si="63"/>
        <v>2328.4056448673409</v>
      </c>
      <c r="AH48" s="12">
        <f t="shared" ca="1" si="63"/>
        <v>2921.6077261654436</v>
      </c>
      <c r="AI48" s="12">
        <f t="shared" ca="1" si="63"/>
        <v>0</v>
      </c>
      <c r="AJ48" s="12">
        <f t="shared" ca="1" si="63"/>
        <v>0</v>
      </c>
      <c r="AK48" s="12">
        <f t="shared" ca="1" si="63"/>
        <v>2753.2554632796555</v>
      </c>
      <c r="AL48" s="12">
        <f t="shared" ca="1" si="63"/>
        <v>3322.6319678296559</v>
      </c>
      <c r="AM48" s="12">
        <f t="shared" ca="1" si="63"/>
        <v>284.10716429078167</v>
      </c>
      <c r="AN48" s="12">
        <f t="shared" ca="1" si="63"/>
        <v>375.921652754646</v>
      </c>
      <c r="AO48" s="12">
        <f t="shared" ca="1" si="63"/>
        <v>3112.3819950038983</v>
      </c>
      <c r="AP48" s="12">
        <f t="shared" ref="AP48:BU48" ca="1" si="64" xml:space="preserve"> MAX(AP47, 0)</f>
        <v>3665.2030994539123</v>
      </c>
      <c r="AQ48" s="12">
        <f t="shared" ca="1" si="64"/>
        <v>629.41701274251977</v>
      </c>
      <c r="AR48" s="12">
        <f t="shared" ca="1" si="64"/>
        <v>711.56602662551677</v>
      </c>
      <c r="AS48" s="12">
        <f t="shared" ca="1" si="64"/>
        <v>3421.5110121231764</v>
      </c>
      <c r="AT48" s="12">
        <f t="shared" ca="1" si="64"/>
        <v>3960.1885377940039</v>
      </c>
      <c r="AU48" s="12">
        <f t="shared" ca="1" si="64"/>
        <v>929.44964524390707</v>
      </c>
      <c r="AV48" s="12">
        <f t="shared" ca="1" si="64"/>
        <v>1000.4237826192807</v>
      </c>
      <c r="AW48" s="12">
        <f t="shared" ca="1" si="64"/>
        <v>3690.2962425628871</v>
      </c>
      <c r="AX48" s="12">
        <f t="shared" ca="1" si="64"/>
        <v>4216.4397386831706</v>
      </c>
      <c r="AY48" s="12">
        <f t="shared" ca="1" si="64"/>
        <v>1192.6142971118006</v>
      </c>
      <c r="AZ48" s="12">
        <f t="shared" ca="1" si="64"/>
        <v>1254.4828367810353</v>
      </c>
      <c r="BA48" s="12">
        <f t="shared" ca="1" si="64"/>
        <v>3926.3242134833367</v>
      </c>
      <c r="BB48" s="12">
        <f t="shared" ca="1" si="64"/>
        <v>4412.9911457956086</v>
      </c>
      <c r="BC48" s="12">
        <f t="shared" ca="1" si="64"/>
        <v>1369.4102903593503</v>
      </c>
      <c r="BD48" s="12">
        <f t="shared" ca="1" si="64"/>
        <v>1398.4058456843529</v>
      </c>
      <c r="BE48" s="12">
        <f t="shared" ca="1" si="64"/>
        <v>4025.5657806356617</v>
      </c>
      <c r="BF48" s="12">
        <f t="shared" ca="1" si="64"/>
        <v>4499.3647742484691</v>
      </c>
      <c r="BG48" s="12">
        <f t="shared" ca="1" si="64"/>
        <v>1465.4163881266131</v>
      </c>
      <c r="BH48" s="12">
        <f t="shared" ca="1" si="64"/>
        <v>1489.0334491610488</v>
      </c>
      <c r="BI48" s="12">
        <f t="shared" ca="1" si="64"/>
        <v>4098.1504107681985</v>
      </c>
      <c r="BJ48" s="12">
        <f t="shared" ca="1" si="64"/>
        <v>4564.8682958462969</v>
      </c>
      <c r="BK48" s="12">
        <f t="shared" ca="1" si="64"/>
        <v>1541.5264756714616</v>
      </c>
      <c r="BL48" s="12">
        <f t="shared" ca="1" si="64"/>
        <v>1560.7627194906413</v>
      </c>
      <c r="BM48" s="12">
        <f t="shared" ca="1" si="64"/>
        <v>4152.8488462675532</v>
      </c>
      <c r="BN48" s="12">
        <f t="shared" ca="1" si="64"/>
        <v>4613.3971060601534</v>
      </c>
      <c r="BO48" s="12">
        <f t="shared" ca="1" si="64"/>
        <v>1601.441524008369</v>
      </c>
      <c r="BP48" s="12">
        <f t="shared" ca="1" si="64"/>
        <v>1617.1095648256155</v>
      </c>
      <c r="BQ48" s="12">
        <f t="shared" ca="1" si="64"/>
        <v>4193.0008654414942</v>
      </c>
      <c r="BR48" s="12">
        <f t="shared" ca="1" si="64"/>
        <v>4648.1239088420352</v>
      </c>
      <c r="BS48" s="12">
        <f t="shared" ca="1" si="64"/>
        <v>1648.1759454907019</v>
      </c>
      <c r="BT48" s="12">
        <f t="shared" ca="1" si="64"/>
        <v>1660.937662661604</v>
      </c>
      <c r="BU48" s="12">
        <f t="shared" ca="1" si="64"/>
        <v>4221.3266291376376</v>
      </c>
      <c r="BV48" s="12">
        <f t="shared" ref="BV48:DA48" ca="1" si="65" xml:space="preserve"> MAX(BV47, 0)</f>
        <v>4671.6327719818664</v>
      </c>
      <c r="BW48" s="12">
        <f t="shared" ca="1" si="65"/>
        <v>1684.1849464084132</v>
      </c>
      <c r="BX48" s="12">
        <f t="shared" ca="1" si="65"/>
        <v>1694.5794448048455</v>
      </c>
      <c r="BY48" s="12">
        <f t="shared" ca="1" si="65"/>
        <v>4240.0416164542676</v>
      </c>
      <c r="BZ48" s="12">
        <f t="shared" ca="1" si="65"/>
        <v>4686.0283160306699</v>
      </c>
      <c r="CA48" s="12">
        <f t="shared" ca="1" si="65"/>
        <v>1711.4682564735538</v>
      </c>
      <c r="CB48" s="12">
        <f t="shared" ca="1" si="65"/>
        <v>1719.9346403830632</v>
      </c>
      <c r="CC48" s="12">
        <f t="shared" ca="1" si="65"/>
        <v>4250.9502405924331</v>
      </c>
      <c r="CD48" s="12">
        <f t="shared" ca="1" si="65"/>
        <v>4693.0246493579507</v>
      </c>
      <c r="CE48" s="12">
        <f t="shared" ca="1" si="65"/>
        <v>1731.6546171332552</v>
      </c>
      <c r="CF48" s="12">
        <f t="shared" ca="1" si="65"/>
        <v>1738.5505397424502</v>
      </c>
      <c r="CG48" s="12">
        <f t="shared" ca="1" si="65"/>
        <v>4255.5220995498794</v>
      </c>
      <c r="CH48" s="12">
        <f t="shared" ca="1" si="65"/>
        <v>4694.0178063088433</v>
      </c>
      <c r="CI48" s="12">
        <f t="shared" ca="1" si="65"/>
        <v>1746.0705978274309</v>
      </c>
      <c r="CJ48" s="12">
        <f t="shared" ca="1" si="65"/>
        <v>1751.6873698921365</v>
      </c>
      <c r="CK48" s="12">
        <f t="shared" ca="1" si="65"/>
        <v>4254.9540827851442</v>
      </c>
      <c r="CL48" s="12">
        <f t="shared" ca="1" si="65"/>
        <v>4690.1447485329072</v>
      </c>
      <c r="CM48" s="12">
        <f t="shared" ca="1" si="65"/>
        <v>1755.7966472595265</v>
      </c>
      <c r="CN48" s="12">
        <f t="shared" ca="1" si="65"/>
        <v>1760.371543211055</v>
      </c>
      <c r="CO48" s="12">
        <f t="shared" ca="1" si="65"/>
        <v>4250.2209574809631</v>
      </c>
      <c r="CP48" s="12">
        <f t="shared" ca="1" si="65"/>
        <v>4682.3314219323101</v>
      </c>
      <c r="CQ48" s="12">
        <f t="shared" ca="1" si="65"/>
        <v>1761.7127475056093</v>
      </c>
      <c r="CR48" s="12">
        <f t="shared" ca="1" si="65"/>
        <v>1765.4390288512288</v>
      </c>
      <c r="CS48" s="12">
        <f t="shared" ca="1" si="65"/>
        <v>4242.1165713693272</v>
      </c>
      <c r="CT48" s="12">
        <f t="shared" ca="1" si="65"/>
        <v>4671.3318993435423</v>
      </c>
      <c r="CU48" s="12">
        <f t="shared" ca="1" si="65"/>
        <v>1764.5355995703094</v>
      </c>
      <c r="CV48" s="12">
        <f t="shared" ca="1" si="65"/>
        <v>1767.570679015575</v>
      </c>
      <c r="CW48" s="12">
        <f t="shared" ca="1" si="65"/>
        <v>4231.2874126873421</v>
      </c>
      <c r="CX48" s="12">
        <f t="shared" ca="1" si="65"/>
        <v>4657.7602624934561</v>
      </c>
      <c r="CY48" s="12">
        <f t="shared" ca="1" si="65"/>
        <v>1764.8489112533034</v>
      </c>
      <c r="CZ48" s="12">
        <f t="shared" ca="1" si="65"/>
        <v>1767.3210024307195</v>
      </c>
      <c r="DA48" s="12">
        <f t="shared" ca="1" si="65"/>
        <v>4218.2599449684349</v>
      </c>
      <c r="DB48" s="12">
        <f t="shared" ref="DB48:EG48" ca="1" si="66" xml:space="preserve"> MAX(DB47, 0)</f>
        <v>4642.1165700488482</v>
      </c>
      <c r="DC48" s="12">
        <f t="shared" ca="1" si="66"/>
        <v>1763.1280668046347</v>
      </c>
      <c r="DD48" s="12">
        <f t="shared" ca="1" si="66"/>
        <v>1765.1416005192098</v>
      </c>
      <c r="DE48" s="12">
        <f t="shared" ca="1" si="66"/>
        <v>4203.4628713979764</v>
      </c>
      <c r="DF48" s="12">
        <f t="shared" ca="1" si="66"/>
        <v>4624.8080087522922</v>
      </c>
      <c r="DG48" s="12">
        <f t="shared" ca="1" si="66"/>
        <v>1759.7602205119201</v>
      </c>
      <c r="DH48" s="12">
        <f t="shared" ca="1" si="66"/>
        <v>1761.400256307028</v>
      </c>
      <c r="DI48" s="12">
        <f t="shared" ca="1" si="66"/>
        <v>4187.2452692675251</v>
      </c>
      <c r="DJ48" s="12">
        <f t="shared" ca="1" si="66"/>
        <v>4606.1661211516248</v>
      </c>
      <c r="DK48" s="12">
        <f t="shared" ca="1" si="66"/>
        <v>1755.0606630514999</v>
      </c>
      <c r="DL48" s="12">
        <f t="shared" ca="1" si="66"/>
        <v>1756.3964824568386</v>
      </c>
      <c r="DM48" s="12">
        <f t="shared" ca="1" si="66"/>
        <v>4169.8913605985235</v>
      </c>
      <c r="DN48" s="12">
        <f t="shared" ca="1" si="66"/>
        <v>4586.4608376904644</v>
      </c>
      <c r="DO48" s="12">
        <f t="shared" ca="1" si="66"/>
        <v>1749.2861519825133</v>
      </c>
      <c r="DP48" s="12">
        <f t="shared" ca="1" si="66"/>
        <v>1750.3741852370335</v>
      </c>
      <c r="DQ48" s="12">
        <f t="shared" ca="1" si="66"/>
        <v>4151.6325429050585</v>
      </c>
      <c r="DR48" s="12">
        <f t="shared" ca="1" si="66"/>
        <v>4565.9119059308177</v>
      </c>
      <c r="DS48" s="12">
        <f t="shared" ca="1" si="66"/>
        <v>1742.6457695164388</v>
      </c>
      <c r="DT48" s="12">
        <f t="shared" ca="1" si="66"/>
        <v>1743.5319794024533</v>
      </c>
      <c r="DU48" s="12">
        <f t="shared" ca="1" si="66"/>
        <v>4132.6571883227562</v>
      </c>
      <c r="DV48" s="12">
        <f t="shared" ca="1" si="66"/>
        <v>4544.698199723548</v>
      </c>
      <c r="DW48" s="12">
        <f t="shared" ca="1" si="66"/>
        <v>1735.3097662370317</v>
      </c>
      <c r="DX48" s="12">
        <f t="shared" ca="1" si="66"/>
        <v>1736.0315897280025</v>
      </c>
      <c r="DY48" s="12">
        <f t="shared" ca="1" si="66"/>
        <v>4113.1186250579476</v>
      </c>
      <c r="DZ48" s="12">
        <f t="shared" ca="1" si="66"/>
        <v>4522.9653015830872</v>
      </c>
      <c r="EA48" s="12">
        <f t="shared" ca="1" si="66"/>
        <v>1727.4167643642929</v>
      </c>
      <c r="EB48" s="12">
        <f t="shared" ca="1" si="66"/>
        <v>1515.7620562392688</v>
      </c>
      <c r="EC48" s="12">
        <f t="shared" ca="1" si="66"/>
        <v>0</v>
      </c>
      <c r="ED48" s="12">
        <f t="shared" ca="1" si="66"/>
        <v>0</v>
      </c>
      <c r="EE48" s="12">
        <f t="shared" ca="1" si="66"/>
        <v>0</v>
      </c>
      <c r="EF48" s="12">
        <f t="shared" ca="1" si="66"/>
        <v>0</v>
      </c>
      <c r="EG48" s="12">
        <f t="shared" ca="1" si="66"/>
        <v>0</v>
      </c>
      <c r="EH48" s="12">
        <f t="shared" ref="EH48:FM48" ca="1" si="67" xml:space="preserve"> MAX(EH47, 0)</f>
        <v>0</v>
      </c>
      <c r="EI48" s="12">
        <f t="shared" ca="1" si="67"/>
        <v>0</v>
      </c>
      <c r="EJ48" s="12">
        <f t="shared" ca="1" si="67"/>
        <v>0</v>
      </c>
      <c r="EK48" s="12">
        <f t="shared" ca="1" si="67"/>
        <v>0</v>
      </c>
      <c r="EL48" s="12">
        <f t="shared" ca="1" si="67"/>
        <v>0</v>
      </c>
      <c r="EM48" s="12">
        <f t="shared" ca="1" si="67"/>
        <v>0</v>
      </c>
      <c r="EN48" s="12">
        <f t="shared" ca="1" si="67"/>
        <v>0</v>
      </c>
      <c r="EO48" s="12">
        <f t="shared" ca="1" si="67"/>
        <v>0</v>
      </c>
      <c r="EP48" s="12">
        <f t="shared" ca="1" si="67"/>
        <v>0</v>
      </c>
      <c r="EQ48" s="12">
        <f t="shared" ca="1" si="67"/>
        <v>0</v>
      </c>
      <c r="ER48" s="12">
        <f t="shared" ca="1" si="67"/>
        <v>0</v>
      </c>
      <c r="ES48" s="12">
        <f t="shared" ca="1" si="67"/>
        <v>0</v>
      </c>
      <c r="ET48" s="12">
        <f t="shared" ca="1" si="67"/>
        <v>0</v>
      </c>
      <c r="EU48" s="12">
        <f t="shared" ca="1" si="67"/>
        <v>0</v>
      </c>
      <c r="EV48" s="12">
        <f t="shared" ca="1" si="67"/>
        <v>0</v>
      </c>
      <c r="EW48" s="12">
        <f t="shared" ca="1" si="67"/>
        <v>0</v>
      </c>
      <c r="EX48" s="12">
        <f t="shared" ca="1" si="67"/>
        <v>0</v>
      </c>
      <c r="EY48" s="12">
        <f t="shared" ca="1" si="67"/>
        <v>0</v>
      </c>
      <c r="EZ48" s="12">
        <f t="shared" ca="1" si="67"/>
        <v>0</v>
      </c>
      <c r="FA48" s="12">
        <f t="shared" ca="1" si="67"/>
        <v>0</v>
      </c>
      <c r="FB48" s="12">
        <f t="shared" ca="1" si="67"/>
        <v>0</v>
      </c>
      <c r="FC48" s="12">
        <f t="shared" ca="1" si="67"/>
        <v>0</v>
      </c>
      <c r="FD48" s="12">
        <f t="shared" ca="1" si="67"/>
        <v>0</v>
      </c>
      <c r="FE48" s="12">
        <f t="shared" ca="1" si="67"/>
        <v>0</v>
      </c>
      <c r="FF48" s="12">
        <f t="shared" ca="1" si="67"/>
        <v>0</v>
      </c>
      <c r="FG48" s="12">
        <f t="shared" ca="1" si="67"/>
        <v>0</v>
      </c>
      <c r="FH48" s="12">
        <f t="shared" ca="1" si="67"/>
        <v>0</v>
      </c>
      <c r="FI48" s="12">
        <f t="shared" ca="1" si="67"/>
        <v>0</v>
      </c>
      <c r="FJ48" s="12">
        <f t="shared" ca="1" si="67"/>
        <v>0</v>
      </c>
      <c r="FK48" s="12">
        <f t="shared" ca="1" si="67"/>
        <v>0</v>
      </c>
      <c r="FL48" s="12">
        <f t="shared" ca="1" si="67"/>
        <v>0</v>
      </c>
      <c r="FM48" s="12">
        <f t="shared" ca="1" si="67"/>
        <v>0</v>
      </c>
      <c r="FN48" s="12">
        <f t="shared" ref="FN48:GJ48" ca="1" si="68" xml:space="preserve"> MAX(FN47, 0)</f>
        <v>0</v>
      </c>
      <c r="FO48" s="12">
        <f t="shared" ca="1" si="68"/>
        <v>0</v>
      </c>
      <c r="FP48" s="12">
        <f t="shared" ca="1" si="68"/>
        <v>0</v>
      </c>
      <c r="FQ48" s="12">
        <f t="shared" ca="1" si="68"/>
        <v>0</v>
      </c>
      <c r="FR48" s="12">
        <f t="shared" ca="1" si="68"/>
        <v>0</v>
      </c>
      <c r="FS48" s="12">
        <f t="shared" ca="1" si="68"/>
        <v>0</v>
      </c>
      <c r="FT48" s="12">
        <f t="shared" ca="1" si="68"/>
        <v>0</v>
      </c>
      <c r="FU48" s="12">
        <f t="shared" ca="1" si="68"/>
        <v>0</v>
      </c>
      <c r="FV48" s="12">
        <f t="shared" ca="1" si="68"/>
        <v>0</v>
      </c>
      <c r="FW48" s="12">
        <f t="shared" ca="1" si="68"/>
        <v>0</v>
      </c>
      <c r="FX48" s="12">
        <f t="shared" ca="1" si="68"/>
        <v>0</v>
      </c>
      <c r="FY48" s="12">
        <f t="shared" ca="1" si="68"/>
        <v>0</v>
      </c>
      <c r="FZ48" s="12">
        <f t="shared" ca="1" si="68"/>
        <v>0</v>
      </c>
      <c r="GA48" s="12">
        <f t="shared" ca="1" si="68"/>
        <v>0</v>
      </c>
      <c r="GB48" s="12">
        <f t="shared" ca="1" si="68"/>
        <v>0</v>
      </c>
      <c r="GC48" s="12">
        <f t="shared" ca="1" si="68"/>
        <v>0</v>
      </c>
      <c r="GD48" s="12">
        <f t="shared" ca="1" si="68"/>
        <v>0</v>
      </c>
      <c r="GE48" s="12">
        <f t="shared" ca="1" si="68"/>
        <v>0</v>
      </c>
      <c r="GF48" s="12">
        <f t="shared" ca="1" si="68"/>
        <v>0</v>
      </c>
      <c r="GG48" s="12">
        <f t="shared" ca="1" si="68"/>
        <v>0</v>
      </c>
      <c r="GH48" s="12">
        <f t="shared" ca="1" si="68"/>
        <v>0</v>
      </c>
      <c r="GI48" s="12">
        <f t="shared" ca="1" si="68"/>
        <v>0</v>
      </c>
      <c r="GJ48" s="12">
        <f t="shared" ca="1" si="68"/>
        <v>0</v>
      </c>
    </row>
    <row r="50" spans="1:255" x14ac:dyDescent="0.25">
      <c r="E50" s="126" t="str">
        <f t="shared" ref="E50:BP50" si="69" xml:space="preserve"> E$45</f>
        <v>Taxable income / (Tax losses arising)</v>
      </c>
      <c r="F50" s="126">
        <f t="shared" si="69"/>
        <v>0</v>
      </c>
      <c r="G50" s="126" t="str">
        <f t="shared" si="69"/>
        <v>$ 000s</v>
      </c>
      <c r="H50" s="126">
        <f t="shared" ca="1" si="69"/>
        <v>272041.56838868448</v>
      </c>
      <c r="I50" s="126">
        <f t="shared" si="69"/>
        <v>0</v>
      </c>
      <c r="J50" s="126">
        <f t="shared" si="69"/>
        <v>0</v>
      </c>
      <c r="K50" s="126">
        <f t="shared" ca="1" si="69"/>
        <v>0</v>
      </c>
      <c r="L50" s="126">
        <f t="shared" ca="1" si="69"/>
        <v>0</v>
      </c>
      <c r="M50" s="126">
        <f t="shared" ca="1" si="69"/>
        <v>-1288.124999999998</v>
      </c>
      <c r="N50" s="126">
        <f t="shared" ca="1" si="69"/>
        <v>-549.32499999999914</v>
      </c>
      <c r="O50" s="126">
        <f t="shared" ca="1" si="69"/>
        <v>-3514.9625000000015</v>
      </c>
      <c r="P50" s="126">
        <f t="shared" ca="1" si="69"/>
        <v>-3261.073875</v>
      </c>
      <c r="Q50" s="126">
        <f t="shared" ca="1" si="69"/>
        <v>-319.8520430516146</v>
      </c>
      <c r="R50" s="126">
        <f t="shared" ca="1" si="69"/>
        <v>416.23896921641881</v>
      </c>
      <c r="S50" s="126">
        <f t="shared" ca="1" si="69"/>
        <v>-2577.3771148165429</v>
      </c>
      <c r="T50" s="126">
        <f t="shared" ca="1" si="69"/>
        <v>-2364.774172011038</v>
      </c>
      <c r="U50" s="126">
        <f t="shared" ca="1" si="69"/>
        <v>527.41896839387778</v>
      </c>
      <c r="V50" s="126">
        <f t="shared" ca="1" si="69"/>
        <v>1218.5057192539882</v>
      </c>
      <c r="W50" s="126">
        <f t="shared" ca="1" si="69"/>
        <v>-1794.9970461337275</v>
      </c>
      <c r="X50" s="126">
        <f t="shared" ca="1" si="69"/>
        <v>-1624.9797026057004</v>
      </c>
      <c r="Y50" s="126">
        <f t="shared" ca="1" si="69"/>
        <v>1234.4194652330275</v>
      </c>
      <c r="Z50" s="126">
        <f t="shared" ca="1" si="69"/>
        <v>1887.7912183059921</v>
      </c>
      <c r="AA50" s="126">
        <f t="shared" ca="1" si="69"/>
        <v>-1139.0217611914143</v>
      </c>
      <c r="AB50" s="126">
        <f t="shared" ca="1" si="69"/>
        <v>-987.13492238094273</v>
      </c>
      <c r="AC50" s="126">
        <f t="shared" ca="1" si="69"/>
        <v>1827.9664608157732</v>
      </c>
      <c r="AD50" s="126">
        <f t="shared" ca="1" si="69"/>
        <v>2448.7878857981618</v>
      </c>
      <c r="AE50" s="126">
        <f t="shared" ca="1" si="69"/>
        <v>-585.99310036449003</v>
      </c>
      <c r="AF50" s="126">
        <f t="shared" ca="1" si="69"/>
        <v>-456.14966599213551</v>
      </c>
      <c r="AG50" s="126">
        <f t="shared" ca="1" si="69"/>
        <v>2328.4056448673409</v>
      </c>
      <c r="AH50" s="126">
        <f t="shared" ca="1" si="69"/>
        <v>2921.6077261654436</v>
      </c>
      <c r="AI50" s="126">
        <f t="shared" ca="1" si="69"/>
        <v>-116.804300065956</v>
      </c>
      <c r="AJ50" s="126">
        <f t="shared" ca="1" si="69"/>
        <v>-4.8075110784500339</v>
      </c>
      <c r="AK50" s="126">
        <f t="shared" ca="1" si="69"/>
        <v>2753.2554632796555</v>
      </c>
      <c r="AL50" s="126">
        <f t="shared" ca="1" si="69"/>
        <v>3322.6319678296559</v>
      </c>
      <c r="AM50" s="126">
        <f t="shared" ca="1" si="69"/>
        <v>284.10716429078167</v>
      </c>
      <c r="AN50" s="126">
        <f t="shared" ca="1" si="69"/>
        <v>375.921652754646</v>
      </c>
      <c r="AO50" s="126">
        <f t="shared" ca="1" si="69"/>
        <v>3112.3819950038983</v>
      </c>
      <c r="AP50" s="126">
        <f t="shared" ca="1" si="69"/>
        <v>3665.2030994539123</v>
      </c>
      <c r="AQ50" s="126">
        <f t="shared" ca="1" si="69"/>
        <v>629.41701274251977</v>
      </c>
      <c r="AR50" s="126">
        <f t="shared" ca="1" si="69"/>
        <v>711.56602662551677</v>
      </c>
      <c r="AS50" s="126">
        <f t="shared" ca="1" si="69"/>
        <v>3421.5110121231764</v>
      </c>
      <c r="AT50" s="126">
        <f t="shared" ca="1" si="69"/>
        <v>3960.1885377940039</v>
      </c>
      <c r="AU50" s="126">
        <f t="shared" ca="1" si="69"/>
        <v>929.44964524390707</v>
      </c>
      <c r="AV50" s="126">
        <f t="shared" ca="1" si="69"/>
        <v>1000.4237826192807</v>
      </c>
      <c r="AW50" s="126">
        <f t="shared" ca="1" si="69"/>
        <v>3690.2962425628871</v>
      </c>
      <c r="AX50" s="126">
        <f t="shared" ca="1" si="69"/>
        <v>4216.4397386831706</v>
      </c>
      <c r="AY50" s="126">
        <f t="shared" ca="1" si="69"/>
        <v>1192.6142971118006</v>
      </c>
      <c r="AZ50" s="126">
        <f t="shared" ca="1" si="69"/>
        <v>1254.4828367810353</v>
      </c>
      <c r="BA50" s="126">
        <f t="shared" ca="1" si="69"/>
        <v>3926.3242134833367</v>
      </c>
      <c r="BB50" s="126">
        <f t="shared" ca="1" si="69"/>
        <v>4412.9911457956086</v>
      </c>
      <c r="BC50" s="126">
        <f t="shared" ca="1" si="69"/>
        <v>1369.4102903593503</v>
      </c>
      <c r="BD50" s="126">
        <f t="shared" ca="1" si="69"/>
        <v>1398.4058456843529</v>
      </c>
      <c r="BE50" s="126">
        <f t="shared" ca="1" si="69"/>
        <v>4025.5657806356617</v>
      </c>
      <c r="BF50" s="126">
        <f t="shared" ca="1" si="69"/>
        <v>4499.3647742484691</v>
      </c>
      <c r="BG50" s="126">
        <f t="shared" ca="1" si="69"/>
        <v>1465.4163881266131</v>
      </c>
      <c r="BH50" s="126">
        <f t="shared" ca="1" si="69"/>
        <v>1489.0334491610488</v>
      </c>
      <c r="BI50" s="126">
        <f t="shared" ca="1" si="69"/>
        <v>4098.1504107681985</v>
      </c>
      <c r="BJ50" s="126">
        <f t="shared" ca="1" si="69"/>
        <v>4564.8682958462969</v>
      </c>
      <c r="BK50" s="126">
        <f t="shared" ca="1" si="69"/>
        <v>1541.5264756714616</v>
      </c>
      <c r="BL50" s="126">
        <f t="shared" ca="1" si="69"/>
        <v>1560.7627194906413</v>
      </c>
      <c r="BM50" s="126">
        <f t="shared" ca="1" si="69"/>
        <v>4152.8488462675532</v>
      </c>
      <c r="BN50" s="126">
        <f t="shared" ca="1" si="69"/>
        <v>4613.3971060601534</v>
      </c>
      <c r="BO50" s="126">
        <f t="shared" ca="1" si="69"/>
        <v>1601.441524008369</v>
      </c>
      <c r="BP50" s="126">
        <f t="shared" ca="1" si="69"/>
        <v>1617.1095648256155</v>
      </c>
      <c r="BQ50" s="126">
        <f t="shared" ref="BQ50:EB50" ca="1" si="70" xml:space="preserve"> BQ$45</f>
        <v>4193.0008654414942</v>
      </c>
      <c r="BR50" s="126">
        <f t="shared" ca="1" si="70"/>
        <v>4648.1239088420352</v>
      </c>
      <c r="BS50" s="126">
        <f t="shared" ca="1" si="70"/>
        <v>1648.1759454907019</v>
      </c>
      <c r="BT50" s="126">
        <f t="shared" ca="1" si="70"/>
        <v>1660.937662661604</v>
      </c>
      <c r="BU50" s="126">
        <f t="shared" ca="1" si="70"/>
        <v>4221.3266291376376</v>
      </c>
      <c r="BV50" s="126">
        <f t="shared" ca="1" si="70"/>
        <v>4671.6327719818664</v>
      </c>
      <c r="BW50" s="126">
        <f t="shared" ca="1" si="70"/>
        <v>1684.1849464084132</v>
      </c>
      <c r="BX50" s="126">
        <f t="shared" ca="1" si="70"/>
        <v>1694.5794448048455</v>
      </c>
      <c r="BY50" s="126">
        <f t="shared" ca="1" si="70"/>
        <v>4240.0416164542676</v>
      </c>
      <c r="BZ50" s="126">
        <f t="shared" ca="1" si="70"/>
        <v>4686.0283160306699</v>
      </c>
      <c r="CA50" s="126">
        <f t="shared" ca="1" si="70"/>
        <v>1711.4682564735538</v>
      </c>
      <c r="CB50" s="126">
        <f t="shared" ca="1" si="70"/>
        <v>1719.9346403830632</v>
      </c>
      <c r="CC50" s="126">
        <f t="shared" ca="1" si="70"/>
        <v>4250.9502405924331</v>
      </c>
      <c r="CD50" s="126">
        <f t="shared" ca="1" si="70"/>
        <v>4693.0246493579507</v>
      </c>
      <c r="CE50" s="126">
        <f t="shared" ca="1" si="70"/>
        <v>1731.6546171332552</v>
      </c>
      <c r="CF50" s="126">
        <f t="shared" ca="1" si="70"/>
        <v>1738.5505397424502</v>
      </c>
      <c r="CG50" s="126">
        <f t="shared" ca="1" si="70"/>
        <v>4255.5220995498794</v>
      </c>
      <c r="CH50" s="126">
        <f t="shared" ca="1" si="70"/>
        <v>4694.0178063088433</v>
      </c>
      <c r="CI50" s="126">
        <f t="shared" ca="1" si="70"/>
        <v>1746.0705978274309</v>
      </c>
      <c r="CJ50" s="126">
        <f t="shared" ca="1" si="70"/>
        <v>1751.6873698921365</v>
      </c>
      <c r="CK50" s="126">
        <f t="shared" ca="1" si="70"/>
        <v>4254.9540827851442</v>
      </c>
      <c r="CL50" s="126">
        <f t="shared" ca="1" si="70"/>
        <v>4690.1447485329072</v>
      </c>
      <c r="CM50" s="126">
        <f t="shared" ca="1" si="70"/>
        <v>1755.7966472595265</v>
      </c>
      <c r="CN50" s="126">
        <f t="shared" ca="1" si="70"/>
        <v>1760.371543211055</v>
      </c>
      <c r="CO50" s="126">
        <f t="shared" ca="1" si="70"/>
        <v>4250.2209574809631</v>
      </c>
      <c r="CP50" s="126">
        <f t="shared" ca="1" si="70"/>
        <v>4682.3314219323101</v>
      </c>
      <c r="CQ50" s="126">
        <f t="shared" ca="1" si="70"/>
        <v>1761.7127475056093</v>
      </c>
      <c r="CR50" s="126">
        <f t="shared" ca="1" si="70"/>
        <v>1765.4390288512288</v>
      </c>
      <c r="CS50" s="126">
        <f t="shared" ca="1" si="70"/>
        <v>4242.1165713693272</v>
      </c>
      <c r="CT50" s="126">
        <f t="shared" ca="1" si="70"/>
        <v>4671.3318993435423</v>
      </c>
      <c r="CU50" s="126">
        <f t="shared" ca="1" si="70"/>
        <v>1764.5355995703094</v>
      </c>
      <c r="CV50" s="126">
        <f t="shared" ca="1" si="70"/>
        <v>1767.570679015575</v>
      </c>
      <c r="CW50" s="126">
        <f t="shared" ca="1" si="70"/>
        <v>4231.2874126873421</v>
      </c>
      <c r="CX50" s="126">
        <f t="shared" ca="1" si="70"/>
        <v>4657.7602624934561</v>
      </c>
      <c r="CY50" s="126">
        <f t="shared" ca="1" si="70"/>
        <v>1764.8489112533034</v>
      </c>
      <c r="CZ50" s="126">
        <f t="shared" ca="1" si="70"/>
        <v>1767.3210024307195</v>
      </c>
      <c r="DA50" s="126">
        <f t="shared" ca="1" si="70"/>
        <v>4218.2599449684349</v>
      </c>
      <c r="DB50" s="126">
        <f t="shared" ca="1" si="70"/>
        <v>4642.1165700488482</v>
      </c>
      <c r="DC50" s="126">
        <f t="shared" ca="1" si="70"/>
        <v>1763.1280668046347</v>
      </c>
      <c r="DD50" s="126">
        <f t="shared" ca="1" si="70"/>
        <v>1765.1416005192098</v>
      </c>
      <c r="DE50" s="126">
        <f t="shared" ca="1" si="70"/>
        <v>4203.4628713979764</v>
      </c>
      <c r="DF50" s="126">
        <f t="shared" ca="1" si="70"/>
        <v>4624.8080087522922</v>
      </c>
      <c r="DG50" s="126">
        <f t="shared" ca="1" si="70"/>
        <v>1759.7602205119201</v>
      </c>
      <c r="DH50" s="126">
        <f t="shared" ca="1" si="70"/>
        <v>1761.400256307028</v>
      </c>
      <c r="DI50" s="126">
        <f t="shared" ca="1" si="70"/>
        <v>4187.2452692675251</v>
      </c>
      <c r="DJ50" s="126">
        <f t="shared" ca="1" si="70"/>
        <v>4606.1661211516248</v>
      </c>
      <c r="DK50" s="126">
        <f t="shared" ca="1" si="70"/>
        <v>1755.0606630514999</v>
      </c>
      <c r="DL50" s="126">
        <f t="shared" ca="1" si="70"/>
        <v>1756.3964824568386</v>
      </c>
      <c r="DM50" s="126">
        <f t="shared" ca="1" si="70"/>
        <v>4169.8913605985235</v>
      </c>
      <c r="DN50" s="126">
        <f t="shared" ca="1" si="70"/>
        <v>4586.4608376904644</v>
      </c>
      <c r="DO50" s="126">
        <f t="shared" ca="1" si="70"/>
        <v>1749.2861519825133</v>
      </c>
      <c r="DP50" s="126">
        <f t="shared" ca="1" si="70"/>
        <v>1750.3741852370335</v>
      </c>
      <c r="DQ50" s="126">
        <f t="shared" ca="1" si="70"/>
        <v>4151.6325429050585</v>
      </c>
      <c r="DR50" s="126">
        <f t="shared" ca="1" si="70"/>
        <v>4565.9119059308177</v>
      </c>
      <c r="DS50" s="126">
        <f t="shared" ca="1" si="70"/>
        <v>1742.6457695164388</v>
      </c>
      <c r="DT50" s="126">
        <f t="shared" ca="1" si="70"/>
        <v>1743.5319794024533</v>
      </c>
      <c r="DU50" s="126">
        <f t="shared" ca="1" si="70"/>
        <v>4132.6571883227562</v>
      </c>
      <c r="DV50" s="126">
        <f t="shared" ca="1" si="70"/>
        <v>4544.698199723548</v>
      </c>
      <c r="DW50" s="126">
        <f t="shared" ca="1" si="70"/>
        <v>1735.3097662370317</v>
      </c>
      <c r="DX50" s="126">
        <f t="shared" ca="1" si="70"/>
        <v>1736.0315897280025</v>
      </c>
      <c r="DY50" s="126">
        <f t="shared" ca="1" si="70"/>
        <v>4113.1186250579476</v>
      </c>
      <c r="DZ50" s="126">
        <f t="shared" ca="1" si="70"/>
        <v>4522.9653015830872</v>
      </c>
      <c r="EA50" s="126">
        <f t="shared" ca="1" si="70"/>
        <v>1727.4167643642929</v>
      </c>
      <c r="EB50" s="126">
        <f t="shared" ca="1" si="70"/>
        <v>1515.7620562392688</v>
      </c>
      <c r="EC50" s="126">
        <f t="shared" ref="EC50:GJ50" ca="1" si="71" xml:space="preserve"> EC$45</f>
        <v>0</v>
      </c>
      <c r="ED50" s="126">
        <f t="shared" ca="1" si="71"/>
        <v>0</v>
      </c>
      <c r="EE50" s="126">
        <f t="shared" ca="1" si="71"/>
        <v>0</v>
      </c>
      <c r="EF50" s="126">
        <f t="shared" ca="1" si="71"/>
        <v>0</v>
      </c>
      <c r="EG50" s="126">
        <f t="shared" ca="1" si="71"/>
        <v>0</v>
      </c>
      <c r="EH50" s="126">
        <f t="shared" ca="1" si="71"/>
        <v>0</v>
      </c>
      <c r="EI50" s="126">
        <f t="shared" ca="1" si="71"/>
        <v>0</v>
      </c>
      <c r="EJ50" s="126">
        <f t="shared" ca="1" si="71"/>
        <v>0</v>
      </c>
      <c r="EK50" s="126">
        <f t="shared" ca="1" si="71"/>
        <v>0</v>
      </c>
      <c r="EL50" s="126">
        <f t="shared" ca="1" si="71"/>
        <v>0</v>
      </c>
      <c r="EM50" s="126">
        <f t="shared" ca="1" si="71"/>
        <v>0</v>
      </c>
      <c r="EN50" s="126">
        <f t="shared" ca="1" si="71"/>
        <v>0</v>
      </c>
      <c r="EO50" s="126">
        <f t="shared" ca="1" si="71"/>
        <v>0</v>
      </c>
      <c r="EP50" s="126">
        <f t="shared" ca="1" si="71"/>
        <v>0</v>
      </c>
      <c r="EQ50" s="126">
        <f t="shared" ca="1" si="71"/>
        <v>0</v>
      </c>
      <c r="ER50" s="126">
        <f t="shared" ca="1" si="71"/>
        <v>0</v>
      </c>
      <c r="ES50" s="126">
        <f t="shared" ca="1" si="71"/>
        <v>0</v>
      </c>
      <c r="ET50" s="126">
        <f t="shared" ca="1" si="71"/>
        <v>0</v>
      </c>
      <c r="EU50" s="126">
        <f t="shared" ca="1" si="71"/>
        <v>0</v>
      </c>
      <c r="EV50" s="126">
        <f t="shared" ca="1" si="71"/>
        <v>0</v>
      </c>
      <c r="EW50" s="126">
        <f t="shared" ca="1" si="71"/>
        <v>0</v>
      </c>
      <c r="EX50" s="126">
        <f t="shared" ca="1" si="71"/>
        <v>0</v>
      </c>
      <c r="EY50" s="126">
        <f t="shared" ca="1" si="71"/>
        <v>0</v>
      </c>
      <c r="EZ50" s="126">
        <f t="shared" ca="1" si="71"/>
        <v>0</v>
      </c>
      <c r="FA50" s="126">
        <f t="shared" ca="1" si="71"/>
        <v>0</v>
      </c>
      <c r="FB50" s="126">
        <f t="shared" ca="1" si="71"/>
        <v>0</v>
      </c>
      <c r="FC50" s="126">
        <f t="shared" ca="1" si="71"/>
        <v>0</v>
      </c>
      <c r="FD50" s="126">
        <f t="shared" ca="1" si="71"/>
        <v>0</v>
      </c>
      <c r="FE50" s="126">
        <f t="shared" ca="1" si="71"/>
        <v>0</v>
      </c>
      <c r="FF50" s="126">
        <f t="shared" ca="1" si="71"/>
        <v>0</v>
      </c>
      <c r="FG50" s="126">
        <f t="shared" ca="1" si="71"/>
        <v>0</v>
      </c>
      <c r="FH50" s="126">
        <f t="shared" ca="1" si="71"/>
        <v>0</v>
      </c>
      <c r="FI50" s="126">
        <f t="shared" ca="1" si="71"/>
        <v>0</v>
      </c>
      <c r="FJ50" s="126">
        <f t="shared" ca="1" si="71"/>
        <v>0</v>
      </c>
      <c r="FK50" s="126">
        <f t="shared" ca="1" si="71"/>
        <v>0</v>
      </c>
      <c r="FL50" s="126">
        <f t="shared" ca="1" si="71"/>
        <v>0</v>
      </c>
      <c r="FM50" s="126">
        <f t="shared" ca="1" si="71"/>
        <v>0</v>
      </c>
      <c r="FN50" s="126">
        <f t="shared" ca="1" si="71"/>
        <v>0</v>
      </c>
      <c r="FO50" s="126">
        <f t="shared" ca="1" si="71"/>
        <v>0</v>
      </c>
      <c r="FP50" s="126">
        <f t="shared" ca="1" si="71"/>
        <v>0</v>
      </c>
      <c r="FQ50" s="126">
        <f t="shared" ca="1" si="71"/>
        <v>0</v>
      </c>
      <c r="FR50" s="126">
        <f t="shared" ca="1" si="71"/>
        <v>0</v>
      </c>
      <c r="FS50" s="126">
        <f t="shared" ca="1" si="71"/>
        <v>0</v>
      </c>
      <c r="FT50" s="126">
        <f t="shared" ca="1" si="71"/>
        <v>0</v>
      </c>
      <c r="FU50" s="126">
        <f t="shared" ca="1" si="71"/>
        <v>0</v>
      </c>
      <c r="FV50" s="126">
        <f t="shared" ca="1" si="71"/>
        <v>0</v>
      </c>
      <c r="FW50" s="126">
        <f t="shared" ca="1" si="71"/>
        <v>0</v>
      </c>
      <c r="FX50" s="126">
        <f t="shared" ca="1" si="71"/>
        <v>0</v>
      </c>
      <c r="FY50" s="126">
        <f t="shared" ca="1" si="71"/>
        <v>0</v>
      </c>
      <c r="FZ50" s="126">
        <f t="shared" ca="1" si="71"/>
        <v>0</v>
      </c>
      <c r="GA50" s="126">
        <f t="shared" ca="1" si="71"/>
        <v>0</v>
      </c>
      <c r="GB50" s="126">
        <f t="shared" ca="1" si="71"/>
        <v>0</v>
      </c>
      <c r="GC50" s="126">
        <f t="shared" ca="1" si="71"/>
        <v>0</v>
      </c>
      <c r="GD50" s="126">
        <f t="shared" ca="1" si="71"/>
        <v>0</v>
      </c>
      <c r="GE50" s="126">
        <f t="shared" ca="1" si="71"/>
        <v>0</v>
      </c>
      <c r="GF50" s="126">
        <f t="shared" ca="1" si="71"/>
        <v>0</v>
      </c>
      <c r="GG50" s="126">
        <f t="shared" ca="1" si="71"/>
        <v>0</v>
      </c>
      <c r="GH50" s="126">
        <f t="shared" ca="1" si="71"/>
        <v>0</v>
      </c>
      <c r="GI50" s="126">
        <f t="shared" ca="1" si="71"/>
        <v>0</v>
      </c>
      <c r="GJ50" s="126">
        <f t="shared" ca="1" si="71"/>
        <v>0</v>
      </c>
    </row>
    <row r="51" spans="1:255" x14ac:dyDescent="0.25">
      <c r="E51" s="12" t="s">
        <v>279</v>
      </c>
      <c r="G51" s="12" t="str">
        <f xml:space="preserve"> SMU</f>
        <v>$ 000s</v>
      </c>
      <c r="H51" s="12">
        <f ca="1" xml:space="preserve"> SUM(J51:GJ51)</f>
        <v>20585.377714692007</v>
      </c>
      <c r="J51" s="12">
        <f t="shared" ref="J51:AO51" si="72">- 1 * MIN(J50, 0)</f>
        <v>0</v>
      </c>
      <c r="K51" s="12">
        <f t="shared" ca="1" si="72"/>
        <v>0</v>
      </c>
      <c r="L51" s="12">
        <f t="shared" ca="1" si="72"/>
        <v>0</v>
      </c>
      <c r="M51" s="12">
        <f t="shared" ca="1" si="72"/>
        <v>1288.124999999998</v>
      </c>
      <c r="N51" s="12">
        <f t="shared" ca="1" si="72"/>
        <v>549.32499999999914</v>
      </c>
      <c r="O51" s="12">
        <f t="shared" ca="1" si="72"/>
        <v>3514.9625000000015</v>
      </c>
      <c r="P51" s="12">
        <f t="shared" ca="1" si="72"/>
        <v>3261.073875</v>
      </c>
      <c r="Q51" s="12">
        <f t="shared" ca="1" si="72"/>
        <v>319.8520430516146</v>
      </c>
      <c r="R51" s="12">
        <f t="shared" ca="1" si="72"/>
        <v>0</v>
      </c>
      <c r="S51" s="12">
        <f t="shared" ca="1" si="72"/>
        <v>2577.3771148165429</v>
      </c>
      <c r="T51" s="12">
        <f t="shared" ca="1" si="72"/>
        <v>2364.774172011038</v>
      </c>
      <c r="U51" s="12">
        <f t="shared" ca="1" si="72"/>
        <v>0</v>
      </c>
      <c r="V51" s="12">
        <f t="shared" ca="1" si="72"/>
        <v>0</v>
      </c>
      <c r="W51" s="12">
        <f t="shared" ca="1" si="72"/>
        <v>1794.9970461337275</v>
      </c>
      <c r="X51" s="12">
        <f t="shared" ca="1" si="72"/>
        <v>1624.9797026057004</v>
      </c>
      <c r="Y51" s="12">
        <f t="shared" ca="1" si="72"/>
        <v>0</v>
      </c>
      <c r="Z51" s="12">
        <f t="shared" ca="1" si="72"/>
        <v>0</v>
      </c>
      <c r="AA51" s="12">
        <f t="shared" ca="1" si="72"/>
        <v>1139.0217611914143</v>
      </c>
      <c r="AB51" s="12">
        <f t="shared" ca="1" si="72"/>
        <v>987.13492238094273</v>
      </c>
      <c r="AC51" s="12">
        <f t="shared" ca="1" si="72"/>
        <v>0</v>
      </c>
      <c r="AD51" s="12">
        <f t="shared" ca="1" si="72"/>
        <v>0</v>
      </c>
      <c r="AE51" s="12">
        <f t="shared" ca="1" si="72"/>
        <v>585.99310036449003</v>
      </c>
      <c r="AF51" s="12">
        <f t="shared" ca="1" si="72"/>
        <v>456.14966599213551</v>
      </c>
      <c r="AG51" s="12">
        <f t="shared" ca="1" si="72"/>
        <v>0</v>
      </c>
      <c r="AH51" s="12">
        <f t="shared" ca="1" si="72"/>
        <v>0</v>
      </c>
      <c r="AI51" s="12">
        <f t="shared" ca="1" si="72"/>
        <v>116.804300065956</v>
      </c>
      <c r="AJ51" s="12">
        <f t="shared" ca="1" si="72"/>
        <v>4.8075110784500339</v>
      </c>
      <c r="AK51" s="12">
        <f t="shared" ca="1" si="72"/>
        <v>0</v>
      </c>
      <c r="AL51" s="12">
        <f t="shared" ca="1" si="72"/>
        <v>0</v>
      </c>
      <c r="AM51" s="12">
        <f t="shared" ca="1" si="72"/>
        <v>0</v>
      </c>
      <c r="AN51" s="12">
        <f t="shared" ca="1" si="72"/>
        <v>0</v>
      </c>
      <c r="AO51" s="12">
        <f t="shared" ca="1" si="72"/>
        <v>0</v>
      </c>
      <c r="AP51" s="12">
        <f t="shared" ref="AP51:BU51" ca="1" si="73">- 1 * MIN(AP50, 0)</f>
        <v>0</v>
      </c>
      <c r="AQ51" s="12">
        <f t="shared" ca="1" si="73"/>
        <v>0</v>
      </c>
      <c r="AR51" s="12">
        <f t="shared" ca="1" si="73"/>
        <v>0</v>
      </c>
      <c r="AS51" s="12">
        <f t="shared" ca="1" si="73"/>
        <v>0</v>
      </c>
      <c r="AT51" s="12">
        <f t="shared" ca="1" si="73"/>
        <v>0</v>
      </c>
      <c r="AU51" s="12">
        <f t="shared" ca="1" si="73"/>
        <v>0</v>
      </c>
      <c r="AV51" s="12">
        <f t="shared" ca="1" si="73"/>
        <v>0</v>
      </c>
      <c r="AW51" s="12">
        <f t="shared" ca="1" si="73"/>
        <v>0</v>
      </c>
      <c r="AX51" s="12">
        <f t="shared" ca="1" si="73"/>
        <v>0</v>
      </c>
      <c r="AY51" s="12">
        <f t="shared" ca="1" si="73"/>
        <v>0</v>
      </c>
      <c r="AZ51" s="12">
        <f t="shared" ca="1" si="73"/>
        <v>0</v>
      </c>
      <c r="BA51" s="12">
        <f t="shared" ca="1" si="73"/>
        <v>0</v>
      </c>
      <c r="BB51" s="12">
        <f t="shared" ca="1" si="73"/>
        <v>0</v>
      </c>
      <c r="BC51" s="12">
        <f t="shared" ca="1" si="73"/>
        <v>0</v>
      </c>
      <c r="BD51" s="12">
        <f t="shared" ca="1" si="73"/>
        <v>0</v>
      </c>
      <c r="BE51" s="12">
        <f t="shared" ca="1" si="73"/>
        <v>0</v>
      </c>
      <c r="BF51" s="12">
        <f t="shared" ca="1" si="73"/>
        <v>0</v>
      </c>
      <c r="BG51" s="12">
        <f t="shared" ca="1" si="73"/>
        <v>0</v>
      </c>
      <c r="BH51" s="12">
        <f t="shared" ca="1" si="73"/>
        <v>0</v>
      </c>
      <c r="BI51" s="12">
        <f t="shared" ca="1" si="73"/>
        <v>0</v>
      </c>
      <c r="BJ51" s="12">
        <f t="shared" ca="1" si="73"/>
        <v>0</v>
      </c>
      <c r="BK51" s="12">
        <f t="shared" ca="1" si="73"/>
        <v>0</v>
      </c>
      <c r="BL51" s="12">
        <f t="shared" ca="1" si="73"/>
        <v>0</v>
      </c>
      <c r="BM51" s="12">
        <f t="shared" ca="1" si="73"/>
        <v>0</v>
      </c>
      <c r="BN51" s="12">
        <f t="shared" ca="1" si="73"/>
        <v>0</v>
      </c>
      <c r="BO51" s="12">
        <f t="shared" ca="1" si="73"/>
        <v>0</v>
      </c>
      <c r="BP51" s="12">
        <f t="shared" ca="1" si="73"/>
        <v>0</v>
      </c>
      <c r="BQ51" s="12">
        <f t="shared" ca="1" si="73"/>
        <v>0</v>
      </c>
      <c r="BR51" s="12">
        <f t="shared" ca="1" si="73"/>
        <v>0</v>
      </c>
      <c r="BS51" s="12">
        <f t="shared" ca="1" si="73"/>
        <v>0</v>
      </c>
      <c r="BT51" s="12">
        <f t="shared" ca="1" si="73"/>
        <v>0</v>
      </c>
      <c r="BU51" s="12">
        <f t="shared" ca="1" si="73"/>
        <v>0</v>
      </c>
      <c r="BV51" s="12">
        <f t="shared" ref="BV51:DA51" ca="1" si="74">- 1 * MIN(BV50, 0)</f>
        <v>0</v>
      </c>
      <c r="BW51" s="12">
        <f t="shared" ca="1" si="74"/>
        <v>0</v>
      </c>
      <c r="BX51" s="12">
        <f t="shared" ca="1" si="74"/>
        <v>0</v>
      </c>
      <c r="BY51" s="12">
        <f t="shared" ca="1" si="74"/>
        <v>0</v>
      </c>
      <c r="BZ51" s="12">
        <f t="shared" ca="1" si="74"/>
        <v>0</v>
      </c>
      <c r="CA51" s="12">
        <f t="shared" ca="1" si="74"/>
        <v>0</v>
      </c>
      <c r="CB51" s="12">
        <f t="shared" ca="1" si="74"/>
        <v>0</v>
      </c>
      <c r="CC51" s="12">
        <f t="shared" ca="1" si="74"/>
        <v>0</v>
      </c>
      <c r="CD51" s="12">
        <f t="shared" ca="1" si="74"/>
        <v>0</v>
      </c>
      <c r="CE51" s="12">
        <f t="shared" ca="1" si="74"/>
        <v>0</v>
      </c>
      <c r="CF51" s="12">
        <f t="shared" ca="1" si="74"/>
        <v>0</v>
      </c>
      <c r="CG51" s="12">
        <f t="shared" ca="1" si="74"/>
        <v>0</v>
      </c>
      <c r="CH51" s="12">
        <f t="shared" ca="1" si="74"/>
        <v>0</v>
      </c>
      <c r="CI51" s="12">
        <f t="shared" ca="1" si="74"/>
        <v>0</v>
      </c>
      <c r="CJ51" s="12">
        <f t="shared" ca="1" si="74"/>
        <v>0</v>
      </c>
      <c r="CK51" s="12">
        <f t="shared" ca="1" si="74"/>
        <v>0</v>
      </c>
      <c r="CL51" s="12">
        <f t="shared" ca="1" si="74"/>
        <v>0</v>
      </c>
      <c r="CM51" s="12">
        <f t="shared" ca="1" si="74"/>
        <v>0</v>
      </c>
      <c r="CN51" s="12">
        <f t="shared" ca="1" si="74"/>
        <v>0</v>
      </c>
      <c r="CO51" s="12">
        <f t="shared" ca="1" si="74"/>
        <v>0</v>
      </c>
      <c r="CP51" s="12">
        <f t="shared" ca="1" si="74"/>
        <v>0</v>
      </c>
      <c r="CQ51" s="12">
        <f t="shared" ca="1" si="74"/>
        <v>0</v>
      </c>
      <c r="CR51" s="12">
        <f t="shared" ca="1" si="74"/>
        <v>0</v>
      </c>
      <c r="CS51" s="12">
        <f t="shared" ca="1" si="74"/>
        <v>0</v>
      </c>
      <c r="CT51" s="12">
        <f t="shared" ca="1" si="74"/>
        <v>0</v>
      </c>
      <c r="CU51" s="12">
        <f t="shared" ca="1" si="74"/>
        <v>0</v>
      </c>
      <c r="CV51" s="12">
        <f t="shared" ca="1" si="74"/>
        <v>0</v>
      </c>
      <c r="CW51" s="12">
        <f t="shared" ca="1" si="74"/>
        <v>0</v>
      </c>
      <c r="CX51" s="12">
        <f t="shared" ca="1" si="74"/>
        <v>0</v>
      </c>
      <c r="CY51" s="12">
        <f t="shared" ca="1" si="74"/>
        <v>0</v>
      </c>
      <c r="CZ51" s="12">
        <f t="shared" ca="1" si="74"/>
        <v>0</v>
      </c>
      <c r="DA51" s="12">
        <f t="shared" ca="1" si="74"/>
        <v>0</v>
      </c>
      <c r="DB51" s="12">
        <f t="shared" ref="DB51:EG51" ca="1" si="75">- 1 * MIN(DB50, 0)</f>
        <v>0</v>
      </c>
      <c r="DC51" s="12">
        <f t="shared" ca="1" si="75"/>
        <v>0</v>
      </c>
      <c r="DD51" s="12">
        <f t="shared" ca="1" si="75"/>
        <v>0</v>
      </c>
      <c r="DE51" s="12">
        <f t="shared" ca="1" si="75"/>
        <v>0</v>
      </c>
      <c r="DF51" s="12">
        <f t="shared" ca="1" si="75"/>
        <v>0</v>
      </c>
      <c r="DG51" s="12">
        <f t="shared" ca="1" si="75"/>
        <v>0</v>
      </c>
      <c r="DH51" s="12">
        <f t="shared" ca="1" si="75"/>
        <v>0</v>
      </c>
      <c r="DI51" s="12">
        <f t="shared" ca="1" si="75"/>
        <v>0</v>
      </c>
      <c r="DJ51" s="12">
        <f t="shared" ca="1" si="75"/>
        <v>0</v>
      </c>
      <c r="DK51" s="12">
        <f t="shared" ca="1" si="75"/>
        <v>0</v>
      </c>
      <c r="DL51" s="12">
        <f t="shared" ca="1" si="75"/>
        <v>0</v>
      </c>
      <c r="DM51" s="12">
        <f t="shared" ca="1" si="75"/>
        <v>0</v>
      </c>
      <c r="DN51" s="12">
        <f t="shared" ca="1" si="75"/>
        <v>0</v>
      </c>
      <c r="DO51" s="12">
        <f t="shared" ca="1" si="75"/>
        <v>0</v>
      </c>
      <c r="DP51" s="12">
        <f t="shared" ca="1" si="75"/>
        <v>0</v>
      </c>
      <c r="DQ51" s="12">
        <f t="shared" ca="1" si="75"/>
        <v>0</v>
      </c>
      <c r="DR51" s="12">
        <f t="shared" ca="1" si="75"/>
        <v>0</v>
      </c>
      <c r="DS51" s="12">
        <f t="shared" ca="1" si="75"/>
        <v>0</v>
      </c>
      <c r="DT51" s="12">
        <f t="shared" ca="1" si="75"/>
        <v>0</v>
      </c>
      <c r="DU51" s="12">
        <f t="shared" ca="1" si="75"/>
        <v>0</v>
      </c>
      <c r="DV51" s="12">
        <f t="shared" ca="1" si="75"/>
        <v>0</v>
      </c>
      <c r="DW51" s="12">
        <f t="shared" ca="1" si="75"/>
        <v>0</v>
      </c>
      <c r="DX51" s="12">
        <f t="shared" ca="1" si="75"/>
        <v>0</v>
      </c>
      <c r="DY51" s="12">
        <f t="shared" ca="1" si="75"/>
        <v>0</v>
      </c>
      <c r="DZ51" s="12">
        <f t="shared" ca="1" si="75"/>
        <v>0</v>
      </c>
      <c r="EA51" s="12">
        <f t="shared" ca="1" si="75"/>
        <v>0</v>
      </c>
      <c r="EB51" s="12">
        <f t="shared" ca="1" si="75"/>
        <v>0</v>
      </c>
      <c r="EC51" s="12">
        <f t="shared" ca="1" si="75"/>
        <v>0</v>
      </c>
      <c r="ED51" s="12">
        <f t="shared" ca="1" si="75"/>
        <v>0</v>
      </c>
      <c r="EE51" s="12">
        <f t="shared" ca="1" si="75"/>
        <v>0</v>
      </c>
      <c r="EF51" s="12">
        <f t="shared" ca="1" si="75"/>
        <v>0</v>
      </c>
      <c r="EG51" s="12">
        <f t="shared" ca="1" si="75"/>
        <v>0</v>
      </c>
      <c r="EH51" s="12">
        <f t="shared" ref="EH51:FM51" ca="1" si="76">- 1 * MIN(EH50, 0)</f>
        <v>0</v>
      </c>
      <c r="EI51" s="12">
        <f t="shared" ca="1" si="76"/>
        <v>0</v>
      </c>
      <c r="EJ51" s="12">
        <f t="shared" ca="1" si="76"/>
        <v>0</v>
      </c>
      <c r="EK51" s="12">
        <f t="shared" ca="1" si="76"/>
        <v>0</v>
      </c>
      <c r="EL51" s="12">
        <f t="shared" ca="1" si="76"/>
        <v>0</v>
      </c>
      <c r="EM51" s="12">
        <f t="shared" ca="1" si="76"/>
        <v>0</v>
      </c>
      <c r="EN51" s="12">
        <f t="shared" ca="1" si="76"/>
        <v>0</v>
      </c>
      <c r="EO51" s="12">
        <f t="shared" ca="1" si="76"/>
        <v>0</v>
      </c>
      <c r="EP51" s="12">
        <f t="shared" ca="1" si="76"/>
        <v>0</v>
      </c>
      <c r="EQ51" s="12">
        <f t="shared" ca="1" si="76"/>
        <v>0</v>
      </c>
      <c r="ER51" s="12">
        <f t="shared" ca="1" si="76"/>
        <v>0</v>
      </c>
      <c r="ES51" s="12">
        <f t="shared" ca="1" si="76"/>
        <v>0</v>
      </c>
      <c r="ET51" s="12">
        <f t="shared" ca="1" si="76"/>
        <v>0</v>
      </c>
      <c r="EU51" s="12">
        <f t="shared" ca="1" si="76"/>
        <v>0</v>
      </c>
      <c r="EV51" s="12">
        <f t="shared" ca="1" si="76"/>
        <v>0</v>
      </c>
      <c r="EW51" s="12">
        <f t="shared" ca="1" si="76"/>
        <v>0</v>
      </c>
      <c r="EX51" s="12">
        <f t="shared" ca="1" si="76"/>
        <v>0</v>
      </c>
      <c r="EY51" s="12">
        <f t="shared" ca="1" si="76"/>
        <v>0</v>
      </c>
      <c r="EZ51" s="12">
        <f t="shared" ca="1" si="76"/>
        <v>0</v>
      </c>
      <c r="FA51" s="12">
        <f t="shared" ca="1" si="76"/>
        <v>0</v>
      </c>
      <c r="FB51" s="12">
        <f t="shared" ca="1" si="76"/>
        <v>0</v>
      </c>
      <c r="FC51" s="12">
        <f t="shared" ca="1" si="76"/>
        <v>0</v>
      </c>
      <c r="FD51" s="12">
        <f t="shared" ca="1" si="76"/>
        <v>0</v>
      </c>
      <c r="FE51" s="12">
        <f t="shared" ca="1" si="76"/>
        <v>0</v>
      </c>
      <c r="FF51" s="12">
        <f t="shared" ca="1" si="76"/>
        <v>0</v>
      </c>
      <c r="FG51" s="12">
        <f t="shared" ca="1" si="76"/>
        <v>0</v>
      </c>
      <c r="FH51" s="12">
        <f t="shared" ca="1" si="76"/>
        <v>0</v>
      </c>
      <c r="FI51" s="12">
        <f t="shared" ca="1" si="76"/>
        <v>0</v>
      </c>
      <c r="FJ51" s="12">
        <f t="shared" ca="1" si="76"/>
        <v>0</v>
      </c>
      <c r="FK51" s="12">
        <f t="shared" ca="1" si="76"/>
        <v>0</v>
      </c>
      <c r="FL51" s="12">
        <f t="shared" ca="1" si="76"/>
        <v>0</v>
      </c>
      <c r="FM51" s="12">
        <f t="shared" ca="1" si="76"/>
        <v>0</v>
      </c>
      <c r="FN51" s="12">
        <f t="shared" ref="FN51:GJ51" ca="1" si="77">- 1 * MIN(FN50, 0)</f>
        <v>0</v>
      </c>
      <c r="FO51" s="12">
        <f t="shared" ca="1" si="77"/>
        <v>0</v>
      </c>
      <c r="FP51" s="12">
        <f t="shared" ca="1" si="77"/>
        <v>0</v>
      </c>
      <c r="FQ51" s="12">
        <f t="shared" ca="1" si="77"/>
        <v>0</v>
      </c>
      <c r="FR51" s="12">
        <f t="shared" ca="1" si="77"/>
        <v>0</v>
      </c>
      <c r="FS51" s="12">
        <f t="shared" ca="1" si="77"/>
        <v>0</v>
      </c>
      <c r="FT51" s="12">
        <f t="shared" ca="1" si="77"/>
        <v>0</v>
      </c>
      <c r="FU51" s="12">
        <f t="shared" ca="1" si="77"/>
        <v>0</v>
      </c>
      <c r="FV51" s="12">
        <f t="shared" ca="1" si="77"/>
        <v>0</v>
      </c>
      <c r="FW51" s="12">
        <f t="shared" ca="1" si="77"/>
        <v>0</v>
      </c>
      <c r="FX51" s="12">
        <f t="shared" ca="1" si="77"/>
        <v>0</v>
      </c>
      <c r="FY51" s="12">
        <f t="shared" ca="1" si="77"/>
        <v>0</v>
      </c>
      <c r="FZ51" s="12">
        <f t="shared" ca="1" si="77"/>
        <v>0</v>
      </c>
      <c r="GA51" s="12">
        <f t="shared" ca="1" si="77"/>
        <v>0</v>
      </c>
      <c r="GB51" s="12">
        <f t="shared" ca="1" si="77"/>
        <v>0</v>
      </c>
      <c r="GC51" s="12">
        <f t="shared" ca="1" si="77"/>
        <v>0</v>
      </c>
      <c r="GD51" s="12">
        <f t="shared" ca="1" si="77"/>
        <v>0</v>
      </c>
      <c r="GE51" s="12">
        <f t="shared" ca="1" si="77"/>
        <v>0</v>
      </c>
      <c r="GF51" s="12">
        <f t="shared" ca="1" si="77"/>
        <v>0</v>
      </c>
      <c r="GG51" s="12">
        <f t="shared" ca="1" si="77"/>
        <v>0</v>
      </c>
      <c r="GH51" s="12">
        <f t="shared" ca="1" si="77"/>
        <v>0</v>
      </c>
      <c r="GI51" s="12">
        <f t="shared" ca="1" si="77"/>
        <v>0</v>
      </c>
      <c r="GJ51" s="12">
        <f t="shared" ca="1" si="77"/>
        <v>0</v>
      </c>
    </row>
    <row r="53" spans="1:255" x14ac:dyDescent="0.25">
      <c r="E53" s="126" t="str">
        <f t="shared" ref="E53:AJ53" si="78" xml:space="preserve"> E$48</f>
        <v>Taxable income</v>
      </c>
      <c r="F53" s="126">
        <f t="shared" si="78"/>
        <v>0</v>
      </c>
      <c r="G53" s="126" t="str">
        <f t="shared" si="78"/>
        <v>$ 000s</v>
      </c>
      <c r="H53" s="126">
        <f t="shared" ca="1" si="78"/>
        <v>292626.94610337651</v>
      </c>
      <c r="I53" s="126">
        <f t="shared" si="78"/>
        <v>0</v>
      </c>
      <c r="J53" s="126">
        <f t="shared" si="78"/>
        <v>0</v>
      </c>
      <c r="K53" s="126">
        <f t="shared" ca="1" si="78"/>
        <v>0</v>
      </c>
      <c r="L53" s="126">
        <f t="shared" ca="1" si="78"/>
        <v>0</v>
      </c>
      <c r="M53" s="126">
        <f t="shared" ca="1" si="78"/>
        <v>0</v>
      </c>
      <c r="N53" s="126">
        <f t="shared" ca="1" si="78"/>
        <v>0</v>
      </c>
      <c r="O53" s="126">
        <f t="shared" ca="1" si="78"/>
        <v>0</v>
      </c>
      <c r="P53" s="126">
        <f t="shared" ca="1" si="78"/>
        <v>0</v>
      </c>
      <c r="Q53" s="126">
        <f t="shared" ca="1" si="78"/>
        <v>0</v>
      </c>
      <c r="R53" s="126">
        <f t="shared" ca="1" si="78"/>
        <v>416.23896921641881</v>
      </c>
      <c r="S53" s="126">
        <f t="shared" ca="1" si="78"/>
        <v>0</v>
      </c>
      <c r="T53" s="126">
        <f t="shared" ca="1" si="78"/>
        <v>0</v>
      </c>
      <c r="U53" s="126">
        <f t="shared" ca="1" si="78"/>
        <v>527.41896839387778</v>
      </c>
      <c r="V53" s="126">
        <f t="shared" ca="1" si="78"/>
        <v>1218.5057192539882</v>
      </c>
      <c r="W53" s="126">
        <f t="shared" ca="1" si="78"/>
        <v>0</v>
      </c>
      <c r="X53" s="126">
        <f t="shared" ca="1" si="78"/>
        <v>0</v>
      </c>
      <c r="Y53" s="126">
        <f t="shared" ca="1" si="78"/>
        <v>1234.4194652330275</v>
      </c>
      <c r="Z53" s="126">
        <f t="shared" ca="1" si="78"/>
        <v>1887.7912183059921</v>
      </c>
      <c r="AA53" s="126">
        <f t="shared" ca="1" si="78"/>
        <v>0</v>
      </c>
      <c r="AB53" s="126">
        <f t="shared" ca="1" si="78"/>
        <v>0</v>
      </c>
      <c r="AC53" s="126">
        <f t="shared" ca="1" si="78"/>
        <v>1827.9664608157732</v>
      </c>
      <c r="AD53" s="126">
        <f t="shared" ca="1" si="78"/>
        <v>2448.7878857981618</v>
      </c>
      <c r="AE53" s="126">
        <f t="shared" ca="1" si="78"/>
        <v>0</v>
      </c>
      <c r="AF53" s="126">
        <f t="shared" ca="1" si="78"/>
        <v>0</v>
      </c>
      <c r="AG53" s="126">
        <f t="shared" ca="1" si="78"/>
        <v>2328.4056448673409</v>
      </c>
      <c r="AH53" s="126">
        <f t="shared" ca="1" si="78"/>
        <v>2921.6077261654436</v>
      </c>
      <c r="AI53" s="126">
        <f t="shared" ca="1" si="78"/>
        <v>0</v>
      </c>
      <c r="AJ53" s="126">
        <f t="shared" ca="1" si="78"/>
        <v>0</v>
      </c>
      <c r="AK53" s="126">
        <f t="shared" ref="AK53:BP53" ca="1" si="79" xml:space="preserve"> AK$48</f>
        <v>2753.2554632796555</v>
      </c>
      <c r="AL53" s="126">
        <f t="shared" ca="1" si="79"/>
        <v>3322.6319678296559</v>
      </c>
      <c r="AM53" s="126">
        <f t="shared" ca="1" si="79"/>
        <v>284.10716429078167</v>
      </c>
      <c r="AN53" s="126">
        <f t="shared" ca="1" si="79"/>
        <v>375.921652754646</v>
      </c>
      <c r="AO53" s="126">
        <f t="shared" ca="1" si="79"/>
        <v>3112.3819950038983</v>
      </c>
      <c r="AP53" s="126">
        <f t="shared" ca="1" si="79"/>
        <v>3665.2030994539123</v>
      </c>
      <c r="AQ53" s="126">
        <f t="shared" ca="1" si="79"/>
        <v>629.41701274251977</v>
      </c>
      <c r="AR53" s="126">
        <f t="shared" ca="1" si="79"/>
        <v>711.56602662551677</v>
      </c>
      <c r="AS53" s="126">
        <f t="shared" ca="1" si="79"/>
        <v>3421.5110121231764</v>
      </c>
      <c r="AT53" s="126">
        <f t="shared" ca="1" si="79"/>
        <v>3960.1885377940039</v>
      </c>
      <c r="AU53" s="126">
        <f t="shared" ca="1" si="79"/>
        <v>929.44964524390707</v>
      </c>
      <c r="AV53" s="126">
        <f t="shared" ca="1" si="79"/>
        <v>1000.4237826192807</v>
      </c>
      <c r="AW53" s="126">
        <f t="shared" ca="1" si="79"/>
        <v>3690.2962425628871</v>
      </c>
      <c r="AX53" s="126">
        <f t="shared" ca="1" si="79"/>
        <v>4216.4397386831706</v>
      </c>
      <c r="AY53" s="126">
        <f t="shared" ca="1" si="79"/>
        <v>1192.6142971118006</v>
      </c>
      <c r="AZ53" s="126">
        <f t="shared" ca="1" si="79"/>
        <v>1254.4828367810353</v>
      </c>
      <c r="BA53" s="126">
        <f t="shared" ca="1" si="79"/>
        <v>3926.3242134833367</v>
      </c>
      <c r="BB53" s="126">
        <f t="shared" ca="1" si="79"/>
        <v>4412.9911457956086</v>
      </c>
      <c r="BC53" s="126">
        <f t="shared" ca="1" si="79"/>
        <v>1369.4102903593503</v>
      </c>
      <c r="BD53" s="126">
        <f t="shared" ca="1" si="79"/>
        <v>1398.4058456843529</v>
      </c>
      <c r="BE53" s="126">
        <f t="shared" ca="1" si="79"/>
        <v>4025.5657806356617</v>
      </c>
      <c r="BF53" s="126">
        <f t="shared" ca="1" si="79"/>
        <v>4499.3647742484691</v>
      </c>
      <c r="BG53" s="126">
        <f t="shared" ca="1" si="79"/>
        <v>1465.4163881266131</v>
      </c>
      <c r="BH53" s="126">
        <f t="shared" ca="1" si="79"/>
        <v>1489.0334491610488</v>
      </c>
      <c r="BI53" s="126">
        <f t="shared" ca="1" si="79"/>
        <v>4098.1504107681985</v>
      </c>
      <c r="BJ53" s="126">
        <f t="shared" ca="1" si="79"/>
        <v>4564.8682958462969</v>
      </c>
      <c r="BK53" s="126">
        <f t="shared" ca="1" si="79"/>
        <v>1541.5264756714616</v>
      </c>
      <c r="BL53" s="126">
        <f t="shared" ca="1" si="79"/>
        <v>1560.7627194906413</v>
      </c>
      <c r="BM53" s="126">
        <f t="shared" ca="1" si="79"/>
        <v>4152.8488462675532</v>
      </c>
      <c r="BN53" s="126">
        <f t="shared" ca="1" si="79"/>
        <v>4613.3971060601534</v>
      </c>
      <c r="BO53" s="126">
        <f t="shared" ca="1" si="79"/>
        <v>1601.441524008369</v>
      </c>
      <c r="BP53" s="126">
        <f t="shared" ca="1" si="79"/>
        <v>1617.1095648256155</v>
      </c>
      <c r="BQ53" s="126">
        <f t="shared" ref="BQ53:CV53" ca="1" si="80" xml:space="preserve"> BQ$48</f>
        <v>4193.0008654414942</v>
      </c>
      <c r="BR53" s="126">
        <f t="shared" ca="1" si="80"/>
        <v>4648.1239088420352</v>
      </c>
      <c r="BS53" s="126">
        <f t="shared" ca="1" si="80"/>
        <v>1648.1759454907019</v>
      </c>
      <c r="BT53" s="126">
        <f t="shared" ca="1" si="80"/>
        <v>1660.937662661604</v>
      </c>
      <c r="BU53" s="126">
        <f t="shared" ca="1" si="80"/>
        <v>4221.3266291376376</v>
      </c>
      <c r="BV53" s="126">
        <f t="shared" ca="1" si="80"/>
        <v>4671.6327719818664</v>
      </c>
      <c r="BW53" s="126">
        <f t="shared" ca="1" si="80"/>
        <v>1684.1849464084132</v>
      </c>
      <c r="BX53" s="126">
        <f t="shared" ca="1" si="80"/>
        <v>1694.5794448048455</v>
      </c>
      <c r="BY53" s="126">
        <f t="shared" ca="1" si="80"/>
        <v>4240.0416164542676</v>
      </c>
      <c r="BZ53" s="126">
        <f t="shared" ca="1" si="80"/>
        <v>4686.0283160306699</v>
      </c>
      <c r="CA53" s="126">
        <f t="shared" ca="1" si="80"/>
        <v>1711.4682564735538</v>
      </c>
      <c r="CB53" s="126">
        <f t="shared" ca="1" si="80"/>
        <v>1719.9346403830632</v>
      </c>
      <c r="CC53" s="126">
        <f t="shared" ca="1" si="80"/>
        <v>4250.9502405924331</v>
      </c>
      <c r="CD53" s="126">
        <f t="shared" ca="1" si="80"/>
        <v>4693.0246493579507</v>
      </c>
      <c r="CE53" s="126">
        <f t="shared" ca="1" si="80"/>
        <v>1731.6546171332552</v>
      </c>
      <c r="CF53" s="126">
        <f t="shared" ca="1" si="80"/>
        <v>1738.5505397424502</v>
      </c>
      <c r="CG53" s="126">
        <f t="shared" ca="1" si="80"/>
        <v>4255.5220995498794</v>
      </c>
      <c r="CH53" s="126">
        <f t="shared" ca="1" si="80"/>
        <v>4694.0178063088433</v>
      </c>
      <c r="CI53" s="126">
        <f t="shared" ca="1" si="80"/>
        <v>1746.0705978274309</v>
      </c>
      <c r="CJ53" s="126">
        <f t="shared" ca="1" si="80"/>
        <v>1751.6873698921365</v>
      </c>
      <c r="CK53" s="126">
        <f t="shared" ca="1" si="80"/>
        <v>4254.9540827851442</v>
      </c>
      <c r="CL53" s="126">
        <f t="shared" ca="1" si="80"/>
        <v>4690.1447485329072</v>
      </c>
      <c r="CM53" s="126">
        <f t="shared" ca="1" si="80"/>
        <v>1755.7966472595265</v>
      </c>
      <c r="CN53" s="126">
        <f t="shared" ca="1" si="80"/>
        <v>1760.371543211055</v>
      </c>
      <c r="CO53" s="126">
        <f t="shared" ca="1" si="80"/>
        <v>4250.2209574809631</v>
      </c>
      <c r="CP53" s="126">
        <f t="shared" ca="1" si="80"/>
        <v>4682.3314219323101</v>
      </c>
      <c r="CQ53" s="126">
        <f t="shared" ca="1" si="80"/>
        <v>1761.7127475056093</v>
      </c>
      <c r="CR53" s="126">
        <f t="shared" ca="1" si="80"/>
        <v>1765.4390288512288</v>
      </c>
      <c r="CS53" s="126">
        <f t="shared" ca="1" si="80"/>
        <v>4242.1165713693272</v>
      </c>
      <c r="CT53" s="126">
        <f t="shared" ca="1" si="80"/>
        <v>4671.3318993435423</v>
      </c>
      <c r="CU53" s="126">
        <f t="shared" ca="1" si="80"/>
        <v>1764.5355995703094</v>
      </c>
      <c r="CV53" s="126">
        <f t="shared" ca="1" si="80"/>
        <v>1767.570679015575</v>
      </c>
      <c r="CW53" s="126">
        <f t="shared" ref="CW53:EB53" ca="1" si="81" xml:space="preserve"> CW$48</f>
        <v>4231.2874126873421</v>
      </c>
      <c r="CX53" s="126">
        <f t="shared" ca="1" si="81"/>
        <v>4657.7602624934561</v>
      </c>
      <c r="CY53" s="126">
        <f t="shared" ca="1" si="81"/>
        <v>1764.8489112533034</v>
      </c>
      <c r="CZ53" s="126">
        <f t="shared" ca="1" si="81"/>
        <v>1767.3210024307195</v>
      </c>
      <c r="DA53" s="126">
        <f t="shared" ca="1" si="81"/>
        <v>4218.2599449684349</v>
      </c>
      <c r="DB53" s="126">
        <f t="shared" ca="1" si="81"/>
        <v>4642.1165700488482</v>
      </c>
      <c r="DC53" s="126">
        <f t="shared" ca="1" si="81"/>
        <v>1763.1280668046347</v>
      </c>
      <c r="DD53" s="126">
        <f t="shared" ca="1" si="81"/>
        <v>1765.1416005192098</v>
      </c>
      <c r="DE53" s="126">
        <f t="shared" ca="1" si="81"/>
        <v>4203.4628713979764</v>
      </c>
      <c r="DF53" s="126">
        <f t="shared" ca="1" si="81"/>
        <v>4624.8080087522922</v>
      </c>
      <c r="DG53" s="126">
        <f t="shared" ca="1" si="81"/>
        <v>1759.7602205119201</v>
      </c>
      <c r="DH53" s="126">
        <f t="shared" ca="1" si="81"/>
        <v>1761.400256307028</v>
      </c>
      <c r="DI53" s="126">
        <f t="shared" ca="1" si="81"/>
        <v>4187.2452692675251</v>
      </c>
      <c r="DJ53" s="126">
        <f t="shared" ca="1" si="81"/>
        <v>4606.1661211516248</v>
      </c>
      <c r="DK53" s="126">
        <f t="shared" ca="1" si="81"/>
        <v>1755.0606630514999</v>
      </c>
      <c r="DL53" s="126">
        <f t="shared" ca="1" si="81"/>
        <v>1756.3964824568386</v>
      </c>
      <c r="DM53" s="126">
        <f t="shared" ca="1" si="81"/>
        <v>4169.8913605985235</v>
      </c>
      <c r="DN53" s="126">
        <f t="shared" ca="1" si="81"/>
        <v>4586.4608376904644</v>
      </c>
      <c r="DO53" s="126">
        <f t="shared" ca="1" si="81"/>
        <v>1749.2861519825133</v>
      </c>
      <c r="DP53" s="126">
        <f t="shared" ca="1" si="81"/>
        <v>1750.3741852370335</v>
      </c>
      <c r="DQ53" s="126">
        <f t="shared" ca="1" si="81"/>
        <v>4151.6325429050585</v>
      </c>
      <c r="DR53" s="126">
        <f t="shared" ca="1" si="81"/>
        <v>4565.9119059308177</v>
      </c>
      <c r="DS53" s="126">
        <f t="shared" ca="1" si="81"/>
        <v>1742.6457695164388</v>
      </c>
      <c r="DT53" s="126">
        <f t="shared" ca="1" si="81"/>
        <v>1743.5319794024533</v>
      </c>
      <c r="DU53" s="126">
        <f t="shared" ca="1" si="81"/>
        <v>4132.6571883227562</v>
      </c>
      <c r="DV53" s="126">
        <f t="shared" ca="1" si="81"/>
        <v>4544.698199723548</v>
      </c>
      <c r="DW53" s="126">
        <f t="shared" ca="1" si="81"/>
        <v>1735.3097662370317</v>
      </c>
      <c r="DX53" s="126">
        <f t="shared" ca="1" si="81"/>
        <v>1736.0315897280025</v>
      </c>
      <c r="DY53" s="126">
        <f t="shared" ca="1" si="81"/>
        <v>4113.1186250579476</v>
      </c>
      <c r="DZ53" s="126">
        <f t="shared" ca="1" si="81"/>
        <v>4522.9653015830872</v>
      </c>
      <c r="EA53" s="126">
        <f t="shared" ca="1" si="81"/>
        <v>1727.4167643642929</v>
      </c>
      <c r="EB53" s="126">
        <f t="shared" ca="1" si="81"/>
        <v>1515.7620562392688</v>
      </c>
      <c r="EC53" s="126">
        <f t="shared" ref="EC53:FH53" ca="1" si="82" xml:space="preserve"> EC$48</f>
        <v>0</v>
      </c>
      <c r="ED53" s="126">
        <f t="shared" ca="1" si="82"/>
        <v>0</v>
      </c>
      <c r="EE53" s="126">
        <f t="shared" ca="1" si="82"/>
        <v>0</v>
      </c>
      <c r="EF53" s="126">
        <f t="shared" ca="1" si="82"/>
        <v>0</v>
      </c>
      <c r="EG53" s="126">
        <f t="shared" ca="1" si="82"/>
        <v>0</v>
      </c>
      <c r="EH53" s="126">
        <f t="shared" ca="1" si="82"/>
        <v>0</v>
      </c>
      <c r="EI53" s="126">
        <f t="shared" ca="1" si="82"/>
        <v>0</v>
      </c>
      <c r="EJ53" s="126">
        <f t="shared" ca="1" si="82"/>
        <v>0</v>
      </c>
      <c r="EK53" s="126">
        <f t="shared" ca="1" si="82"/>
        <v>0</v>
      </c>
      <c r="EL53" s="126">
        <f t="shared" ca="1" si="82"/>
        <v>0</v>
      </c>
      <c r="EM53" s="126">
        <f t="shared" ca="1" si="82"/>
        <v>0</v>
      </c>
      <c r="EN53" s="126">
        <f t="shared" ca="1" si="82"/>
        <v>0</v>
      </c>
      <c r="EO53" s="126">
        <f t="shared" ca="1" si="82"/>
        <v>0</v>
      </c>
      <c r="EP53" s="126">
        <f t="shared" ca="1" si="82"/>
        <v>0</v>
      </c>
      <c r="EQ53" s="126">
        <f t="shared" ca="1" si="82"/>
        <v>0</v>
      </c>
      <c r="ER53" s="126">
        <f t="shared" ca="1" si="82"/>
        <v>0</v>
      </c>
      <c r="ES53" s="126">
        <f t="shared" ca="1" si="82"/>
        <v>0</v>
      </c>
      <c r="ET53" s="126">
        <f t="shared" ca="1" si="82"/>
        <v>0</v>
      </c>
      <c r="EU53" s="126">
        <f t="shared" ca="1" si="82"/>
        <v>0</v>
      </c>
      <c r="EV53" s="126">
        <f t="shared" ca="1" si="82"/>
        <v>0</v>
      </c>
      <c r="EW53" s="126">
        <f t="shared" ca="1" si="82"/>
        <v>0</v>
      </c>
      <c r="EX53" s="126">
        <f t="shared" ca="1" si="82"/>
        <v>0</v>
      </c>
      <c r="EY53" s="126">
        <f t="shared" ca="1" si="82"/>
        <v>0</v>
      </c>
      <c r="EZ53" s="126">
        <f t="shared" ca="1" si="82"/>
        <v>0</v>
      </c>
      <c r="FA53" s="126">
        <f t="shared" ca="1" si="82"/>
        <v>0</v>
      </c>
      <c r="FB53" s="126">
        <f t="shared" ca="1" si="82"/>
        <v>0</v>
      </c>
      <c r="FC53" s="126">
        <f t="shared" ca="1" si="82"/>
        <v>0</v>
      </c>
      <c r="FD53" s="126">
        <f t="shared" ca="1" si="82"/>
        <v>0</v>
      </c>
      <c r="FE53" s="126">
        <f t="shared" ca="1" si="82"/>
        <v>0</v>
      </c>
      <c r="FF53" s="126">
        <f t="shared" ca="1" si="82"/>
        <v>0</v>
      </c>
      <c r="FG53" s="126">
        <f t="shared" ca="1" si="82"/>
        <v>0</v>
      </c>
      <c r="FH53" s="126">
        <f t="shared" ca="1" si="82"/>
        <v>0</v>
      </c>
      <c r="FI53" s="126">
        <f t="shared" ref="FI53:GJ53" ca="1" si="83" xml:space="preserve"> FI$48</f>
        <v>0</v>
      </c>
      <c r="FJ53" s="126">
        <f t="shared" ca="1" si="83"/>
        <v>0</v>
      </c>
      <c r="FK53" s="126">
        <f t="shared" ca="1" si="83"/>
        <v>0</v>
      </c>
      <c r="FL53" s="126">
        <f t="shared" ca="1" si="83"/>
        <v>0</v>
      </c>
      <c r="FM53" s="126">
        <f t="shared" ca="1" si="83"/>
        <v>0</v>
      </c>
      <c r="FN53" s="126">
        <f t="shared" ca="1" si="83"/>
        <v>0</v>
      </c>
      <c r="FO53" s="126">
        <f t="shared" ca="1" si="83"/>
        <v>0</v>
      </c>
      <c r="FP53" s="126">
        <f t="shared" ca="1" si="83"/>
        <v>0</v>
      </c>
      <c r="FQ53" s="126">
        <f t="shared" ca="1" si="83"/>
        <v>0</v>
      </c>
      <c r="FR53" s="126">
        <f t="shared" ca="1" si="83"/>
        <v>0</v>
      </c>
      <c r="FS53" s="126">
        <f t="shared" ca="1" si="83"/>
        <v>0</v>
      </c>
      <c r="FT53" s="126">
        <f t="shared" ca="1" si="83"/>
        <v>0</v>
      </c>
      <c r="FU53" s="126">
        <f t="shared" ca="1" si="83"/>
        <v>0</v>
      </c>
      <c r="FV53" s="126">
        <f t="shared" ca="1" si="83"/>
        <v>0</v>
      </c>
      <c r="FW53" s="126">
        <f t="shared" ca="1" si="83"/>
        <v>0</v>
      </c>
      <c r="FX53" s="126">
        <f t="shared" ca="1" si="83"/>
        <v>0</v>
      </c>
      <c r="FY53" s="126">
        <f t="shared" ca="1" si="83"/>
        <v>0</v>
      </c>
      <c r="FZ53" s="126">
        <f t="shared" ca="1" si="83"/>
        <v>0</v>
      </c>
      <c r="GA53" s="126">
        <f t="shared" ca="1" si="83"/>
        <v>0</v>
      </c>
      <c r="GB53" s="126">
        <f t="shared" ca="1" si="83"/>
        <v>0</v>
      </c>
      <c r="GC53" s="126">
        <f t="shared" ca="1" si="83"/>
        <v>0</v>
      </c>
      <c r="GD53" s="126">
        <f t="shared" ca="1" si="83"/>
        <v>0</v>
      </c>
      <c r="GE53" s="126">
        <f t="shared" ca="1" si="83"/>
        <v>0</v>
      </c>
      <c r="GF53" s="126">
        <f t="shared" ca="1" si="83"/>
        <v>0</v>
      </c>
      <c r="GG53" s="126">
        <f t="shared" ca="1" si="83"/>
        <v>0</v>
      </c>
      <c r="GH53" s="126">
        <f t="shared" ca="1" si="83"/>
        <v>0</v>
      </c>
      <c r="GI53" s="126">
        <f t="shared" ca="1" si="83"/>
        <v>0</v>
      </c>
      <c r="GJ53" s="126">
        <f t="shared" ca="1" si="83"/>
        <v>0</v>
      </c>
    </row>
    <row r="54" spans="1:255" x14ac:dyDescent="0.25">
      <c r="E54" s="126" t="str">
        <f t="shared" ref="E54:AJ54" si="84" xml:space="preserve"> E$75</f>
        <v>Tax losses carried forward balance BEG</v>
      </c>
      <c r="F54" s="126">
        <f t="shared" si="84"/>
        <v>0</v>
      </c>
      <c r="G54" s="126" t="str">
        <f t="shared" si="84"/>
        <v>$ 000s</v>
      </c>
      <c r="H54" s="126">
        <f t="shared" si="84"/>
        <v>0</v>
      </c>
      <c r="I54" s="126">
        <f t="shared" si="84"/>
        <v>0</v>
      </c>
      <c r="J54" s="126">
        <f t="shared" si="84"/>
        <v>0</v>
      </c>
      <c r="K54" s="126">
        <f t="shared" si="84"/>
        <v>0</v>
      </c>
      <c r="L54" s="126">
        <f t="shared" ca="1" si="84"/>
        <v>0</v>
      </c>
      <c r="M54" s="126">
        <f t="shared" si="84"/>
        <v>0</v>
      </c>
      <c r="N54" s="126">
        <f t="shared" ca="1" si="84"/>
        <v>1288.124999999998</v>
      </c>
      <c r="O54" s="126">
        <f t="shared" ca="1" si="84"/>
        <v>1837.4499999999971</v>
      </c>
      <c r="P54" s="126">
        <f t="shared" ca="1" si="84"/>
        <v>5352.4124999999985</v>
      </c>
      <c r="Q54" s="126">
        <f t="shared" ca="1" si="84"/>
        <v>8613.4863749999986</v>
      </c>
      <c r="R54" s="126">
        <f t="shared" ca="1" si="84"/>
        <v>8933.3384180516132</v>
      </c>
      <c r="S54" s="126">
        <f t="shared" ca="1" si="84"/>
        <v>8517.0994488351935</v>
      </c>
      <c r="T54" s="126">
        <f t="shared" ca="1" si="84"/>
        <v>11094.476563651737</v>
      </c>
      <c r="U54" s="126">
        <f t="shared" ca="1" si="84"/>
        <v>13459.250735662776</v>
      </c>
      <c r="V54" s="126">
        <f t="shared" ca="1" si="84"/>
        <v>12931.831767268897</v>
      </c>
      <c r="W54" s="126">
        <f t="shared" ca="1" si="84"/>
        <v>11713.326048014909</v>
      </c>
      <c r="X54" s="126">
        <f t="shared" ca="1" si="84"/>
        <v>13508.323094148636</v>
      </c>
      <c r="Y54" s="126">
        <f t="shared" ca="1" si="84"/>
        <v>15133.302796754337</v>
      </c>
      <c r="Z54" s="126">
        <f t="shared" ca="1" si="84"/>
        <v>13898.883331521309</v>
      </c>
      <c r="AA54" s="126">
        <f t="shared" ca="1" si="84"/>
        <v>12011.092113215316</v>
      </c>
      <c r="AB54" s="126">
        <f t="shared" ca="1" si="84"/>
        <v>13150.11387440673</v>
      </c>
      <c r="AC54" s="126">
        <f t="shared" ca="1" si="84"/>
        <v>14137.248796787673</v>
      </c>
      <c r="AD54" s="126">
        <f t="shared" ca="1" si="84"/>
        <v>12309.2823359719</v>
      </c>
      <c r="AE54" s="126">
        <f t="shared" ca="1" si="84"/>
        <v>9860.4944501737391</v>
      </c>
      <c r="AF54" s="126">
        <f t="shared" ca="1" si="84"/>
        <v>10446.48755053823</v>
      </c>
      <c r="AG54" s="126">
        <f t="shared" ca="1" si="84"/>
        <v>10902.637216530366</v>
      </c>
      <c r="AH54" s="126">
        <f t="shared" ca="1" si="84"/>
        <v>8574.2315716630255</v>
      </c>
      <c r="AI54" s="126">
        <f t="shared" ca="1" si="84"/>
        <v>5652.6238454975819</v>
      </c>
      <c r="AJ54" s="126">
        <f t="shared" ca="1" si="84"/>
        <v>5769.4281455635382</v>
      </c>
      <c r="AK54" s="126">
        <f t="shared" ref="AK54:BP54" ca="1" si="85" xml:space="preserve"> AK$75</f>
        <v>5774.2356566419885</v>
      </c>
      <c r="AL54" s="126">
        <f t="shared" ca="1" si="85"/>
        <v>3020.980193362333</v>
      </c>
      <c r="AM54" s="126">
        <f t="shared" ca="1" si="85"/>
        <v>0</v>
      </c>
      <c r="AN54" s="126">
        <f t="shared" ca="1" si="85"/>
        <v>0</v>
      </c>
      <c r="AO54" s="126">
        <f t="shared" ca="1" si="85"/>
        <v>0</v>
      </c>
      <c r="AP54" s="126">
        <f t="shared" ca="1" si="85"/>
        <v>0</v>
      </c>
      <c r="AQ54" s="126">
        <f t="shared" ca="1" si="85"/>
        <v>0</v>
      </c>
      <c r="AR54" s="126">
        <f t="shared" ca="1" si="85"/>
        <v>0</v>
      </c>
      <c r="AS54" s="126">
        <f t="shared" ca="1" si="85"/>
        <v>0</v>
      </c>
      <c r="AT54" s="126">
        <f t="shared" ca="1" si="85"/>
        <v>0</v>
      </c>
      <c r="AU54" s="126">
        <f t="shared" ca="1" si="85"/>
        <v>0</v>
      </c>
      <c r="AV54" s="126">
        <f t="shared" ca="1" si="85"/>
        <v>0</v>
      </c>
      <c r="AW54" s="126">
        <f t="shared" ca="1" si="85"/>
        <v>0</v>
      </c>
      <c r="AX54" s="126">
        <f t="shared" ca="1" si="85"/>
        <v>0</v>
      </c>
      <c r="AY54" s="126">
        <f t="shared" ca="1" si="85"/>
        <v>0</v>
      </c>
      <c r="AZ54" s="126">
        <f t="shared" ca="1" si="85"/>
        <v>0</v>
      </c>
      <c r="BA54" s="126">
        <f t="shared" ca="1" si="85"/>
        <v>0</v>
      </c>
      <c r="BB54" s="126">
        <f t="shared" ca="1" si="85"/>
        <v>0</v>
      </c>
      <c r="BC54" s="126">
        <f t="shared" ca="1" si="85"/>
        <v>0</v>
      </c>
      <c r="BD54" s="126">
        <f t="shared" ca="1" si="85"/>
        <v>0</v>
      </c>
      <c r="BE54" s="126">
        <f t="shared" ca="1" si="85"/>
        <v>0</v>
      </c>
      <c r="BF54" s="126">
        <f t="shared" ca="1" si="85"/>
        <v>0</v>
      </c>
      <c r="BG54" s="126">
        <f t="shared" ca="1" si="85"/>
        <v>0</v>
      </c>
      <c r="BH54" s="126">
        <f t="shared" ca="1" si="85"/>
        <v>0</v>
      </c>
      <c r="BI54" s="126">
        <f t="shared" ca="1" si="85"/>
        <v>0</v>
      </c>
      <c r="BJ54" s="126">
        <f t="shared" ca="1" si="85"/>
        <v>0</v>
      </c>
      <c r="BK54" s="126">
        <f t="shared" ca="1" si="85"/>
        <v>0</v>
      </c>
      <c r="BL54" s="126">
        <f t="shared" ca="1" si="85"/>
        <v>0</v>
      </c>
      <c r="BM54" s="126">
        <f t="shared" ca="1" si="85"/>
        <v>0</v>
      </c>
      <c r="BN54" s="126">
        <f t="shared" ca="1" si="85"/>
        <v>0</v>
      </c>
      <c r="BO54" s="126">
        <f t="shared" ca="1" si="85"/>
        <v>0</v>
      </c>
      <c r="BP54" s="126">
        <f t="shared" ca="1" si="85"/>
        <v>0</v>
      </c>
      <c r="BQ54" s="126">
        <f t="shared" ref="BQ54:CV54" ca="1" si="86" xml:space="preserve"> BQ$75</f>
        <v>0</v>
      </c>
      <c r="BR54" s="126">
        <f t="shared" ca="1" si="86"/>
        <v>0</v>
      </c>
      <c r="BS54" s="126">
        <f t="shared" ca="1" si="86"/>
        <v>0</v>
      </c>
      <c r="BT54" s="126">
        <f t="shared" ca="1" si="86"/>
        <v>0</v>
      </c>
      <c r="BU54" s="126">
        <f t="shared" ca="1" si="86"/>
        <v>0</v>
      </c>
      <c r="BV54" s="126">
        <f t="shared" ca="1" si="86"/>
        <v>0</v>
      </c>
      <c r="BW54" s="126">
        <f t="shared" ca="1" si="86"/>
        <v>0</v>
      </c>
      <c r="BX54" s="126">
        <f t="shared" ca="1" si="86"/>
        <v>0</v>
      </c>
      <c r="BY54" s="126">
        <f t="shared" ca="1" si="86"/>
        <v>0</v>
      </c>
      <c r="BZ54" s="126">
        <f t="shared" ca="1" si="86"/>
        <v>0</v>
      </c>
      <c r="CA54" s="126">
        <f t="shared" ca="1" si="86"/>
        <v>0</v>
      </c>
      <c r="CB54" s="126">
        <f t="shared" ca="1" si="86"/>
        <v>0</v>
      </c>
      <c r="CC54" s="126">
        <f t="shared" ca="1" si="86"/>
        <v>0</v>
      </c>
      <c r="CD54" s="126">
        <f t="shared" ca="1" si="86"/>
        <v>0</v>
      </c>
      <c r="CE54" s="126">
        <f t="shared" ca="1" si="86"/>
        <v>0</v>
      </c>
      <c r="CF54" s="126">
        <f t="shared" ca="1" si="86"/>
        <v>0</v>
      </c>
      <c r="CG54" s="126">
        <f t="shared" ca="1" si="86"/>
        <v>0</v>
      </c>
      <c r="CH54" s="126">
        <f t="shared" ca="1" si="86"/>
        <v>0</v>
      </c>
      <c r="CI54" s="126">
        <f t="shared" ca="1" si="86"/>
        <v>0</v>
      </c>
      <c r="CJ54" s="126">
        <f t="shared" ca="1" si="86"/>
        <v>0</v>
      </c>
      <c r="CK54" s="126">
        <f t="shared" ca="1" si="86"/>
        <v>0</v>
      </c>
      <c r="CL54" s="126">
        <f t="shared" ca="1" si="86"/>
        <v>0</v>
      </c>
      <c r="CM54" s="126">
        <f t="shared" ca="1" si="86"/>
        <v>0</v>
      </c>
      <c r="CN54" s="126">
        <f t="shared" ca="1" si="86"/>
        <v>0</v>
      </c>
      <c r="CO54" s="126">
        <f t="shared" ca="1" si="86"/>
        <v>0</v>
      </c>
      <c r="CP54" s="126">
        <f t="shared" ca="1" si="86"/>
        <v>0</v>
      </c>
      <c r="CQ54" s="126">
        <f t="shared" ca="1" si="86"/>
        <v>0</v>
      </c>
      <c r="CR54" s="126">
        <f t="shared" ca="1" si="86"/>
        <v>0</v>
      </c>
      <c r="CS54" s="126">
        <f t="shared" ca="1" si="86"/>
        <v>0</v>
      </c>
      <c r="CT54" s="126">
        <f t="shared" ca="1" si="86"/>
        <v>0</v>
      </c>
      <c r="CU54" s="126">
        <f t="shared" ca="1" si="86"/>
        <v>0</v>
      </c>
      <c r="CV54" s="126">
        <f t="shared" ca="1" si="86"/>
        <v>0</v>
      </c>
      <c r="CW54" s="126">
        <f t="shared" ref="CW54:EB54" ca="1" si="87" xml:space="preserve"> CW$75</f>
        <v>0</v>
      </c>
      <c r="CX54" s="126">
        <f t="shared" ca="1" si="87"/>
        <v>0</v>
      </c>
      <c r="CY54" s="126">
        <f t="shared" ca="1" si="87"/>
        <v>0</v>
      </c>
      <c r="CZ54" s="126">
        <f t="shared" ca="1" si="87"/>
        <v>0</v>
      </c>
      <c r="DA54" s="126">
        <f t="shared" ca="1" si="87"/>
        <v>0</v>
      </c>
      <c r="DB54" s="126">
        <f t="shared" ca="1" si="87"/>
        <v>0</v>
      </c>
      <c r="DC54" s="126">
        <f t="shared" ca="1" si="87"/>
        <v>0</v>
      </c>
      <c r="DD54" s="126">
        <f t="shared" ca="1" si="87"/>
        <v>0</v>
      </c>
      <c r="DE54" s="126">
        <f t="shared" ca="1" si="87"/>
        <v>0</v>
      </c>
      <c r="DF54" s="126">
        <f t="shared" ca="1" si="87"/>
        <v>0</v>
      </c>
      <c r="DG54" s="126">
        <f t="shared" ca="1" si="87"/>
        <v>0</v>
      </c>
      <c r="DH54" s="126">
        <f t="shared" ca="1" si="87"/>
        <v>0</v>
      </c>
      <c r="DI54" s="126">
        <f t="shared" ca="1" si="87"/>
        <v>0</v>
      </c>
      <c r="DJ54" s="126">
        <f t="shared" ca="1" si="87"/>
        <v>0</v>
      </c>
      <c r="DK54" s="126">
        <f t="shared" ca="1" si="87"/>
        <v>0</v>
      </c>
      <c r="DL54" s="126">
        <f t="shared" ca="1" si="87"/>
        <v>0</v>
      </c>
      <c r="DM54" s="126">
        <f t="shared" ca="1" si="87"/>
        <v>0</v>
      </c>
      <c r="DN54" s="126">
        <f t="shared" ca="1" si="87"/>
        <v>0</v>
      </c>
      <c r="DO54" s="126">
        <f t="shared" ca="1" si="87"/>
        <v>0</v>
      </c>
      <c r="DP54" s="126">
        <f t="shared" ca="1" si="87"/>
        <v>0</v>
      </c>
      <c r="DQ54" s="126">
        <f t="shared" ca="1" si="87"/>
        <v>0</v>
      </c>
      <c r="DR54" s="126">
        <f t="shared" ca="1" si="87"/>
        <v>0</v>
      </c>
      <c r="DS54" s="126">
        <f t="shared" ca="1" si="87"/>
        <v>0</v>
      </c>
      <c r="DT54" s="126">
        <f t="shared" ca="1" si="87"/>
        <v>0</v>
      </c>
      <c r="DU54" s="126">
        <f t="shared" ca="1" si="87"/>
        <v>0</v>
      </c>
      <c r="DV54" s="126">
        <f t="shared" ca="1" si="87"/>
        <v>0</v>
      </c>
      <c r="DW54" s="126">
        <f t="shared" ca="1" si="87"/>
        <v>0</v>
      </c>
      <c r="DX54" s="126">
        <f t="shared" ca="1" si="87"/>
        <v>0</v>
      </c>
      <c r="DY54" s="126">
        <f t="shared" ca="1" si="87"/>
        <v>0</v>
      </c>
      <c r="DZ54" s="126">
        <f t="shared" ca="1" si="87"/>
        <v>0</v>
      </c>
      <c r="EA54" s="126">
        <f t="shared" ca="1" si="87"/>
        <v>0</v>
      </c>
      <c r="EB54" s="126">
        <f t="shared" ca="1" si="87"/>
        <v>0</v>
      </c>
      <c r="EC54" s="126">
        <f t="shared" ref="EC54:FH54" ca="1" si="88" xml:space="preserve"> EC$75</f>
        <v>0</v>
      </c>
      <c r="ED54" s="126">
        <f t="shared" ca="1" si="88"/>
        <v>0</v>
      </c>
      <c r="EE54" s="126">
        <f t="shared" ca="1" si="88"/>
        <v>0</v>
      </c>
      <c r="EF54" s="126">
        <f t="shared" ca="1" si="88"/>
        <v>0</v>
      </c>
      <c r="EG54" s="126">
        <f t="shared" ca="1" si="88"/>
        <v>0</v>
      </c>
      <c r="EH54" s="126">
        <f t="shared" ca="1" si="88"/>
        <v>0</v>
      </c>
      <c r="EI54" s="126">
        <f t="shared" ca="1" si="88"/>
        <v>0</v>
      </c>
      <c r="EJ54" s="126">
        <f t="shared" ca="1" si="88"/>
        <v>0</v>
      </c>
      <c r="EK54" s="126">
        <f t="shared" ca="1" si="88"/>
        <v>0</v>
      </c>
      <c r="EL54" s="126">
        <f t="shared" ca="1" si="88"/>
        <v>0</v>
      </c>
      <c r="EM54" s="126">
        <f t="shared" ca="1" si="88"/>
        <v>0</v>
      </c>
      <c r="EN54" s="126">
        <f t="shared" ca="1" si="88"/>
        <v>0</v>
      </c>
      <c r="EO54" s="126">
        <f t="shared" ca="1" si="88"/>
        <v>0</v>
      </c>
      <c r="EP54" s="126">
        <f t="shared" ca="1" si="88"/>
        <v>0</v>
      </c>
      <c r="EQ54" s="126">
        <f t="shared" ca="1" si="88"/>
        <v>0</v>
      </c>
      <c r="ER54" s="126">
        <f t="shared" ca="1" si="88"/>
        <v>0</v>
      </c>
      <c r="ES54" s="126">
        <f t="shared" ca="1" si="88"/>
        <v>0</v>
      </c>
      <c r="ET54" s="126">
        <f t="shared" ca="1" si="88"/>
        <v>0</v>
      </c>
      <c r="EU54" s="126">
        <f t="shared" ca="1" si="88"/>
        <v>0</v>
      </c>
      <c r="EV54" s="126">
        <f t="shared" ca="1" si="88"/>
        <v>0</v>
      </c>
      <c r="EW54" s="126">
        <f t="shared" ca="1" si="88"/>
        <v>0</v>
      </c>
      <c r="EX54" s="126">
        <f t="shared" ca="1" si="88"/>
        <v>0</v>
      </c>
      <c r="EY54" s="126">
        <f t="shared" ca="1" si="88"/>
        <v>0</v>
      </c>
      <c r="EZ54" s="126">
        <f t="shared" ca="1" si="88"/>
        <v>0</v>
      </c>
      <c r="FA54" s="126">
        <f t="shared" ca="1" si="88"/>
        <v>0</v>
      </c>
      <c r="FB54" s="126">
        <f t="shared" ca="1" si="88"/>
        <v>0</v>
      </c>
      <c r="FC54" s="126">
        <f t="shared" ca="1" si="88"/>
        <v>0</v>
      </c>
      <c r="FD54" s="126">
        <f t="shared" ca="1" si="88"/>
        <v>0</v>
      </c>
      <c r="FE54" s="126">
        <f t="shared" ca="1" si="88"/>
        <v>0</v>
      </c>
      <c r="FF54" s="126">
        <f t="shared" ca="1" si="88"/>
        <v>0</v>
      </c>
      <c r="FG54" s="126">
        <f t="shared" ca="1" si="88"/>
        <v>0</v>
      </c>
      <c r="FH54" s="126">
        <f t="shared" ca="1" si="88"/>
        <v>0</v>
      </c>
      <c r="FI54" s="126">
        <f t="shared" ref="FI54:GJ54" ca="1" si="89" xml:space="preserve"> FI$75</f>
        <v>0</v>
      </c>
      <c r="FJ54" s="126">
        <f t="shared" ca="1" si="89"/>
        <v>0</v>
      </c>
      <c r="FK54" s="126">
        <f t="shared" ca="1" si="89"/>
        <v>0</v>
      </c>
      <c r="FL54" s="126">
        <f t="shared" ca="1" si="89"/>
        <v>0</v>
      </c>
      <c r="FM54" s="126">
        <f t="shared" ca="1" si="89"/>
        <v>0</v>
      </c>
      <c r="FN54" s="126">
        <f t="shared" ca="1" si="89"/>
        <v>0</v>
      </c>
      <c r="FO54" s="126">
        <f t="shared" ca="1" si="89"/>
        <v>0</v>
      </c>
      <c r="FP54" s="126">
        <f t="shared" ca="1" si="89"/>
        <v>0</v>
      </c>
      <c r="FQ54" s="126">
        <f t="shared" ca="1" si="89"/>
        <v>0</v>
      </c>
      <c r="FR54" s="126">
        <f t="shared" ca="1" si="89"/>
        <v>0</v>
      </c>
      <c r="FS54" s="126">
        <f t="shared" ca="1" si="89"/>
        <v>0</v>
      </c>
      <c r="FT54" s="126">
        <f t="shared" ca="1" si="89"/>
        <v>0</v>
      </c>
      <c r="FU54" s="126">
        <f t="shared" ca="1" si="89"/>
        <v>0</v>
      </c>
      <c r="FV54" s="126">
        <f t="shared" ca="1" si="89"/>
        <v>0</v>
      </c>
      <c r="FW54" s="126">
        <f t="shared" ca="1" si="89"/>
        <v>0</v>
      </c>
      <c r="FX54" s="126">
        <f t="shared" ca="1" si="89"/>
        <v>0</v>
      </c>
      <c r="FY54" s="126">
        <f t="shared" ca="1" si="89"/>
        <v>0</v>
      </c>
      <c r="FZ54" s="126">
        <f t="shared" ca="1" si="89"/>
        <v>0</v>
      </c>
      <c r="GA54" s="126">
        <f t="shared" ca="1" si="89"/>
        <v>0</v>
      </c>
      <c r="GB54" s="126">
        <f t="shared" ca="1" si="89"/>
        <v>0</v>
      </c>
      <c r="GC54" s="126">
        <f t="shared" ca="1" si="89"/>
        <v>0</v>
      </c>
      <c r="GD54" s="126">
        <f t="shared" ca="1" si="89"/>
        <v>0</v>
      </c>
      <c r="GE54" s="126">
        <f t="shared" ca="1" si="89"/>
        <v>0</v>
      </c>
      <c r="GF54" s="126">
        <f t="shared" ca="1" si="89"/>
        <v>0</v>
      </c>
      <c r="GG54" s="126">
        <f t="shared" ca="1" si="89"/>
        <v>0</v>
      </c>
      <c r="GH54" s="126">
        <f t="shared" ca="1" si="89"/>
        <v>0</v>
      </c>
      <c r="GI54" s="126">
        <f t="shared" ca="1" si="89"/>
        <v>0</v>
      </c>
      <c r="GJ54" s="126">
        <f t="shared" ca="1" si="89"/>
        <v>0</v>
      </c>
    </row>
    <row r="55" spans="1:255" x14ac:dyDescent="0.25">
      <c r="E55" s="12" t="s">
        <v>280</v>
      </c>
      <c r="G55" s="12" t="str">
        <f xml:space="preserve"> SMU</f>
        <v>$ 000s</v>
      </c>
      <c r="H55" s="12">
        <f ca="1" xml:space="preserve"> SUM(J55:GJ55)</f>
        <v>20585.377714692011</v>
      </c>
      <c r="J55" s="12">
        <f t="shared" ref="J55:AO55" si="90" xml:space="preserve"> MIN(J53:J54)</f>
        <v>0</v>
      </c>
      <c r="K55" s="12">
        <f t="shared" ca="1" si="90"/>
        <v>0</v>
      </c>
      <c r="L55" s="12">
        <f t="shared" ca="1" si="90"/>
        <v>0</v>
      </c>
      <c r="M55" s="12">
        <f t="shared" ca="1" si="90"/>
        <v>0</v>
      </c>
      <c r="N55" s="12">
        <f t="shared" ca="1" si="90"/>
        <v>0</v>
      </c>
      <c r="O55" s="12">
        <f t="shared" ca="1" si="90"/>
        <v>0</v>
      </c>
      <c r="P55" s="12">
        <f t="shared" ca="1" si="90"/>
        <v>0</v>
      </c>
      <c r="Q55" s="12">
        <f t="shared" ca="1" si="90"/>
        <v>0</v>
      </c>
      <c r="R55" s="12">
        <f t="shared" ca="1" si="90"/>
        <v>416.23896921641881</v>
      </c>
      <c r="S55" s="12">
        <f t="shared" ca="1" si="90"/>
        <v>0</v>
      </c>
      <c r="T55" s="12">
        <f t="shared" ca="1" si="90"/>
        <v>0</v>
      </c>
      <c r="U55" s="12">
        <f t="shared" ca="1" si="90"/>
        <v>527.41896839387778</v>
      </c>
      <c r="V55" s="12">
        <f t="shared" ca="1" si="90"/>
        <v>1218.5057192539882</v>
      </c>
      <c r="W55" s="12">
        <f t="shared" ca="1" si="90"/>
        <v>0</v>
      </c>
      <c r="X55" s="12">
        <f t="shared" ca="1" si="90"/>
        <v>0</v>
      </c>
      <c r="Y55" s="12">
        <f t="shared" ca="1" si="90"/>
        <v>1234.4194652330275</v>
      </c>
      <c r="Z55" s="12">
        <f t="shared" ca="1" si="90"/>
        <v>1887.7912183059921</v>
      </c>
      <c r="AA55" s="12">
        <f t="shared" ca="1" si="90"/>
        <v>0</v>
      </c>
      <c r="AB55" s="12">
        <f t="shared" ca="1" si="90"/>
        <v>0</v>
      </c>
      <c r="AC55" s="12">
        <f t="shared" ca="1" si="90"/>
        <v>1827.9664608157732</v>
      </c>
      <c r="AD55" s="12">
        <f t="shared" ca="1" si="90"/>
        <v>2448.7878857981618</v>
      </c>
      <c r="AE55" s="12">
        <f t="shared" ca="1" si="90"/>
        <v>0</v>
      </c>
      <c r="AF55" s="12">
        <f t="shared" ca="1" si="90"/>
        <v>0</v>
      </c>
      <c r="AG55" s="12">
        <f t="shared" ca="1" si="90"/>
        <v>2328.4056448673409</v>
      </c>
      <c r="AH55" s="12">
        <f t="shared" ca="1" si="90"/>
        <v>2921.6077261654436</v>
      </c>
      <c r="AI55" s="12">
        <f t="shared" ca="1" si="90"/>
        <v>0</v>
      </c>
      <c r="AJ55" s="12">
        <f t="shared" ca="1" si="90"/>
        <v>0</v>
      </c>
      <c r="AK55" s="12">
        <f t="shared" ca="1" si="90"/>
        <v>2753.2554632796555</v>
      </c>
      <c r="AL55" s="12">
        <f t="shared" ca="1" si="90"/>
        <v>3020.980193362333</v>
      </c>
      <c r="AM55" s="12">
        <f t="shared" ca="1" si="90"/>
        <v>0</v>
      </c>
      <c r="AN55" s="12">
        <f t="shared" ca="1" si="90"/>
        <v>0</v>
      </c>
      <c r="AO55" s="12">
        <f t="shared" ca="1" si="90"/>
        <v>0</v>
      </c>
      <c r="AP55" s="12">
        <f t="shared" ref="AP55:BU55" ca="1" si="91" xml:space="preserve"> MIN(AP53:AP54)</f>
        <v>0</v>
      </c>
      <c r="AQ55" s="12">
        <f t="shared" ca="1" si="91"/>
        <v>0</v>
      </c>
      <c r="AR55" s="12">
        <f t="shared" ca="1" si="91"/>
        <v>0</v>
      </c>
      <c r="AS55" s="12">
        <f t="shared" ca="1" si="91"/>
        <v>0</v>
      </c>
      <c r="AT55" s="12">
        <f t="shared" ca="1" si="91"/>
        <v>0</v>
      </c>
      <c r="AU55" s="12">
        <f t="shared" ca="1" si="91"/>
        <v>0</v>
      </c>
      <c r="AV55" s="12">
        <f t="shared" ca="1" si="91"/>
        <v>0</v>
      </c>
      <c r="AW55" s="12">
        <f t="shared" ca="1" si="91"/>
        <v>0</v>
      </c>
      <c r="AX55" s="12">
        <f t="shared" ca="1" si="91"/>
        <v>0</v>
      </c>
      <c r="AY55" s="12">
        <f t="shared" ca="1" si="91"/>
        <v>0</v>
      </c>
      <c r="AZ55" s="12">
        <f t="shared" ca="1" si="91"/>
        <v>0</v>
      </c>
      <c r="BA55" s="12">
        <f t="shared" ca="1" si="91"/>
        <v>0</v>
      </c>
      <c r="BB55" s="12">
        <f t="shared" ca="1" si="91"/>
        <v>0</v>
      </c>
      <c r="BC55" s="12">
        <f t="shared" ca="1" si="91"/>
        <v>0</v>
      </c>
      <c r="BD55" s="12">
        <f t="shared" ca="1" si="91"/>
        <v>0</v>
      </c>
      <c r="BE55" s="12">
        <f t="shared" ca="1" si="91"/>
        <v>0</v>
      </c>
      <c r="BF55" s="12">
        <f t="shared" ca="1" si="91"/>
        <v>0</v>
      </c>
      <c r="BG55" s="12">
        <f t="shared" ca="1" si="91"/>
        <v>0</v>
      </c>
      <c r="BH55" s="12">
        <f t="shared" ca="1" si="91"/>
        <v>0</v>
      </c>
      <c r="BI55" s="12">
        <f t="shared" ca="1" si="91"/>
        <v>0</v>
      </c>
      <c r="BJ55" s="12">
        <f t="shared" ca="1" si="91"/>
        <v>0</v>
      </c>
      <c r="BK55" s="12">
        <f t="shared" ca="1" si="91"/>
        <v>0</v>
      </c>
      <c r="BL55" s="12">
        <f t="shared" ca="1" si="91"/>
        <v>0</v>
      </c>
      <c r="BM55" s="12">
        <f t="shared" ca="1" si="91"/>
        <v>0</v>
      </c>
      <c r="BN55" s="12">
        <f t="shared" ca="1" si="91"/>
        <v>0</v>
      </c>
      <c r="BO55" s="12">
        <f t="shared" ca="1" si="91"/>
        <v>0</v>
      </c>
      <c r="BP55" s="12">
        <f t="shared" ca="1" si="91"/>
        <v>0</v>
      </c>
      <c r="BQ55" s="12">
        <f t="shared" ca="1" si="91"/>
        <v>0</v>
      </c>
      <c r="BR55" s="12">
        <f t="shared" ca="1" si="91"/>
        <v>0</v>
      </c>
      <c r="BS55" s="12">
        <f t="shared" ca="1" si="91"/>
        <v>0</v>
      </c>
      <c r="BT55" s="12">
        <f t="shared" ca="1" si="91"/>
        <v>0</v>
      </c>
      <c r="BU55" s="12">
        <f t="shared" ca="1" si="91"/>
        <v>0</v>
      </c>
      <c r="BV55" s="12">
        <f t="shared" ref="BV55:DA55" ca="1" si="92" xml:space="preserve"> MIN(BV53:BV54)</f>
        <v>0</v>
      </c>
      <c r="BW55" s="12">
        <f t="shared" ca="1" si="92"/>
        <v>0</v>
      </c>
      <c r="BX55" s="12">
        <f t="shared" ca="1" si="92"/>
        <v>0</v>
      </c>
      <c r="BY55" s="12">
        <f t="shared" ca="1" si="92"/>
        <v>0</v>
      </c>
      <c r="BZ55" s="12">
        <f t="shared" ca="1" si="92"/>
        <v>0</v>
      </c>
      <c r="CA55" s="12">
        <f t="shared" ca="1" si="92"/>
        <v>0</v>
      </c>
      <c r="CB55" s="12">
        <f t="shared" ca="1" si="92"/>
        <v>0</v>
      </c>
      <c r="CC55" s="12">
        <f t="shared" ca="1" si="92"/>
        <v>0</v>
      </c>
      <c r="CD55" s="12">
        <f t="shared" ca="1" si="92"/>
        <v>0</v>
      </c>
      <c r="CE55" s="12">
        <f t="shared" ca="1" si="92"/>
        <v>0</v>
      </c>
      <c r="CF55" s="12">
        <f t="shared" ca="1" si="92"/>
        <v>0</v>
      </c>
      <c r="CG55" s="12">
        <f t="shared" ca="1" si="92"/>
        <v>0</v>
      </c>
      <c r="CH55" s="12">
        <f t="shared" ca="1" si="92"/>
        <v>0</v>
      </c>
      <c r="CI55" s="12">
        <f t="shared" ca="1" si="92"/>
        <v>0</v>
      </c>
      <c r="CJ55" s="12">
        <f t="shared" ca="1" si="92"/>
        <v>0</v>
      </c>
      <c r="CK55" s="12">
        <f t="shared" ca="1" si="92"/>
        <v>0</v>
      </c>
      <c r="CL55" s="12">
        <f t="shared" ca="1" si="92"/>
        <v>0</v>
      </c>
      <c r="CM55" s="12">
        <f t="shared" ca="1" si="92"/>
        <v>0</v>
      </c>
      <c r="CN55" s="12">
        <f t="shared" ca="1" si="92"/>
        <v>0</v>
      </c>
      <c r="CO55" s="12">
        <f t="shared" ca="1" si="92"/>
        <v>0</v>
      </c>
      <c r="CP55" s="12">
        <f t="shared" ca="1" si="92"/>
        <v>0</v>
      </c>
      <c r="CQ55" s="12">
        <f t="shared" ca="1" si="92"/>
        <v>0</v>
      </c>
      <c r="CR55" s="12">
        <f t="shared" ca="1" si="92"/>
        <v>0</v>
      </c>
      <c r="CS55" s="12">
        <f t="shared" ca="1" si="92"/>
        <v>0</v>
      </c>
      <c r="CT55" s="12">
        <f t="shared" ca="1" si="92"/>
        <v>0</v>
      </c>
      <c r="CU55" s="12">
        <f t="shared" ca="1" si="92"/>
        <v>0</v>
      </c>
      <c r="CV55" s="12">
        <f t="shared" ca="1" si="92"/>
        <v>0</v>
      </c>
      <c r="CW55" s="12">
        <f t="shared" ca="1" si="92"/>
        <v>0</v>
      </c>
      <c r="CX55" s="12">
        <f t="shared" ca="1" si="92"/>
        <v>0</v>
      </c>
      <c r="CY55" s="12">
        <f t="shared" ca="1" si="92"/>
        <v>0</v>
      </c>
      <c r="CZ55" s="12">
        <f t="shared" ca="1" si="92"/>
        <v>0</v>
      </c>
      <c r="DA55" s="12">
        <f t="shared" ca="1" si="92"/>
        <v>0</v>
      </c>
      <c r="DB55" s="12">
        <f t="shared" ref="DB55:EG55" ca="1" si="93" xml:space="preserve"> MIN(DB53:DB54)</f>
        <v>0</v>
      </c>
      <c r="DC55" s="12">
        <f t="shared" ca="1" si="93"/>
        <v>0</v>
      </c>
      <c r="DD55" s="12">
        <f t="shared" ca="1" si="93"/>
        <v>0</v>
      </c>
      <c r="DE55" s="12">
        <f t="shared" ca="1" si="93"/>
        <v>0</v>
      </c>
      <c r="DF55" s="12">
        <f t="shared" ca="1" si="93"/>
        <v>0</v>
      </c>
      <c r="DG55" s="12">
        <f t="shared" ca="1" si="93"/>
        <v>0</v>
      </c>
      <c r="DH55" s="12">
        <f t="shared" ca="1" si="93"/>
        <v>0</v>
      </c>
      <c r="DI55" s="12">
        <f t="shared" ca="1" si="93"/>
        <v>0</v>
      </c>
      <c r="DJ55" s="12">
        <f t="shared" ca="1" si="93"/>
        <v>0</v>
      </c>
      <c r="DK55" s="12">
        <f t="shared" ca="1" si="93"/>
        <v>0</v>
      </c>
      <c r="DL55" s="12">
        <f t="shared" ca="1" si="93"/>
        <v>0</v>
      </c>
      <c r="DM55" s="12">
        <f t="shared" ca="1" si="93"/>
        <v>0</v>
      </c>
      <c r="DN55" s="12">
        <f t="shared" ca="1" si="93"/>
        <v>0</v>
      </c>
      <c r="DO55" s="12">
        <f t="shared" ca="1" si="93"/>
        <v>0</v>
      </c>
      <c r="DP55" s="12">
        <f t="shared" ca="1" si="93"/>
        <v>0</v>
      </c>
      <c r="DQ55" s="12">
        <f t="shared" ca="1" si="93"/>
        <v>0</v>
      </c>
      <c r="DR55" s="12">
        <f t="shared" ca="1" si="93"/>
        <v>0</v>
      </c>
      <c r="DS55" s="12">
        <f t="shared" ca="1" si="93"/>
        <v>0</v>
      </c>
      <c r="DT55" s="12">
        <f t="shared" ca="1" si="93"/>
        <v>0</v>
      </c>
      <c r="DU55" s="12">
        <f t="shared" ca="1" si="93"/>
        <v>0</v>
      </c>
      <c r="DV55" s="12">
        <f t="shared" ca="1" si="93"/>
        <v>0</v>
      </c>
      <c r="DW55" s="12">
        <f t="shared" ca="1" si="93"/>
        <v>0</v>
      </c>
      <c r="DX55" s="12">
        <f t="shared" ca="1" si="93"/>
        <v>0</v>
      </c>
      <c r="DY55" s="12">
        <f t="shared" ca="1" si="93"/>
        <v>0</v>
      </c>
      <c r="DZ55" s="12">
        <f t="shared" ca="1" si="93"/>
        <v>0</v>
      </c>
      <c r="EA55" s="12">
        <f t="shared" ca="1" si="93"/>
        <v>0</v>
      </c>
      <c r="EB55" s="12">
        <f t="shared" ca="1" si="93"/>
        <v>0</v>
      </c>
      <c r="EC55" s="12">
        <f t="shared" ca="1" si="93"/>
        <v>0</v>
      </c>
      <c r="ED55" s="12">
        <f t="shared" ca="1" si="93"/>
        <v>0</v>
      </c>
      <c r="EE55" s="12">
        <f t="shared" ca="1" si="93"/>
        <v>0</v>
      </c>
      <c r="EF55" s="12">
        <f t="shared" ca="1" si="93"/>
        <v>0</v>
      </c>
      <c r="EG55" s="12">
        <f t="shared" ca="1" si="93"/>
        <v>0</v>
      </c>
      <c r="EH55" s="12">
        <f t="shared" ref="EH55:FM55" ca="1" si="94" xml:space="preserve"> MIN(EH53:EH54)</f>
        <v>0</v>
      </c>
      <c r="EI55" s="12">
        <f t="shared" ca="1" si="94"/>
        <v>0</v>
      </c>
      <c r="EJ55" s="12">
        <f t="shared" ca="1" si="94"/>
        <v>0</v>
      </c>
      <c r="EK55" s="12">
        <f t="shared" ca="1" si="94"/>
        <v>0</v>
      </c>
      <c r="EL55" s="12">
        <f t="shared" ca="1" si="94"/>
        <v>0</v>
      </c>
      <c r="EM55" s="12">
        <f t="shared" ca="1" si="94"/>
        <v>0</v>
      </c>
      <c r="EN55" s="12">
        <f t="shared" ca="1" si="94"/>
        <v>0</v>
      </c>
      <c r="EO55" s="12">
        <f t="shared" ca="1" si="94"/>
        <v>0</v>
      </c>
      <c r="EP55" s="12">
        <f t="shared" ca="1" si="94"/>
        <v>0</v>
      </c>
      <c r="EQ55" s="12">
        <f t="shared" ca="1" si="94"/>
        <v>0</v>
      </c>
      <c r="ER55" s="12">
        <f t="shared" ca="1" si="94"/>
        <v>0</v>
      </c>
      <c r="ES55" s="12">
        <f t="shared" ca="1" si="94"/>
        <v>0</v>
      </c>
      <c r="ET55" s="12">
        <f t="shared" ca="1" si="94"/>
        <v>0</v>
      </c>
      <c r="EU55" s="12">
        <f t="shared" ca="1" si="94"/>
        <v>0</v>
      </c>
      <c r="EV55" s="12">
        <f t="shared" ca="1" si="94"/>
        <v>0</v>
      </c>
      <c r="EW55" s="12">
        <f t="shared" ca="1" si="94"/>
        <v>0</v>
      </c>
      <c r="EX55" s="12">
        <f t="shared" ca="1" si="94"/>
        <v>0</v>
      </c>
      <c r="EY55" s="12">
        <f t="shared" ca="1" si="94"/>
        <v>0</v>
      </c>
      <c r="EZ55" s="12">
        <f t="shared" ca="1" si="94"/>
        <v>0</v>
      </c>
      <c r="FA55" s="12">
        <f t="shared" ca="1" si="94"/>
        <v>0</v>
      </c>
      <c r="FB55" s="12">
        <f t="shared" ca="1" si="94"/>
        <v>0</v>
      </c>
      <c r="FC55" s="12">
        <f t="shared" ca="1" si="94"/>
        <v>0</v>
      </c>
      <c r="FD55" s="12">
        <f t="shared" ca="1" si="94"/>
        <v>0</v>
      </c>
      <c r="FE55" s="12">
        <f t="shared" ca="1" si="94"/>
        <v>0</v>
      </c>
      <c r="FF55" s="12">
        <f t="shared" ca="1" si="94"/>
        <v>0</v>
      </c>
      <c r="FG55" s="12">
        <f t="shared" ca="1" si="94"/>
        <v>0</v>
      </c>
      <c r="FH55" s="12">
        <f t="shared" ca="1" si="94"/>
        <v>0</v>
      </c>
      <c r="FI55" s="12">
        <f t="shared" ca="1" si="94"/>
        <v>0</v>
      </c>
      <c r="FJ55" s="12">
        <f t="shared" ca="1" si="94"/>
        <v>0</v>
      </c>
      <c r="FK55" s="12">
        <f t="shared" ca="1" si="94"/>
        <v>0</v>
      </c>
      <c r="FL55" s="12">
        <f t="shared" ca="1" si="94"/>
        <v>0</v>
      </c>
      <c r="FM55" s="12">
        <f t="shared" ca="1" si="94"/>
        <v>0</v>
      </c>
      <c r="FN55" s="12">
        <f t="shared" ref="FN55:GJ55" ca="1" si="95" xml:space="preserve"> MIN(FN53:FN54)</f>
        <v>0</v>
      </c>
      <c r="FO55" s="12">
        <f t="shared" ca="1" si="95"/>
        <v>0</v>
      </c>
      <c r="FP55" s="12">
        <f t="shared" ca="1" si="95"/>
        <v>0</v>
      </c>
      <c r="FQ55" s="12">
        <f t="shared" ca="1" si="95"/>
        <v>0</v>
      </c>
      <c r="FR55" s="12">
        <f t="shared" ca="1" si="95"/>
        <v>0</v>
      </c>
      <c r="FS55" s="12">
        <f t="shared" ca="1" si="95"/>
        <v>0</v>
      </c>
      <c r="FT55" s="12">
        <f t="shared" ca="1" si="95"/>
        <v>0</v>
      </c>
      <c r="FU55" s="12">
        <f t="shared" ca="1" si="95"/>
        <v>0</v>
      </c>
      <c r="FV55" s="12">
        <f t="shared" ca="1" si="95"/>
        <v>0</v>
      </c>
      <c r="FW55" s="12">
        <f t="shared" ca="1" si="95"/>
        <v>0</v>
      </c>
      <c r="FX55" s="12">
        <f t="shared" ca="1" si="95"/>
        <v>0</v>
      </c>
      <c r="FY55" s="12">
        <f t="shared" ca="1" si="95"/>
        <v>0</v>
      </c>
      <c r="FZ55" s="12">
        <f t="shared" ca="1" si="95"/>
        <v>0</v>
      </c>
      <c r="GA55" s="12">
        <f t="shared" ca="1" si="95"/>
        <v>0</v>
      </c>
      <c r="GB55" s="12">
        <f t="shared" ca="1" si="95"/>
        <v>0</v>
      </c>
      <c r="GC55" s="12">
        <f t="shared" ca="1" si="95"/>
        <v>0</v>
      </c>
      <c r="GD55" s="12">
        <f t="shared" ca="1" si="95"/>
        <v>0</v>
      </c>
      <c r="GE55" s="12">
        <f t="shared" ca="1" si="95"/>
        <v>0</v>
      </c>
      <c r="GF55" s="12">
        <f t="shared" ca="1" si="95"/>
        <v>0</v>
      </c>
      <c r="GG55" s="12">
        <f t="shared" ca="1" si="95"/>
        <v>0</v>
      </c>
      <c r="GH55" s="12">
        <f t="shared" ca="1" si="95"/>
        <v>0</v>
      </c>
      <c r="GI55" s="12">
        <f t="shared" ca="1" si="95"/>
        <v>0</v>
      </c>
      <c r="GJ55" s="12">
        <f t="shared" ca="1" si="95"/>
        <v>0</v>
      </c>
    </row>
    <row r="57" spans="1:255" x14ac:dyDescent="0.25">
      <c r="E57" s="126" t="str">
        <f t="shared" ref="E57:BP57" si="96" xml:space="preserve"> E$48</f>
        <v>Taxable income</v>
      </c>
      <c r="F57" s="126">
        <f t="shared" si="96"/>
        <v>0</v>
      </c>
      <c r="G57" s="126" t="str">
        <f t="shared" si="96"/>
        <v>$ 000s</v>
      </c>
      <c r="H57" s="126">
        <f t="shared" ca="1" si="96"/>
        <v>292626.94610337651</v>
      </c>
      <c r="I57" s="126">
        <f t="shared" si="96"/>
        <v>0</v>
      </c>
      <c r="J57" s="126">
        <f t="shared" si="96"/>
        <v>0</v>
      </c>
      <c r="K57" s="126">
        <f t="shared" ca="1" si="96"/>
        <v>0</v>
      </c>
      <c r="L57" s="126">
        <f t="shared" ca="1" si="96"/>
        <v>0</v>
      </c>
      <c r="M57" s="126">
        <f t="shared" ca="1" si="96"/>
        <v>0</v>
      </c>
      <c r="N57" s="126">
        <f t="shared" ca="1" si="96"/>
        <v>0</v>
      </c>
      <c r="O57" s="126">
        <f t="shared" ca="1" si="96"/>
        <v>0</v>
      </c>
      <c r="P57" s="126">
        <f t="shared" ca="1" si="96"/>
        <v>0</v>
      </c>
      <c r="Q57" s="126">
        <f t="shared" ca="1" si="96"/>
        <v>0</v>
      </c>
      <c r="R57" s="126">
        <f t="shared" ca="1" si="96"/>
        <v>416.23896921641881</v>
      </c>
      <c r="S57" s="126">
        <f t="shared" ca="1" si="96"/>
        <v>0</v>
      </c>
      <c r="T57" s="126">
        <f t="shared" ca="1" si="96"/>
        <v>0</v>
      </c>
      <c r="U57" s="126">
        <f t="shared" ca="1" si="96"/>
        <v>527.41896839387778</v>
      </c>
      <c r="V57" s="126">
        <f t="shared" ca="1" si="96"/>
        <v>1218.5057192539882</v>
      </c>
      <c r="W57" s="126">
        <f t="shared" ca="1" si="96"/>
        <v>0</v>
      </c>
      <c r="X57" s="126">
        <f t="shared" ca="1" si="96"/>
        <v>0</v>
      </c>
      <c r="Y57" s="126">
        <f t="shared" ca="1" si="96"/>
        <v>1234.4194652330275</v>
      </c>
      <c r="Z57" s="126">
        <f t="shared" ca="1" si="96"/>
        <v>1887.7912183059921</v>
      </c>
      <c r="AA57" s="126">
        <f t="shared" ca="1" si="96"/>
        <v>0</v>
      </c>
      <c r="AB57" s="126">
        <f t="shared" ca="1" si="96"/>
        <v>0</v>
      </c>
      <c r="AC57" s="126">
        <f t="shared" ca="1" si="96"/>
        <v>1827.9664608157732</v>
      </c>
      <c r="AD57" s="126">
        <f t="shared" ca="1" si="96"/>
        <v>2448.7878857981618</v>
      </c>
      <c r="AE57" s="126">
        <f t="shared" ca="1" si="96"/>
        <v>0</v>
      </c>
      <c r="AF57" s="126">
        <f t="shared" ca="1" si="96"/>
        <v>0</v>
      </c>
      <c r="AG57" s="126">
        <f t="shared" ca="1" si="96"/>
        <v>2328.4056448673409</v>
      </c>
      <c r="AH57" s="126">
        <f t="shared" ca="1" si="96"/>
        <v>2921.6077261654436</v>
      </c>
      <c r="AI57" s="126">
        <f t="shared" ca="1" si="96"/>
        <v>0</v>
      </c>
      <c r="AJ57" s="126">
        <f t="shared" ca="1" si="96"/>
        <v>0</v>
      </c>
      <c r="AK57" s="126">
        <f t="shared" ca="1" si="96"/>
        <v>2753.2554632796555</v>
      </c>
      <c r="AL57" s="126">
        <f t="shared" ca="1" si="96"/>
        <v>3322.6319678296559</v>
      </c>
      <c r="AM57" s="126">
        <f t="shared" ca="1" si="96"/>
        <v>284.10716429078167</v>
      </c>
      <c r="AN57" s="126">
        <f t="shared" ca="1" si="96"/>
        <v>375.921652754646</v>
      </c>
      <c r="AO57" s="126">
        <f t="shared" ca="1" si="96"/>
        <v>3112.3819950038983</v>
      </c>
      <c r="AP57" s="126">
        <f t="shared" ca="1" si="96"/>
        <v>3665.2030994539123</v>
      </c>
      <c r="AQ57" s="126">
        <f t="shared" ca="1" si="96"/>
        <v>629.41701274251977</v>
      </c>
      <c r="AR57" s="126">
        <f t="shared" ca="1" si="96"/>
        <v>711.56602662551677</v>
      </c>
      <c r="AS57" s="126">
        <f t="shared" ca="1" si="96"/>
        <v>3421.5110121231764</v>
      </c>
      <c r="AT57" s="126">
        <f t="shared" ca="1" si="96"/>
        <v>3960.1885377940039</v>
      </c>
      <c r="AU57" s="126">
        <f t="shared" ca="1" si="96"/>
        <v>929.44964524390707</v>
      </c>
      <c r="AV57" s="126">
        <f t="shared" ca="1" si="96"/>
        <v>1000.4237826192807</v>
      </c>
      <c r="AW57" s="126">
        <f t="shared" ca="1" si="96"/>
        <v>3690.2962425628871</v>
      </c>
      <c r="AX57" s="126">
        <f t="shared" ca="1" si="96"/>
        <v>4216.4397386831706</v>
      </c>
      <c r="AY57" s="126">
        <f t="shared" ca="1" si="96"/>
        <v>1192.6142971118006</v>
      </c>
      <c r="AZ57" s="126">
        <f t="shared" ca="1" si="96"/>
        <v>1254.4828367810353</v>
      </c>
      <c r="BA57" s="126">
        <f t="shared" ca="1" si="96"/>
        <v>3926.3242134833367</v>
      </c>
      <c r="BB57" s="126">
        <f t="shared" ca="1" si="96"/>
        <v>4412.9911457956086</v>
      </c>
      <c r="BC57" s="126">
        <f t="shared" ca="1" si="96"/>
        <v>1369.4102903593503</v>
      </c>
      <c r="BD57" s="126">
        <f t="shared" ca="1" si="96"/>
        <v>1398.4058456843529</v>
      </c>
      <c r="BE57" s="126">
        <f t="shared" ca="1" si="96"/>
        <v>4025.5657806356617</v>
      </c>
      <c r="BF57" s="126">
        <f t="shared" ca="1" si="96"/>
        <v>4499.3647742484691</v>
      </c>
      <c r="BG57" s="126">
        <f t="shared" ca="1" si="96"/>
        <v>1465.4163881266131</v>
      </c>
      <c r="BH57" s="126">
        <f t="shared" ca="1" si="96"/>
        <v>1489.0334491610488</v>
      </c>
      <c r="BI57" s="126">
        <f t="shared" ca="1" si="96"/>
        <v>4098.1504107681985</v>
      </c>
      <c r="BJ57" s="126">
        <f t="shared" ca="1" si="96"/>
        <v>4564.8682958462969</v>
      </c>
      <c r="BK57" s="126">
        <f t="shared" ca="1" si="96"/>
        <v>1541.5264756714616</v>
      </c>
      <c r="BL57" s="126">
        <f t="shared" ca="1" si="96"/>
        <v>1560.7627194906413</v>
      </c>
      <c r="BM57" s="126">
        <f t="shared" ca="1" si="96"/>
        <v>4152.8488462675532</v>
      </c>
      <c r="BN57" s="126">
        <f t="shared" ca="1" si="96"/>
        <v>4613.3971060601534</v>
      </c>
      <c r="BO57" s="126">
        <f t="shared" ca="1" si="96"/>
        <v>1601.441524008369</v>
      </c>
      <c r="BP57" s="126">
        <f t="shared" ca="1" si="96"/>
        <v>1617.1095648256155</v>
      </c>
      <c r="BQ57" s="126">
        <f t="shared" ref="BQ57:EB57" ca="1" si="97" xml:space="preserve"> BQ$48</f>
        <v>4193.0008654414942</v>
      </c>
      <c r="BR57" s="126">
        <f t="shared" ca="1" si="97"/>
        <v>4648.1239088420352</v>
      </c>
      <c r="BS57" s="126">
        <f t="shared" ca="1" si="97"/>
        <v>1648.1759454907019</v>
      </c>
      <c r="BT57" s="126">
        <f t="shared" ca="1" si="97"/>
        <v>1660.937662661604</v>
      </c>
      <c r="BU57" s="126">
        <f t="shared" ca="1" si="97"/>
        <v>4221.3266291376376</v>
      </c>
      <c r="BV57" s="126">
        <f t="shared" ca="1" si="97"/>
        <v>4671.6327719818664</v>
      </c>
      <c r="BW57" s="126">
        <f t="shared" ca="1" si="97"/>
        <v>1684.1849464084132</v>
      </c>
      <c r="BX57" s="126">
        <f t="shared" ca="1" si="97"/>
        <v>1694.5794448048455</v>
      </c>
      <c r="BY57" s="126">
        <f t="shared" ca="1" si="97"/>
        <v>4240.0416164542676</v>
      </c>
      <c r="BZ57" s="126">
        <f t="shared" ca="1" si="97"/>
        <v>4686.0283160306699</v>
      </c>
      <c r="CA57" s="126">
        <f t="shared" ca="1" si="97"/>
        <v>1711.4682564735538</v>
      </c>
      <c r="CB57" s="126">
        <f t="shared" ca="1" si="97"/>
        <v>1719.9346403830632</v>
      </c>
      <c r="CC57" s="126">
        <f t="shared" ca="1" si="97"/>
        <v>4250.9502405924331</v>
      </c>
      <c r="CD57" s="126">
        <f t="shared" ca="1" si="97"/>
        <v>4693.0246493579507</v>
      </c>
      <c r="CE57" s="126">
        <f t="shared" ca="1" si="97"/>
        <v>1731.6546171332552</v>
      </c>
      <c r="CF57" s="126">
        <f t="shared" ca="1" si="97"/>
        <v>1738.5505397424502</v>
      </c>
      <c r="CG57" s="126">
        <f t="shared" ca="1" si="97"/>
        <v>4255.5220995498794</v>
      </c>
      <c r="CH57" s="126">
        <f t="shared" ca="1" si="97"/>
        <v>4694.0178063088433</v>
      </c>
      <c r="CI57" s="126">
        <f t="shared" ca="1" si="97"/>
        <v>1746.0705978274309</v>
      </c>
      <c r="CJ57" s="126">
        <f t="shared" ca="1" si="97"/>
        <v>1751.6873698921365</v>
      </c>
      <c r="CK57" s="126">
        <f t="shared" ca="1" si="97"/>
        <v>4254.9540827851442</v>
      </c>
      <c r="CL57" s="126">
        <f t="shared" ca="1" si="97"/>
        <v>4690.1447485329072</v>
      </c>
      <c r="CM57" s="126">
        <f t="shared" ca="1" si="97"/>
        <v>1755.7966472595265</v>
      </c>
      <c r="CN57" s="126">
        <f t="shared" ca="1" si="97"/>
        <v>1760.371543211055</v>
      </c>
      <c r="CO57" s="126">
        <f t="shared" ca="1" si="97"/>
        <v>4250.2209574809631</v>
      </c>
      <c r="CP57" s="126">
        <f t="shared" ca="1" si="97"/>
        <v>4682.3314219323101</v>
      </c>
      <c r="CQ57" s="126">
        <f t="shared" ca="1" si="97"/>
        <v>1761.7127475056093</v>
      </c>
      <c r="CR57" s="126">
        <f t="shared" ca="1" si="97"/>
        <v>1765.4390288512288</v>
      </c>
      <c r="CS57" s="126">
        <f t="shared" ca="1" si="97"/>
        <v>4242.1165713693272</v>
      </c>
      <c r="CT57" s="126">
        <f t="shared" ca="1" si="97"/>
        <v>4671.3318993435423</v>
      </c>
      <c r="CU57" s="126">
        <f t="shared" ca="1" si="97"/>
        <v>1764.5355995703094</v>
      </c>
      <c r="CV57" s="126">
        <f t="shared" ca="1" si="97"/>
        <v>1767.570679015575</v>
      </c>
      <c r="CW57" s="126">
        <f t="shared" ca="1" si="97"/>
        <v>4231.2874126873421</v>
      </c>
      <c r="CX57" s="126">
        <f t="shared" ca="1" si="97"/>
        <v>4657.7602624934561</v>
      </c>
      <c r="CY57" s="126">
        <f t="shared" ca="1" si="97"/>
        <v>1764.8489112533034</v>
      </c>
      <c r="CZ57" s="126">
        <f t="shared" ca="1" si="97"/>
        <v>1767.3210024307195</v>
      </c>
      <c r="DA57" s="126">
        <f t="shared" ca="1" si="97"/>
        <v>4218.2599449684349</v>
      </c>
      <c r="DB57" s="126">
        <f t="shared" ca="1" si="97"/>
        <v>4642.1165700488482</v>
      </c>
      <c r="DC57" s="126">
        <f t="shared" ca="1" si="97"/>
        <v>1763.1280668046347</v>
      </c>
      <c r="DD57" s="126">
        <f t="shared" ca="1" si="97"/>
        <v>1765.1416005192098</v>
      </c>
      <c r="DE57" s="126">
        <f t="shared" ca="1" si="97"/>
        <v>4203.4628713979764</v>
      </c>
      <c r="DF57" s="126">
        <f t="shared" ca="1" si="97"/>
        <v>4624.8080087522922</v>
      </c>
      <c r="DG57" s="126">
        <f t="shared" ca="1" si="97"/>
        <v>1759.7602205119201</v>
      </c>
      <c r="DH57" s="126">
        <f t="shared" ca="1" si="97"/>
        <v>1761.400256307028</v>
      </c>
      <c r="DI57" s="126">
        <f t="shared" ca="1" si="97"/>
        <v>4187.2452692675251</v>
      </c>
      <c r="DJ57" s="126">
        <f t="shared" ca="1" si="97"/>
        <v>4606.1661211516248</v>
      </c>
      <c r="DK57" s="126">
        <f t="shared" ca="1" si="97"/>
        <v>1755.0606630514999</v>
      </c>
      <c r="DL57" s="126">
        <f t="shared" ca="1" si="97"/>
        <v>1756.3964824568386</v>
      </c>
      <c r="DM57" s="126">
        <f t="shared" ca="1" si="97"/>
        <v>4169.8913605985235</v>
      </c>
      <c r="DN57" s="126">
        <f t="shared" ca="1" si="97"/>
        <v>4586.4608376904644</v>
      </c>
      <c r="DO57" s="126">
        <f t="shared" ca="1" si="97"/>
        <v>1749.2861519825133</v>
      </c>
      <c r="DP57" s="126">
        <f t="shared" ca="1" si="97"/>
        <v>1750.3741852370335</v>
      </c>
      <c r="DQ57" s="126">
        <f t="shared" ca="1" si="97"/>
        <v>4151.6325429050585</v>
      </c>
      <c r="DR57" s="126">
        <f t="shared" ca="1" si="97"/>
        <v>4565.9119059308177</v>
      </c>
      <c r="DS57" s="126">
        <f t="shared" ca="1" si="97"/>
        <v>1742.6457695164388</v>
      </c>
      <c r="DT57" s="126">
        <f t="shared" ca="1" si="97"/>
        <v>1743.5319794024533</v>
      </c>
      <c r="DU57" s="126">
        <f t="shared" ca="1" si="97"/>
        <v>4132.6571883227562</v>
      </c>
      <c r="DV57" s="126">
        <f t="shared" ca="1" si="97"/>
        <v>4544.698199723548</v>
      </c>
      <c r="DW57" s="126">
        <f t="shared" ca="1" si="97"/>
        <v>1735.3097662370317</v>
      </c>
      <c r="DX57" s="126">
        <f t="shared" ca="1" si="97"/>
        <v>1736.0315897280025</v>
      </c>
      <c r="DY57" s="126">
        <f t="shared" ca="1" si="97"/>
        <v>4113.1186250579476</v>
      </c>
      <c r="DZ57" s="126">
        <f t="shared" ca="1" si="97"/>
        <v>4522.9653015830872</v>
      </c>
      <c r="EA57" s="126">
        <f t="shared" ca="1" si="97"/>
        <v>1727.4167643642929</v>
      </c>
      <c r="EB57" s="126">
        <f t="shared" ca="1" si="97"/>
        <v>1515.7620562392688</v>
      </c>
      <c r="EC57" s="126">
        <f t="shared" ref="EC57:GJ57" ca="1" si="98" xml:space="preserve"> EC$48</f>
        <v>0</v>
      </c>
      <c r="ED57" s="126">
        <f t="shared" ca="1" si="98"/>
        <v>0</v>
      </c>
      <c r="EE57" s="126">
        <f t="shared" ca="1" si="98"/>
        <v>0</v>
      </c>
      <c r="EF57" s="126">
        <f t="shared" ca="1" si="98"/>
        <v>0</v>
      </c>
      <c r="EG57" s="126">
        <f t="shared" ca="1" si="98"/>
        <v>0</v>
      </c>
      <c r="EH57" s="126">
        <f t="shared" ca="1" si="98"/>
        <v>0</v>
      </c>
      <c r="EI57" s="126">
        <f t="shared" ca="1" si="98"/>
        <v>0</v>
      </c>
      <c r="EJ57" s="126">
        <f t="shared" ca="1" si="98"/>
        <v>0</v>
      </c>
      <c r="EK57" s="126">
        <f t="shared" ca="1" si="98"/>
        <v>0</v>
      </c>
      <c r="EL57" s="126">
        <f t="shared" ca="1" si="98"/>
        <v>0</v>
      </c>
      <c r="EM57" s="126">
        <f t="shared" ca="1" si="98"/>
        <v>0</v>
      </c>
      <c r="EN57" s="126">
        <f t="shared" ca="1" si="98"/>
        <v>0</v>
      </c>
      <c r="EO57" s="126">
        <f t="shared" ca="1" si="98"/>
        <v>0</v>
      </c>
      <c r="EP57" s="126">
        <f t="shared" ca="1" si="98"/>
        <v>0</v>
      </c>
      <c r="EQ57" s="126">
        <f t="shared" ca="1" si="98"/>
        <v>0</v>
      </c>
      <c r="ER57" s="126">
        <f t="shared" ca="1" si="98"/>
        <v>0</v>
      </c>
      <c r="ES57" s="126">
        <f t="shared" ca="1" si="98"/>
        <v>0</v>
      </c>
      <c r="ET57" s="126">
        <f t="shared" ca="1" si="98"/>
        <v>0</v>
      </c>
      <c r="EU57" s="126">
        <f t="shared" ca="1" si="98"/>
        <v>0</v>
      </c>
      <c r="EV57" s="126">
        <f t="shared" ca="1" si="98"/>
        <v>0</v>
      </c>
      <c r="EW57" s="126">
        <f t="shared" ca="1" si="98"/>
        <v>0</v>
      </c>
      <c r="EX57" s="126">
        <f t="shared" ca="1" si="98"/>
        <v>0</v>
      </c>
      <c r="EY57" s="126">
        <f t="shared" ca="1" si="98"/>
        <v>0</v>
      </c>
      <c r="EZ57" s="126">
        <f t="shared" ca="1" si="98"/>
        <v>0</v>
      </c>
      <c r="FA57" s="126">
        <f t="shared" ca="1" si="98"/>
        <v>0</v>
      </c>
      <c r="FB57" s="126">
        <f t="shared" ca="1" si="98"/>
        <v>0</v>
      </c>
      <c r="FC57" s="126">
        <f t="shared" ca="1" si="98"/>
        <v>0</v>
      </c>
      <c r="FD57" s="126">
        <f t="shared" ca="1" si="98"/>
        <v>0</v>
      </c>
      <c r="FE57" s="126">
        <f t="shared" ca="1" si="98"/>
        <v>0</v>
      </c>
      <c r="FF57" s="126">
        <f t="shared" ca="1" si="98"/>
        <v>0</v>
      </c>
      <c r="FG57" s="126">
        <f t="shared" ca="1" si="98"/>
        <v>0</v>
      </c>
      <c r="FH57" s="126">
        <f t="shared" ca="1" si="98"/>
        <v>0</v>
      </c>
      <c r="FI57" s="126">
        <f t="shared" ca="1" si="98"/>
        <v>0</v>
      </c>
      <c r="FJ57" s="126">
        <f t="shared" ca="1" si="98"/>
        <v>0</v>
      </c>
      <c r="FK57" s="126">
        <f t="shared" ca="1" si="98"/>
        <v>0</v>
      </c>
      <c r="FL57" s="126">
        <f t="shared" ca="1" si="98"/>
        <v>0</v>
      </c>
      <c r="FM57" s="126">
        <f t="shared" ca="1" si="98"/>
        <v>0</v>
      </c>
      <c r="FN57" s="126">
        <f t="shared" ca="1" si="98"/>
        <v>0</v>
      </c>
      <c r="FO57" s="126">
        <f t="shared" ca="1" si="98"/>
        <v>0</v>
      </c>
      <c r="FP57" s="126">
        <f t="shared" ca="1" si="98"/>
        <v>0</v>
      </c>
      <c r="FQ57" s="126">
        <f t="shared" ca="1" si="98"/>
        <v>0</v>
      </c>
      <c r="FR57" s="126">
        <f t="shared" ca="1" si="98"/>
        <v>0</v>
      </c>
      <c r="FS57" s="126">
        <f t="shared" ca="1" si="98"/>
        <v>0</v>
      </c>
      <c r="FT57" s="126">
        <f t="shared" ca="1" si="98"/>
        <v>0</v>
      </c>
      <c r="FU57" s="126">
        <f t="shared" ca="1" si="98"/>
        <v>0</v>
      </c>
      <c r="FV57" s="126">
        <f t="shared" ca="1" si="98"/>
        <v>0</v>
      </c>
      <c r="FW57" s="126">
        <f t="shared" ca="1" si="98"/>
        <v>0</v>
      </c>
      <c r="FX57" s="126">
        <f t="shared" ca="1" si="98"/>
        <v>0</v>
      </c>
      <c r="FY57" s="126">
        <f t="shared" ca="1" si="98"/>
        <v>0</v>
      </c>
      <c r="FZ57" s="126">
        <f t="shared" ca="1" si="98"/>
        <v>0</v>
      </c>
      <c r="GA57" s="126">
        <f t="shared" ca="1" si="98"/>
        <v>0</v>
      </c>
      <c r="GB57" s="126">
        <f t="shared" ca="1" si="98"/>
        <v>0</v>
      </c>
      <c r="GC57" s="126">
        <f t="shared" ca="1" si="98"/>
        <v>0</v>
      </c>
      <c r="GD57" s="126">
        <f t="shared" ca="1" si="98"/>
        <v>0</v>
      </c>
      <c r="GE57" s="126">
        <f t="shared" ca="1" si="98"/>
        <v>0</v>
      </c>
      <c r="GF57" s="126">
        <f t="shared" ca="1" si="98"/>
        <v>0</v>
      </c>
      <c r="GG57" s="126">
        <f t="shared" ca="1" si="98"/>
        <v>0</v>
      </c>
      <c r="GH57" s="126">
        <f t="shared" ca="1" si="98"/>
        <v>0</v>
      </c>
      <c r="GI57" s="126">
        <f t="shared" ca="1" si="98"/>
        <v>0</v>
      </c>
      <c r="GJ57" s="126">
        <f t="shared" ca="1" si="98"/>
        <v>0</v>
      </c>
    </row>
    <row r="58" spans="1:255" x14ac:dyDescent="0.25">
      <c r="E58" s="126" t="str">
        <f t="shared" ref="E58:AJ58" si="99" xml:space="preserve"> E$55</f>
        <v>Tax losses utilised</v>
      </c>
      <c r="F58" s="126">
        <f t="shared" si="99"/>
        <v>0</v>
      </c>
      <c r="G58" s="126" t="str">
        <f t="shared" si="99"/>
        <v>$ 000s</v>
      </c>
      <c r="H58" s="126">
        <f t="shared" ca="1" si="99"/>
        <v>20585.377714692011</v>
      </c>
      <c r="I58" s="126">
        <f t="shared" si="99"/>
        <v>0</v>
      </c>
      <c r="J58" s="126">
        <f t="shared" si="99"/>
        <v>0</v>
      </c>
      <c r="K58" s="126">
        <f t="shared" ca="1" si="99"/>
        <v>0</v>
      </c>
      <c r="L58" s="126">
        <f t="shared" ca="1" si="99"/>
        <v>0</v>
      </c>
      <c r="M58" s="126">
        <f t="shared" ca="1" si="99"/>
        <v>0</v>
      </c>
      <c r="N58" s="126">
        <f t="shared" ca="1" si="99"/>
        <v>0</v>
      </c>
      <c r="O58" s="126">
        <f t="shared" ca="1" si="99"/>
        <v>0</v>
      </c>
      <c r="P58" s="126">
        <f t="shared" ca="1" si="99"/>
        <v>0</v>
      </c>
      <c r="Q58" s="126">
        <f t="shared" ca="1" si="99"/>
        <v>0</v>
      </c>
      <c r="R58" s="126">
        <f t="shared" ca="1" si="99"/>
        <v>416.23896921641881</v>
      </c>
      <c r="S58" s="126">
        <f t="shared" ca="1" si="99"/>
        <v>0</v>
      </c>
      <c r="T58" s="126">
        <f t="shared" ca="1" si="99"/>
        <v>0</v>
      </c>
      <c r="U58" s="126">
        <f t="shared" ca="1" si="99"/>
        <v>527.41896839387778</v>
      </c>
      <c r="V58" s="126">
        <f t="shared" ca="1" si="99"/>
        <v>1218.5057192539882</v>
      </c>
      <c r="W58" s="126">
        <f t="shared" ca="1" si="99"/>
        <v>0</v>
      </c>
      <c r="X58" s="126">
        <f t="shared" ca="1" si="99"/>
        <v>0</v>
      </c>
      <c r="Y58" s="126">
        <f t="shared" ca="1" si="99"/>
        <v>1234.4194652330275</v>
      </c>
      <c r="Z58" s="126">
        <f t="shared" ca="1" si="99"/>
        <v>1887.7912183059921</v>
      </c>
      <c r="AA58" s="126">
        <f t="shared" ca="1" si="99"/>
        <v>0</v>
      </c>
      <c r="AB58" s="126">
        <f t="shared" ca="1" si="99"/>
        <v>0</v>
      </c>
      <c r="AC58" s="126">
        <f t="shared" ca="1" si="99"/>
        <v>1827.9664608157732</v>
      </c>
      <c r="AD58" s="126">
        <f t="shared" ca="1" si="99"/>
        <v>2448.7878857981618</v>
      </c>
      <c r="AE58" s="126">
        <f t="shared" ca="1" si="99"/>
        <v>0</v>
      </c>
      <c r="AF58" s="126">
        <f t="shared" ca="1" si="99"/>
        <v>0</v>
      </c>
      <c r="AG58" s="126">
        <f t="shared" ca="1" si="99"/>
        <v>2328.4056448673409</v>
      </c>
      <c r="AH58" s="126">
        <f t="shared" ca="1" si="99"/>
        <v>2921.6077261654436</v>
      </c>
      <c r="AI58" s="126">
        <f t="shared" ca="1" si="99"/>
        <v>0</v>
      </c>
      <c r="AJ58" s="126">
        <f t="shared" ca="1" si="99"/>
        <v>0</v>
      </c>
      <c r="AK58" s="126">
        <f t="shared" ref="AK58:BP58" ca="1" si="100" xml:space="preserve"> AK$55</f>
        <v>2753.2554632796555</v>
      </c>
      <c r="AL58" s="126">
        <f t="shared" ca="1" si="100"/>
        <v>3020.980193362333</v>
      </c>
      <c r="AM58" s="126">
        <f t="shared" ca="1" si="100"/>
        <v>0</v>
      </c>
      <c r="AN58" s="126">
        <f t="shared" ca="1" si="100"/>
        <v>0</v>
      </c>
      <c r="AO58" s="126">
        <f t="shared" ca="1" si="100"/>
        <v>0</v>
      </c>
      <c r="AP58" s="126">
        <f t="shared" ca="1" si="100"/>
        <v>0</v>
      </c>
      <c r="AQ58" s="126">
        <f t="shared" ca="1" si="100"/>
        <v>0</v>
      </c>
      <c r="AR58" s="126">
        <f t="shared" ca="1" si="100"/>
        <v>0</v>
      </c>
      <c r="AS58" s="126">
        <f t="shared" ca="1" si="100"/>
        <v>0</v>
      </c>
      <c r="AT58" s="126">
        <f t="shared" ca="1" si="100"/>
        <v>0</v>
      </c>
      <c r="AU58" s="126">
        <f t="shared" ca="1" si="100"/>
        <v>0</v>
      </c>
      <c r="AV58" s="126">
        <f t="shared" ca="1" si="100"/>
        <v>0</v>
      </c>
      <c r="AW58" s="126">
        <f t="shared" ca="1" si="100"/>
        <v>0</v>
      </c>
      <c r="AX58" s="126">
        <f t="shared" ca="1" si="100"/>
        <v>0</v>
      </c>
      <c r="AY58" s="126">
        <f t="shared" ca="1" si="100"/>
        <v>0</v>
      </c>
      <c r="AZ58" s="126">
        <f t="shared" ca="1" si="100"/>
        <v>0</v>
      </c>
      <c r="BA58" s="126">
        <f t="shared" ca="1" si="100"/>
        <v>0</v>
      </c>
      <c r="BB58" s="126">
        <f t="shared" ca="1" si="100"/>
        <v>0</v>
      </c>
      <c r="BC58" s="126">
        <f t="shared" ca="1" si="100"/>
        <v>0</v>
      </c>
      <c r="BD58" s="126">
        <f t="shared" ca="1" si="100"/>
        <v>0</v>
      </c>
      <c r="BE58" s="126">
        <f t="shared" ca="1" si="100"/>
        <v>0</v>
      </c>
      <c r="BF58" s="126">
        <f t="shared" ca="1" si="100"/>
        <v>0</v>
      </c>
      <c r="BG58" s="126">
        <f t="shared" ca="1" si="100"/>
        <v>0</v>
      </c>
      <c r="BH58" s="126">
        <f t="shared" ca="1" si="100"/>
        <v>0</v>
      </c>
      <c r="BI58" s="126">
        <f t="shared" ca="1" si="100"/>
        <v>0</v>
      </c>
      <c r="BJ58" s="126">
        <f t="shared" ca="1" si="100"/>
        <v>0</v>
      </c>
      <c r="BK58" s="126">
        <f t="shared" ca="1" si="100"/>
        <v>0</v>
      </c>
      <c r="BL58" s="126">
        <f t="shared" ca="1" si="100"/>
        <v>0</v>
      </c>
      <c r="BM58" s="126">
        <f t="shared" ca="1" si="100"/>
        <v>0</v>
      </c>
      <c r="BN58" s="126">
        <f t="shared" ca="1" si="100"/>
        <v>0</v>
      </c>
      <c r="BO58" s="126">
        <f t="shared" ca="1" si="100"/>
        <v>0</v>
      </c>
      <c r="BP58" s="126">
        <f t="shared" ca="1" si="100"/>
        <v>0</v>
      </c>
      <c r="BQ58" s="126">
        <f t="shared" ref="BQ58:CV58" ca="1" si="101" xml:space="preserve"> BQ$55</f>
        <v>0</v>
      </c>
      <c r="BR58" s="126">
        <f t="shared" ca="1" si="101"/>
        <v>0</v>
      </c>
      <c r="BS58" s="126">
        <f t="shared" ca="1" si="101"/>
        <v>0</v>
      </c>
      <c r="BT58" s="126">
        <f t="shared" ca="1" si="101"/>
        <v>0</v>
      </c>
      <c r="BU58" s="126">
        <f t="shared" ca="1" si="101"/>
        <v>0</v>
      </c>
      <c r="BV58" s="126">
        <f t="shared" ca="1" si="101"/>
        <v>0</v>
      </c>
      <c r="BW58" s="126">
        <f t="shared" ca="1" si="101"/>
        <v>0</v>
      </c>
      <c r="BX58" s="126">
        <f t="shared" ca="1" si="101"/>
        <v>0</v>
      </c>
      <c r="BY58" s="126">
        <f t="shared" ca="1" si="101"/>
        <v>0</v>
      </c>
      <c r="BZ58" s="126">
        <f t="shared" ca="1" si="101"/>
        <v>0</v>
      </c>
      <c r="CA58" s="126">
        <f t="shared" ca="1" si="101"/>
        <v>0</v>
      </c>
      <c r="CB58" s="126">
        <f t="shared" ca="1" si="101"/>
        <v>0</v>
      </c>
      <c r="CC58" s="126">
        <f t="shared" ca="1" si="101"/>
        <v>0</v>
      </c>
      <c r="CD58" s="126">
        <f t="shared" ca="1" si="101"/>
        <v>0</v>
      </c>
      <c r="CE58" s="126">
        <f t="shared" ca="1" si="101"/>
        <v>0</v>
      </c>
      <c r="CF58" s="126">
        <f t="shared" ca="1" si="101"/>
        <v>0</v>
      </c>
      <c r="CG58" s="126">
        <f t="shared" ca="1" si="101"/>
        <v>0</v>
      </c>
      <c r="CH58" s="126">
        <f t="shared" ca="1" si="101"/>
        <v>0</v>
      </c>
      <c r="CI58" s="126">
        <f t="shared" ca="1" si="101"/>
        <v>0</v>
      </c>
      <c r="CJ58" s="126">
        <f t="shared" ca="1" si="101"/>
        <v>0</v>
      </c>
      <c r="CK58" s="126">
        <f t="shared" ca="1" si="101"/>
        <v>0</v>
      </c>
      <c r="CL58" s="126">
        <f t="shared" ca="1" si="101"/>
        <v>0</v>
      </c>
      <c r="CM58" s="126">
        <f t="shared" ca="1" si="101"/>
        <v>0</v>
      </c>
      <c r="CN58" s="126">
        <f t="shared" ca="1" si="101"/>
        <v>0</v>
      </c>
      <c r="CO58" s="126">
        <f t="shared" ca="1" si="101"/>
        <v>0</v>
      </c>
      <c r="CP58" s="126">
        <f t="shared" ca="1" si="101"/>
        <v>0</v>
      </c>
      <c r="CQ58" s="126">
        <f t="shared" ca="1" si="101"/>
        <v>0</v>
      </c>
      <c r="CR58" s="126">
        <f t="shared" ca="1" si="101"/>
        <v>0</v>
      </c>
      <c r="CS58" s="126">
        <f t="shared" ca="1" si="101"/>
        <v>0</v>
      </c>
      <c r="CT58" s="126">
        <f t="shared" ca="1" si="101"/>
        <v>0</v>
      </c>
      <c r="CU58" s="126">
        <f t="shared" ca="1" si="101"/>
        <v>0</v>
      </c>
      <c r="CV58" s="126">
        <f t="shared" ca="1" si="101"/>
        <v>0</v>
      </c>
      <c r="CW58" s="126">
        <f t="shared" ref="CW58:EB58" ca="1" si="102" xml:space="preserve"> CW$55</f>
        <v>0</v>
      </c>
      <c r="CX58" s="126">
        <f t="shared" ca="1" si="102"/>
        <v>0</v>
      </c>
      <c r="CY58" s="126">
        <f t="shared" ca="1" si="102"/>
        <v>0</v>
      </c>
      <c r="CZ58" s="126">
        <f t="shared" ca="1" si="102"/>
        <v>0</v>
      </c>
      <c r="DA58" s="126">
        <f t="shared" ca="1" si="102"/>
        <v>0</v>
      </c>
      <c r="DB58" s="126">
        <f t="shared" ca="1" si="102"/>
        <v>0</v>
      </c>
      <c r="DC58" s="126">
        <f t="shared" ca="1" si="102"/>
        <v>0</v>
      </c>
      <c r="DD58" s="126">
        <f t="shared" ca="1" si="102"/>
        <v>0</v>
      </c>
      <c r="DE58" s="126">
        <f t="shared" ca="1" si="102"/>
        <v>0</v>
      </c>
      <c r="DF58" s="126">
        <f t="shared" ca="1" si="102"/>
        <v>0</v>
      </c>
      <c r="DG58" s="126">
        <f t="shared" ca="1" si="102"/>
        <v>0</v>
      </c>
      <c r="DH58" s="126">
        <f t="shared" ca="1" si="102"/>
        <v>0</v>
      </c>
      <c r="DI58" s="126">
        <f t="shared" ca="1" si="102"/>
        <v>0</v>
      </c>
      <c r="DJ58" s="126">
        <f t="shared" ca="1" si="102"/>
        <v>0</v>
      </c>
      <c r="DK58" s="126">
        <f t="shared" ca="1" si="102"/>
        <v>0</v>
      </c>
      <c r="DL58" s="126">
        <f t="shared" ca="1" si="102"/>
        <v>0</v>
      </c>
      <c r="DM58" s="126">
        <f t="shared" ca="1" si="102"/>
        <v>0</v>
      </c>
      <c r="DN58" s="126">
        <f t="shared" ca="1" si="102"/>
        <v>0</v>
      </c>
      <c r="DO58" s="126">
        <f t="shared" ca="1" si="102"/>
        <v>0</v>
      </c>
      <c r="DP58" s="126">
        <f t="shared" ca="1" si="102"/>
        <v>0</v>
      </c>
      <c r="DQ58" s="126">
        <f t="shared" ca="1" si="102"/>
        <v>0</v>
      </c>
      <c r="DR58" s="126">
        <f t="shared" ca="1" si="102"/>
        <v>0</v>
      </c>
      <c r="DS58" s="126">
        <f t="shared" ca="1" si="102"/>
        <v>0</v>
      </c>
      <c r="DT58" s="126">
        <f t="shared" ca="1" si="102"/>
        <v>0</v>
      </c>
      <c r="DU58" s="126">
        <f t="shared" ca="1" si="102"/>
        <v>0</v>
      </c>
      <c r="DV58" s="126">
        <f t="shared" ca="1" si="102"/>
        <v>0</v>
      </c>
      <c r="DW58" s="126">
        <f t="shared" ca="1" si="102"/>
        <v>0</v>
      </c>
      <c r="DX58" s="126">
        <f t="shared" ca="1" si="102"/>
        <v>0</v>
      </c>
      <c r="DY58" s="126">
        <f t="shared" ca="1" si="102"/>
        <v>0</v>
      </c>
      <c r="DZ58" s="126">
        <f t="shared" ca="1" si="102"/>
        <v>0</v>
      </c>
      <c r="EA58" s="126">
        <f t="shared" ca="1" si="102"/>
        <v>0</v>
      </c>
      <c r="EB58" s="126">
        <f t="shared" ca="1" si="102"/>
        <v>0</v>
      </c>
      <c r="EC58" s="126">
        <f t="shared" ref="EC58:FH58" ca="1" si="103" xml:space="preserve"> EC$55</f>
        <v>0</v>
      </c>
      <c r="ED58" s="126">
        <f t="shared" ca="1" si="103"/>
        <v>0</v>
      </c>
      <c r="EE58" s="126">
        <f t="shared" ca="1" si="103"/>
        <v>0</v>
      </c>
      <c r="EF58" s="126">
        <f t="shared" ca="1" si="103"/>
        <v>0</v>
      </c>
      <c r="EG58" s="126">
        <f t="shared" ca="1" si="103"/>
        <v>0</v>
      </c>
      <c r="EH58" s="126">
        <f t="shared" ca="1" si="103"/>
        <v>0</v>
      </c>
      <c r="EI58" s="126">
        <f t="shared" ca="1" si="103"/>
        <v>0</v>
      </c>
      <c r="EJ58" s="126">
        <f t="shared" ca="1" si="103"/>
        <v>0</v>
      </c>
      <c r="EK58" s="126">
        <f t="shared" ca="1" si="103"/>
        <v>0</v>
      </c>
      <c r="EL58" s="126">
        <f t="shared" ca="1" si="103"/>
        <v>0</v>
      </c>
      <c r="EM58" s="126">
        <f t="shared" ca="1" si="103"/>
        <v>0</v>
      </c>
      <c r="EN58" s="126">
        <f t="shared" ca="1" si="103"/>
        <v>0</v>
      </c>
      <c r="EO58" s="126">
        <f t="shared" ca="1" si="103"/>
        <v>0</v>
      </c>
      <c r="EP58" s="126">
        <f t="shared" ca="1" si="103"/>
        <v>0</v>
      </c>
      <c r="EQ58" s="126">
        <f t="shared" ca="1" si="103"/>
        <v>0</v>
      </c>
      <c r="ER58" s="126">
        <f t="shared" ca="1" si="103"/>
        <v>0</v>
      </c>
      <c r="ES58" s="126">
        <f t="shared" ca="1" si="103"/>
        <v>0</v>
      </c>
      <c r="ET58" s="126">
        <f t="shared" ca="1" si="103"/>
        <v>0</v>
      </c>
      <c r="EU58" s="126">
        <f t="shared" ca="1" si="103"/>
        <v>0</v>
      </c>
      <c r="EV58" s="126">
        <f t="shared" ca="1" si="103"/>
        <v>0</v>
      </c>
      <c r="EW58" s="126">
        <f t="shared" ca="1" si="103"/>
        <v>0</v>
      </c>
      <c r="EX58" s="126">
        <f t="shared" ca="1" si="103"/>
        <v>0</v>
      </c>
      <c r="EY58" s="126">
        <f t="shared" ca="1" si="103"/>
        <v>0</v>
      </c>
      <c r="EZ58" s="126">
        <f t="shared" ca="1" si="103"/>
        <v>0</v>
      </c>
      <c r="FA58" s="126">
        <f t="shared" ca="1" si="103"/>
        <v>0</v>
      </c>
      <c r="FB58" s="126">
        <f t="shared" ca="1" si="103"/>
        <v>0</v>
      </c>
      <c r="FC58" s="126">
        <f t="shared" ca="1" si="103"/>
        <v>0</v>
      </c>
      <c r="FD58" s="126">
        <f t="shared" ca="1" si="103"/>
        <v>0</v>
      </c>
      <c r="FE58" s="126">
        <f t="shared" ca="1" si="103"/>
        <v>0</v>
      </c>
      <c r="FF58" s="126">
        <f t="shared" ca="1" si="103"/>
        <v>0</v>
      </c>
      <c r="FG58" s="126">
        <f t="shared" ca="1" si="103"/>
        <v>0</v>
      </c>
      <c r="FH58" s="126">
        <f t="shared" ca="1" si="103"/>
        <v>0</v>
      </c>
      <c r="FI58" s="126">
        <f t="shared" ref="FI58:GJ58" ca="1" si="104" xml:space="preserve"> FI$55</f>
        <v>0</v>
      </c>
      <c r="FJ58" s="126">
        <f t="shared" ca="1" si="104"/>
        <v>0</v>
      </c>
      <c r="FK58" s="126">
        <f t="shared" ca="1" si="104"/>
        <v>0</v>
      </c>
      <c r="FL58" s="126">
        <f t="shared" ca="1" si="104"/>
        <v>0</v>
      </c>
      <c r="FM58" s="126">
        <f t="shared" ca="1" si="104"/>
        <v>0</v>
      </c>
      <c r="FN58" s="126">
        <f t="shared" ca="1" si="104"/>
        <v>0</v>
      </c>
      <c r="FO58" s="126">
        <f t="shared" ca="1" si="104"/>
        <v>0</v>
      </c>
      <c r="FP58" s="126">
        <f t="shared" ca="1" si="104"/>
        <v>0</v>
      </c>
      <c r="FQ58" s="126">
        <f t="shared" ca="1" si="104"/>
        <v>0</v>
      </c>
      <c r="FR58" s="126">
        <f t="shared" ca="1" si="104"/>
        <v>0</v>
      </c>
      <c r="FS58" s="126">
        <f t="shared" ca="1" si="104"/>
        <v>0</v>
      </c>
      <c r="FT58" s="126">
        <f t="shared" ca="1" si="104"/>
        <v>0</v>
      </c>
      <c r="FU58" s="126">
        <f t="shared" ca="1" si="104"/>
        <v>0</v>
      </c>
      <c r="FV58" s="126">
        <f t="shared" ca="1" si="104"/>
        <v>0</v>
      </c>
      <c r="FW58" s="126">
        <f t="shared" ca="1" si="104"/>
        <v>0</v>
      </c>
      <c r="FX58" s="126">
        <f t="shared" ca="1" si="104"/>
        <v>0</v>
      </c>
      <c r="FY58" s="126">
        <f t="shared" ca="1" si="104"/>
        <v>0</v>
      </c>
      <c r="FZ58" s="126">
        <f t="shared" ca="1" si="104"/>
        <v>0</v>
      </c>
      <c r="GA58" s="126">
        <f t="shared" ca="1" si="104"/>
        <v>0</v>
      </c>
      <c r="GB58" s="126">
        <f t="shared" ca="1" si="104"/>
        <v>0</v>
      </c>
      <c r="GC58" s="126">
        <f t="shared" ca="1" si="104"/>
        <v>0</v>
      </c>
      <c r="GD58" s="126">
        <f t="shared" ca="1" si="104"/>
        <v>0</v>
      </c>
      <c r="GE58" s="126">
        <f t="shared" ca="1" si="104"/>
        <v>0</v>
      </c>
      <c r="GF58" s="126">
        <f t="shared" ca="1" si="104"/>
        <v>0</v>
      </c>
      <c r="GG58" s="126">
        <f t="shared" ca="1" si="104"/>
        <v>0</v>
      </c>
      <c r="GH58" s="126">
        <f t="shared" ca="1" si="104"/>
        <v>0</v>
      </c>
      <c r="GI58" s="126">
        <f t="shared" ca="1" si="104"/>
        <v>0</v>
      </c>
      <c r="GJ58" s="126">
        <f t="shared" ca="1" si="104"/>
        <v>0</v>
      </c>
    </row>
    <row r="59" spans="1:255" x14ac:dyDescent="0.25">
      <c r="E59" s="12" t="s">
        <v>281</v>
      </c>
      <c r="G59" s="12" t="str">
        <f xml:space="preserve"> SMU</f>
        <v>$ 000s</v>
      </c>
      <c r="H59" s="12">
        <f ca="1" xml:space="preserve"> SUM(J59:GJ59)</f>
        <v>272041.56838868448</v>
      </c>
      <c r="J59" s="12">
        <f t="shared" ref="J59:AO59" si="105" xml:space="preserve"> J57 - J58</f>
        <v>0</v>
      </c>
      <c r="K59" s="12">
        <f t="shared" ca="1" si="105"/>
        <v>0</v>
      </c>
      <c r="L59" s="12">
        <f t="shared" ca="1" si="105"/>
        <v>0</v>
      </c>
      <c r="M59" s="12">
        <f t="shared" ca="1" si="105"/>
        <v>0</v>
      </c>
      <c r="N59" s="12">
        <f t="shared" ca="1" si="105"/>
        <v>0</v>
      </c>
      <c r="O59" s="12">
        <f t="shared" ca="1" si="105"/>
        <v>0</v>
      </c>
      <c r="P59" s="12">
        <f t="shared" ca="1" si="105"/>
        <v>0</v>
      </c>
      <c r="Q59" s="12">
        <f t="shared" ca="1" si="105"/>
        <v>0</v>
      </c>
      <c r="R59" s="12">
        <f t="shared" ca="1" si="105"/>
        <v>0</v>
      </c>
      <c r="S59" s="12">
        <f t="shared" ca="1" si="105"/>
        <v>0</v>
      </c>
      <c r="T59" s="12">
        <f t="shared" ca="1" si="105"/>
        <v>0</v>
      </c>
      <c r="U59" s="12">
        <f t="shared" ca="1" si="105"/>
        <v>0</v>
      </c>
      <c r="V59" s="12">
        <f t="shared" ca="1" si="105"/>
        <v>0</v>
      </c>
      <c r="W59" s="12">
        <f t="shared" ca="1" si="105"/>
        <v>0</v>
      </c>
      <c r="X59" s="12">
        <f t="shared" ca="1" si="105"/>
        <v>0</v>
      </c>
      <c r="Y59" s="12">
        <f t="shared" ca="1" si="105"/>
        <v>0</v>
      </c>
      <c r="Z59" s="12">
        <f t="shared" ca="1" si="105"/>
        <v>0</v>
      </c>
      <c r="AA59" s="12">
        <f t="shared" ca="1" si="105"/>
        <v>0</v>
      </c>
      <c r="AB59" s="12">
        <f t="shared" ca="1" si="105"/>
        <v>0</v>
      </c>
      <c r="AC59" s="12">
        <f t="shared" ca="1" si="105"/>
        <v>0</v>
      </c>
      <c r="AD59" s="12">
        <f t="shared" ca="1" si="105"/>
        <v>0</v>
      </c>
      <c r="AE59" s="12">
        <f t="shared" ca="1" si="105"/>
        <v>0</v>
      </c>
      <c r="AF59" s="12">
        <f t="shared" ca="1" si="105"/>
        <v>0</v>
      </c>
      <c r="AG59" s="12">
        <f t="shared" ca="1" si="105"/>
        <v>0</v>
      </c>
      <c r="AH59" s="12">
        <f t="shared" ca="1" si="105"/>
        <v>0</v>
      </c>
      <c r="AI59" s="12">
        <f t="shared" ca="1" si="105"/>
        <v>0</v>
      </c>
      <c r="AJ59" s="12">
        <f t="shared" ca="1" si="105"/>
        <v>0</v>
      </c>
      <c r="AK59" s="12">
        <f t="shared" ca="1" si="105"/>
        <v>0</v>
      </c>
      <c r="AL59" s="12">
        <f t="shared" ca="1" si="105"/>
        <v>301.65177446732287</v>
      </c>
      <c r="AM59" s="12">
        <f t="shared" ca="1" si="105"/>
        <v>284.10716429078167</v>
      </c>
      <c r="AN59" s="12">
        <f t="shared" ca="1" si="105"/>
        <v>375.921652754646</v>
      </c>
      <c r="AO59" s="12">
        <f t="shared" ca="1" si="105"/>
        <v>3112.3819950038983</v>
      </c>
      <c r="AP59" s="12">
        <f t="shared" ref="AP59:BU59" ca="1" si="106" xml:space="preserve"> AP57 - AP58</f>
        <v>3665.2030994539123</v>
      </c>
      <c r="AQ59" s="12">
        <f t="shared" ca="1" si="106"/>
        <v>629.41701274251977</v>
      </c>
      <c r="AR59" s="12">
        <f t="shared" ca="1" si="106"/>
        <v>711.56602662551677</v>
      </c>
      <c r="AS59" s="12">
        <f t="shared" ca="1" si="106"/>
        <v>3421.5110121231764</v>
      </c>
      <c r="AT59" s="12">
        <f t="shared" ca="1" si="106"/>
        <v>3960.1885377940039</v>
      </c>
      <c r="AU59" s="12">
        <f t="shared" ca="1" si="106"/>
        <v>929.44964524390707</v>
      </c>
      <c r="AV59" s="12">
        <f t="shared" ca="1" si="106"/>
        <v>1000.4237826192807</v>
      </c>
      <c r="AW59" s="12">
        <f t="shared" ca="1" si="106"/>
        <v>3690.2962425628871</v>
      </c>
      <c r="AX59" s="12">
        <f t="shared" ca="1" si="106"/>
        <v>4216.4397386831706</v>
      </c>
      <c r="AY59" s="12">
        <f t="shared" ca="1" si="106"/>
        <v>1192.6142971118006</v>
      </c>
      <c r="AZ59" s="12">
        <f t="shared" ca="1" si="106"/>
        <v>1254.4828367810353</v>
      </c>
      <c r="BA59" s="12">
        <f t="shared" ca="1" si="106"/>
        <v>3926.3242134833367</v>
      </c>
      <c r="BB59" s="12">
        <f t="shared" ca="1" si="106"/>
        <v>4412.9911457956086</v>
      </c>
      <c r="BC59" s="12">
        <f t="shared" ca="1" si="106"/>
        <v>1369.4102903593503</v>
      </c>
      <c r="BD59" s="12">
        <f t="shared" ca="1" si="106"/>
        <v>1398.4058456843529</v>
      </c>
      <c r="BE59" s="12">
        <f t="shared" ca="1" si="106"/>
        <v>4025.5657806356617</v>
      </c>
      <c r="BF59" s="12">
        <f t="shared" ca="1" si="106"/>
        <v>4499.3647742484691</v>
      </c>
      <c r="BG59" s="12">
        <f t="shared" ca="1" si="106"/>
        <v>1465.4163881266131</v>
      </c>
      <c r="BH59" s="12">
        <f t="shared" ca="1" si="106"/>
        <v>1489.0334491610488</v>
      </c>
      <c r="BI59" s="12">
        <f t="shared" ca="1" si="106"/>
        <v>4098.1504107681985</v>
      </c>
      <c r="BJ59" s="12">
        <f t="shared" ca="1" si="106"/>
        <v>4564.8682958462969</v>
      </c>
      <c r="BK59" s="12">
        <f t="shared" ca="1" si="106"/>
        <v>1541.5264756714616</v>
      </c>
      <c r="BL59" s="12">
        <f t="shared" ca="1" si="106"/>
        <v>1560.7627194906413</v>
      </c>
      <c r="BM59" s="12">
        <f t="shared" ca="1" si="106"/>
        <v>4152.8488462675532</v>
      </c>
      <c r="BN59" s="12">
        <f t="shared" ca="1" si="106"/>
        <v>4613.3971060601534</v>
      </c>
      <c r="BO59" s="12">
        <f t="shared" ca="1" si="106"/>
        <v>1601.441524008369</v>
      </c>
      <c r="BP59" s="12">
        <f t="shared" ca="1" si="106"/>
        <v>1617.1095648256155</v>
      </c>
      <c r="BQ59" s="12">
        <f t="shared" ca="1" si="106"/>
        <v>4193.0008654414942</v>
      </c>
      <c r="BR59" s="12">
        <f t="shared" ca="1" si="106"/>
        <v>4648.1239088420352</v>
      </c>
      <c r="BS59" s="12">
        <f t="shared" ca="1" si="106"/>
        <v>1648.1759454907019</v>
      </c>
      <c r="BT59" s="12">
        <f t="shared" ca="1" si="106"/>
        <v>1660.937662661604</v>
      </c>
      <c r="BU59" s="12">
        <f t="shared" ca="1" si="106"/>
        <v>4221.3266291376376</v>
      </c>
      <c r="BV59" s="12">
        <f t="shared" ref="BV59:DA59" ca="1" si="107" xml:space="preserve"> BV57 - BV58</f>
        <v>4671.6327719818664</v>
      </c>
      <c r="BW59" s="12">
        <f t="shared" ca="1" si="107"/>
        <v>1684.1849464084132</v>
      </c>
      <c r="BX59" s="12">
        <f t="shared" ca="1" si="107"/>
        <v>1694.5794448048455</v>
      </c>
      <c r="BY59" s="12">
        <f t="shared" ca="1" si="107"/>
        <v>4240.0416164542676</v>
      </c>
      <c r="BZ59" s="12">
        <f t="shared" ca="1" si="107"/>
        <v>4686.0283160306699</v>
      </c>
      <c r="CA59" s="12">
        <f t="shared" ca="1" si="107"/>
        <v>1711.4682564735538</v>
      </c>
      <c r="CB59" s="12">
        <f t="shared" ca="1" si="107"/>
        <v>1719.9346403830632</v>
      </c>
      <c r="CC59" s="12">
        <f t="shared" ca="1" si="107"/>
        <v>4250.9502405924331</v>
      </c>
      <c r="CD59" s="12">
        <f t="shared" ca="1" si="107"/>
        <v>4693.0246493579507</v>
      </c>
      <c r="CE59" s="12">
        <f t="shared" ca="1" si="107"/>
        <v>1731.6546171332552</v>
      </c>
      <c r="CF59" s="12">
        <f t="shared" ca="1" si="107"/>
        <v>1738.5505397424502</v>
      </c>
      <c r="CG59" s="12">
        <f t="shared" ca="1" si="107"/>
        <v>4255.5220995498794</v>
      </c>
      <c r="CH59" s="12">
        <f t="shared" ca="1" si="107"/>
        <v>4694.0178063088433</v>
      </c>
      <c r="CI59" s="12">
        <f t="shared" ca="1" si="107"/>
        <v>1746.0705978274309</v>
      </c>
      <c r="CJ59" s="12">
        <f t="shared" ca="1" si="107"/>
        <v>1751.6873698921365</v>
      </c>
      <c r="CK59" s="12">
        <f t="shared" ca="1" si="107"/>
        <v>4254.9540827851442</v>
      </c>
      <c r="CL59" s="12">
        <f t="shared" ca="1" si="107"/>
        <v>4690.1447485329072</v>
      </c>
      <c r="CM59" s="12">
        <f t="shared" ca="1" si="107"/>
        <v>1755.7966472595265</v>
      </c>
      <c r="CN59" s="12">
        <f t="shared" ca="1" si="107"/>
        <v>1760.371543211055</v>
      </c>
      <c r="CO59" s="12">
        <f t="shared" ca="1" si="107"/>
        <v>4250.2209574809631</v>
      </c>
      <c r="CP59" s="12">
        <f t="shared" ca="1" si="107"/>
        <v>4682.3314219323101</v>
      </c>
      <c r="CQ59" s="12">
        <f t="shared" ca="1" si="107"/>
        <v>1761.7127475056093</v>
      </c>
      <c r="CR59" s="12">
        <f t="shared" ca="1" si="107"/>
        <v>1765.4390288512288</v>
      </c>
      <c r="CS59" s="12">
        <f t="shared" ca="1" si="107"/>
        <v>4242.1165713693272</v>
      </c>
      <c r="CT59" s="12">
        <f t="shared" ca="1" si="107"/>
        <v>4671.3318993435423</v>
      </c>
      <c r="CU59" s="12">
        <f t="shared" ca="1" si="107"/>
        <v>1764.5355995703094</v>
      </c>
      <c r="CV59" s="12">
        <f t="shared" ca="1" si="107"/>
        <v>1767.570679015575</v>
      </c>
      <c r="CW59" s="12">
        <f t="shared" ca="1" si="107"/>
        <v>4231.2874126873421</v>
      </c>
      <c r="CX59" s="12">
        <f t="shared" ca="1" si="107"/>
        <v>4657.7602624934561</v>
      </c>
      <c r="CY59" s="12">
        <f t="shared" ca="1" si="107"/>
        <v>1764.8489112533034</v>
      </c>
      <c r="CZ59" s="12">
        <f t="shared" ca="1" si="107"/>
        <v>1767.3210024307195</v>
      </c>
      <c r="DA59" s="12">
        <f t="shared" ca="1" si="107"/>
        <v>4218.2599449684349</v>
      </c>
      <c r="DB59" s="12">
        <f t="shared" ref="DB59:EG59" ca="1" si="108" xml:space="preserve"> DB57 - DB58</f>
        <v>4642.1165700488482</v>
      </c>
      <c r="DC59" s="12">
        <f t="shared" ca="1" si="108"/>
        <v>1763.1280668046347</v>
      </c>
      <c r="DD59" s="12">
        <f t="shared" ca="1" si="108"/>
        <v>1765.1416005192098</v>
      </c>
      <c r="DE59" s="12">
        <f t="shared" ca="1" si="108"/>
        <v>4203.4628713979764</v>
      </c>
      <c r="DF59" s="12">
        <f t="shared" ca="1" si="108"/>
        <v>4624.8080087522922</v>
      </c>
      <c r="DG59" s="12">
        <f t="shared" ca="1" si="108"/>
        <v>1759.7602205119201</v>
      </c>
      <c r="DH59" s="12">
        <f t="shared" ca="1" si="108"/>
        <v>1761.400256307028</v>
      </c>
      <c r="DI59" s="12">
        <f t="shared" ca="1" si="108"/>
        <v>4187.2452692675251</v>
      </c>
      <c r="DJ59" s="12">
        <f t="shared" ca="1" si="108"/>
        <v>4606.1661211516248</v>
      </c>
      <c r="DK59" s="12">
        <f t="shared" ca="1" si="108"/>
        <v>1755.0606630514999</v>
      </c>
      <c r="DL59" s="12">
        <f t="shared" ca="1" si="108"/>
        <v>1756.3964824568386</v>
      </c>
      <c r="DM59" s="12">
        <f t="shared" ca="1" si="108"/>
        <v>4169.8913605985235</v>
      </c>
      <c r="DN59" s="12">
        <f t="shared" ca="1" si="108"/>
        <v>4586.4608376904644</v>
      </c>
      <c r="DO59" s="12">
        <f t="shared" ca="1" si="108"/>
        <v>1749.2861519825133</v>
      </c>
      <c r="DP59" s="12">
        <f t="shared" ca="1" si="108"/>
        <v>1750.3741852370335</v>
      </c>
      <c r="DQ59" s="12">
        <f t="shared" ca="1" si="108"/>
        <v>4151.6325429050585</v>
      </c>
      <c r="DR59" s="12">
        <f t="shared" ca="1" si="108"/>
        <v>4565.9119059308177</v>
      </c>
      <c r="DS59" s="12">
        <f t="shared" ca="1" si="108"/>
        <v>1742.6457695164388</v>
      </c>
      <c r="DT59" s="12">
        <f t="shared" ca="1" si="108"/>
        <v>1743.5319794024533</v>
      </c>
      <c r="DU59" s="12">
        <f t="shared" ca="1" si="108"/>
        <v>4132.6571883227562</v>
      </c>
      <c r="DV59" s="12">
        <f t="shared" ca="1" si="108"/>
        <v>4544.698199723548</v>
      </c>
      <c r="DW59" s="12">
        <f t="shared" ca="1" si="108"/>
        <v>1735.3097662370317</v>
      </c>
      <c r="DX59" s="12">
        <f t="shared" ca="1" si="108"/>
        <v>1736.0315897280025</v>
      </c>
      <c r="DY59" s="12">
        <f t="shared" ca="1" si="108"/>
        <v>4113.1186250579476</v>
      </c>
      <c r="DZ59" s="12">
        <f t="shared" ca="1" si="108"/>
        <v>4522.9653015830872</v>
      </c>
      <c r="EA59" s="12">
        <f t="shared" ca="1" si="108"/>
        <v>1727.4167643642929</v>
      </c>
      <c r="EB59" s="12">
        <f t="shared" ca="1" si="108"/>
        <v>1515.7620562392688</v>
      </c>
      <c r="EC59" s="12">
        <f t="shared" ca="1" si="108"/>
        <v>0</v>
      </c>
      <c r="ED59" s="12">
        <f t="shared" ca="1" si="108"/>
        <v>0</v>
      </c>
      <c r="EE59" s="12">
        <f t="shared" ca="1" si="108"/>
        <v>0</v>
      </c>
      <c r="EF59" s="12">
        <f t="shared" ca="1" si="108"/>
        <v>0</v>
      </c>
      <c r="EG59" s="12">
        <f t="shared" ca="1" si="108"/>
        <v>0</v>
      </c>
      <c r="EH59" s="12">
        <f t="shared" ref="EH59:FM59" ca="1" si="109" xml:space="preserve"> EH57 - EH58</f>
        <v>0</v>
      </c>
      <c r="EI59" s="12">
        <f t="shared" ca="1" si="109"/>
        <v>0</v>
      </c>
      <c r="EJ59" s="12">
        <f t="shared" ca="1" si="109"/>
        <v>0</v>
      </c>
      <c r="EK59" s="12">
        <f t="shared" ca="1" si="109"/>
        <v>0</v>
      </c>
      <c r="EL59" s="12">
        <f t="shared" ca="1" si="109"/>
        <v>0</v>
      </c>
      <c r="EM59" s="12">
        <f t="shared" ca="1" si="109"/>
        <v>0</v>
      </c>
      <c r="EN59" s="12">
        <f t="shared" ca="1" si="109"/>
        <v>0</v>
      </c>
      <c r="EO59" s="12">
        <f t="shared" ca="1" si="109"/>
        <v>0</v>
      </c>
      <c r="EP59" s="12">
        <f t="shared" ca="1" si="109"/>
        <v>0</v>
      </c>
      <c r="EQ59" s="12">
        <f t="shared" ca="1" si="109"/>
        <v>0</v>
      </c>
      <c r="ER59" s="12">
        <f t="shared" ca="1" si="109"/>
        <v>0</v>
      </c>
      <c r="ES59" s="12">
        <f t="shared" ca="1" si="109"/>
        <v>0</v>
      </c>
      <c r="ET59" s="12">
        <f t="shared" ca="1" si="109"/>
        <v>0</v>
      </c>
      <c r="EU59" s="12">
        <f t="shared" ca="1" si="109"/>
        <v>0</v>
      </c>
      <c r="EV59" s="12">
        <f t="shared" ca="1" si="109"/>
        <v>0</v>
      </c>
      <c r="EW59" s="12">
        <f t="shared" ca="1" si="109"/>
        <v>0</v>
      </c>
      <c r="EX59" s="12">
        <f t="shared" ca="1" si="109"/>
        <v>0</v>
      </c>
      <c r="EY59" s="12">
        <f t="shared" ca="1" si="109"/>
        <v>0</v>
      </c>
      <c r="EZ59" s="12">
        <f t="shared" ca="1" si="109"/>
        <v>0</v>
      </c>
      <c r="FA59" s="12">
        <f t="shared" ca="1" si="109"/>
        <v>0</v>
      </c>
      <c r="FB59" s="12">
        <f t="shared" ca="1" si="109"/>
        <v>0</v>
      </c>
      <c r="FC59" s="12">
        <f t="shared" ca="1" si="109"/>
        <v>0</v>
      </c>
      <c r="FD59" s="12">
        <f t="shared" ca="1" si="109"/>
        <v>0</v>
      </c>
      <c r="FE59" s="12">
        <f t="shared" ca="1" si="109"/>
        <v>0</v>
      </c>
      <c r="FF59" s="12">
        <f t="shared" ca="1" si="109"/>
        <v>0</v>
      </c>
      <c r="FG59" s="12">
        <f t="shared" ca="1" si="109"/>
        <v>0</v>
      </c>
      <c r="FH59" s="12">
        <f t="shared" ca="1" si="109"/>
        <v>0</v>
      </c>
      <c r="FI59" s="12">
        <f t="shared" ca="1" si="109"/>
        <v>0</v>
      </c>
      <c r="FJ59" s="12">
        <f t="shared" ca="1" si="109"/>
        <v>0</v>
      </c>
      <c r="FK59" s="12">
        <f t="shared" ca="1" si="109"/>
        <v>0</v>
      </c>
      <c r="FL59" s="12">
        <f t="shared" ca="1" si="109"/>
        <v>0</v>
      </c>
      <c r="FM59" s="12">
        <f t="shared" ca="1" si="109"/>
        <v>0</v>
      </c>
      <c r="FN59" s="12">
        <f t="shared" ref="FN59:GJ59" ca="1" si="110" xml:space="preserve"> FN57 - FN58</f>
        <v>0</v>
      </c>
      <c r="FO59" s="12">
        <f t="shared" ca="1" si="110"/>
        <v>0</v>
      </c>
      <c r="FP59" s="12">
        <f t="shared" ca="1" si="110"/>
        <v>0</v>
      </c>
      <c r="FQ59" s="12">
        <f t="shared" ca="1" si="110"/>
        <v>0</v>
      </c>
      <c r="FR59" s="12">
        <f t="shared" ca="1" si="110"/>
        <v>0</v>
      </c>
      <c r="FS59" s="12">
        <f t="shared" ca="1" si="110"/>
        <v>0</v>
      </c>
      <c r="FT59" s="12">
        <f t="shared" ca="1" si="110"/>
        <v>0</v>
      </c>
      <c r="FU59" s="12">
        <f t="shared" ca="1" si="110"/>
        <v>0</v>
      </c>
      <c r="FV59" s="12">
        <f t="shared" ca="1" si="110"/>
        <v>0</v>
      </c>
      <c r="FW59" s="12">
        <f t="shared" ca="1" si="110"/>
        <v>0</v>
      </c>
      <c r="FX59" s="12">
        <f t="shared" ca="1" si="110"/>
        <v>0</v>
      </c>
      <c r="FY59" s="12">
        <f t="shared" ca="1" si="110"/>
        <v>0</v>
      </c>
      <c r="FZ59" s="12">
        <f t="shared" ca="1" si="110"/>
        <v>0</v>
      </c>
      <c r="GA59" s="12">
        <f t="shared" ca="1" si="110"/>
        <v>0</v>
      </c>
      <c r="GB59" s="12">
        <f t="shared" ca="1" si="110"/>
        <v>0</v>
      </c>
      <c r="GC59" s="12">
        <f t="shared" ca="1" si="110"/>
        <v>0</v>
      </c>
      <c r="GD59" s="12">
        <f t="shared" ca="1" si="110"/>
        <v>0</v>
      </c>
      <c r="GE59" s="12">
        <f t="shared" ca="1" si="110"/>
        <v>0</v>
      </c>
      <c r="GF59" s="12">
        <f t="shared" ca="1" si="110"/>
        <v>0</v>
      </c>
      <c r="GG59" s="12">
        <f t="shared" ca="1" si="110"/>
        <v>0</v>
      </c>
      <c r="GH59" s="12">
        <f t="shared" ca="1" si="110"/>
        <v>0</v>
      </c>
      <c r="GI59" s="12">
        <f t="shared" ca="1" si="110"/>
        <v>0</v>
      </c>
      <c r="GJ59" s="12">
        <f t="shared" ca="1" si="110"/>
        <v>0</v>
      </c>
    </row>
    <row r="61" spans="1:255" s="204" customFormat="1" x14ac:dyDescent="0.25">
      <c r="A61" s="15"/>
      <c r="B61" s="15"/>
      <c r="C61" s="21"/>
      <c r="D61" s="60"/>
      <c r="E61" s="198" t="str">
        <f xml:space="preserve"> InpC!E$73</f>
        <v>Corporate income tax rate</v>
      </c>
      <c r="F61" s="427">
        <f xml:space="preserve"> InpC!F$73</f>
        <v>0.2</v>
      </c>
      <c r="G61" s="198" t="str">
        <f xml:space="preserve"> InpC!G$73</f>
        <v>%</v>
      </c>
      <c r="H61" s="43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</row>
    <row r="62" spans="1:255" x14ac:dyDescent="0.25">
      <c r="E62" s="126" t="str">
        <f t="shared" ref="E62:AJ62" si="111" xml:space="preserve"> E$59</f>
        <v>Taxable income net of tax losses utilised</v>
      </c>
      <c r="F62" s="126">
        <f t="shared" si="111"/>
        <v>0</v>
      </c>
      <c r="G62" s="126" t="str">
        <f t="shared" si="111"/>
        <v>$ 000s</v>
      </c>
      <c r="H62" s="126">
        <f t="shared" ca="1" si="111"/>
        <v>272041.56838868448</v>
      </c>
      <c r="I62" s="126">
        <f t="shared" si="111"/>
        <v>0</v>
      </c>
      <c r="J62" s="126">
        <f t="shared" si="111"/>
        <v>0</v>
      </c>
      <c r="K62" s="126">
        <f t="shared" ca="1" si="111"/>
        <v>0</v>
      </c>
      <c r="L62" s="126">
        <f t="shared" ca="1" si="111"/>
        <v>0</v>
      </c>
      <c r="M62" s="126">
        <f t="shared" ca="1" si="111"/>
        <v>0</v>
      </c>
      <c r="N62" s="126">
        <f t="shared" ca="1" si="111"/>
        <v>0</v>
      </c>
      <c r="O62" s="126">
        <f t="shared" ca="1" si="111"/>
        <v>0</v>
      </c>
      <c r="P62" s="126">
        <f t="shared" ca="1" si="111"/>
        <v>0</v>
      </c>
      <c r="Q62" s="126">
        <f t="shared" ca="1" si="111"/>
        <v>0</v>
      </c>
      <c r="R62" s="126">
        <f t="shared" ca="1" si="111"/>
        <v>0</v>
      </c>
      <c r="S62" s="126">
        <f t="shared" ca="1" si="111"/>
        <v>0</v>
      </c>
      <c r="T62" s="126">
        <f t="shared" ca="1" si="111"/>
        <v>0</v>
      </c>
      <c r="U62" s="126">
        <f t="shared" ca="1" si="111"/>
        <v>0</v>
      </c>
      <c r="V62" s="126">
        <f t="shared" ca="1" si="111"/>
        <v>0</v>
      </c>
      <c r="W62" s="126">
        <f t="shared" ca="1" si="111"/>
        <v>0</v>
      </c>
      <c r="X62" s="126">
        <f t="shared" ca="1" si="111"/>
        <v>0</v>
      </c>
      <c r="Y62" s="126">
        <f t="shared" ca="1" si="111"/>
        <v>0</v>
      </c>
      <c r="Z62" s="126">
        <f t="shared" ca="1" si="111"/>
        <v>0</v>
      </c>
      <c r="AA62" s="126">
        <f t="shared" ca="1" si="111"/>
        <v>0</v>
      </c>
      <c r="AB62" s="126">
        <f t="shared" ca="1" si="111"/>
        <v>0</v>
      </c>
      <c r="AC62" s="126">
        <f t="shared" ca="1" si="111"/>
        <v>0</v>
      </c>
      <c r="AD62" s="126">
        <f t="shared" ca="1" si="111"/>
        <v>0</v>
      </c>
      <c r="AE62" s="126">
        <f t="shared" ca="1" si="111"/>
        <v>0</v>
      </c>
      <c r="AF62" s="126">
        <f t="shared" ca="1" si="111"/>
        <v>0</v>
      </c>
      <c r="AG62" s="126">
        <f t="shared" ca="1" si="111"/>
        <v>0</v>
      </c>
      <c r="AH62" s="126">
        <f t="shared" ca="1" si="111"/>
        <v>0</v>
      </c>
      <c r="AI62" s="126">
        <f t="shared" ca="1" si="111"/>
        <v>0</v>
      </c>
      <c r="AJ62" s="126">
        <f t="shared" ca="1" si="111"/>
        <v>0</v>
      </c>
      <c r="AK62" s="126">
        <f t="shared" ref="AK62:BP62" ca="1" si="112" xml:space="preserve"> AK$59</f>
        <v>0</v>
      </c>
      <c r="AL62" s="126">
        <f t="shared" ca="1" si="112"/>
        <v>301.65177446732287</v>
      </c>
      <c r="AM62" s="126">
        <f t="shared" ca="1" si="112"/>
        <v>284.10716429078167</v>
      </c>
      <c r="AN62" s="126">
        <f t="shared" ca="1" si="112"/>
        <v>375.921652754646</v>
      </c>
      <c r="AO62" s="126">
        <f t="shared" ca="1" si="112"/>
        <v>3112.3819950038983</v>
      </c>
      <c r="AP62" s="126">
        <f t="shared" ca="1" si="112"/>
        <v>3665.2030994539123</v>
      </c>
      <c r="AQ62" s="126">
        <f t="shared" ca="1" si="112"/>
        <v>629.41701274251977</v>
      </c>
      <c r="AR62" s="126">
        <f t="shared" ca="1" si="112"/>
        <v>711.56602662551677</v>
      </c>
      <c r="AS62" s="126">
        <f t="shared" ca="1" si="112"/>
        <v>3421.5110121231764</v>
      </c>
      <c r="AT62" s="126">
        <f t="shared" ca="1" si="112"/>
        <v>3960.1885377940039</v>
      </c>
      <c r="AU62" s="126">
        <f t="shared" ca="1" si="112"/>
        <v>929.44964524390707</v>
      </c>
      <c r="AV62" s="126">
        <f t="shared" ca="1" si="112"/>
        <v>1000.4237826192807</v>
      </c>
      <c r="AW62" s="126">
        <f t="shared" ca="1" si="112"/>
        <v>3690.2962425628871</v>
      </c>
      <c r="AX62" s="126">
        <f t="shared" ca="1" si="112"/>
        <v>4216.4397386831706</v>
      </c>
      <c r="AY62" s="126">
        <f t="shared" ca="1" si="112"/>
        <v>1192.6142971118006</v>
      </c>
      <c r="AZ62" s="126">
        <f t="shared" ca="1" si="112"/>
        <v>1254.4828367810353</v>
      </c>
      <c r="BA62" s="126">
        <f t="shared" ca="1" si="112"/>
        <v>3926.3242134833367</v>
      </c>
      <c r="BB62" s="126">
        <f t="shared" ca="1" si="112"/>
        <v>4412.9911457956086</v>
      </c>
      <c r="BC62" s="126">
        <f t="shared" ca="1" si="112"/>
        <v>1369.4102903593503</v>
      </c>
      <c r="BD62" s="126">
        <f t="shared" ca="1" si="112"/>
        <v>1398.4058456843529</v>
      </c>
      <c r="BE62" s="126">
        <f t="shared" ca="1" si="112"/>
        <v>4025.5657806356617</v>
      </c>
      <c r="BF62" s="126">
        <f t="shared" ca="1" si="112"/>
        <v>4499.3647742484691</v>
      </c>
      <c r="BG62" s="126">
        <f t="shared" ca="1" si="112"/>
        <v>1465.4163881266131</v>
      </c>
      <c r="BH62" s="126">
        <f t="shared" ca="1" si="112"/>
        <v>1489.0334491610488</v>
      </c>
      <c r="BI62" s="126">
        <f t="shared" ca="1" si="112"/>
        <v>4098.1504107681985</v>
      </c>
      <c r="BJ62" s="126">
        <f t="shared" ca="1" si="112"/>
        <v>4564.8682958462969</v>
      </c>
      <c r="BK62" s="126">
        <f t="shared" ca="1" si="112"/>
        <v>1541.5264756714616</v>
      </c>
      <c r="BL62" s="126">
        <f t="shared" ca="1" si="112"/>
        <v>1560.7627194906413</v>
      </c>
      <c r="BM62" s="126">
        <f t="shared" ca="1" si="112"/>
        <v>4152.8488462675532</v>
      </c>
      <c r="BN62" s="126">
        <f t="shared" ca="1" si="112"/>
        <v>4613.3971060601534</v>
      </c>
      <c r="BO62" s="126">
        <f t="shared" ca="1" si="112"/>
        <v>1601.441524008369</v>
      </c>
      <c r="BP62" s="126">
        <f t="shared" ca="1" si="112"/>
        <v>1617.1095648256155</v>
      </c>
      <c r="BQ62" s="126">
        <f t="shared" ref="BQ62:CV62" ca="1" si="113" xml:space="preserve"> BQ$59</f>
        <v>4193.0008654414942</v>
      </c>
      <c r="BR62" s="126">
        <f t="shared" ca="1" si="113"/>
        <v>4648.1239088420352</v>
      </c>
      <c r="BS62" s="126">
        <f t="shared" ca="1" si="113"/>
        <v>1648.1759454907019</v>
      </c>
      <c r="BT62" s="126">
        <f t="shared" ca="1" si="113"/>
        <v>1660.937662661604</v>
      </c>
      <c r="BU62" s="126">
        <f t="shared" ca="1" si="113"/>
        <v>4221.3266291376376</v>
      </c>
      <c r="BV62" s="126">
        <f t="shared" ca="1" si="113"/>
        <v>4671.6327719818664</v>
      </c>
      <c r="BW62" s="126">
        <f t="shared" ca="1" si="113"/>
        <v>1684.1849464084132</v>
      </c>
      <c r="BX62" s="126">
        <f t="shared" ca="1" si="113"/>
        <v>1694.5794448048455</v>
      </c>
      <c r="BY62" s="126">
        <f t="shared" ca="1" si="113"/>
        <v>4240.0416164542676</v>
      </c>
      <c r="BZ62" s="126">
        <f t="shared" ca="1" si="113"/>
        <v>4686.0283160306699</v>
      </c>
      <c r="CA62" s="126">
        <f t="shared" ca="1" si="113"/>
        <v>1711.4682564735538</v>
      </c>
      <c r="CB62" s="126">
        <f t="shared" ca="1" si="113"/>
        <v>1719.9346403830632</v>
      </c>
      <c r="CC62" s="126">
        <f t="shared" ca="1" si="113"/>
        <v>4250.9502405924331</v>
      </c>
      <c r="CD62" s="126">
        <f t="shared" ca="1" si="113"/>
        <v>4693.0246493579507</v>
      </c>
      <c r="CE62" s="126">
        <f t="shared" ca="1" si="113"/>
        <v>1731.6546171332552</v>
      </c>
      <c r="CF62" s="126">
        <f t="shared" ca="1" si="113"/>
        <v>1738.5505397424502</v>
      </c>
      <c r="CG62" s="126">
        <f t="shared" ca="1" si="113"/>
        <v>4255.5220995498794</v>
      </c>
      <c r="CH62" s="126">
        <f t="shared" ca="1" si="113"/>
        <v>4694.0178063088433</v>
      </c>
      <c r="CI62" s="126">
        <f t="shared" ca="1" si="113"/>
        <v>1746.0705978274309</v>
      </c>
      <c r="CJ62" s="126">
        <f t="shared" ca="1" si="113"/>
        <v>1751.6873698921365</v>
      </c>
      <c r="CK62" s="126">
        <f t="shared" ca="1" si="113"/>
        <v>4254.9540827851442</v>
      </c>
      <c r="CL62" s="126">
        <f t="shared" ca="1" si="113"/>
        <v>4690.1447485329072</v>
      </c>
      <c r="CM62" s="126">
        <f t="shared" ca="1" si="113"/>
        <v>1755.7966472595265</v>
      </c>
      <c r="CN62" s="126">
        <f t="shared" ca="1" si="113"/>
        <v>1760.371543211055</v>
      </c>
      <c r="CO62" s="126">
        <f t="shared" ca="1" si="113"/>
        <v>4250.2209574809631</v>
      </c>
      <c r="CP62" s="126">
        <f t="shared" ca="1" si="113"/>
        <v>4682.3314219323101</v>
      </c>
      <c r="CQ62" s="126">
        <f t="shared" ca="1" si="113"/>
        <v>1761.7127475056093</v>
      </c>
      <c r="CR62" s="126">
        <f t="shared" ca="1" si="113"/>
        <v>1765.4390288512288</v>
      </c>
      <c r="CS62" s="126">
        <f t="shared" ca="1" si="113"/>
        <v>4242.1165713693272</v>
      </c>
      <c r="CT62" s="126">
        <f t="shared" ca="1" si="113"/>
        <v>4671.3318993435423</v>
      </c>
      <c r="CU62" s="126">
        <f t="shared" ca="1" si="113"/>
        <v>1764.5355995703094</v>
      </c>
      <c r="CV62" s="126">
        <f t="shared" ca="1" si="113"/>
        <v>1767.570679015575</v>
      </c>
      <c r="CW62" s="126">
        <f t="shared" ref="CW62:EB62" ca="1" si="114" xml:space="preserve"> CW$59</f>
        <v>4231.2874126873421</v>
      </c>
      <c r="CX62" s="126">
        <f t="shared" ca="1" si="114"/>
        <v>4657.7602624934561</v>
      </c>
      <c r="CY62" s="126">
        <f t="shared" ca="1" si="114"/>
        <v>1764.8489112533034</v>
      </c>
      <c r="CZ62" s="126">
        <f t="shared" ca="1" si="114"/>
        <v>1767.3210024307195</v>
      </c>
      <c r="DA62" s="126">
        <f t="shared" ca="1" si="114"/>
        <v>4218.2599449684349</v>
      </c>
      <c r="DB62" s="126">
        <f t="shared" ca="1" si="114"/>
        <v>4642.1165700488482</v>
      </c>
      <c r="DC62" s="126">
        <f t="shared" ca="1" si="114"/>
        <v>1763.1280668046347</v>
      </c>
      <c r="DD62" s="126">
        <f t="shared" ca="1" si="114"/>
        <v>1765.1416005192098</v>
      </c>
      <c r="DE62" s="126">
        <f t="shared" ca="1" si="114"/>
        <v>4203.4628713979764</v>
      </c>
      <c r="DF62" s="126">
        <f t="shared" ca="1" si="114"/>
        <v>4624.8080087522922</v>
      </c>
      <c r="DG62" s="126">
        <f t="shared" ca="1" si="114"/>
        <v>1759.7602205119201</v>
      </c>
      <c r="DH62" s="126">
        <f t="shared" ca="1" si="114"/>
        <v>1761.400256307028</v>
      </c>
      <c r="DI62" s="126">
        <f t="shared" ca="1" si="114"/>
        <v>4187.2452692675251</v>
      </c>
      <c r="DJ62" s="126">
        <f t="shared" ca="1" si="114"/>
        <v>4606.1661211516248</v>
      </c>
      <c r="DK62" s="126">
        <f t="shared" ca="1" si="114"/>
        <v>1755.0606630514999</v>
      </c>
      <c r="DL62" s="126">
        <f t="shared" ca="1" si="114"/>
        <v>1756.3964824568386</v>
      </c>
      <c r="DM62" s="126">
        <f t="shared" ca="1" si="114"/>
        <v>4169.8913605985235</v>
      </c>
      <c r="DN62" s="126">
        <f t="shared" ca="1" si="114"/>
        <v>4586.4608376904644</v>
      </c>
      <c r="DO62" s="126">
        <f t="shared" ca="1" si="114"/>
        <v>1749.2861519825133</v>
      </c>
      <c r="DP62" s="126">
        <f t="shared" ca="1" si="114"/>
        <v>1750.3741852370335</v>
      </c>
      <c r="DQ62" s="126">
        <f t="shared" ca="1" si="114"/>
        <v>4151.6325429050585</v>
      </c>
      <c r="DR62" s="126">
        <f t="shared" ca="1" si="114"/>
        <v>4565.9119059308177</v>
      </c>
      <c r="DS62" s="126">
        <f t="shared" ca="1" si="114"/>
        <v>1742.6457695164388</v>
      </c>
      <c r="DT62" s="126">
        <f t="shared" ca="1" si="114"/>
        <v>1743.5319794024533</v>
      </c>
      <c r="DU62" s="126">
        <f t="shared" ca="1" si="114"/>
        <v>4132.6571883227562</v>
      </c>
      <c r="DV62" s="126">
        <f t="shared" ca="1" si="114"/>
        <v>4544.698199723548</v>
      </c>
      <c r="DW62" s="126">
        <f t="shared" ca="1" si="114"/>
        <v>1735.3097662370317</v>
      </c>
      <c r="DX62" s="126">
        <f t="shared" ca="1" si="114"/>
        <v>1736.0315897280025</v>
      </c>
      <c r="DY62" s="126">
        <f t="shared" ca="1" si="114"/>
        <v>4113.1186250579476</v>
      </c>
      <c r="DZ62" s="126">
        <f t="shared" ca="1" si="114"/>
        <v>4522.9653015830872</v>
      </c>
      <c r="EA62" s="126">
        <f t="shared" ca="1" si="114"/>
        <v>1727.4167643642929</v>
      </c>
      <c r="EB62" s="126">
        <f t="shared" ca="1" si="114"/>
        <v>1515.7620562392688</v>
      </c>
      <c r="EC62" s="126">
        <f t="shared" ref="EC62:FH62" ca="1" si="115" xml:space="preserve"> EC$59</f>
        <v>0</v>
      </c>
      <c r="ED62" s="126">
        <f t="shared" ca="1" si="115"/>
        <v>0</v>
      </c>
      <c r="EE62" s="126">
        <f t="shared" ca="1" si="115"/>
        <v>0</v>
      </c>
      <c r="EF62" s="126">
        <f t="shared" ca="1" si="115"/>
        <v>0</v>
      </c>
      <c r="EG62" s="126">
        <f t="shared" ca="1" si="115"/>
        <v>0</v>
      </c>
      <c r="EH62" s="126">
        <f t="shared" ca="1" si="115"/>
        <v>0</v>
      </c>
      <c r="EI62" s="126">
        <f t="shared" ca="1" si="115"/>
        <v>0</v>
      </c>
      <c r="EJ62" s="126">
        <f t="shared" ca="1" si="115"/>
        <v>0</v>
      </c>
      <c r="EK62" s="126">
        <f t="shared" ca="1" si="115"/>
        <v>0</v>
      </c>
      <c r="EL62" s="126">
        <f t="shared" ca="1" si="115"/>
        <v>0</v>
      </c>
      <c r="EM62" s="126">
        <f t="shared" ca="1" si="115"/>
        <v>0</v>
      </c>
      <c r="EN62" s="126">
        <f t="shared" ca="1" si="115"/>
        <v>0</v>
      </c>
      <c r="EO62" s="126">
        <f t="shared" ca="1" si="115"/>
        <v>0</v>
      </c>
      <c r="EP62" s="126">
        <f t="shared" ca="1" si="115"/>
        <v>0</v>
      </c>
      <c r="EQ62" s="126">
        <f t="shared" ca="1" si="115"/>
        <v>0</v>
      </c>
      <c r="ER62" s="126">
        <f t="shared" ca="1" si="115"/>
        <v>0</v>
      </c>
      <c r="ES62" s="126">
        <f t="shared" ca="1" si="115"/>
        <v>0</v>
      </c>
      <c r="ET62" s="126">
        <f t="shared" ca="1" si="115"/>
        <v>0</v>
      </c>
      <c r="EU62" s="126">
        <f t="shared" ca="1" si="115"/>
        <v>0</v>
      </c>
      <c r="EV62" s="126">
        <f t="shared" ca="1" si="115"/>
        <v>0</v>
      </c>
      <c r="EW62" s="126">
        <f t="shared" ca="1" si="115"/>
        <v>0</v>
      </c>
      <c r="EX62" s="126">
        <f t="shared" ca="1" si="115"/>
        <v>0</v>
      </c>
      <c r="EY62" s="126">
        <f t="shared" ca="1" si="115"/>
        <v>0</v>
      </c>
      <c r="EZ62" s="126">
        <f t="shared" ca="1" si="115"/>
        <v>0</v>
      </c>
      <c r="FA62" s="126">
        <f t="shared" ca="1" si="115"/>
        <v>0</v>
      </c>
      <c r="FB62" s="126">
        <f t="shared" ca="1" si="115"/>
        <v>0</v>
      </c>
      <c r="FC62" s="126">
        <f t="shared" ca="1" si="115"/>
        <v>0</v>
      </c>
      <c r="FD62" s="126">
        <f t="shared" ca="1" si="115"/>
        <v>0</v>
      </c>
      <c r="FE62" s="126">
        <f t="shared" ca="1" si="115"/>
        <v>0</v>
      </c>
      <c r="FF62" s="126">
        <f t="shared" ca="1" si="115"/>
        <v>0</v>
      </c>
      <c r="FG62" s="126">
        <f t="shared" ca="1" si="115"/>
        <v>0</v>
      </c>
      <c r="FH62" s="126">
        <f t="shared" ca="1" si="115"/>
        <v>0</v>
      </c>
      <c r="FI62" s="126">
        <f t="shared" ref="FI62:GJ62" ca="1" si="116" xml:space="preserve"> FI$59</f>
        <v>0</v>
      </c>
      <c r="FJ62" s="126">
        <f t="shared" ca="1" si="116"/>
        <v>0</v>
      </c>
      <c r="FK62" s="126">
        <f t="shared" ca="1" si="116"/>
        <v>0</v>
      </c>
      <c r="FL62" s="126">
        <f t="shared" ca="1" si="116"/>
        <v>0</v>
      </c>
      <c r="FM62" s="126">
        <f t="shared" ca="1" si="116"/>
        <v>0</v>
      </c>
      <c r="FN62" s="126">
        <f t="shared" ca="1" si="116"/>
        <v>0</v>
      </c>
      <c r="FO62" s="126">
        <f t="shared" ca="1" si="116"/>
        <v>0</v>
      </c>
      <c r="FP62" s="126">
        <f t="shared" ca="1" si="116"/>
        <v>0</v>
      </c>
      <c r="FQ62" s="126">
        <f t="shared" ca="1" si="116"/>
        <v>0</v>
      </c>
      <c r="FR62" s="126">
        <f t="shared" ca="1" si="116"/>
        <v>0</v>
      </c>
      <c r="FS62" s="126">
        <f t="shared" ca="1" si="116"/>
        <v>0</v>
      </c>
      <c r="FT62" s="126">
        <f t="shared" ca="1" si="116"/>
        <v>0</v>
      </c>
      <c r="FU62" s="126">
        <f t="shared" ca="1" si="116"/>
        <v>0</v>
      </c>
      <c r="FV62" s="126">
        <f t="shared" ca="1" si="116"/>
        <v>0</v>
      </c>
      <c r="FW62" s="126">
        <f t="shared" ca="1" si="116"/>
        <v>0</v>
      </c>
      <c r="FX62" s="126">
        <f t="shared" ca="1" si="116"/>
        <v>0</v>
      </c>
      <c r="FY62" s="126">
        <f t="shared" ca="1" si="116"/>
        <v>0</v>
      </c>
      <c r="FZ62" s="126">
        <f t="shared" ca="1" si="116"/>
        <v>0</v>
      </c>
      <c r="GA62" s="126">
        <f t="shared" ca="1" si="116"/>
        <v>0</v>
      </c>
      <c r="GB62" s="126">
        <f t="shared" ca="1" si="116"/>
        <v>0</v>
      </c>
      <c r="GC62" s="126">
        <f t="shared" ca="1" si="116"/>
        <v>0</v>
      </c>
      <c r="GD62" s="126">
        <f t="shared" ca="1" si="116"/>
        <v>0</v>
      </c>
      <c r="GE62" s="126">
        <f t="shared" ca="1" si="116"/>
        <v>0</v>
      </c>
      <c r="GF62" s="126">
        <f t="shared" ca="1" si="116"/>
        <v>0</v>
      </c>
      <c r="GG62" s="126">
        <f t="shared" ca="1" si="116"/>
        <v>0</v>
      </c>
      <c r="GH62" s="126">
        <f t="shared" ca="1" si="116"/>
        <v>0</v>
      </c>
      <c r="GI62" s="126">
        <f t="shared" ca="1" si="116"/>
        <v>0</v>
      </c>
      <c r="GJ62" s="126">
        <f t="shared" ca="1" si="116"/>
        <v>0</v>
      </c>
    </row>
    <row r="63" spans="1:255" x14ac:dyDescent="0.25">
      <c r="E63" s="12" t="s">
        <v>271</v>
      </c>
      <c r="G63" s="12" t="str">
        <f xml:space="preserve"> SMU</f>
        <v>$ 000s</v>
      </c>
      <c r="H63" s="12">
        <f ca="1" xml:space="preserve"> SUM(J63:GJ63)</f>
        <v>54408.313677736915</v>
      </c>
      <c r="J63" s="12">
        <f t="shared" ref="J63:AO63" si="117" xml:space="preserve"> $F61 * J62</f>
        <v>0</v>
      </c>
      <c r="K63" s="12">
        <f t="shared" ca="1" si="117"/>
        <v>0</v>
      </c>
      <c r="L63" s="12">
        <f t="shared" ca="1" si="117"/>
        <v>0</v>
      </c>
      <c r="M63" s="12">
        <f t="shared" ca="1" si="117"/>
        <v>0</v>
      </c>
      <c r="N63" s="12">
        <f t="shared" ca="1" si="117"/>
        <v>0</v>
      </c>
      <c r="O63" s="12">
        <f t="shared" ca="1" si="117"/>
        <v>0</v>
      </c>
      <c r="P63" s="12">
        <f t="shared" ca="1" si="117"/>
        <v>0</v>
      </c>
      <c r="Q63" s="12">
        <f t="shared" ca="1" si="117"/>
        <v>0</v>
      </c>
      <c r="R63" s="12">
        <f t="shared" ca="1" si="117"/>
        <v>0</v>
      </c>
      <c r="S63" s="12">
        <f t="shared" ca="1" si="117"/>
        <v>0</v>
      </c>
      <c r="T63" s="12">
        <f t="shared" ca="1" si="117"/>
        <v>0</v>
      </c>
      <c r="U63" s="12">
        <f t="shared" ca="1" si="117"/>
        <v>0</v>
      </c>
      <c r="V63" s="12">
        <f t="shared" ca="1" si="117"/>
        <v>0</v>
      </c>
      <c r="W63" s="12">
        <f t="shared" ca="1" si="117"/>
        <v>0</v>
      </c>
      <c r="X63" s="12">
        <f t="shared" ca="1" si="117"/>
        <v>0</v>
      </c>
      <c r="Y63" s="12">
        <f t="shared" ca="1" si="117"/>
        <v>0</v>
      </c>
      <c r="Z63" s="12">
        <f t="shared" ca="1" si="117"/>
        <v>0</v>
      </c>
      <c r="AA63" s="12">
        <f t="shared" ca="1" si="117"/>
        <v>0</v>
      </c>
      <c r="AB63" s="12">
        <f t="shared" ca="1" si="117"/>
        <v>0</v>
      </c>
      <c r="AC63" s="12">
        <f t="shared" ca="1" si="117"/>
        <v>0</v>
      </c>
      <c r="AD63" s="12">
        <f t="shared" ca="1" si="117"/>
        <v>0</v>
      </c>
      <c r="AE63" s="12">
        <f t="shared" ca="1" si="117"/>
        <v>0</v>
      </c>
      <c r="AF63" s="12">
        <f t="shared" ca="1" si="117"/>
        <v>0</v>
      </c>
      <c r="AG63" s="12">
        <f t="shared" ca="1" si="117"/>
        <v>0</v>
      </c>
      <c r="AH63" s="12">
        <f t="shared" ca="1" si="117"/>
        <v>0</v>
      </c>
      <c r="AI63" s="12">
        <f t="shared" ca="1" si="117"/>
        <v>0</v>
      </c>
      <c r="AJ63" s="12">
        <f t="shared" ca="1" si="117"/>
        <v>0</v>
      </c>
      <c r="AK63" s="12">
        <f t="shared" ca="1" si="117"/>
        <v>0</v>
      </c>
      <c r="AL63" s="12">
        <f t="shared" ca="1" si="117"/>
        <v>60.330354893464573</v>
      </c>
      <c r="AM63" s="12">
        <f t="shared" ca="1" si="117"/>
        <v>56.821432858156335</v>
      </c>
      <c r="AN63" s="12">
        <f t="shared" ca="1" si="117"/>
        <v>75.184330550929204</v>
      </c>
      <c r="AO63" s="12">
        <f t="shared" ca="1" si="117"/>
        <v>622.47639900077968</v>
      </c>
      <c r="AP63" s="12">
        <f t="shared" ref="AP63:BU63" ca="1" si="118" xml:space="preserve"> $F61 * AP62</f>
        <v>733.04061989078252</v>
      </c>
      <c r="AQ63" s="12">
        <f t="shared" ca="1" si="118"/>
        <v>125.88340254850397</v>
      </c>
      <c r="AR63" s="12">
        <f t="shared" ca="1" si="118"/>
        <v>142.31320532510335</v>
      </c>
      <c r="AS63" s="12">
        <f t="shared" ca="1" si="118"/>
        <v>684.30220242463531</v>
      </c>
      <c r="AT63" s="12">
        <f t="shared" ca="1" si="118"/>
        <v>792.03770755880078</v>
      </c>
      <c r="AU63" s="12">
        <f t="shared" ca="1" si="118"/>
        <v>185.88992904878143</v>
      </c>
      <c r="AV63" s="12">
        <f t="shared" ca="1" si="118"/>
        <v>200.08475652385616</v>
      </c>
      <c r="AW63" s="12">
        <f t="shared" ca="1" si="118"/>
        <v>738.05924851257748</v>
      </c>
      <c r="AX63" s="12">
        <f t="shared" ca="1" si="118"/>
        <v>843.28794773663412</v>
      </c>
      <c r="AY63" s="12">
        <f t="shared" ca="1" si="118"/>
        <v>238.52285942236014</v>
      </c>
      <c r="AZ63" s="12">
        <f t="shared" ca="1" si="118"/>
        <v>250.89656735620707</v>
      </c>
      <c r="BA63" s="12">
        <f t="shared" ca="1" si="118"/>
        <v>785.26484269666742</v>
      </c>
      <c r="BB63" s="12">
        <f t="shared" ca="1" si="118"/>
        <v>882.59822915912173</v>
      </c>
      <c r="BC63" s="12">
        <f t="shared" ca="1" si="118"/>
        <v>273.88205807187006</v>
      </c>
      <c r="BD63" s="12">
        <f t="shared" ca="1" si="118"/>
        <v>279.68116913687061</v>
      </c>
      <c r="BE63" s="12">
        <f t="shared" ca="1" si="118"/>
        <v>805.11315612713236</v>
      </c>
      <c r="BF63" s="12">
        <f t="shared" ca="1" si="118"/>
        <v>899.87295484969388</v>
      </c>
      <c r="BG63" s="12">
        <f t="shared" ca="1" si="118"/>
        <v>293.08327762532264</v>
      </c>
      <c r="BH63" s="12">
        <f t="shared" ca="1" si="118"/>
        <v>297.80668983220977</v>
      </c>
      <c r="BI63" s="12">
        <f t="shared" ca="1" si="118"/>
        <v>819.63008215363971</v>
      </c>
      <c r="BJ63" s="12">
        <f t="shared" ca="1" si="118"/>
        <v>912.97365916925946</v>
      </c>
      <c r="BK63" s="12">
        <f t="shared" ca="1" si="118"/>
        <v>308.30529513429235</v>
      </c>
      <c r="BL63" s="12">
        <f t="shared" ca="1" si="118"/>
        <v>312.15254389812827</v>
      </c>
      <c r="BM63" s="12">
        <f t="shared" ca="1" si="118"/>
        <v>830.56976925351069</v>
      </c>
      <c r="BN63" s="12">
        <f t="shared" ca="1" si="118"/>
        <v>922.67942121203077</v>
      </c>
      <c r="BO63" s="12">
        <f t="shared" ca="1" si="118"/>
        <v>320.2883048016738</v>
      </c>
      <c r="BP63" s="12">
        <f t="shared" ca="1" si="118"/>
        <v>323.42191296512311</v>
      </c>
      <c r="BQ63" s="12">
        <f t="shared" ca="1" si="118"/>
        <v>838.6001730882989</v>
      </c>
      <c r="BR63" s="12">
        <f t="shared" ca="1" si="118"/>
        <v>929.62478176840705</v>
      </c>
      <c r="BS63" s="12">
        <f t="shared" ca="1" si="118"/>
        <v>329.63518909814042</v>
      </c>
      <c r="BT63" s="12">
        <f t="shared" ca="1" si="118"/>
        <v>332.1875325323208</v>
      </c>
      <c r="BU63" s="12">
        <f t="shared" ca="1" si="118"/>
        <v>844.26532582752759</v>
      </c>
      <c r="BV63" s="12">
        <f t="shared" ref="BV63:DA63" ca="1" si="119" xml:space="preserve"> $F61 * BV62</f>
        <v>934.32655439637335</v>
      </c>
      <c r="BW63" s="12">
        <f t="shared" ca="1" si="119"/>
        <v>336.83698928168269</v>
      </c>
      <c r="BX63" s="12">
        <f t="shared" ca="1" si="119"/>
        <v>338.91588896096914</v>
      </c>
      <c r="BY63" s="12">
        <f t="shared" ca="1" si="119"/>
        <v>848.00832329085358</v>
      </c>
      <c r="BZ63" s="12">
        <f t="shared" ca="1" si="119"/>
        <v>937.20566320613398</v>
      </c>
      <c r="CA63" s="12">
        <f t="shared" ca="1" si="119"/>
        <v>342.2936512947108</v>
      </c>
      <c r="CB63" s="12">
        <f t="shared" ca="1" si="119"/>
        <v>343.98692807661268</v>
      </c>
      <c r="CC63" s="12">
        <f t="shared" ca="1" si="119"/>
        <v>850.19004811848663</v>
      </c>
      <c r="CD63" s="12">
        <f t="shared" ca="1" si="119"/>
        <v>938.60492987159023</v>
      </c>
      <c r="CE63" s="12">
        <f t="shared" ca="1" si="119"/>
        <v>346.33092342665105</v>
      </c>
      <c r="CF63" s="12">
        <f t="shared" ca="1" si="119"/>
        <v>347.71010794849008</v>
      </c>
      <c r="CG63" s="12">
        <f t="shared" ca="1" si="119"/>
        <v>851.10441990997595</v>
      </c>
      <c r="CH63" s="12">
        <f t="shared" ca="1" si="119"/>
        <v>938.80356126176866</v>
      </c>
      <c r="CI63" s="12">
        <f t="shared" ca="1" si="119"/>
        <v>349.21411956548621</v>
      </c>
      <c r="CJ63" s="12">
        <f t="shared" ca="1" si="119"/>
        <v>350.33747397842734</v>
      </c>
      <c r="CK63" s="12">
        <f t="shared" ca="1" si="119"/>
        <v>850.99081655702889</v>
      </c>
      <c r="CL63" s="12">
        <f t="shared" ca="1" si="119"/>
        <v>938.02894970658144</v>
      </c>
      <c r="CM63" s="12">
        <f t="shared" ca="1" si="119"/>
        <v>351.15932945190531</v>
      </c>
      <c r="CN63" s="12">
        <f t="shared" ca="1" si="119"/>
        <v>352.07430864221101</v>
      </c>
      <c r="CO63" s="12">
        <f t="shared" ca="1" si="119"/>
        <v>850.04419149619264</v>
      </c>
      <c r="CP63" s="12">
        <f t="shared" ca="1" si="119"/>
        <v>936.46628438646212</v>
      </c>
      <c r="CQ63" s="12">
        <f t="shared" ca="1" si="119"/>
        <v>352.34254950112188</v>
      </c>
      <c r="CR63" s="12">
        <f t="shared" ca="1" si="119"/>
        <v>353.08780577024578</v>
      </c>
      <c r="CS63" s="12">
        <f t="shared" ca="1" si="119"/>
        <v>848.42331427386546</v>
      </c>
      <c r="CT63" s="12">
        <f t="shared" ca="1" si="119"/>
        <v>934.26637986870855</v>
      </c>
      <c r="CU63" s="12">
        <f t="shared" ca="1" si="119"/>
        <v>352.90711991406192</v>
      </c>
      <c r="CV63" s="12">
        <f t="shared" ca="1" si="119"/>
        <v>353.51413580311504</v>
      </c>
      <c r="CW63" s="12">
        <f t="shared" ca="1" si="119"/>
        <v>846.25748253746849</v>
      </c>
      <c r="CX63" s="12">
        <f t="shared" ca="1" si="119"/>
        <v>931.5520524986913</v>
      </c>
      <c r="CY63" s="12">
        <f t="shared" ca="1" si="119"/>
        <v>352.96978225066073</v>
      </c>
      <c r="CZ63" s="12">
        <f t="shared" ca="1" si="119"/>
        <v>353.46420048614391</v>
      </c>
      <c r="DA63" s="12">
        <f t="shared" ca="1" si="119"/>
        <v>843.65198899368704</v>
      </c>
      <c r="DB63" s="12">
        <f t="shared" ref="DB63:EG63" ca="1" si="120" xml:space="preserve"> $F61 * DB62</f>
        <v>928.42331400976968</v>
      </c>
      <c r="DC63" s="12">
        <f t="shared" ca="1" si="120"/>
        <v>352.62561336092699</v>
      </c>
      <c r="DD63" s="12">
        <f t="shared" ca="1" si="120"/>
        <v>353.02832010384196</v>
      </c>
      <c r="DE63" s="12">
        <f t="shared" ca="1" si="120"/>
        <v>840.69257427959531</v>
      </c>
      <c r="DF63" s="12">
        <f t="shared" ca="1" si="120"/>
        <v>924.9616017504585</v>
      </c>
      <c r="DG63" s="12">
        <f t="shared" ca="1" si="120"/>
        <v>351.95204410238404</v>
      </c>
      <c r="DH63" s="12">
        <f t="shared" ca="1" si="120"/>
        <v>352.28005126140562</v>
      </c>
      <c r="DI63" s="12">
        <f t="shared" ca="1" si="120"/>
        <v>837.44905385350512</v>
      </c>
      <c r="DJ63" s="12">
        <f t="shared" ca="1" si="120"/>
        <v>921.23322423032505</v>
      </c>
      <c r="DK63" s="12">
        <f t="shared" ca="1" si="120"/>
        <v>351.0121326103</v>
      </c>
      <c r="DL63" s="12">
        <f t="shared" ca="1" si="120"/>
        <v>351.27929649136775</v>
      </c>
      <c r="DM63" s="12">
        <f t="shared" ca="1" si="120"/>
        <v>833.9782721197048</v>
      </c>
      <c r="DN63" s="12">
        <f t="shared" ca="1" si="120"/>
        <v>917.29216753809294</v>
      </c>
      <c r="DO63" s="12">
        <f t="shared" ca="1" si="120"/>
        <v>349.8572303965027</v>
      </c>
      <c r="DP63" s="12">
        <f t="shared" ca="1" si="120"/>
        <v>350.07483704740673</v>
      </c>
      <c r="DQ63" s="12">
        <f t="shared" ca="1" si="120"/>
        <v>830.32650858101169</v>
      </c>
      <c r="DR63" s="12">
        <f t="shared" ca="1" si="120"/>
        <v>913.18238118616364</v>
      </c>
      <c r="DS63" s="12">
        <f t="shared" ca="1" si="120"/>
        <v>348.52915390328781</v>
      </c>
      <c r="DT63" s="12">
        <f t="shared" ca="1" si="120"/>
        <v>348.70639588049067</v>
      </c>
      <c r="DU63" s="12">
        <f t="shared" ca="1" si="120"/>
        <v>826.53143766455128</v>
      </c>
      <c r="DV63" s="12">
        <f t="shared" ca="1" si="120"/>
        <v>908.9396399447096</v>
      </c>
      <c r="DW63" s="12">
        <f t="shared" ca="1" si="120"/>
        <v>347.06195324740634</v>
      </c>
      <c r="DX63" s="12">
        <f t="shared" ca="1" si="120"/>
        <v>347.20631794560052</v>
      </c>
      <c r="DY63" s="12">
        <f t="shared" ca="1" si="120"/>
        <v>822.62372501158961</v>
      </c>
      <c r="DZ63" s="12">
        <f t="shared" ca="1" si="120"/>
        <v>904.59306031661754</v>
      </c>
      <c r="EA63" s="12">
        <f t="shared" ca="1" si="120"/>
        <v>345.48335287285863</v>
      </c>
      <c r="EB63" s="12">
        <f t="shared" ca="1" si="120"/>
        <v>303.15241124785376</v>
      </c>
      <c r="EC63" s="12">
        <f t="shared" ca="1" si="120"/>
        <v>0</v>
      </c>
      <c r="ED63" s="12">
        <f t="shared" ca="1" si="120"/>
        <v>0</v>
      </c>
      <c r="EE63" s="12">
        <f t="shared" ca="1" si="120"/>
        <v>0</v>
      </c>
      <c r="EF63" s="12">
        <f t="shared" ca="1" si="120"/>
        <v>0</v>
      </c>
      <c r="EG63" s="12">
        <f t="shared" ca="1" si="120"/>
        <v>0</v>
      </c>
      <c r="EH63" s="12">
        <f t="shared" ref="EH63:FM63" ca="1" si="121" xml:space="preserve"> $F61 * EH62</f>
        <v>0</v>
      </c>
      <c r="EI63" s="12">
        <f t="shared" ca="1" si="121"/>
        <v>0</v>
      </c>
      <c r="EJ63" s="12">
        <f t="shared" ca="1" si="121"/>
        <v>0</v>
      </c>
      <c r="EK63" s="12">
        <f t="shared" ca="1" si="121"/>
        <v>0</v>
      </c>
      <c r="EL63" s="12">
        <f t="shared" ca="1" si="121"/>
        <v>0</v>
      </c>
      <c r="EM63" s="12">
        <f t="shared" ca="1" si="121"/>
        <v>0</v>
      </c>
      <c r="EN63" s="12">
        <f t="shared" ca="1" si="121"/>
        <v>0</v>
      </c>
      <c r="EO63" s="12">
        <f t="shared" ca="1" si="121"/>
        <v>0</v>
      </c>
      <c r="EP63" s="12">
        <f t="shared" ca="1" si="121"/>
        <v>0</v>
      </c>
      <c r="EQ63" s="12">
        <f t="shared" ca="1" si="121"/>
        <v>0</v>
      </c>
      <c r="ER63" s="12">
        <f t="shared" ca="1" si="121"/>
        <v>0</v>
      </c>
      <c r="ES63" s="12">
        <f t="shared" ca="1" si="121"/>
        <v>0</v>
      </c>
      <c r="ET63" s="12">
        <f t="shared" ca="1" si="121"/>
        <v>0</v>
      </c>
      <c r="EU63" s="12">
        <f t="shared" ca="1" si="121"/>
        <v>0</v>
      </c>
      <c r="EV63" s="12">
        <f t="shared" ca="1" si="121"/>
        <v>0</v>
      </c>
      <c r="EW63" s="12">
        <f t="shared" ca="1" si="121"/>
        <v>0</v>
      </c>
      <c r="EX63" s="12">
        <f t="shared" ca="1" si="121"/>
        <v>0</v>
      </c>
      <c r="EY63" s="12">
        <f t="shared" ca="1" si="121"/>
        <v>0</v>
      </c>
      <c r="EZ63" s="12">
        <f t="shared" ca="1" si="121"/>
        <v>0</v>
      </c>
      <c r="FA63" s="12">
        <f t="shared" ca="1" si="121"/>
        <v>0</v>
      </c>
      <c r="FB63" s="12">
        <f t="shared" ca="1" si="121"/>
        <v>0</v>
      </c>
      <c r="FC63" s="12">
        <f t="shared" ca="1" si="121"/>
        <v>0</v>
      </c>
      <c r="FD63" s="12">
        <f t="shared" ca="1" si="121"/>
        <v>0</v>
      </c>
      <c r="FE63" s="12">
        <f t="shared" ca="1" si="121"/>
        <v>0</v>
      </c>
      <c r="FF63" s="12">
        <f t="shared" ca="1" si="121"/>
        <v>0</v>
      </c>
      <c r="FG63" s="12">
        <f t="shared" ca="1" si="121"/>
        <v>0</v>
      </c>
      <c r="FH63" s="12">
        <f t="shared" ca="1" si="121"/>
        <v>0</v>
      </c>
      <c r="FI63" s="12">
        <f t="shared" ca="1" si="121"/>
        <v>0</v>
      </c>
      <c r="FJ63" s="12">
        <f t="shared" ca="1" si="121"/>
        <v>0</v>
      </c>
      <c r="FK63" s="12">
        <f t="shared" ca="1" si="121"/>
        <v>0</v>
      </c>
      <c r="FL63" s="12">
        <f t="shared" ca="1" si="121"/>
        <v>0</v>
      </c>
      <c r="FM63" s="12">
        <f t="shared" ca="1" si="121"/>
        <v>0</v>
      </c>
      <c r="FN63" s="12">
        <f t="shared" ref="FN63:GJ63" ca="1" si="122" xml:space="preserve"> $F61 * FN62</f>
        <v>0</v>
      </c>
      <c r="FO63" s="12">
        <f t="shared" ca="1" si="122"/>
        <v>0</v>
      </c>
      <c r="FP63" s="12">
        <f t="shared" ca="1" si="122"/>
        <v>0</v>
      </c>
      <c r="FQ63" s="12">
        <f t="shared" ca="1" si="122"/>
        <v>0</v>
      </c>
      <c r="FR63" s="12">
        <f t="shared" ca="1" si="122"/>
        <v>0</v>
      </c>
      <c r="FS63" s="12">
        <f t="shared" ca="1" si="122"/>
        <v>0</v>
      </c>
      <c r="FT63" s="12">
        <f t="shared" ca="1" si="122"/>
        <v>0</v>
      </c>
      <c r="FU63" s="12">
        <f t="shared" ca="1" si="122"/>
        <v>0</v>
      </c>
      <c r="FV63" s="12">
        <f t="shared" ca="1" si="122"/>
        <v>0</v>
      </c>
      <c r="FW63" s="12">
        <f t="shared" ca="1" si="122"/>
        <v>0</v>
      </c>
      <c r="FX63" s="12">
        <f t="shared" ca="1" si="122"/>
        <v>0</v>
      </c>
      <c r="FY63" s="12">
        <f t="shared" ca="1" si="122"/>
        <v>0</v>
      </c>
      <c r="FZ63" s="12">
        <f t="shared" ca="1" si="122"/>
        <v>0</v>
      </c>
      <c r="GA63" s="12">
        <f t="shared" ca="1" si="122"/>
        <v>0</v>
      </c>
      <c r="GB63" s="12">
        <f t="shared" ca="1" si="122"/>
        <v>0</v>
      </c>
      <c r="GC63" s="12">
        <f t="shared" ca="1" si="122"/>
        <v>0</v>
      </c>
      <c r="GD63" s="12">
        <f t="shared" ca="1" si="122"/>
        <v>0</v>
      </c>
      <c r="GE63" s="12">
        <f t="shared" ca="1" si="122"/>
        <v>0</v>
      </c>
      <c r="GF63" s="12">
        <f t="shared" ca="1" si="122"/>
        <v>0</v>
      </c>
      <c r="GG63" s="12">
        <f t="shared" ca="1" si="122"/>
        <v>0</v>
      </c>
      <c r="GH63" s="12">
        <f t="shared" ca="1" si="122"/>
        <v>0</v>
      </c>
      <c r="GI63" s="12">
        <f t="shared" ca="1" si="122"/>
        <v>0</v>
      </c>
      <c r="GJ63" s="12">
        <f t="shared" ca="1" si="122"/>
        <v>0</v>
      </c>
    </row>
    <row r="64" spans="1:255" s="250" customFormat="1" x14ac:dyDescent="0.25">
      <c r="A64" s="189"/>
      <c r="B64" s="189"/>
      <c r="C64" s="190"/>
      <c r="D64" s="191"/>
      <c r="E64" s="249" t="str">
        <f xml:space="preserve"> LEFT(E63, LEN(E63) - 4)</f>
        <v>Corporate income tax paid</v>
      </c>
      <c r="F64" s="249"/>
      <c r="G64" s="249" t="str">
        <f xml:space="preserve"> SMU</f>
        <v>$ 000s</v>
      </c>
      <c r="H64" s="249">
        <f ca="1" xml:space="preserve"> SUM(J64:GJ64)</f>
        <v>-54408.313677736915</v>
      </c>
      <c r="I64" s="192"/>
      <c r="J64" s="249">
        <f t="shared" ref="J64:BU64" si="123" xml:space="preserve"> -1 * J63</f>
        <v>0</v>
      </c>
      <c r="K64" s="249">
        <f t="shared" ca="1" si="123"/>
        <v>0</v>
      </c>
      <c r="L64" s="249">
        <f t="shared" ca="1" si="123"/>
        <v>0</v>
      </c>
      <c r="M64" s="249">
        <f t="shared" ca="1" si="123"/>
        <v>0</v>
      </c>
      <c r="N64" s="249">
        <f t="shared" ca="1" si="123"/>
        <v>0</v>
      </c>
      <c r="O64" s="249">
        <f t="shared" ca="1" si="123"/>
        <v>0</v>
      </c>
      <c r="P64" s="249">
        <f t="shared" ca="1" si="123"/>
        <v>0</v>
      </c>
      <c r="Q64" s="249">
        <f t="shared" ca="1" si="123"/>
        <v>0</v>
      </c>
      <c r="R64" s="249">
        <f t="shared" ca="1" si="123"/>
        <v>0</v>
      </c>
      <c r="S64" s="249">
        <f t="shared" ca="1" si="123"/>
        <v>0</v>
      </c>
      <c r="T64" s="249">
        <f t="shared" ca="1" si="123"/>
        <v>0</v>
      </c>
      <c r="U64" s="249">
        <f t="shared" ca="1" si="123"/>
        <v>0</v>
      </c>
      <c r="V64" s="249">
        <f t="shared" ca="1" si="123"/>
        <v>0</v>
      </c>
      <c r="W64" s="249">
        <f t="shared" ca="1" si="123"/>
        <v>0</v>
      </c>
      <c r="X64" s="249">
        <f t="shared" ca="1" si="123"/>
        <v>0</v>
      </c>
      <c r="Y64" s="249">
        <f t="shared" ca="1" si="123"/>
        <v>0</v>
      </c>
      <c r="Z64" s="249">
        <f t="shared" ca="1" si="123"/>
        <v>0</v>
      </c>
      <c r="AA64" s="249">
        <f t="shared" ca="1" si="123"/>
        <v>0</v>
      </c>
      <c r="AB64" s="249">
        <f t="shared" ca="1" si="123"/>
        <v>0</v>
      </c>
      <c r="AC64" s="249">
        <f t="shared" ca="1" si="123"/>
        <v>0</v>
      </c>
      <c r="AD64" s="249">
        <f t="shared" ca="1" si="123"/>
        <v>0</v>
      </c>
      <c r="AE64" s="249">
        <f t="shared" ca="1" si="123"/>
        <v>0</v>
      </c>
      <c r="AF64" s="249">
        <f t="shared" ca="1" si="123"/>
        <v>0</v>
      </c>
      <c r="AG64" s="249">
        <f t="shared" ca="1" si="123"/>
        <v>0</v>
      </c>
      <c r="AH64" s="249">
        <f t="shared" ca="1" si="123"/>
        <v>0</v>
      </c>
      <c r="AI64" s="249">
        <f t="shared" ca="1" si="123"/>
        <v>0</v>
      </c>
      <c r="AJ64" s="249">
        <f t="shared" ca="1" si="123"/>
        <v>0</v>
      </c>
      <c r="AK64" s="249">
        <f t="shared" ca="1" si="123"/>
        <v>0</v>
      </c>
      <c r="AL64" s="249">
        <f t="shared" ca="1" si="123"/>
        <v>-60.330354893464573</v>
      </c>
      <c r="AM64" s="249">
        <f t="shared" ca="1" si="123"/>
        <v>-56.821432858156335</v>
      </c>
      <c r="AN64" s="249">
        <f t="shared" ca="1" si="123"/>
        <v>-75.184330550929204</v>
      </c>
      <c r="AO64" s="249">
        <f t="shared" ca="1" si="123"/>
        <v>-622.47639900077968</v>
      </c>
      <c r="AP64" s="249">
        <f t="shared" ca="1" si="123"/>
        <v>-733.04061989078252</v>
      </c>
      <c r="AQ64" s="249">
        <f t="shared" ca="1" si="123"/>
        <v>-125.88340254850397</v>
      </c>
      <c r="AR64" s="249">
        <f t="shared" ca="1" si="123"/>
        <v>-142.31320532510335</v>
      </c>
      <c r="AS64" s="249">
        <f t="shared" ca="1" si="123"/>
        <v>-684.30220242463531</v>
      </c>
      <c r="AT64" s="249">
        <f t="shared" ca="1" si="123"/>
        <v>-792.03770755880078</v>
      </c>
      <c r="AU64" s="249">
        <f t="shared" ca="1" si="123"/>
        <v>-185.88992904878143</v>
      </c>
      <c r="AV64" s="249">
        <f t="shared" ca="1" si="123"/>
        <v>-200.08475652385616</v>
      </c>
      <c r="AW64" s="249">
        <f t="shared" ca="1" si="123"/>
        <v>-738.05924851257748</v>
      </c>
      <c r="AX64" s="249">
        <f t="shared" ca="1" si="123"/>
        <v>-843.28794773663412</v>
      </c>
      <c r="AY64" s="249">
        <f t="shared" ca="1" si="123"/>
        <v>-238.52285942236014</v>
      </c>
      <c r="AZ64" s="249">
        <f t="shared" ca="1" si="123"/>
        <v>-250.89656735620707</v>
      </c>
      <c r="BA64" s="249">
        <f t="shared" ca="1" si="123"/>
        <v>-785.26484269666742</v>
      </c>
      <c r="BB64" s="249">
        <f t="shared" ca="1" si="123"/>
        <v>-882.59822915912173</v>
      </c>
      <c r="BC64" s="249">
        <f t="shared" ca="1" si="123"/>
        <v>-273.88205807187006</v>
      </c>
      <c r="BD64" s="249">
        <f t="shared" ca="1" si="123"/>
        <v>-279.68116913687061</v>
      </c>
      <c r="BE64" s="249">
        <f t="shared" ca="1" si="123"/>
        <v>-805.11315612713236</v>
      </c>
      <c r="BF64" s="249">
        <f t="shared" ca="1" si="123"/>
        <v>-899.87295484969388</v>
      </c>
      <c r="BG64" s="249">
        <f t="shared" ca="1" si="123"/>
        <v>-293.08327762532264</v>
      </c>
      <c r="BH64" s="249">
        <f t="shared" ca="1" si="123"/>
        <v>-297.80668983220977</v>
      </c>
      <c r="BI64" s="249">
        <f t="shared" ca="1" si="123"/>
        <v>-819.63008215363971</v>
      </c>
      <c r="BJ64" s="249">
        <f t="shared" ca="1" si="123"/>
        <v>-912.97365916925946</v>
      </c>
      <c r="BK64" s="249">
        <f t="shared" ca="1" si="123"/>
        <v>-308.30529513429235</v>
      </c>
      <c r="BL64" s="249">
        <f t="shared" ca="1" si="123"/>
        <v>-312.15254389812827</v>
      </c>
      <c r="BM64" s="249">
        <f t="shared" ca="1" si="123"/>
        <v>-830.56976925351069</v>
      </c>
      <c r="BN64" s="249">
        <f t="shared" ca="1" si="123"/>
        <v>-922.67942121203077</v>
      </c>
      <c r="BO64" s="249">
        <f t="shared" ca="1" si="123"/>
        <v>-320.2883048016738</v>
      </c>
      <c r="BP64" s="249">
        <f t="shared" ca="1" si="123"/>
        <v>-323.42191296512311</v>
      </c>
      <c r="BQ64" s="249">
        <f t="shared" ca="1" si="123"/>
        <v>-838.6001730882989</v>
      </c>
      <c r="BR64" s="249">
        <f t="shared" ca="1" si="123"/>
        <v>-929.62478176840705</v>
      </c>
      <c r="BS64" s="249">
        <f t="shared" ca="1" si="123"/>
        <v>-329.63518909814042</v>
      </c>
      <c r="BT64" s="249">
        <f t="shared" ca="1" si="123"/>
        <v>-332.1875325323208</v>
      </c>
      <c r="BU64" s="249">
        <f t="shared" ca="1" si="123"/>
        <v>-844.26532582752759</v>
      </c>
      <c r="BV64" s="249">
        <f t="shared" ref="BV64:EG64" ca="1" si="124" xml:space="preserve"> -1 * BV63</f>
        <v>-934.32655439637335</v>
      </c>
      <c r="BW64" s="249">
        <f t="shared" ca="1" si="124"/>
        <v>-336.83698928168269</v>
      </c>
      <c r="BX64" s="249">
        <f t="shared" ca="1" si="124"/>
        <v>-338.91588896096914</v>
      </c>
      <c r="BY64" s="249">
        <f t="shared" ca="1" si="124"/>
        <v>-848.00832329085358</v>
      </c>
      <c r="BZ64" s="249">
        <f t="shared" ca="1" si="124"/>
        <v>-937.20566320613398</v>
      </c>
      <c r="CA64" s="249">
        <f t="shared" ca="1" si="124"/>
        <v>-342.2936512947108</v>
      </c>
      <c r="CB64" s="249">
        <f t="shared" ca="1" si="124"/>
        <v>-343.98692807661268</v>
      </c>
      <c r="CC64" s="249">
        <f t="shared" ca="1" si="124"/>
        <v>-850.19004811848663</v>
      </c>
      <c r="CD64" s="249">
        <f t="shared" ca="1" si="124"/>
        <v>-938.60492987159023</v>
      </c>
      <c r="CE64" s="249">
        <f t="shared" ca="1" si="124"/>
        <v>-346.33092342665105</v>
      </c>
      <c r="CF64" s="249">
        <f t="shared" ca="1" si="124"/>
        <v>-347.71010794849008</v>
      </c>
      <c r="CG64" s="249">
        <f t="shared" ca="1" si="124"/>
        <v>-851.10441990997595</v>
      </c>
      <c r="CH64" s="249">
        <f t="shared" ca="1" si="124"/>
        <v>-938.80356126176866</v>
      </c>
      <c r="CI64" s="249">
        <f t="shared" ca="1" si="124"/>
        <v>-349.21411956548621</v>
      </c>
      <c r="CJ64" s="249">
        <f t="shared" ca="1" si="124"/>
        <v>-350.33747397842734</v>
      </c>
      <c r="CK64" s="249">
        <f t="shared" ca="1" si="124"/>
        <v>-850.99081655702889</v>
      </c>
      <c r="CL64" s="249">
        <f t="shared" ca="1" si="124"/>
        <v>-938.02894970658144</v>
      </c>
      <c r="CM64" s="249">
        <f t="shared" ca="1" si="124"/>
        <v>-351.15932945190531</v>
      </c>
      <c r="CN64" s="249">
        <f t="shared" ca="1" si="124"/>
        <v>-352.07430864221101</v>
      </c>
      <c r="CO64" s="249">
        <f t="shared" ca="1" si="124"/>
        <v>-850.04419149619264</v>
      </c>
      <c r="CP64" s="249">
        <f t="shared" ca="1" si="124"/>
        <v>-936.46628438646212</v>
      </c>
      <c r="CQ64" s="249">
        <f t="shared" ca="1" si="124"/>
        <v>-352.34254950112188</v>
      </c>
      <c r="CR64" s="249">
        <f t="shared" ca="1" si="124"/>
        <v>-353.08780577024578</v>
      </c>
      <c r="CS64" s="249">
        <f t="shared" ca="1" si="124"/>
        <v>-848.42331427386546</v>
      </c>
      <c r="CT64" s="249">
        <f t="shared" ca="1" si="124"/>
        <v>-934.26637986870855</v>
      </c>
      <c r="CU64" s="249">
        <f t="shared" ca="1" si="124"/>
        <v>-352.90711991406192</v>
      </c>
      <c r="CV64" s="249">
        <f t="shared" ca="1" si="124"/>
        <v>-353.51413580311504</v>
      </c>
      <c r="CW64" s="249">
        <f t="shared" ca="1" si="124"/>
        <v>-846.25748253746849</v>
      </c>
      <c r="CX64" s="249">
        <f t="shared" ca="1" si="124"/>
        <v>-931.5520524986913</v>
      </c>
      <c r="CY64" s="249">
        <f t="shared" ca="1" si="124"/>
        <v>-352.96978225066073</v>
      </c>
      <c r="CZ64" s="249">
        <f t="shared" ca="1" si="124"/>
        <v>-353.46420048614391</v>
      </c>
      <c r="DA64" s="249">
        <f t="shared" ca="1" si="124"/>
        <v>-843.65198899368704</v>
      </c>
      <c r="DB64" s="249">
        <f t="shared" ca="1" si="124"/>
        <v>-928.42331400976968</v>
      </c>
      <c r="DC64" s="249">
        <f t="shared" ca="1" si="124"/>
        <v>-352.62561336092699</v>
      </c>
      <c r="DD64" s="249">
        <f t="shared" ca="1" si="124"/>
        <v>-353.02832010384196</v>
      </c>
      <c r="DE64" s="249">
        <f t="shared" ca="1" si="124"/>
        <v>-840.69257427959531</v>
      </c>
      <c r="DF64" s="249">
        <f t="shared" ca="1" si="124"/>
        <v>-924.9616017504585</v>
      </c>
      <c r="DG64" s="249">
        <f t="shared" ca="1" si="124"/>
        <v>-351.95204410238404</v>
      </c>
      <c r="DH64" s="249">
        <f t="shared" ca="1" si="124"/>
        <v>-352.28005126140562</v>
      </c>
      <c r="DI64" s="249">
        <f t="shared" ca="1" si="124"/>
        <v>-837.44905385350512</v>
      </c>
      <c r="DJ64" s="249">
        <f t="shared" ca="1" si="124"/>
        <v>-921.23322423032505</v>
      </c>
      <c r="DK64" s="249">
        <f t="shared" ca="1" si="124"/>
        <v>-351.0121326103</v>
      </c>
      <c r="DL64" s="249">
        <f t="shared" ca="1" si="124"/>
        <v>-351.27929649136775</v>
      </c>
      <c r="DM64" s="249">
        <f t="shared" ca="1" si="124"/>
        <v>-833.9782721197048</v>
      </c>
      <c r="DN64" s="249">
        <f t="shared" ca="1" si="124"/>
        <v>-917.29216753809294</v>
      </c>
      <c r="DO64" s="249">
        <f t="shared" ca="1" si="124"/>
        <v>-349.8572303965027</v>
      </c>
      <c r="DP64" s="249">
        <f t="shared" ca="1" si="124"/>
        <v>-350.07483704740673</v>
      </c>
      <c r="DQ64" s="249">
        <f t="shared" ca="1" si="124"/>
        <v>-830.32650858101169</v>
      </c>
      <c r="DR64" s="249">
        <f t="shared" ca="1" si="124"/>
        <v>-913.18238118616364</v>
      </c>
      <c r="DS64" s="249">
        <f t="shared" ca="1" si="124"/>
        <v>-348.52915390328781</v>
      </c>
      <c r="DT64" s="249">
        <f t="shared" ca="1" si="124"/>
        <v>-348.70639588049067</v>
      </c>
      <c r="DU64" s="249">
        <f t="shared" ca="1" si="124"/>
        <v>-826.53143766455128</v>
      </c>
      <c r="DV64" s="249">
        <f t="shared" ca="1" si="124"/>
        <v>-908.9396399447096</v>
      </c>
      <c r="DW64" s="249">
        <f t="shared" ca="1" si="124"/>
        <v>-347.06195324740634</v>
      </c>
      <c r="DX64" s="249">
        <f t="shared" ca="1" si="124"/>
        <v>-347.20631794560052</v>
      </c>
      <c r="DY64" s="249">
        <f t="shared" ca="1" si="124"/>
        <v>-822.62372501158961</v>
      </c>
      <c r="DZ64" s="249">
        <f t="shared" ca="1" si="124"/>
        <v>-904.59306031661754</v>
      </c>
      <c r="EA64" s="249">
        <f t="shared" ca="1" si="124"/>
        <v>-345.48335287285863</v>
      </c>
      <c r="EB64" s="249">
        <f t="shared" ca="1" si="124"/>
        <v>-303.15241124785376</v>
      </c>
      <c r="EC64" s="249">
        <f t="shared" ca="1" si="124"/>
        <v>0</v>
      </c>
      <c r="ED64" s="249">
        <f t="shared" ca="1" si="124"/>
        <v>0</v>
      </c>
      <c r="EE64" s="249">
        <f t="shared" ca="1" si="124"/>
        <v>0</v>
      </c>
      <c r="EF64" s="249">
        <f t="shared" ca="1" si="124"/>
        <v>0</v>
      </c>
      <c r="EG64" s="249">
        <f t="shared" ca="1" si="124"/>
        <v>0</v>
      </c>
      <c r="EH64" s="249">
        <f t="shared" ref="EH64:GJ64" ca="1" si="125" xml:space="preserve"> -1 * EH63</f>
        <v>0</v>
      </c>
      <c r="EI64" s="249">
        <f t="shared" ca="1" si="125"/>
        <v>0</v>
      </c>
      <c r="EJ64" s="249">
        <f t="shared" ca="1" si="125"/>
        <v>0</v>
      </c>
      <c r="EK64" s="249">
        <f t="shared" ca="1" si="125"/>
        <v>0</v>
      </c>
      <c r="EL64" s="249">
        <f t="shared" ca="1" si="125"/>
        <v>0</v>
      </c>
      <c r="EM64" s="249">
        <f t="shared" ca="1" si="125"/>
        <v>0</v>
      </c>
      <c r="EN64" s="249">
        <f t="shared" ca="1" si="125"/>
        <v>0</v>
      </c>
      <c r="EO64" s="249">
        <f t="shared" ca="1" si="125"/>
        <v>0</v>
      </c>
      <c r="EP64" s="249">
        <f t="shared" ca="1" si="125"/>
        <v>0</v>
      </c>
      <c r="EQ64" s="249">
        <f t="shared" ca="1" si="125"/>
        <v>0</v>
      </c>
      <c r="ER64" s="249">
        <f t="shared" ca="1" si="125"/>
        <v>0</v>
      </c>
      <c r="ES64" s="249">
        <f t="shared" ca="1" si="125"/>
        <v>0</v>
      </c>
      <c r="ET64" s="249">
        <f t="shared" ca="1" si="125"/>
        <v>0</v>
      </c>
      <c r="EU64" s="249">
        <f t="shared" ca="1" si="125"/>
        <v>0</v>
      </c>
      <c r="EV64" s="249">
        <f t="shared" ca="1" si="125"/>
        <v>0</v>
      </c>
      <c r="EW64" s="249">
        <f t="shared" ca="1" si="125"/>
        <v>0</v>
      </c>
      <c r="EX64" s="249">
        <f t="shared" ca="1" si="125"/>
        <v>0</v>
      </c>
      <c r="EY64" s="249">
        <f t="shared" ca="1" si="125"/>
        <v>0</v>
      </c>
      <c r="EZ64" s="249">
        <f t="shared" ca="1" si="125"/>
        <v>0</v>
      </c>
      <c r="FA64" s="249">
        <f t="shared" ca="1" si="125"/>
        <v>0</v>
      </c>
      <c r="FB64" s="249">
        <f t="shared" ca="1" si="125"/>
        <v>0</v>
      </c>
      <c r="FC64" s="249">
        <f t="shared" ca="1" si="125"/>
        <v>0</v>
      </c>
      <c r="FD64" s="249">
        <f t="shared" ca="1" si="125"/>
        <v>0</v>
      </c>
      <c r="FE64" s="249">
        <f t="shared" ca="1" si="125"/>
        <v>0</v>
      </c>
      <c r="FF64" s="249">
        <f t="shared" ca="1" si="125"/>
        <v>0</v>
      </c>
      <c r="FG64" s="249">
        <f t="shared" ca="1" si="125"/>
        <v>0</v>
      </c>
      <c r="FH64" s="249">
        <f t="shared" ca="1" si="125"/>
        <v>0</v>
      </c>
      <c r="FI64" s="249">
        <f t="shared" ca="1" si="125"/>
        <v>0</v>
      </c>
      <c r="FJ64" s="249">
        <f t="shared" ca="1" si="125"/>
        <v>0</v>
      </c>
      <c r="FK64" s="249">
        <f t="shared" ca="1" si="125"/>
        <v>0</v>
      </c>
      <c r="FL64" s="249">
        <f t="shared" ca="1" si="125"/>
        <v>0</v>
      </c>
      <c r="FM64" s="249">
        <f t="shared" ca="1" si="125"/>
        <v>0</v>
      </c>
      <c r="FN64" s="249">
        <f t="shared" ca="1" si="125"/>
        <v>0</v>
      </c>
      <c r="FO64" s="249">
        <f t="shared" ca="1" si="125"/>
        <v>0</v>
      </c>
      <c r="FP64" s="249">
        <f t="shared" ca="1" si="125"/>
        <v>0</v>
      </c>
      <c r="FQ64" s="249">
        <f t="shared" ca="1" si="125"/>
        <v>0</v>
      </c>
      <c r="FR64" s="249">
        <f t="shared" ca="1" si="125"/>
        <v>0</v>
      </c>
      <c r="FS64" s="249">
        <f t="shared" ca="1" si="125"/>
        <v>0</v>
      </c>
      <c r="FT64" s="249">
        <f t="shared" ca="1" si="125"/>
        <v>0</v>
      </c>
      <c r="FU64" s="249">
        <f t="shared" ca="1" si="125"/>
        <v>0</v>
      </c>
      <c r="FV64" s="249">
        <f t="shared" ca="1" si="125"/>
        <v>0</v>
      </c>
      <c r="FW64" s="249">
        <f t="shared" ca="1" si="125"/>
        <v>0</v>
      </c>
      <c r="FX64" s="249">
        <f t="shared" ca="1" si="125"/>
        <v>0</v>
      </c>
      <c r="FY64" s="249">
        <f t="shared" ca="1" si="125"/>
        <v>0</v>
      </c>
      <c r="FZ64" s="249">
        <f t="shared" ca="1" si="125"/>
        <v>0</v>
      </c>
      <c r="GA64" s="249">
        <f t="shared" ca="1" si="125"/>
        <v>0</v>
      </c>
      <c r="GB64" s="249">
        <f t="shared" ca="1" si="125"/>
        <v>0</v>
      </c>
      <c r="GC64" s="249">
        <f t="shared" ca="1" si="125"/>
        <v>0</v>
      </c>
      <c r="GD64" s="249">
        <f t="shared" ca="1" si="125"/>
        <v>0</v>
      </c>
      <c r="GE64" s="249">
        <f t="shared" ca="1" si="125"/>
        <v>0</v>
      </c>
      <c r="GF64" s="249">
        <f t="shared" ca="1" si="125"/>
        <v>0</v>
      </c>
      <c r="GG64" s="249">
        <f t="shared" ca="1" si="125"/>
        <v>0</v>
      </c>
      <c r="GH64" s="249">
        <f t="shared" ca="1" si="125"/>
        <v>0</v>
      </c>
      <c r="GI64" s="249">
        <f t="shared" ca="1" si="125"/>
        <v>0</v>
      </c>
      <c r="GJ64" s="249">
        <f t="shared" ca="1" si="125"/>
        <v>0</v>
      </c>
      <c r="GK64" s="548"/>
      <c r="GL64" s="548"/>
      <c r="GM64" s="548"/>
      <c r="GN64" s="548"/>
      <c r="GO64" s="548"/>
      <c r="GP64" s="548"/>
      <c r="GQ64" s="548"/>
      <c r="GR64" s="548"/>
      <c r="GS64" s="548"/>
      <c r="GT64" s="548"/>
      <c r="GU64" s="548"/>
      <c r="GV64" s="548"/>
      <c r="GW64" s="548"/>
      <c r="GX64" s="548"/>
      <c r="GY64" s="548"/>
      <c r="GZ64" s="548"/>
      <c r="HA64" s="548"/>
      <c r="HB64" s="548"/>
      <c r="HC64" s="548"/>
      <c r="HD64" s="548"/>
      <c r="HE64" s="548"/>
      <c r="HF64" s="548"/>
      <c r="HG64" s="548"/>
      <c r="HH64" s="548"/>
      <c r="HI64" s="548"/>
      <c r="HJ64" s="548"/>
      <c r="HK64" s="548"/>
      <c r="HL64" s="548"/>
      <c r="HM64" s="548"/>
      <c r="HN64" s="548"/>
      <c r="HO64" s="548"/>
      <c r="HP64" s="548"/>
      <c r="HQ64" s="548"/>
      <c r="HR64" s="548"/>
      <c r="HS64" s="548"/>
      <c r="HT64" s="548"/>
      <c r="HU64" s="548"/>
      <c r="HV64" s="548"/>
      <c r="HW64" s="548"/>
      <c r="HX64" s="548"/>
      <c r="HY64" s="548"/>
      <c r="HZ64" s="548"/>
      <c r="IA64" s="548"/>
      <c r="IB64" s="548"/>
      <c r="IC64" s="548"/>
      <c r="ID64" s="548"/>
      <c r="IE64" s="548"/>
      <c r="IF64" s="548"/>
      <c r="IG64" s="548"/>
      <c r="IH64" s="548"/>
      <c r="II64" s="548"/>
      <c r="IJ64" s="548"/>
      <c r="IK64" s="548"/>
      <c r="IL64" s="548"/>
      <c r="IM64" s="548"/>
      <c r="IN64" s="548"/>
      <c r="IO64" s="548"/>
      <c r="IP64" s="548"/>
      <c r="IQ64" s="548"/>
      <c r="IR64" s="548"/>
      <c r="IS64" s="548"/>
      <c r="IT64" s="548"/>
      <c r="IU64" s="548"/>
    </row>
    <row r="66" spans="1:192" x14ac:dyDescent="0.25">
      <c r="E66" s="126" t="str">
        <f t="shared" ref="E66:AJ66" si="126" xml:space="preserve"> E$63</f>
        <v>Corporate income tax paid POS</v>
      </c>
      <c r="F66" s="126">
        <f t="shared" si="126"/>
        <v>0</v>
      </c>
      <c r="G66" s="126" t="str">
        <f t="shared" si="126"/>
        <v>$ 000s</v>
      </c>
      <c r="H66" s="126">
        <f t="shared" ca="1" si="126"/>
        <v>54408.313677736915</v>
      </c>
      <c r="I66" s="126">
        <f t="shared" si="126"/>
        <v>0</v>
      </c>
      <c r="J66" s="126">
        <f t="shared" si="126"/>
        <v>0</v>
      </c>
      <c r="K66" s="126">
        <f t="shared" ca="1" si="126"/>
        <v>0</v>
      </c>
      <c r="L66" s="126">
        <f t="shared" ca="1" si="126"/>
        <v>0</v>
      </c>
      <c r="M66" s="126">
        <f t="shared" ca="1" si="126"/>
        <v>0</v>
      </c>
      <c r="N66" s="126">
        <f t="shared" ca="1" si="126"/>
        <v>0</v>
      </c>
      <c r="O66" s="126">
        <f t="shared" ca="1" si="126"/>
        <v>0</v>
      </c>
      <c r="P66" s="126">
        <f t="shared" ca="1" si="126"/>
        <v>0</v>
      </c>
      <c r="Q66" s="126">
        <f t="shared" ca="1" si="126"/>
        <v>0</v>
      </c>
      <c r="R66" s="126">
        <f t="shared" ca="1" si="126"/>
        <v>0</v>
      </c>
      <c r="S66" s="126">
        <f t="shared" ca="1" si="126"/>
        <v>0</v>
      </c>
      <c r="T66" s="126">
        <f t="shared" ca="1" si="126"/>
        <v>0</v>
      </c>
      <c r="U66" s="126">
        <f t="shared" ca="1" si="126"/>
        <v>0</v>
      </c>
      <c r="V66" s="126">
        <f t="shared" ca="1" si="126"/>
        <v>0</v>
      </c>
      <c r="W66" s="126">
        <f t="shared" ca="1" si="126"/>
        <v>0</v>
      </c>
      <c r="X66" s="126">
        <f t="shared" ca="1" si="126"/>
        <v>0</v>
      </c>
      <c r="Y66" s="126">
        <f t="shared" ca="1" si="126"/>
        <v>0</v>
      </c>
      <c r="Z66" s="126">
        <f t="shared" ca="1" si="126"/>
        <v>0</v>
      </c>
      <c r="AA66" s="126">
        <f t="shared" ca="1" si="126"/>
        <v>0</v>
      </c>
      <c r="AB66" s="126">
        <f t="shared" ca="1" si="126"/>
        <v>0</v>
      </c>
      <c r="AC66" s="126">
        <f t="shared" ca="1" si="126"/>
        <v>0</v>
      </c>
      <c r="AD66" s="126">
        <f t="shared" ca="1" si="126"/>
        <v>0</v>
      </c>
      <c r="AE66" s="126">
        <f t="shared" ca="1" si="126"/>
        <v>0</v>
      </c>
      <c r="AF66" s="126">
        <f t="shared" ca="1" si="126"/>
        <v>0</v>
      </c>
      <c r="AG66" s="126">
        <f t="shared" ca="1" si="126"/>
        <v>0</v>
      </c>
      <c r="AH66" s="126">
        <f t="shared" ca="1" si="126"/>
        <v>0</v>
      </c>
      <c r="AI66" s="126">
        <f t="shared" ca="1" si="126"/>
        <v>0</v>
      </c>
      <c r="AJ66" s="126">
        <f t="shared" ca="1" si="126"/>
        <v>0</v>
      </c>
      <c r="AK66" s="126">
        <f t="shared" ref="AK66:BP66" ca="1" si="127" xml:space="preserve"> AK$63</f>
        <v>0</v>
      </c>
      <c r="AL66" s="126">
        <f t="shared" ca="1" si="127"/>
        <v>60.330354893464573</v>
      </c>
      <c r="AM66" s="126">
        <f t="shared" ca="1" si="127"/>
        <v>56.821432858156335</v>
      </c>
      <c r="AN66" s="126">
        <f t="shared" ca="1" si="127"/>
        <v>75.184330550929204</v>
      </c>
      <c r="AO66" s="126">
        <f t="shared" ca="1" si="127"/>
        <v>622.47639900077968</v>
      </c>
      <c r="AP66" s="126">
        <f t="shared" ca="1" si="127"/>
        <v>733.04061989078252</v>
      </c>
      <c r="AQ66" s="126">
        <f t="shared" ca="1" si="127"/>
        <v>125.88340254850397</v>
      </c>
      <c r="AR66" s="126">
        <f t="shared" ca="1" si="127"/>
        <v>142.31320532510335</v>
      </c>
      <c r="AS66" s="126">
        <f t="shared" ca="1" si="127"/>
        <v>684.30220242463531</v>
      </c>
      <c r="AT66" s="126">
        <f t="shared" ca="1" si="127"/>
        <v>792.03770755880078</v>
      </c>
      <c r="AU66" s="126">
        <f t="shared" ca="1" si="127"/>
        <v>185.88992904878143</v>
      </c>
      <c r="AV66" s="126">
        <f t="shared" ca="1" si="127"/>
        <v>200.08475652385616</v>
      </c>
      <c r="AW66" s="126">
        <f t="shared" ca="1" si="127"/>
        <v>738.05924851257748</v>
      </c>
      <c r="AX66" s="126">
        <f t="shared" ca="1" si="127"/>
        <v>843.28794773663412</v>
      </c>
      <c r="AY66" s="126">
        <f t="shared" ca="1" si="127"/>
        <v>238.52285942236014</v>
      </c>
      <c r="AZ66" s="126">
        <f t="shared" ca="1" si="127"/>
        <v>250.89656735620707</v>
      </c>
      <c r="BA66" s="126">
        <f t="shared" ca="1" si="127"/>
        <v>785.26484269666742</v>
      </c>
      <c r="BB66" s="126">
        <f t="shared" ca="1" si="127"/>
        <v>882.59822915912173</v>
      </c>
      <c r="BC66" s="126">
        <f t="shared" ca="1" si="127"/>
        <v>273.88205807187006</v>
      </c>
      <c r="BD66" s="126">
        <f t="shared" ca="1" si="127"/>
        <v>279.68116913687061</v>
      </c>
      <c r="BE66" s="126">
        <f t="shared" ca="1" si="127"/>
        <v>805.11315612713236</v>
      </c>
      <c r="BF66" s="126">
        <f t="shared" ca="1" si="127"/>
        <v>899.87295484969388</v>
      </c>
      <c r="BG66" s="126">
        <f t="shared" ca="1" si="127"/>
        <v>293.08327762532264</v>
      </c>
      <c r="BH66" s="126">
        <f t="shared" ca="1" si="127"/>
        <v>297.80668983220977</v>
      </c>
      <c r="BI66" s="126">
        <f t="shared" ca="1" si="127"/>
        <v>819.63008215363971</v>
      </c>
      <c r="BJ66" s="126">
        <f t="shared" ca="1" si="127"/>
        <v>912.97365916925946</v>
      </c>
      <c r="BK66" s="126">
        <f t="shared" ca="1" si="127"/>
        <v>308.30529513429235</v>
      </c>
      <c r="BL66" s="126">
        <f t="shared" ca="1" si="127"/>
        <v>312.15254389812827</v>
      </c>
      <c r="BM66" s="126">
        <f t="shared" ca="1" si="127"/>
        <v>830.56976925351069</v>
      </c>
      <c r="BN66" s="126">
        <f t="shared" ca="1" si="127"/>
        <v>922.67942121203077</v>
      </c>
      <c r="BO66" s="126">
        <f t="shared" ca="1" si="127"/>
        <v>320.2883048016738</v>
      </c>
      <c r="BP66" s="126">
        <f t="shared" ca="1" si="127"/>
        <v>323.42191296512311</v>
      </c>
      <c r="BQ66" s="126">
        <f t="shared" ref="BQ66:CV66" ca="1" si="128" xml:space="preserve"> BQ$63</f>
        <v>838.6001730882989</v>
      </c>
      <c r="BR66" s="126">
        <f t="shared" ca="1" si="128"/>
        <v>929.62478176840705</v>
      </c>
      <c r="BS66" s="126">
        <f t="shared" ca="1" si="128"/>
        <v>329.63518909814042</v>
      </c>
      <c r="BT66" s="126">
        <f t="shared" ca="1" si="128"/>
        <v>332.1875325323208</v>
      </c>
      <c r="BU66" s="126">
        <f t="shared" ca="1" si="128"/>
        <v>844.26532582752759</v>
      </c>
      <c r="BV66" s="126">
        <f t="shared" ca="1" si="128"/>
        <v>934.32655439637335</v>
      </c>
      <c r="BW66" s="126">
        <f t="shared" ca="1" si="128"/>
        <v>336.83698928168269</v>
      </c>
      <c r="BX66" s="126">
        <f t="shared" ca="1" si="128"/>
        <v>338.91588896096914</v>
      </c>
      <c r="BY66" s="126">
        <f t="shared" ca="1" si="128"/>
        <v>848.00832329085358</v>
      </c>
      <c r="BZ66" s="126">
        <f t="shared" ca="1" si="128"/>
        <v>937.20566320613398</v>
      </c>
      <c r="CA66" s="126">
        <f t="shared" ca="1" si="128"/>
        <v>342.2936512947108</v>
      </c>
      <c r="CB66" s="126">
        <f t="shared" ca="1" si="128"/>
        <v>343.98692807661268</v>
      </c>
      <c r="CC66" s="126">
        <f t="shared" ca="1" si="128"/>
        <v>850.19004811848663</v>
      </c>
      <c r="CD66" s="126">
        <f t="shared" ca="1" si="128"/>
        <v>938.60492987159023</v>
      </c>
      <c r="CE66" s="126">
        <f t="shared" ca="1" si="128"/>
        <v>346.33092342665105</v>
      </c>
      <c r="CF66" s="126">
        <f t="shared" ca="1" si="128"/>
        <v>347.71010794849008</v>
      </c>
      <c r="CG66" s="126">
        <f t="shared" ca="1" si="128"/>
        <v>851.10441990997595</v>
      </c>
      <c r="CH66" s="126">
        <f t="shared" ca="1" si="128"/>
        <v>938.80356126176866</v>
      </c>
      <c r="CI66" s="126">
        <f t="shared" ca="1" si="128"/>
        <v>349.21411956548621</v>
      </c>
      <c r="CJ66" s="126">
        <f t="shared" ca="1" si="128"/>
        <v>350.33747397842734</v>
      </c>
      <c r="CK66" s="126">
        <f t="shared" ca="1" si="128"/>
        <v>850.99081655702889</v>
      </c>
      <c r="CL66" s="126">
        <f t="shared" ca="1" si="128"/>
        <v>938.02894970658144</v>
      </c>
      <c r="CM66" s="126">
        <f t="shared" ca="1" si="128"/>
        <v>351.15932945190531</v>
      </c>
      <c r="CN66" s="126">
        <f t="shared" ca="1" si="128"/>
        <v>352.07430864221101</v>
      </c>
      <c r="CO66" s="126">
        <f t="shared" ca="1" si="128"/>
        <v>850.04419149619264</v>
      </c>
      <c r="CP66" s="126">
        <f t="shared" ca="1" si="128"/>
        <v>936.46628438646212</v>
      </c>
      <c r="CQ66" s="126">
        <f t="shared" ca="1" si="128"/>
        <v>352.34254950112188</v>
      </c>
      <c r="CR66" s="126">
        <f t="shared" ca="1" si="128"/>
        <v>353.08780577024578</v>
      </c>
      <c r="CS66" s="126">
        <f t="shared" ca="1" si="128"/>
        <v>848.42331427386546</v>
      </c>
      <c r="CT66" s="126">
        <f t="shared" ca="1" si="128"/>
        <v>934.26637986870855</v>
      </c>
      <c r="CU66" s="126">
        <f t="shared" ca="1" si="128"/>
        <v>352.90711991406192</v>
      </c>
      <c r="CV66" s="126">
        <f t="shared" ca="1" si="128"/>
        <v>353.51413580311504</v>
      </c>
      <c r="CW66" s="126">
        <f t="shared" ref="CW66:EB66" ca="1" si="129" xml:space="preserve"> CW$63</f>
        <v>846.25748253746849</v>
      </c>
      <c r="CX66" s="126">
        <f t="shared" ca="1" si="129"/>
        <v>931.5520524986913</v>
      </c>
      <c r="CY66" s="126">
        <f t="shared" ca="1" si="129"/>
        <v>352.96978225066073</v>
      </c>
      <c r="CZ66" s="126">
        <f t="shared" ca="1" si="129"/>
        <v>353.46420048614391</v>
      </c>
      <c r="DA66" s="126">
        <f t="shared" ca="1" si="129"/>
        <v>843.65198899368704</v>
      </c>
      <c r="DB66" s="126">
        <f t="shared" ca="1" si="129"/>
        <v>928.42331400976968</v>
      </c>
      <c r="DC66" s="126">
        <f t="shared" ca="1" si="129"/>
        <v>352.62561336092699</v>
      </c>
      <c r="DD66" s="126">
        <f t="shared" ca="1" si="129"/>
        <v>353.02832010384196</v>
      </c>
      <c r="DE66" s="126">
        <f t="shared" ca="1" si="129"/>
        <v>840.69257427959531</v>
      </c>
      <c r="DF66" s="126">
        <f t="shared" ca="1" si="129"/>
        <v>924.9616017504585</v>
      </c>
      <c r="DG66" s="126">
        <f t="shared" ca="1" si="129"/>
        <v>351.95204410238404</v>
      </c>
      <c r="DH66" s="126">
        <f t="shared" ca="1" si="129"/>
        <v>352.28005126140562</v>
      </c>
      <c r="DI66" s="126">
        <f t="shared" ca="1" si="129"/>
        <v>837.44905385350512</v>
      </c>
      <c r="DJ66" s="126">
        <f t="shared" ca="1" si="129"/>
        <v>921.23322423032505</v>
      </c>
      <c r="DK66" s="126">
        <f t="shared" ca="1" si="129"/>
        <v>351.0121326103</v>
      </c>
      <c r="DL66" s="126">
        <f t="shared" ca="1" si="129"/>
        <v>351.27929649136775</v>
      </c>
      <c r="DM66" s="126">
        <f t="shared" ca="1" si="129"/>
        <v>833.9782721197048</v>
      </c>
      <c r="DN66" s="126">
        <f t="shared" ca="1" si="129"/>
        <v>917.29216753809294</v>
      </c>
      <c r="DO66" s="126">
        <f t="shared" ca="1" si="129"/>
        <v>349.8572303965027</v>
      </c>
      <c r="DP66" s="126">
        <f t="shared" ca="1" si="129"/>
        <v>350.07483704740673</v>
      </c>
      <c r="DQ66" s="126">
        <f t="shared" ca="1" si="129"/>
        <v>830.32650858101169</v>
      </c>
      <c r="DR66" s="126">
        <f t="shared" ca="1" si="129"/>
        <v>913.18238118616364</v>
      </c>
      <c r="DS66" s="126">
        <f t="shared" ca="1" si="129"/>
        <v>348.52915390328781</v>
      </c>
      <c r="DT66" s="126">
        <f t="shared" ca="1" si="129"/>
        <v>348.70639588049067</v>
      </c>
      <c r="DU66" s="126">
        <f t="shared" ca="1" si="129"/>
        <v>826.53143766455128</v>
      </c>
      <c r="DV66" s="126">
        <f t="shared" ca="1" si="129"/>
        <v>908.9396399447096</v>
      </c>
      <c r="DW66" s="126">
        <f t="shared" ca="1" si="129"/>
        <v>347.06195324740634</v>
      </c>
      <c r="DX66" s="126">
        <f t="shared" ca="1" si="129"/>
        <v>347.20631794560052</v>
      </c>
      <c r="DY66" s="126">
        <f t="shared" ca="1" si="129"/>
        <v>822.62372501158961</v>
      </c>
      <c r="DZ66" s="126">
        <f t="shared" ca="1" si="129"/>
        <v>904.59306031661754</v>
      </c>
      <c r="EA66" s="126">
        <f t="shared" ca="1" si="129"/>
        <v>345.48335287285863</v>
      </c>
      <c r="EB66" s="126">
        <f t="shared" ca="1" si="129"/>
        <v>303.15241124785376</v>
      </c>
      <c r="EC66" s="126">
        <f t="shared" ref="EC66:FH66" ca="1" si="130" xml:space="preserve"> EC$63</f>
        <v>0</v>
      </c>
      <c r="ED66" s="126">
        <f t="shared" ca="1" si="130"/>
        <v>0</v>
      </c>
      <c r="EE66" s="126">
        <f t="shared" ca="1" si="130"/>
        <v>0</v>
      </c>
      <c r="EF66" s="126">
        <f t="shared" ca="1" si="130"/>
        <v>0</v>
      </c>
      <c r="EG66" s="126">
        <f t="shared" ca="1" si="130"/>
        <v>0</v>
      </c>
      <c r="EH66" s="126">
        <f t="shared" ca="1" si="130"/>
        <v>0</v>
      </c>
      <c r="EI66" s="126">
        <f t="shared" ca="1" si="130"/>
        <v>0</v>
      </c>
      <c r="EJ66" s="126">
        <f t="shared" ca="1" si="130"/>
        <v>0</v>
      </c>
      <c r="EK66" s="126">
        <f t="shared" ca="1" si="130"/>
        <v>0</v>
      </c>
      <c r="EL66" s="126">
        <f t="shared" ca="1" si="130"/>
        <v>0</v>
      </c>
      <c r="EM66" s="126">
        <f t="shared" ca="1" si="130"/>
        <v>0</v>
      </c>
      <c r="EN66" s="126">
        <f t="shared" ca="1" si="130"/>
        <v>0</v>
      </c>
      <c r="EO66" s="126">
        <f t="shared" ca="1" si="130"/>
        <v>0</v>
      </c>
      <c r="EP66" s="126">
        <f t="shared" ca="1" si="130"/>
        <v>0</v>
      </c>
      <c r="EQ66" s="126">
        <f t="shared" ca="1" si="130"/>
        <v>0</v>
      </c>
      <c r="ER66" s="126">
        <f t="shared" ca="1" si="130"/>
        <v>0</v>
      </c>
      <c r="ES66" s="126">
        <f t="shared" ca="1" si="130"/>
        <v>0</v>
      </c>
      <c r="ET66" s="126">
        <f t="shared" ca="1" si="130"/>
        <v>0</v>
      </c>
      <c r="EU66" s="126">
        <f t="shared" ca="1" si="130"/>
        <v>0</v>
      </c>
      <c r="EV66" s="126">
        <f t="shared" ca="1" si="130"/>
        <v>0</v>
      </c>
      <c r="EW66" s="126">
        <f t="shared" ca="1" si="130"/>
        <v>0</v>
      </c>
      <c r="EX66" s="126">
        <f t="shared" ca="1" si="130"/>
        <v>0</v>
      </c>
      <c r="EY66" s="126">
        <f t="shared" ca="1" si="130"/>
        <v>0</v>
      </c>
      <c r="EZ66" s="126">
        <f t="shared" ca="1" si="130"/>
        <v>0</v>
      </c>
      <c r="FA66" s="126">
        <f t="shared" ca="1" si="130"/>
        <v>0</v>
      </c>
      <c r="FB66" s="126">
        <f t="shared" ca="1" si="130"/>
        <v>0</v>
      </c>
      <c r="FC66" s="126">
        <f t="shared" ca="1" si="130"/>
        <v>0</v>
      </c>
      <c r="FD66" s="126">
        <f t="shared" ca="1" si="130"/>
        <v>0</v>
      </c>
      <c r="FE66" s="126">
        <f t="shared" ca="1" si="130"/>
        <v>0</v>
      </c>
      <c r="FF66" s="126">
        <f t="shared" ca="1" si="130"/>
        <v>0</v>
      </c>
      <c r="FG66" s="126">
        <f t="shared" ca="1" si="130"/>
        <v>0</v>
      </c>
      <c r="FH66" s="126">
        <f t="shared" ca="1" si="130"/>
        <v>0</v>
      </c>
      <c r="FI66" s="126">
        <f t="shared" ref="FI66:GJ66" ca="1" si="131" xml:space="preserve"> FI$63</f>
        <v>0</v>
      </c>
      <c r="FJ66" s="126">
        <f t="shared" ca="1" si="131"/>
        <v>0</v>
      </c>
      <c r="FK66" s="126">
        <f t="shared" ca="1" si="131"/>
        <v>0</v>
      </c>
      <c r="FL66" s="126">
        <f t="shared" ca="1" si="131"/>
        <v>0</v>
      </c>
      <c r="FM66" s="126">
        <f t="shared" ca="1" si="131"/>
        <v>0</v>
      </c>
      <c r="FN66" s="126">
        <f t="shared" ca="1" si="131"/>
        <v>0</v>
      </c>
      <c r="FO66" s="126">
        <f t="shared" ca="1" si="131"/>
        <v>0</v>
      </c>
      <c r="FP66" s="126">
        <f t="shared" ca="1" si="131"/>
        <v>0</v>
      </c>
      <c r="FQ66" s="126">
        <f t="shared" ca="1" si="131"/>
        <v>0</v>
      </c>
      <c r="FR66" s="126">
        <f t="shared" ca="1" si="131"/>
        <v>0</v>
      </c>
      <c r="FS66" s="126">
        <f t="shared" ca="1" si="131"/>
        <v>0</v>
      </c>
      <c r="FT66" s="126">
        <f t="shared" ca="1" si="131"/>
        <v>0</v>
      </c>
      <c r="FU66" s="126">
        <f t="shared" ca="1" si="131"/>
        <v>0</v>
      </c>
      <c r="FV66" s="126">
        <f t="shared" ca="1" si="131"/>
        <v>0</v>
      </c>
      <c r="FW66" s="126">
        <f t="shared" ca="1" si="131"/>
        <v>0</v>
      </c>
      <c r="FX66" s="126">
        <f t="shared" ca="1" si="131"/>
        <v>0</v>
      </c>
      <c r="FY66" s="126">
        <f t="shared" ca="1" si="131"/>
        <v>0</v>
      </c>
      <c r="FZ66" s="126">
        <f t="shared" ca="1" si="131"/>
        <v>0</v>
      </c>
      <c r="GA66" s="126">
        <f t="shared" ca="1" si="131"/>
        <v>0</v>
      </c>
      <c r="GB66" s="126">
        <f t="shared" ca="1" si="131"/>
        <v>0</v>
      </c>
      <c r="GC66" s="126">
        <f t="shared" ca="1" si="131"/>
        <v>0</v>
      </c>
      <c r="GD66" s="126">
        <f t="shared" ca="1" si="131"/>
        <v>0</v>
      </c>
      <c r="GE66" s="126">
        <f t="shared" ca="1" si="131"/>
        <v>0</v>
      </c>
      <c r="GF66" s="126">
        <f t="shared" ca="1" si="131"/>
        <v>0</v>
      </c>
      <c r="GG66" s="126">
        <f t="shared" ca="1" si="131"/>
        <v>0</v>
      </c>
      <c r="GH66" s="126">
        <f t="shared" ca="1" si="131"/>
        <v>0</v>
      </c>
      <c r="GI66" s="126">
        <f t="shared" ca="1" si="131"/>
        <v>0</v>
      </c>
      <c r="GJ66" s="126">
        <f t="shared" ca="1" si="131"/>
        <v>0</v>
      </c>
    </row>
    <row r="67" spans="1:192" x14ac:dyDescent="0.25">
      <c r="E67" s="248" t="str">
        <f xml:space="preserve"> 'FS Qtr'!E$19</f>
        <v>Profit before tax</v>
      </c>
      <c r="F67" s="248">
        <f xml:space="preserve"> 'FS Qtr'!F$19</f>
        <v>0</v>
      </c>
      <c r="G67" s="248" t="str">
        <f xml:space="preserve"> 'FS Qtr'!G$19</f>
        <v>$ 000s</v>
      </c>
      <c r="H67" s="248">
        <f ca="1" xml:space="preserve"> 'FS Qtr'!H$19</f>
        <v>272041.56838868454</v>
      </c>
      <c r="I67" s="248">
        <f xml:space="preserve"> 'FS Qtr'!I$19</f>
        <v>0</v>
      </c>
      <c r="J67" s="248">
        <f xml:space="preserve"> 'FS Qtr'!J$19</f>
        <v>0</v>
      </c>
      <c r="K67" s="248">
        <f ca="1" xml:space="preserve"> 'FS Qtr'!K$19</f>
        <v>0</v>
      </c>
      <c r="L67" s="248">
        <f ca="1" xml:space="preserve"> 'FS Qtr'!L$19</f>
        <v>0</v>
      </c>
      <c r="M67" s="248">
        <f ca="1" xml:space="preserve"> 'FS Qtr'!M$19</f>
        <v>2711.8750000000018</v>
      </c>
      <c r="N67" s="248">
        <f ca="1" xml:space="preserve"> 'FS Qtr'!N$19</f>
        <v>3200.6750000000011</v>
      </c>
      <c r="O67" s="248">
        <f ca="1" xml:space="preserve"> 'FS Qtr'!O$19</f>
        <v>-2.4625000000014552</v>
      </c>
      <c r="P67" s="248">
        <f ca="1" xml:space="preserve"> 'FS Qtr'!P$19</f>
        <v>25.801124999999956</v>
      </c>
      <c r="Q67" s="248">
        <f ca="1" xml:space="preserve"> 'FS Qtr'!Q$19</f>
        <v>2752.6792069483854</v>
      </c>
      <c r="R67" s="248">
        <f ca="1" xml:space="preserve"> 'FS Qtr'!R$19</f>
        <v>3285.1436567164192</v>
      </c>
      <c r="S67" s="248">
        <f ca="1" xml:space="preserve"> 'FS Qtr'!S$19</f>
        <v>98.082338308456997</v>
      </c>
      <c r="T67" s="248">
        <f ca="1" xml:space="preserve"> 'FS Qtr'!T$19</f>
        <v>126.91230845771202</v>
      </c>
      <c r="U67" s="248">
        <f ca="1" xml:space="preserve"> 'FS Qtr'!U$19</f>
        <v>2844.5211248391897</v>
      </c>
      <c r="V67" s="248">
        <f ca="1" xml:space="preserve"> 'FS Qtr'!V$19</f>
        <v>3369.7527678770348</v>
      </c>
      <c r="W67" s="248">
        <f ca="1" xml:space="preserve"> 'FS Qtr'!W$19</f>
        <v>198.68765005816704</v>
      </c>
      <c r="X67" s="248">
        <f ca="1" xml:space="preserve"> 'FS Qtr'!X$19</f>
        <v>219.02075877659956</v>
      </c>
      <c r="Y67" s="248">
        <f ca="1" xml:space="preserve"> 'FS Qtr'!Y$19</f>
        <v>2936.2199035462122</v>
      </c>
      <c r="Z67" s="248">
        <f ca="1" xml:space="preserve"> 'FS Qtr'!Z$19</f>
        <v>3454.5016347035175</v>
      </c>
      <c r="AA67" s="248">
        <f ca="1" xml:space="preserve"> 'FS Qtr'!AA$19</f>
        <v>299.3531343862353</v>
      </c>
      <c r="AB67" s="248">
        <f ca="1" xml:space="preserve"> 'FS Qtr'!AB$19</f>
        <v>329.32122841782416</v>
      </c>
      <c r="AC67" s="248">
        <f ca="1" xml:space="preserve"> 'FS Qtr'!AC$19</f>
        <v>3028.5998040746017</v>
      </c>
      <c r="AD67" s="248">
        <f ca="1" xml:space="preserve"> 'FS Qtr'!AD$19</f>
        <v>3539.3895618940492</v>
      </c>
      <c r="AE67" s="248">
        <f ca="1" xml:space="preserve"> 'FS Qtr'!AE$19</f>
        <v>400.07849192660285</v>
      </c>
      <c r="AF67" s="248">
        <f ca="1" xml:space="preserve"> 'FS Qtr'!AF$19</f>
        <v>430.61834668440281</v>
      </c>
      <c r="AG67" s="248">
        <f ca="1" xml:space="preserve"> 'FS Qtr'!AG$19</f>
        <v>3120.8352569100525</v>
      </c>
      <c r="AH67" s="248">
        <f ca="1" xml:space="preserve"> 'FS Qtr'!AH$19</f>
        <v>3624.4158576060199</v>
      </c>
      <c r="AI67" s="248">
        <f ca="1" xml:space="preserve"> 'FS Qtr'!AI$19</f>
        <v>500.86342480259111</v>
      </c>
      <c r="AJ67" s="248">
        <f ca="1" xml:space="preserve"> 'FS Qtr'!AJ$19</f>
        <v>531.97682754666971</v>
      </c>
      <c r="AK67" s="248">
        <f ca="1" xml:space="preserve"> 'FS Qtr'!AK$19</f>
        <v>3213.2005849735192</v>
      </c>
      <c r="AL67" s="248">
        <f ca="1" xml:space="preserve"> 'FS Qtr'!AL$19</f>
        <v>3709.5798334388264</v>
      </c>
      <c r="AM67" s="248">
        <f ca="1" xml:space="preserve"> 'FS Qtr'!AM$19</f>
        <v>601.70763661949354</v>
      </c>
      <c r="AN67" s="248">
        <f ca="1" xml:space="preserve"> 'FS Qtr'!AN$19</f>
        <v>627.64210146692221</v>
      </c>
      <c r="AO67" s="248">
        <f ca="1" xml:space="preserve"> 'FS Qtr'!AO$19</f>
        <v>3301.5164212805607</v>
      </c>
      <c r="AP67" s="248">
        <f ca="1" xml:space="preserve"> 'FS Qtr'!AP$19</f>
        <v>3794.8808044167417</v>
      </c>
      <c r="AQ67" s="248">
        <f ca="1" xml:space="preserve"> 'FS Qtr'!AQ$19</f>
        <v>702.61083245720783</v>
      </c>
      <c r="AR67" s="248">
        <f ca="1" xml:space="preserve"> 'FS Qtr'!AR$19</f>
        <v>731.1001553544703</v>
      </c>
      <c r="AS67" s="248">
        <f ca="1" xml:space="preserve"> 'FS Qtr'!AS$19</f>
        <v>3390.0684344156825</v>
      </c>
      <c r="AT67" s="248">
        <f ca="1" xml:space="preserve"> 'FS Qtr'!AT$19</f>
        <v>3880.3180889718847</v>
      </c>
      <c r="AU67" s="248">
        <f ca="1" xml:space="preserve"> 'FS Qtr'!AU$19</f>
        <v>803.57271886289368</v>
      </c>
      <c r="AV67" s="248">
        <f ca="1" xml:space="preserve"> 'FS Qtr'!AV$19</f>
        <v>830.84070255731785</v>
      </c>
      <c r="AW67" s="248">
        <f ca="1" xml:space="preserve"> 'FS Qtr'!AW$19</f>
        <v>3479.1923165040225</v>
      </c>
      <c r="AX67" s="248">
        <f ca="1" xml:space="preserve"> 'FS Qtr'!AX$19</f>
        <v>3965.891008927249</v>
      </c>
      <c r="AY67" s="248">
        <f ca="1" xml:space="preserve"> 'FS Qtr'!AY$19</f>
        <v>904.59300384367532</v>
      </c>
      <c r="AZ67" s="248">
        <f ca="1" xml:space="preserve"> 'FS Qtr'!AZ$19</f>
        <v>930.86260817631614</v>
      </c>
      <c r="BA67" s="248">
        <f ca="1" xml:space="preserve"> 'FS Qtr'!BA$19</f>
        <v>3568.8849963088537</v>
      </c>
      <c r="BB67" s="248">
        <f ca="1" xml:space="preserve"> 'FS Qtr'!BB$19</f>
        <v>4023.42388947985</v>
      </c>
      <c r="BC67" s="248">
        <f ca="1" xml:space="preserve"> 'FS Qtr'!BC$19</f>
        <v>949.32139685937909</v>
      </c>
      <c r="BD67" s="248">
        <f ca="1" xml:space="preserve"> 'FS Qtr'!BD$19</f>
        <v>949.32139685938046</v>
      </c>
      <c r="BE67" s="248">
        <f ca="1" xml:space="preserve"> 'FS Qtr'!BE$19</f>
        <v>3548.9355542519379</v>
      </c>
      <c r="BF67" s="248">
        <f ca="1" xml:space="preserve"> 'FS Qtr'!BF$19</f>
        <v>3996.5660591839314</v>
      </c>
      <c r="BG67" s="248">
        <f ca="1" xml:space="preserve"> 'FS Qtr'!BG$19</f>
        <v>937.75760881530232</v>
      </c>
      <c r="BH67" s="248">
        <f ca="1" xml:space="preserve"> 'FS Qtr'!BH$19</f>
        <v>937.75760881530368</v>
      </c>
      <c r="BI67" s="248">
        <f ca="1" xml:space="preserve"> 'FS Qtr'!BI$19</f>
        <v>3524.4383624397406</v>
      </c>
      <c r="BJ67" s="248">
        <f ca="1" xml:space="preserve"> 'FS Qtr'!BJ$19</f>
        <v>3969.8418499342615</v>
      </c>
      <c r="BK67" s="248">
        <f ca="1" xml:space="preserve"> 'FS Qtr'!BK$19</f>
        <v>926.25135205502829</v>
      </c>
      <c r="BL67" s="248">
        <f ca="1" xml:space="preserve"> 'FS Qtr'!BL$19</f>
        <v>926.25135205502966</v>
      </c>
      <c r="BM67" s="248">
        <f ca="1" xml:space="preserve"> 'FS Qtr'!BM$19</f>
        <v>3500.0630472037219</v>
      </c>
      <c r="BN67" s="248">
        <f ca="1" xml:space="preserve"> 'FS Qtr'!BN$19</f>
        <v>3943.2505969495141</v>
      </c>
      <c r="BO67" s="248">
        <f ca="1" xml:space="preserve"> 'FS Qtr'!BO$19</f>
        <v>914.80234035326157</v>
      </c>
      <c r="BP67" s="248">
        <f ca="1" xml:space="preserve"> 'FS Qtr'!BP$19</f>
        <v>914.80234035326339</v>
      </c>
      <c r="BQ67" s="248">
        <f ca="1" xml:space="preserve"> 'FS Qtr'!BQ$19</f>
        <v>3475.8090021927592</v>
      </c>
      <c r="BR67" s="248">
        <f ca="1" xml:space="preserve"> 'FS Qtr'!BR$19</f>
        <v>3916.791638755737</v>
      </c>
      <c r="BS67" s="248">
        <f ca="1" xml:space="preserve"> 'FS Qtr'!BS$19</f>
        <v>903.41028890871894</v>
      </c>
      <c r="BT67" s="248">
        <f ca="1" xml:space="preserve"> 'FS Qtr'!BT$19</f>
        <v>903.4102889087203</v>
      </c>
      <c r="BU67" s="248">
        <f ca="1" xml:space="preserve"> 'FS Qtr'!BU$19</f>
        <v>3451.675624072398</v>
      </c>
      <c r="BV67" s="248">
        <f ca="1" xml:space="preserve"> 'FS Qtr'!BV$19</f>
        <v>3890.464317169889</v>
      </c>
      <c r="BW67" s="248">
        <f ca="1" xml:space="preserve"> 'FS Qtr'!BW$19</f>
        <v>892.07491433703444</v>
      </c>
      <c r="BX67" s="248">
        <f ca="1" xml:space="preserve"> 'FS Qtr'!BX$19</f>
        <v>892.07491433703581</v>
      </c>
      <c r="BY67" s="248">
        <f ca="1" xml:space="preserve"> 'FS Qtr'!BY$19</f>
        <v>3427.6623125098486</v>
      </c>
      <c r="BZ67" s="248">
        <f ca="1" xml:space="preserve"> 'FS Qtr'!BZ$19</f>
        <v>3864.2679772834717</v>
      </c>
      <c r="CA67" s="248">
        <f ca="1" xml:space="preserve"> 'FS Qtr'!CA$19</f>
        <v>880.79593466371534</v>
      </c>
      <c r="CB67" s="248">
        <f ca="1" xml:space="preserve"> 'FS Qtr'!CB$19</f>
        <v>880.79593466371671</v>
      </c>
      <c r="CC67" s="248">
        <f ca="1" xml:space="preserve"> 'FS Qtr'!CC$19</f>
        <v>3403.7684701590542</v>
      </c>
      <c r="CD67" s="248">
        <f ca="1" xml:space="preserve"> 'FS Qtr'!CD$19</f>
        <v>3838.2019674462408</v>
      </c>
      <c r="CE67" s="248">
        <f ca="1" xml:space="preserve"> 'FS Qtr'!CE$19</f>
        <v>869.57306931713038</v>
      </c>
      <c r="CF67" s="248">
        <f ca="1" xml:space="preserve"> 'FS Qtr'!CF$19</f>
        <v>869.57306931713174</v>
      </c>
      <c r="CG67" s="248">
        <f ca="1" xml:space="preserve"> 'FS Qtr'!CG$19</f>
        <v>3379.993502645827</v>
      </c>
      <c r="CH67" s="248">
        <f ca="1" xml:space="preserve"> 'FS Qtr'!CH$19</f>
        <v>3812.265639249993</v>
      </c>
      <c r="CI67" s="248">
        <f ca="1" xml:space="preserve"> 'FS Qtr'!CI$19</f>
        <v>858.40603912152346</v>
      </c>
      <c r="CJ67" s="248">
        <f ca="1" xml:space="preserve"> 'FS Qtr'!CJ$19</f>
        <v>858.40603912152437</v>
      </c>
      <c r="CK67" s="248">
        <f ca="1" xml:space="preserve"> 'FS Qtr'!CK$19</f>
        <v>3356.3368185530626</v>
      </c>
      <c r="CL67" s="248">
        <f ca="1" xml:space="preserve"> 'FS Qtr'!CL$19</f>
        <v>3786.45834751243</v>
      </c>
      <c r="CM67" s="248">
        <f ca="1" xml:space="preserve"> 'FS Qtr'!CM$19</f>
        <v>847.29456629007291</v>
      </c>
      <c r="CN67" s="248">
        <f ca="1" xml:space="preserve"> 'FS Qtr'!CN$19</f>
        <v>847.29456629007427</v>
      </c>
      <c r="CO67" s="248">
        <f ca="1" xml:space="preserve"> 'FS Qtr'!CO$19</f>
        <v>3332.7978294060313</v>
      </c>
      <c r="CP67" s="248">
        <f ca="1" xml:space="preserve"> 'FS Qtr'!CP$19</f>
        <v>3760.779450261125</v>
      </c>
      <c r="CQ67" s="248">
        <f ca="1" xml:space="preserve"> 'FS Qtr'!CQ$19</f>
        <v>836.23837441798332</v>
      </c>
      <c r="CR67" s="248">
        <f ca="1" xml:space="preserve"> 'FS Qtr'!CR$19</f>
        <v>836.23837441798423</v>
      </c>
      <c r="CS67" s="248">
        <f ca="1" xml:space="preserve"> 'FS Qtr'!CS$19</f>
        <v>3309.375949657745</v>
      </c>
      <c r="CT67" s="248">
        <f ca="1" xml:space="preserve"> 'FS Qtr'!CT$19</f>
        <v>3735.2283087175392</v>
      </c>
      <c r="CU67" s="248">
        <f ca="1" xml:space="preserve"> 'FS Qtr'!CU$19</f>
        <v>825.23718847560622</v>
      </c>
      <c r="CV67" s="248">
        <f ca="1" xml:space="preserve"> 'FS Qtr'!CV$19</f>
        <v>825.23718847560713</v>
      </c>
      <c r="CW67" s="248">
        <f ca="1" xml:space="preserve"> 'FS Qtr'!CW$19</f>
        <v>3286.0705966743726</v>
      </c>
      <c r="CX67" s="248">
        <f ca="1" xml:space="preserve"> 'FS Qtr'!CX$19</f>
        <v>3709.8042872811347</v>
      </c>
      <c r="CY67" s="248">
        <f ca="1" xml:space="preserve"> 'FS Qtr'!CY$19</f>
        <v>814.29073480159832</v>
      </c>
      <c r="CZ67" s="248">
        <f ca="1" xml:space="preserve"> 'FS Qtr'!CZ$19</f>
        <v>814.29073480159968</v>
      </c>
      <c r="DA67" s="248">
        <f ca="1" xml:space="preserve"> 'FS Qtr'!DA$19</f>
        <v>3262.881190720771</v>
      </c>
      <c r="DB67" s="248">
        <f ca="1" xml:space="preserve"> 'FS Qtr'!DB$19</f>
        <v>3684.5067535135677</v>
      </c>
      <c r="DC67" s="248">
        <f ca="1" xml:space="preserve"> 'FS Qtr'!DC$19</f>
        <v>803.3987410961181</v>
      </c>
      <c r="DD67" s="248">
        <f ca="1" xml:space="preserve"> 'FS Qtr'!DD$19</f>
        <v>803.39874109611901</v>
      </c>
      <c r="DE67" s="248">
        <f ca="1" xml:space="preserve"> 'FS Qtr'!DE$19</f>
        <v>3239.8071549460401</v>
      </c>
      <c r="DF67" s="248">
        <f ca="1" xml:space="preserve"> 'FS Qtr'!DF$19</f>
        <v>3659.3350781229528</v>
      </c>
      <c r="DG67" s="248">
        <f ca="1" xml:space="preserve"> 'FS Qtr'!DG$19</f>
        <v>792.56093641404777</v>
      </c>
      <c r="DH67" s="248">
        <f ca="1" xml:space="preserve"> 'FS Qtr'!DH$19</f>
        <v>792.56093641404914</v>
      </c>
      <c r="DI67" s="248">
        <f ca="1" xml:space="preserve"> 'FS Qtr'!DI$19</f>
        <v>4216.8479153691951</v>
      </c>
      <c r="DJ67" s="248">
        <f ca="1" xml:space="preserve"> 'FS Qtr'!DJ$19</f>
        <v>4634.2886349482114</v>
      </c>
      <c r="DK67" s="248">
        <f ca="1" xml:space="preserve"> 'FS Qtr'!DK$19</f>
        <v>1781.7770511582571</v>
      </c>
      <c r="DL67" s="248">
        <f ca="1" xml:space="preserve"> 'FS Qtr'!DL$19</f>
        <v>1781.777051158258</v>
      </c>
      <c r="DM67" s="248">
        <f ca="1" xml:space="preserve"> 'FS Qtr'!DM$19</f>
        <v>4194.0029008648717</v>
      </c>
      <c r="DN67" s="248">
        <f ca="1" xml:space="preserve"> 'FS Qtr'!DN$19</f>
        <v>4609.366800943495</v>
      </c>
      <c r="DO67" s="248">
        <f ca="1" xml:space="preserve"> 'FS Qtr'!DO$19</f>
        <v>1771.0468170728927</v>
      </c>
      <c r="DP67" s="248">
        <f ca="1" xml:space="preserve"> 'FS Qtr'!DP$19</f>
        <v>1771.0468170728941</v>
      </c>
      <c r="DQ67" s="248">
        <f ca="1" xml:space="preserve"> 'FS Qtr'!DQ$19</f>
        <v>4171.271543149126</v>
      </c>
      <c r="DR67" s="248">
        <f ca="1" xml:space="preserve"> 'FS Qtr'!DR$19</f>
        <v>4584.5689561626823</v>
      </c>
      <c r="DS67" s="248">
        <f ca="1" xml:space="preserve"> 'FS Qtr'!DS$19</f>
        <v>1760.3699672367097</v>
      </c>
      <c r="DT67" s="248">
        <f ca="1" xml:space="preserve"> 'FS Qtr'!DT$19</f>
        <v>1760.3699672367106</v>
      </c>
      <c r="DU67" s="248">
        <f ca="1" xml:space="preserve"> 'FS Qtr'!DU$19</f>
        <v>4148.6532767653007</v>
      </c>
      <c r="DV67" s="248">
        <f ca="1" xml:space="preserve"> 'FS Qtr'!DV$19</f>
        <v>4559.8944837439649</v>
      </c>
      <c r="DW67" s="248">
        <f ca="1" xml:space="preserve"> 'FS Qtr'!DW$19</f>
        <v>1749.7462360564282</v>
      </c>
      <c r="DX67" s="248">
        <f ca="1" xml:space="preserve"> 'FS Qtr'!DX$19</f>
        <v>1749.7462360564291</v>
      </c>
      <c r="DY67" s="248">
        <f ca="1" xml:space="preserve"> 'FS Qtr'!DY$19</f>
        <v>4126.1475390699525</v>
      </c>
      <c r="DZ67" s="248">
        <f ca="1" xml:space="preserve"> 'FS Qtr'!DZ$19</f>
        <v>4535.3427698944924</v>
      </c>
      <c r="EA67" s="248">
        <f ca="1" xml:space="preserve"> 'FS Qtr'!EA$19</f>
        <v>1739.1753592601276</v>
      </c>
      <c r="EB67" s="248">
        <f ca="1" xml:space="preserve"> 'FS Qtr'!EB$19</f>
        <v>1739.175359260129</v>
      </c>
      <c r="EC67" s="248">
        <f ca="1" xml:space="preserve"> 'FS Qtr'!EC$19</f>
        <v>0</v>
      </c>
      <c r="ED67" s="248">
        <f ca="1" xml:space="preserve"> 'FS Qtr'!ED$19</f>
        <v>0</v>
      </c>
      <c r="EE67" s="248">
        <f ca="1" xml:space="preserve"> 'FS Qtr'!EE$19</f>
        <v>0</v>
      </c>
      <c r="EF67" s="248">
        <f ca="1" xml:space="preserve"> 'FS Qtr'!EF$19</f>
        <v>0</v>
      </c>
      <c r="EG67" s="248">
        <f ca="1" xml:space="preserve"> 'FS Qtr'!EG$19</f>
        <v>0</v>
      </c>
      <c r="EH67" s="248">
        <f ca="1" xml:space="preserve"> 'FS Qtr'!EH$19</f>
        <v>0</v>
      </c>
      <c r="EI67" s="248">
        <f ca="1" xml:space="preserve"> 'FS Qtr'!EI$19</f>
        <v>0</v>
      </c>
      <c r="EJ67" s="248">
        <f ca="1" xml:space="preserve"> 'FS Qtr'!EJ$19</f>
        <v>0</v>
      </c>
      <c r="EK67" s="248">
        <f ca="1" xml:space="preserve"> 'FS Qtr'!EK$19</f>
        <v>0</v>
      </c>
      <c r="EL67" s="248">
        <f ca="1" xml:space="preserve"> 'FS Qtr'!EL$19</f>
        <v>0</v>
      </c>
      <c r="EM67" s="248">
        <f ca="1" xml:space="preserve"> 'FS Qtr'!EM$19</f>
        <v>0</v>
      </c>
      <c r="EN67" s="248">
        <f ca="1" xml:space="preserve"> 'FS Qtr'!EN$19</f>
        <v>0</v>
      </c>
      <c r="EO67" s="248">
        <f ca="1" xml:space="preserve"> 'FS Qtr'!EO$19</f>
        <v>0</v>
      </c>
      <c r="EP67" s="248">
        <f ca="1" xml:space="preserve"> 'FS Qtr'!EP$19</f>
        <v>0</v>
      </c>
      <c r="EQ67" s="248">
        <f ca="1" xml:space="preserve"> 'FS Qtr'!EQ$19</f>
        <v>0</v>
      </c>
      <c r="ER67" s="248">
        <f ca="1" xml:space="preserve"> 'FS Qtr'!ER$19</f>
        <v>0</v>
      </c>
      <c r="ES67" s="248">
        <f ca="1" xml:space="preserve"> 'FS Qtr'!ES$19</f>
        <v>0</v>
      </c>
      <c r="ET67" s="248">
        <f ca="1" xml:space="preserve"> 'FS Qtr'!ET$19</f>
        <v>0</v>
      </c>
      <c r="EU67" s="248">
        <f ca="1" xml:space="preserve"> 'FS Qtr'!EU$19</f>
        <v>0</v>
      </c>
      <c r="EV67" s="248">
        <f ca="1" xml:space="preserve"> 'FS Qtr'!EV$19</f>
        <v>0</v>
      </c>
      <c r="EW67" s="248">
        <f ca="1" xml:space="preserve"> 'FS Qtr'!EW$19</f>
        <v>0</v>
      </c>
      <c r="EX67" s="248">
        <f ca="1" xml:space="preserve"> 'FS Qtr'!EX$19</f>
        <v>0</v>
      </c>
      <c r="EY67" s="248">
        <f ca="1" xml:space="preserve"> 'FS Qtr'!EY$19</f>
        <v>0</v>
      </c>
      <c r="EZ67" s="248">
        <f ca="1" xml:space="preserve"> 'FS Qtr'!EZ$19</f>
        <v>0</v>
      </c>
      <c r="FA67" s="248">
        <f ca="1" xml:space="preserve"> 'FS Qtr'!FA$19</f>
        <v>0</v>
      </c>
      <c r="FB67" s="248">
        <f ca="1" xml:space="preserve"> 'FS Qtr'!FB$19</f>
        <v>0</v>
      </c>
      <c r="FC67" s="248">
        <f ca="1" xml:space="preserve"> 'FS Qtr'!FC$19</f>
        <v>0</v>
      </c>
      <c r="FD67" s="248">
        <f ca="1" xml:space="preserve"> 'FS Qtr'!FD$19</f>
        <v>0</v>
      </c>
      <c r="FE67" s="248">
        <f ca="1" xml:space="preserve"> 'FS Qtr'!FE$19</f>
        <v>0</v>
      </c>
      <c r="FF67" s="248">
        <f ca="1" xml:space="preserve"> 'FS Qtr'!FF$19</f>
        <v>0</v>
      </c>
      <c r="FG67" s="248">
        <f ca="1" xml:space="preserve"> 'FS Qtr'!FG$19</f>
        <v>0</v>
      </c>
      <c r="FH67" s="248">
        <f ca="1" xml:space="preserve"> 'FS Qtr'!FH$19</f>
        <v>0</v>
      </c>
      <c r="FI67" s="248">
        <f ca="1" xml:space="preserve"> 'FS Qtr'!FI$19</f>
        <v>0</v>
      </c>
      <c r="FJ67" s="248">
        <f ca="1" xml:space="preserve"> 'FS Qtr'!FJ$19</f>
        <v>0</v>
      </c>
      <c r="FK67" s="248">
        <f ca="1" xml:space="preserve"> 'FS Qtr'!FK$19</f>
        <v>0</v>
      </c>
      <c r="FL67" s="248">
        <f ca="1" xml:space="preserve"> 'FS Qtr'!FL$19</f>
        <v>0</v>
      </c>
      <c r="FM67" s="248">
        <f ca="1" xml:space="preserve"> 'FS Qtr'!FM$19</f>
        <v>0</v>
      </c>
      <c r="FN67" s="248">
        <f ca="1" xml:space="preserve"> 'FS Qtr'!FN$19</f>
        <v>0</v>
      </c>
      <c r="FO67" s="248">
        <f ca="1" xml:space="preserve"> 'FS Qtr'!FO$19</f>
        <v>0</v>
      </c>
      <c r="FP67" s="248">
        <f ca="1" xml:space="preserve"> 'FS Qtr'!FP$19</f>
        <v>0</v>
      </c>
      <c r="FQ67" s="248">
        <f ca="1" xml:space="preserve"> 'FS Qtr'!FQ$19</f>
        <v>0</v>
      </c>
      <c r="FR67" s="248">
        <f ca="1" xml:space="preserve"> 'FS Qtr'!FR$19</f>
        <v>0</v>
      </c>
      <c r="FS67" s="248">
        <f ca="1" xml:space="preserve"> 'FS Qtr'!FS$19</f>
        <v>0</v>
      </c>
      <c r="FT67" s="248">
        <f ca="1" xml:space="preserve"> 'FS Qtr'!FT$19</f>
        <v>0</v>
      </c>
      <c r="FU67" s="248">
        <f ca="1" xml:space="preserve"> 'FS Qtr'!FU$19</f>
        <v>0</v>
      </c>
      <c r="FV67" s="248">
        <f ca="1" xml:space="preserve"> 'FS Qtr'!FV$19</f>
        <v>0</v>
      </c>
      <c r="FW67" s="248">
        <f ca="1" xml:space="preserve"> 'FS Qtr'!FW$19</f>
        <v>0</v>
      </c>
      <c r="FX67" s="248">
        <f ca="1" xml:space="preserve"> 'FS Qtr'!FX$19</f>
        <v>0</v>
      </c>
      <c r="FY67" s="248">
        <f ca="1" xml:space="preserve"> 'FS Qtr'!FY$19</f>
        <v>0</v>
      </c>
      <c r="FZ67" s="248">
        <f ca="1" xml:space="preserve"> 'FS Qtr'!FZ$19</f>
        <v>0</v>
      </c>
      <c r="GA67" s="248">
        <f ca="1" xml:space="preserve"> 'FS Qtr'!GA$19</f>
        <v>0</v>
      </c>
      <c r="GB67" s="248">
        <f ca="1" xml:space="preserve"> 'FS Qtr'!GB$19</f>
        <v>0</v>
      </c>
      <c r="GC67" s="248">
        <f ca="1" xml:space="preserve"> 'FS Qtr'!GC$19</f>
        <v>0</v>
      </c>
      <c r="GD67" s="248">
        <f ca="1" xml:space="preserve"> 'FS Qtr'!GD$19</f>
        <v>0</v>
      </c>
      <c r="GE67" s="248">
        <f ca="1" xml:space="preserve"> 'FS Qtr'!GE$19</f>
        <v>0</v>
      </c>
      <c r="GF67" s="248">
        <f ca="1" xml:space="preserve"> 'FS Qtr'!GF$19</f>
        <v>0</v>
      </c>
      <c r="GG67" s="248">
        <f ca="1" xml:space="preserve"> 'FS Qtr'!GG$19</f>
        <v>0</v>
      </c>
      <c r="GH67" s="248">
        <f ca="1" xml:space="preserve"> 'FS Qtr'!GH$19</f>
        <v>0</v>
      </c>
      <c r="GI67" s="248">
        <f ca="1" xml:space="preserve"> 'FS Qtr'!GI$19</f>
        <v>0</v>
      </c>
      <c r="GJ67" s="248">
        <f ca="1" xml:space="preserve"> 'FS Qtr'!GJ$19</f>
        <v>0</v>
      </c>
    </row>
    <row r="68" spans="1:192" x14ac:dyDescent="0.25">
      <c r="E68" s="12" t="s">
        <v>263</v>
      </c>
      <c r="F68" s="361">
        <f ca="1" xml:space="preserve"> SUM(J66:GJ66) / SUM(J67:GJ67)</f>
        <v>0.20000000000000004</v>
      </c>
      <c r="G68" s="12" t="s">
        <v>108</v>
      </c>
    </row>
    <row r="70" spans="1:192" x14ac:dyDescent="0.25">
      <c r="B70" s="15" t="s">
        <v>256</v>
      </c>
    </row>
    <row r="72" spans="1:192" s="293" customFormat="1" x14ac:dyDescent="0.25">
      <c r="A72" s="288"/>
      <c r="B72" s="288"/>
      <c r="C72" s="289"/>
      <c r="D72" s="290"/>
      <c r="E72" s="549" t="str">
        <f xml:space="preserve"> InpC!E$68</f>
        <v xml:space="preserve">Tax losses carried forward - initial balance </v>
      </c>
      <c r="F72" s="549">
        <f xml:space="preserve"> InpC!F$68</f>
        <v>0</v>
      </c>
      <c r="G72" s="549" t="str">
        <f xml:space="preserve"> InpC!G$68</f>
        <v>$ 000s</v>
      </c>
      <c r="H72" s="292"/>
      <c r="I72" s="292"/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  <c r="AD72" s="291"/>
      <c r="AE72" s="291"/>
      <c r="AF72" s="291"/>
      <c r="AG72" s="291"/>
      <c r="AH72" s="291"/>
      <c r="AI72" s="291"/>
      <c r="AJ72" s="291"/>
      <c r="AK72" s="291"/>
      <c r="AL72" s="291"/>
      <c r="AM72" s="291"/>
      <c r="AN72" s="291"/>
      <c r="AO72" s="291"/>
      <c r="AP72" s="291"/>
      <c r="AQ72" s="291"/>
      <c r="AR72" s="291"/>
      <c r="AS72" s="291"/>
      <c r="AT72" s="291"/>
      <c r="AU72" s="291"/>
      <c r="AV72" s="291"/>
      <c r="AW72" s="291"/>
      <c r="AX72" s="291"/>
      <c r="AY72" s="291"/>
      <c r="AZ72" s="291"/>
      <c r="BA72" s="291"/>
      <c r="BB72" s="291"/>
      <c r="BC72" s="291"/>
      <c r="BD72" s="291"/>
      <c r="BE72" s="291"/>
      <c r="BF72" s="291"/>
      <c r="BG72" s="291"/>
      <c r="BH72" s="291"/>
      <c r="BI72" s="291"/>
      <c r="BJ72" s="291"/>
      <c r="BK72" s="291"/>
      <c r="BL72" s="291"/>
      <c r="BM72" s="291"/>
      <c r="BN72" s="291"/>
      <c r="BO72" s="291"/>
      <c r="BP72" s="291"/>
      <c r="BQ72" s="291"/>
      <c r="BR72" s="291"/>
      <c r="BS72" s="291"/>
      <c r="BT72" s="291"/>
      <c r="BU72" s="291"/>
      <c r="BV72" s="291"/>
      <c r="BW72" s="291"/>
      <c r="BX72" s="291"/>
      <c r="BY72" s="291"/>
      <c r="BZ72" s="291"/>
      <c r="CA72" s="291"/>
      <c r="CB72" s="291"/>
      <c r="CC72" s="291"/>
      <c r="CD72" s="291"/>
      <c r="CE72" s="291"/>
      <c r="CF72" s="291"/>
      <c r="CG72" s="291"/>
      <c r="CH72" s="291"/>
      <c r="CI72" s="291"/>
      <c r="CJ72" s="291"/>
      <c r="CK72" s="291"/>
      <c r="CL72" s="291"/>
      <c r="CM72" s="291"/>
      <c r="CN72" s="291"/>
      <c r="CO72" s="291"/>
      <c r="CP72" s="291"/>
      <c r="CQ72" s="291"/>
      <c r="CR72" s="291"/>
      <c r="CS72" s="291"/>
      <c r="CT72" s="291"/>
      <c r="CU72" s="291"/>
      <c r="CV72" s="291"/>
      <c r="CW72" s="291"/>
      <c r="CX72" s="291"/>
      <c r="CY72" s="291"/>
      <c r="CZ72" s="291"/>
      <c r="DA72" s="291"/>
      <c r="DB72" s="291"/>
      <c r="DC72" s="291"/>
      <c r="DD72" s="291"/>
      <c r="DE72" s="291"/>
      <c r="DF72" s="291"/>
      <c r="DG72" s="291"/>
      <c r="DH72" s="291"/>
      <c r="DI72" s="291"/>
      <c r="DJ72" s="291"/>
      <c r="DK72" s="291"/>
      <c r="DL72" s="291"/>
      <c r="DM72" s="291"/>
      <c r="DN72" s="291"/>
      <c r="DO72" s="291"/>
      <c r="DP72" s="291"/>
      <c r="DQ72" s="291"/>
      <c r="DR72" s="291"/>
      <c r="DS72" s="291"/>
      <c r="DT72" s="291"/>
      <c r="DU72" s="291"/>
      <c r="DV72" s="291"/>
      <c r="DW72" s="291"/>
      <c r="DX72" s="291"/>
      <c r="DY72" s="291"/>
      <c r="DZ72" s="291"/>
      <c r="EA72" s="291"/>
      <c r="EB72" s="291"/>
      <c r="EC72" s="291"/>
      <c r="ED72" s="291"/>
      <c r="EE72" s="291"/>
      <c r="EF72" s="291"/>
      <c r="EG72" s="291"/>
      <c r="EH72" s="291"/>
      <c r="EI72" s="291"/>
      <c r="EJ72" s="291"/>
      <c r="EK72" s="291"/>
      <c r="EL72" s="291"/>
      <c r="EM72" s="291"/>
      <c r="EN72" s="291"/>
      <c r="EO72" s="291"/>
      <c r="EP72" s="291"/>
      <c r="EQ72" s="291"/>
      <c r="ER72" s="291"/>
      <c r="ES72" s="291"/>
      <c r="ET72" s="291"/>
      <c r="EU72" s="291"/>
      <c r="EV72" s="291"/>
      <c r="EW72" s="291"/>
      <c r="EX72" s="291"/>
      <c r="EY72" s="291"/>
      <c r="EZ72" s="291"/>
      <c r="FA72" s="291"/>
      <c r="FB72" s="291"/>
      <c r="FC72" s="291"/>
      <c r="FD72" s="291"/>
      <c r="FE72" s="291"/>
      <c r="FF72" s="291"/>
      <c r="FG72" s="291"/>
      <c r="FH72" s="291"/>
      <c r="FI72" s="291"/>
      <c r="FJ72" s="291"/>
      <c r="FK72" s="291"/>
      <c r="FL72" s="291"/>
      <c r="FM72" s="291"/>
      <c r="FN72" s="291"/>
      <c r="FO72" s="291"/>
      <c r="FP72" s="291"/>
      <c r="FQ72" s="291"/>
      <c r="FR72" s="291"/>
      <c r="FS72" s="291"/>
      <c r="FT72" s="291"/>
      <c r="FU72" s="291"/>
      <c r="FV72" s="291"/>
      <c r="FW72" s="291"/>
      <c r="FX72" s="291"/>
      <c r="FY72" s="291"/>
      <c r="FZ72" s="291"/>
      <c r="GA72" s="291"/>
      <c r="GB72" s="291"/>
      <c r="GC72" s="291"/>
      <c r="GD72" s="291"/>
      <c r="GE72" s="291"/>
      <c r="GF72" s="291"/>
      <c r="GG72" s="291"/>
      <c r="GH72" s="291"/>
      <c r="GI72" s="291"/>
      <c r="GJ72" s="291"/>
    </row>
    <row r="73" spans="1:192" s="275" customFormat="1" x14ac:dyDescent="0.25">
      <c r="A73" s="15"/>
      <c r="B73" s="15"/>
      <c r="C73" s="21"/>
      <c r="D73" s="60"/>
      <c r="E73" s="301" t="str">
        <f xml:space="preserve"> Time!E$76</f>
        <v>Financial close date flag</v>
      </c>
      <c r="F73" s="301">
        <f xml:space="preserve"> Time!F$76</f>
        <v>0</v>
      </c>
      <c r="G73" s="301" t="str">
        <f xml:space="preserve"> Time!G$76</f>
        <v>flag</v>
      </c>
      <c r="H73" s="301">
        <f xml:space="preserve"> Time!H$76</f>
        <v>1</v>
      </c>
      <c r="I73" s="301">
        <f xml:space="preserve"> Time!I$76</f>
        <v>0</v>
      </c>
      <c r="J73" s="301">
        <f xml:space="preserve"> Time!J$76</f>
        <v>0</v>
      </c>
      <c r="K73" s="301">
        <f xml:space="preserve"> Time!K$76</f>
        <v>0</v>
      </c>
      <c r="L73" s="301">
        <f xml:space="preserve"> Time!L$76</f>
        <v>1</v>
      </c>
      <c r="M73" s="301">
        <f xml:space="preserve"> Time!M$76</f>
        <v>0</v>
      </c>
      <c r="N73" s="301">
        <f xml:space="preserve"> Time!N$76</f>
        <v>0</v>
      </c>
      <c r="O73" s="301">
        <f xml:space="preserve"> Time!O$76</f>
        <v>0</v>
      </c>
      <c r="P73" s="301">
        <f xml:space="preserve"> Time!P$76</f>
        <v>0</v>
      </c>
      <c r="Q73" s="301">
        <f xml:space="preserve"> Time!Q$76</f>
        <v>0</v>
      </c>
      <c r="R73" s="301">
        <f xml:space="preserve"> Time!R$76</f>
        <v>0</v>
      </c>
      <c r="S73" s="301">
        <f xml:space="preserve"> Time!S$76</f>
        <v>0</v>
      </c>
      <c r="T73" s="301">
        <f xml:space="preserve"> Time!T$76</f>
        <v>0</v>
      </c>
      <c r="U73" s="301">
        <f xml:space="preserve"> Time!U$76</f>
        <v>0</v>
      </c>
      <c r="V73" s="301">
        <f xml:space="preserve"> Time!V$76</f>
        <v>0</v>
      </c>
      <c r="W73" s="301">
        <f xml:space="preserve"> Time!W$76</f>
        <v>0</v>
      </c>
      <c r="X73" s="301">
        <f xml:space="preserve"> Time!X$76</f>
        <v>0</v>
      </c>
      <c r="Y73" s="301">
        <f xml:space="preserve"> Time!Y$76</f>
        <v>0</v>
      </c>
      <c r="Z73" s="301">
        <f xml:space="preserve"> Time!Z$76</f>
        <v>0</v>
      </c>
      <c r="AA73" s="301">
        <f xml:space="preserve"> Time!AA$76</f>
        <v>0</v>
      </c>
      <c r="AB73" s="301">
        <f xml:space="preserve"> Time!AB$76</f>
        <v>0</v>
      </c>
      <c r="AC73" s="301">
        <f xml:space="preserve"> Time!AC$76</f>
        <v>0</v>
      </c>
      <c r="AD73" s="301">
        <f xml:space="preserve"> Time!AD$76</f>
        <v>0</v>
      </c>
      <c r="AE73" s="301">
        <f xml:space="preserve"> Time!AE$76</f>
        <v>0</v>
      </c>
      <c r="AF73" s="301">
        <f xml:space="preserve"> Time!AF$76</f>
        <v>0</v>
      </c>
      <c r="AG73" s="301">
        <f xml:space="preserve"> Time!AG$76</f>
        <v>0</v>
      </c>
      <c r="AH73" s="301">
        <f xml:space="preserve"> Time!AH$76</f>
        <v>0</v>
      </c>
      <c r="AI73" s="301">
        <f xml:space="preserve"> Time!AI$76</f>
        <v>0</v>
      </c>
      <c r="AJ73" s="301">
        <f xml:space="preserve"> Time!AJ$76</f>
        <v>0</v>
      </c>
      <c r="AK73" s="301">
        <f xml:space="preserve"> Time!AK$76</f>
        <v>0</v>
      </c>
      <c r="AL73" s="301">
        <f xml:space="preserve"> Time!AL$76</f>
        <v>0</v>
      </c>
      <c r="AM73" s="301">
        <f xml:space="preserve"> Time!AM$76</f>
        <v>0</v>
      </c>
      <c r="AN73" s="301">
        <f xml:space="preserve"> Time!AN$76</f>
        <v>0</v>
      </c>
      <c r="AO73" s="301">
        <f xml:space="preserve"> Time!AO$76</f>
        <v>0</v>
      </c>
      <c r="AP73" s="301">
        <f xml:space="preserve"> Time!AP$76</f>
        <v>0</v>
      </c>
      <c r="AQ73" s="301">
        <f xml:space="preserve"> Time!AQ$76</f>
        <v>0</v>
      </c>
      <c r="AR73" s="301">
        <f xml:space="preserve"> Time!AR$76</f>
        <v>0</v>
      </c>
      <c r="AS73" s="301">
        <f xml:space="preserve"> Time!AS$76</f>
        <v>0</v>
      </c>
      <c r="AT73" s="301">
        <f xml:space="preserve"> Time!AT$76</f>
        <v>0</v>
      </c>
      <c r="AU73" s="301">
        <f xml:space="preserve"> Time!AU$76</f>
        <v>0</v>
      </c>
      <c r="AV73" s="301">
        <f xml:space="preserve"> Time!AV$76</f>
        <v>0</v>
      </c>
      <c r="AW73" s="301">
        <f xml:space="preserve"> Time!AW$76</f>
        <v>0</v>
      </c>
      <c r="AX73" s="301">
        <f xml:space="preserve"> Time!AX$76</f>
        <v>0</v>
      </c>
      <c r="AY73" s="301">
        <f xml:space="preserve"> Time!AY$76</f>
        <v>0</v>
      </c>
      <c r="AZ73" s="301">
        <f xml:space="preserve"> Time!AZ$76</f>
        <v>0</v>
      </c>
      <c r="BA73" s="301">
        <f xml:space="preserve"> Time!BA$76</f>
        <v>0</v>
      </c>
      <c r="BB73" s="301">
        <f xml:space="preserve"> Time!BB$76</f>
        <v>0</v>
      </c>
      <c r="BC73" s="301">
        <f xml:space="preserve"> Time!BC$76</f>
        <v>0</v>
      </c>
      <c r="BD73" s="301">
        <f xml:space="preserve"> Time!BD$76</f>
        <v>0</v>
      </c>
      <c r="BE73" s="301">
        <f xml:space="preserve"> Time!BE$76</f>
        <v>0</v>
      </c>
      <c r="BF73" s="301">
        <f xml:space="preserve"> Time!BF$76</f>
        <v>0</v>
      </c>
      <c r="BG73" s="301">
        <f xml:space="preserve"> Time!BG$76</f>
        <v>0</v>
      </c>
      <c r="BH73" s="301">
        <f xml:space="preserve"> Time!BH$76</f>
        <v>0</v>
      </c>
      <c r="BI73" s="301">
        <f xml:space="preserve"> Time!BI$76</f>
        <v>0</v>
      </c>
      <c r="BJ73" s="301">
        <f xml:space="preserve"> Time!BJ$76</f>
        <v>0</v>
      </c>
      <c r="BK73" s="301">
        <f xml:space="preserve"> Time!BK$76</f>
        <v>0</v>
      </c>
      <c r="BL73" s="301">
        <f xml:space="preserve"> Time!BL$76</f>
        <v>0</v>
      </c>
      <c r="BM73" s="301">
        <f xml:space="preserve"> Time!BM$76</f>
        <v>0</v>
      </c>
      <c r="BN73" s="301">
        <f xml:space="preserve"> Time!BN$76</f>
        <v>0</v>
      </c>
      <c r="BO73" s="301">
        <f xml:space="preserve"> Time!BO$76</f>
        <v>0</v>
      </c>
      <c r="BP73" s="301">
        <f xml:space="preserve"> Time!BP$76</f>
        <v>0</v>
      </c>
      <c r="BQ73" s="301">
        <f xml:space="preserve"> Time!BQ$76</f>
        <v>0</v>
      </c>
      <c r="BR73" s="301">
        <f xml:space="preserve"> Time!BR$76</f>
        <v>0</v>
      </c>
      <c r="BS73" s="301">
        <f xml:space="preserve"> Time!BS$76</f>
        <v>0</v>
      </c>
      <c r="BT73" s="301">
        <f xml:space="preserve"> Time!BT$76</f>
        <v>0</v>
      </c>
      <c r="BU73" s="301">
        <f xml:space="preserve"> Time!BU$76</f>
        <v>0</v>
      </c>
      <c r="BV73" s="301">
        <f xml:space="preserve"> Time!BV$76</f>
        <v>0</v>
      </c>
      <c r="BW73" s="301">
        <f xml:space="preserve"> Time!BW$76</f>
        <v>0</v>
      </c>
      <c r="BX73" s="301">
        <f xml:space="preserve"> Time!BX$76</f>
        <v>0</v>
      </c>
      <c r="BY73" s="301">
        <f xml:space="preserve"> Time!BY$76</f>
        <v>0</v>
      </c>
      <c r="BZ73" s="301">
        <f xml:space="preserve"> Time!BZ$76</f>
        <v>0</v>
      </c>
      <c r="CA73" s="301">
        <f xml:space="preserve"> Time!CA$76</f>
        <v>0</v>
      </c>
      <c r="CB73" s="301">
        <f xml:space="preserve"> Time!CB$76</f>
        <v>0</v>
      </c>
      <c r="CC73" s="301">
        <f xml:space="preserve"> Time!CC$76</f>
        <v>0</v>
      </c>
      <c r="CD73" s="301">
        <f xml:space="preserve"> Time!CD$76</f>
        <v>0</v>
      </c>
      <c r="CE73" s="301">
        <f xml:space="preserve"> Time!CE$76</f>
        <v>0</v>
      </c>
      <c r="CF73" s="301">
        <f xml:space="preserve"> Time!CF$76</f>
        <v>0</v>
      </c>
      <c r="CG73" s="301">
        <f xml:space="preserve"> Time!CG$76</f>
        <v>0</v>
      </c>
      <c r="CH73" s="301">
        <f xml:space="preserve"> Time!CH$76</f>
        <v>0</v>
      </c>
      <c r="CI73" s="301">
        <f xml:space="preserve"> Time!CI$76</f>
        <v>0</v>
      </c>
      <c r="CJ73" s="301">
        <f xml:space="preserve"> Time!CJ$76</f>
        <v>0</v>
      </c>
      <c r="CK73" s="301">
        <f xml:space="preserve"> Time!CK$76</f>
        <v>0</v>
      </c>
      <c r="CL73" s="301">
        <f xml:space="preserve"> Time!CL$76</f>
        <v>0</v>
      </c>
      <c r="CM73" s="301">
        <f xml:space="preserve"> Time!CM$76</f>
        <v>0</v>
      </c>
      <c r="CN73" s="301">
        <f xml:space="preserve"> Time!CN$76</f>
        <v>0</v>
      </c>
      <c r="CO73" s="301">
        <f xml:space="preserve"> Time!CO$76</f>
        <v>0</v>
      </c>
      <c r="CP73" s="301">
        <f xml:space="preserve"> Time!CP$76</f>
        <v>0</v>
      </c>
      <c r="CQ73" s="301">
        <f xml:space="preserve"> Time!CQ$76</f>
        <v>0</v>
      </c>
      <c r="CR73" s="301">
        <f xml:space="preserve"> Time!CR$76</f>
        <v>0</v>
      </c>
      <c r="CS73" s="301">
        <f xml:space="preserve"> Time!CS$76</f>
        <v>0</v>
      </c>
      <c r="CT73" s="301">
        <f xml:space="preserve"> Time!CT$76</f>
        <v>0</v>
      </c>
      <c r="CU73" s="301">
        <f xml:space="preserve"> Time!CU$76</f>
        <v>0</v>
      </c>
      <c r="CV73" s="301">
        <f xml:space="preserve"> Time!CV$76</f>
        <v>0</v>
      </c>
      <c r="CW73" s="301">
        <f xml:space="preserve"> Time!CW$76</f>
        <v>0</v>
      </c>
      <c r="CX73" s="301">
        <f xml:space="preserve"> Time!CX$76</f>
        <v>0</v>
      </c>
      <c r="CY73" s="301">
        <f xml:space="preserve"> Time!CY$76</f>
        <v>0</v>
      </c>
      <c r="CZ73" s="301">
        <f xml:space="preserve"> Time!CZ$76</f>
        <v>0</v>
      </c>
      <c r="DA73" s="301">
        <f xml:space="preserve"> Time!DA$76</f>
        <v>0</v>
      </c>
      <c r="DB73" s="301">
        <f xml:space="preserve"> Time!DB$76</f>
        <v>0</v>
      </c>
      <c r="DC73" s="301">
        <f xml:space="preserve"> Time!DC$76</f>
        <v>0</v>
      </c>
      <c r="DD73" s="301">
        <f xml:space="preserve"> Time!DD$76</f>
        <v>0</v>
      </c>
      <c r="DE73" s="301">
        <f xml:space="preserve"> Time!DE$76</f>
        <v>0</v>
      </c>
      <c r="DF73" s="301">
        <f xml:space="preserve"> Time!DF$76</f>
        <v>0</v>
      </c>
      <c r="DG73" s="301">
        <f xml:space="preserve"> Time!DG$76</f>
        <v>0</v>
      </c>
      <c r="DH73" s="301">
        <f xml:space="preserve"> Time!DH$76</f>
        <v>0</v>
      </c>
      <c r="DI73" s="301">
        <f xml:space="preserve"> Time!DI$76</f>
        <v>0</v>
      </c>
      <c r="DJ73" s="301">
        <f xml:space="preserve"> Time!DJ$76</f>
        <v>0</v>
      </c>
      <c r="DK73" s="301">
        <f xml:space="preserve"> Time!DK$76</f>
        <v>0</v>
      </c>
      <c r="DL73" s="301">
        <f xml:space="preserve"> Time!DL$76</f>
        <v>0</v>
      </c>
      <c r="DM73" s="301">
        <f xml:space="preserve"> Time!DM$76</f>
        <v>0</v>
      </c>
      <c r="DN73" s="301">
        <f xml:space="preserve"> Time!DN$76</f>
        <v>0</v>
      </c>
      <c r="DO73" s="301">
        <f xml:space="preserve"> Time!DO$76</f>
        <v>0</v>
      </c>
      <c r="DP73" s="301">
        <f xml:space="preserve"> Time!DP$76</f>
        <v>0</v>
      </c>
      <c r="DQ73" s="301">
        <f xml:space="preserve"> Time!DQ$76</f>
        <v>0</v>
      </c>
      <c r="DR73" s="301">
        <f xml:space="preserve"> Time!DR$76</f>
        <v>0</v>
      </c>
      <c r="DS73" s="301">
        <f xml:space="preserve"> Time!DS$76</f>
        <v>0</v>
      </c>
      <c r="DT73" s="301">
        <f xml:space="preserve"> Time!DT$76</f>
        <v>0</v>
      </c>
      <c r="DU73" s="301">
        <f xml:space="preserve"> Time!DU$76</f>
        <v>0</v>
      </c>
      <c r="DV73" s="301">
        <f xml:space="preserve"> Time!DV$76</f>
        <v>0</v>
      </c>
      <c r="DW73" s="301">
        <f xml:space="preserve"> Time!DW$76</f>
        <v>0</v>
      </c>
      <c r="DX73" s="301">
        <f xml:space="preserve"> Time!DX$76</f>
        <v>0</v>
      </c>
      <c r="DY73" s="301">
        <f xml:space="preserve"> Time!DY$76</f>
        <v>0</v>
      </c>
      <c r="DZ73" s="301">
        <f xml:space="preserve"> Time!DZ$76</f>
        <v>0</v>
      </c>
      <c r="EA73" s="301">
        <f xml:space="preserve"> Time!EA$76</f>
        <v>0</v>
      </c>
      <c r="EB73" s="301">
        <f xml:space="preserve"> Time!EB$76</f>
        <v>0</v>
      </c>
      <c r="EC73" s="301">
        <f xml:space="preserve"> Time!EC$76</f>
        <v>0</v>
      </c>
      <c r="ED73" s="301">
        <f xml:space="preserve"> Time!ED$76</f>
        <v>0</v>
      </c>
      <c r="EE73" s="301">
        <f xml:space="preserve"> Time!EE$76</f>
        <v>0</v>
      </c>
      <c r="EF73" s="301">
        <f xml:space="preserve"> Time!EF$76</f>
        <v>0</v>
      </c>
      <c r="EG73" s="301">
        <f xml:space="preserve"> Time!EG$76</f>
        <v>0</v>
      </c>
      <c r="EH73" s="301">
        <f xml:space="preserve"> Time!EH$76</f>
        <v>0</v>
      </c>
      <c r="EI73" s="301">
        <f xml:space="preserve"> Time!EI$76</f>
        <v>0</v>
      </c>
      <c r="EJ73" s="301">
        <f xml:space="preserve"> Time!EJ$76</f>
        <v>0</v>
      </c>
      <c r="EK73" s="301">
        <f xml:space="preserve"> Time!EK$76</f>
        <v>0</v>
      </c>
      <c r="EL73" s="301">
        <f xml:space="preserve"> Time!EL$76</f>
        <v>0</v>
      </c>
      <c r="EM73" s="301">
        <f xml:space="preserve"> Time!EM$76</f>
        <v>0</v>
      </c>
      <c r="EN73" s="301">
        <f xml:space="preserve"> Time!EN$76</f>
        <v>0</v>
      </c>
      <c r="EO73" s="301">
        <f xml:space="preserve"> Time!EO$76</f>
        <v>0</v>
      </c>
      <c r="EP73" s="301">
        <f xml:space="preserve"> Time!EP$76</f>
        <v>0</v>
      </c>
      <c r="EQ73" s="301">
        <f xml:space="preserve"> Time!EQ$76</f>
        <v>0</v>
      </c>
      <c r="ER73" s="301">
        <f xml:space="preserve"> Time!ER$76</f>
        <v>0</v>
      </c>
      <c r="ES73" s="301">
        <f xml:space="preserve"> Time!ES$76</f>
        <v>0</v>
      </c>
      <c r="ET73" s="301">
        <f xml:space="preserve"> Time!ET$76</f>
        <v>0</v>
      </c>
      <c r="EU73" s="301">
        <f xml:space="preserve"> Time!EU$76</f>
        <v>0</v>
      </c>
      <c r="EV73" s="301">
        <f xml:space="preserve"> Time!EV$76</f>
        <v>0</v>
      </c>
      <c r="EW73" s="301">
        <f xml:space="preserve"> Time!EW$76</f>
        <v>0</v>
      </c>
      <c r="EX73" s="301">
        <f xml:space="preserve"> Time!EX$76</f>
        <v>0</v>
      </c>
      <c r="EY73" s="301">
        <f xml:space="preserve"> Time!EY$76</f>
        <v>0</v>
      </c>
      <c r="EZ73" s="301">
        <f xml:space="preserve"> Time!EZ$76</f>
        <v>0</v>
      </c>
      <c r="FA73" s="301">
        <f xml:space="preserve"> Time!FA$76</f>
        <v>0</v>
      </c>
      <c r="FB73" s="301">
        <f xml:space="preserve"> Time!FB$76</f>
        <v>0</v>
      </c>
      <c r="FC73" s="301">
        <f xml:space="preserve"> Time!FC$76</f>
        <v>0</v>
      </c>
      <c r="FD73" s="301">
        <f xml:space="preserve"> Time!FD$76</f>
        <v>0</v>
      </c>
      <c r="FE73" s="301">
        <f xml:space="preserve"> Time!FE$76</f>
        <v>0</v>
      </c>
      <c r="FF73" s="301">
        <f xml:space="preserve"> Time!FF$76</f>
        <v>0</v>
      </c>
      <c r="FG73" s="301">
        <f xml:space="preserve"> Time!FG$76</f>
        <v>0</v>
      </c>
      <c r="FH73" s="301">
        <f xml:space="preserve"> Time!FH$76</f>
        <v>0</v>
      </c>
      <c r="FI73" s="301">
        <f xml:space="preserve"> Time!FI$76</f>
        <v>0</v>
      </c>
      <c r="FJ73" s="301">
        <f xml:space="preserve"> Time!FJ$76</f>
        <v>0</v>
      </c>
      <c r="FK73" s="301">
        <f xml:space="preserve"> Time!FK$76</f>
        <v>0</v>
      </c>
      <c r="FL73" s="301">
        <f xml:space="preserve"> Time!FL$76</f>
        <v>0</v>
      </c>
      <c r="FM73" s="301">
        <f xml:space="preserve"> Time!FM$76</f>
        <v>0</v>
      </c>
      <c r="FN73" s="301">
        <f xml:space="preserve"> Time!FN$76</f>
        <v>0</v>
      </c>
      <c r="FO73" s="301">
        <f xml:space="preserve"> Time!FO$76</f>
        <v>0</v>
      </c>
      <c r="FP73" s="301">
        <f xml:space="preserve"> Time!FP$76</f>
        <v>0</v>
      </c>
      <c r="FQ73" s="301">
        <f xml:space="preserve"> Time!FQ$76</f>
        <v>0</v>
      </c>
      <c r="FR73" s="301">
        <f xml:space="preserve"> Time!FR$76</f>
        <v>0</v>
      </c>
      <c r="FS73" s="301">
        <f xml:space="preserve"> Time!FS$76</f>
        <v>0</v>
      </c>
      <c r="FT73" s="301">
        <f xml:space="preserve"> Time!FT$76</f>
        <v>0</v>
      </c>
      <c r="FU73" s="301">
        <f xml:space="preserve"> Time!FU$76</f>
        <v>0</v>
      </c>
      <c r="FV73" s="301">
        <f xml:space="preserve"> Time!FV$76</f>
        <v>0</v>
      </c>
      <c r="FW73" s="301">
        <f xml:space="preserve"> Time!FW$76</f>
        <v>0</v>
      </c>
      <c r="FX73" s="301">
        <f xml:space="preserve"> Time!FX$76</f>
        <v>0</v>
      </c>
      <c r="FY73" s="301">
        <f xml:space="preserve"> Time!FY$76</f>
        <v>0</v>
      </c>
      <c r="FZ73" s="301">
        <f xml:space="preserve"> Time!FZ$76</f>
        <v>0</v>
      </c>
      <c r="GA73" s="301">
        <f xml:space="preserve"> Time!GA$76</f>
        <v>0</v>
      </c>
      <c r="GB73" s="301">
        <f xml:space="preserve"> Time!GB$76</f>
        <v>0</v>
      </c>
      <c r="GC73" s="301">
        <f xml:space="preserve"> Time!GC$76</f>
        <v>0</v>
      </c>
      <c r="GD73" s="301">
        <f xml:space="preserve"> Time!GD$76</f>
        <v>0</v>
      </c>
      <c r="GE73" s="301">
        <f xml:space="preserve"> Time!GE$76</f>
        <v>0</v>
      </c>
      <c r="GF73" s="301">
        <f xml:space="preserve"> Time!GF$76</f>
        <v>0</v>
      </c>
      <c r="GG73" s="301">
        <f xml:space="preserve"> Time!GG$76</f>
        <v>0</v>
      </c>
      <c r="GH73" s="301">
        <f xml:space="preserve"> Time!GH$76</f>
        <v>0</v>
      </c>
      <c r="GI73" s="301">
        <f xml:space="preserve"> Time!GI$76</f>
        <v>0</v>
      </c>
      <c r="GJ73" s="301">
        <f xml:space="preserve"> Time!GJ$76</f>
        <v>0</v>
      </c>
    </row>
    <row r="74" spans="1:192" s="275" customFormat="1" x14ac:dyDescent="0.25">
      <c r="A74" s="15"/>
      <c r="B74" s="15"/>
      <c r="C74" s="21"/>
      <c r="D74" s="60"/>
      <c r="E74" s="286"/>
      <c r="F74" s="286"/>
      <c r="G74" s="286"/>
      <c r="H74" s="286"/>
      <c r="I74" s="43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286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286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286"/>
      <c r="BV74" s="286"/>
      <c r="BW74" s="286"/>
      <c r="BX74" s="286"/>
      <c r="BY74" s="286"/>
      <c r="BZ74" s="286"/>
      <c r="CA74" s="286"/>
      <c r="CB74" s="286"/>
      <c r="CC74" s="286"/>
      <c r="CD74" s="286"/>
      <c r="CE74" s="286"/>
      <c r="CF74" s="286"/>
      <c r="CG74" s="286"/>
      <c r="CH74" s="286"/>
      <c r="CI74" s="286"/>
      <c r="CJ74" s="286"/>
      <c r="CK74" s="286"/>
      <c r="CL74" s="286"/>
      <c r="CM74" s="286"/>
      <c r="CN74" s="286"/>
      <c r="CO74" s="286"/>
      <c r="CP74" s="286"/>
      <c r="CQ74" s="286"/>
      <c r="CR74" s="286"/>
      <c r="CS74" s="286"/>
      <c r="CT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  <c r="FQ74" s="286"/>
      <c r="FR74" s="286"/>
      <c r="FS74" s="286"/>
      <c r="FT74" s="286"/>
      <c r="FU74" s="286"/>
      <c r="FV74" s="286"/>
      <c r="FW74" s="286"/>
      <c r="FX74" s="286"/>
      <c r="FY74" s="286"/>
      <c r="FZ74" s="286"/>
      <c r="GA74" s="286"/>
      <c r="GB74" s="286"/>
      <c r="GC74" s="286"/>
      <c r="GD74" s="286"/>
      <c r="GE74" s="286"/>
      <c r="GF74" s="286"/>
      <c r="GG74" s="286"/>
      <c r="GH74" s="286"/>
      <c r="GI74" s="286"/>
      <c r="GJ74" s="286"/>
    </row>
    <row r="75" spans="1:192" s="275" customFormat="1" x14ac:dyDescent="0.25">
      <c r="A75" s="15"/>
      <c r="B75" s="15"/>
      <c r="C75" s="21"/>
      <c r="D75" s="60"/>
      <c r="E75" s="286" t="s">
        <v>276</v>
      </c>
      <c r="F75" s="286"/>
      <c r="G75" s="286" t="str">
        <f xml:space="preserve"> SMU</f>
        <v>$ 000s</v>
      </c>
      <c r="H75" s="286"/>
      <c r="I75" s="43"/>
      <c r="J75" s="286">
        <f t="shared" ref="J75:BU75" si="132">I78</f>
        <v>0</v>
      </c>
      <c r="K75" s="286">
        <f t="shared" si="132"/>
        <v>0</v>
      </c>
      <c r="L75" s="286">
        <f t="shared" ca="1" si="132"/>
        <v>0</v>
      </c>
      <c r="M75" s="286">
        <f t="shared" si="132"/>
        <v>0</v>
      </c>
      <c r="N75" s="286">
        <f t="shared" ca="1" si="132"/>
        <v>1288.124999999998</v>
      </c>
      <c r="O75" s="286">
        <f t="shared" ca="1" si="132"/>
        <v>1837.4499999999971</v>
      </c>
      <c r="P75" s="286">
        <f t="shared" ca="1" si="132"/>
        <v>5352.4124999999985</v>
      </c>
      <c r="Q75" s="286">
        <f t="shared" ca="1" si="132"/>
        <v>8613.4863749999986</v>
      </c>
      <c r="R75" s="286">
        <f t="shared" ca="1" si="132"/>
        <v>8933.3384180516132</v>
      </c>
      <c r="S75" s="286">
        <f t="shared" ca="1" si="132"/>
        <v>8517.0994488351935</v>
      </c>
      <c r="T75" s="286">
        <f t="shared" ca="1" si="132"/>
        <v>11094.476563651737</v>
      </c>
      <c r="U75" s="286">
        <f t="shared" ca="1" si="132"/>
        <v>13459.250735662776</v>
      </c>
      <c r="V75" s="286">
        <f t="shared" ca="1" si="132"/>
        <v>12931.831767268897</v>
      </c>
      <c r="W75" s="286">
        <f t="shared" ca="1" si="132"/>
        <v>11713.326048014909</v>
      </c>
      <c r="X75" s="286">
        <f t="shared" ca="1" si="132"/>
        <v>13508.323094148636</v>
      </c>
      <c r="Y75" s="286">
        <f t="shared" ca="1" si="132"/>
        <v>15133.302796754337</v>
      </c>
      <c r="Z75" s="286">
        <f t="shared" ca="1" si="132"/>
        <v>13898.883331521309</v>
      </c>
      <c r="AA75" s="286">
        <f t="shared" ca="1" si="132"/>
        <v>12011.092113215316</v>
      </c>
      <c r="AB75" s="286">
        <f t="shared" ca="1" si="132"/>
        <v>13150.11387440673</v>
      </c>
      <c r="AC75" s="286">
        <f t="shared" ca="1" si="132"/>
        <v>14137.248796787673</v>
      </c>
      <c r="AD75" s="286">
        <f t="shared" ca="1" si="132"/>
        <v>12309.2823359719</v>
      </c>
      <c r="AE75" s="286">
        <f t="shared" ca="1" si="132"/>
        <v>9860.4944501737391</v>
      </c>
      <c r="AF75" s="286">
        <f t="shared" ca="1" si="132"/>
        <v>10446.48755053823</v>
      </c>
      <c r="AG75" s="286">
        <f t="shared" ca="1" si="132"/>
        <v>10902.637216530366</v>
      </c>
      <c r="AH75" s="286">
        <f t="shared" ca="1" si="132"/>
        <v>8574.2315716630255</v>
      </c>
      <c r="AI75" s="286">
        <f t="shared" ca="1" si="132"/>
        <v>5652.6238454975819</v>
      </c>
      <c r="AJ75" s="286">
        <f t="shared" ca="1" si="132"/>
        <v>5769.4281455635382</v>
      </c>
      <c r="AK75" s="286">
        <f t="shared" ca="1" si="132"/>
        <v>5774.2356566419885</v>
      </c>
      <c r="AL75" s="286">
        <f t="shared" ca="1" si="132"/>
        <v>3020.980193362333</v>
      </c>
      <c r="AM75" s="286">
        <f t="shared" ca="1" si="132"/>
        <v>0</v>
      </c>
      <c r="AN75" s="286">
        <f t="shared" ca="1" si="132"/>
        <v>0</v>
      </c>
      <c r="AO75" s="286">
        <f t="shared" ca="1" si="132"/>
        <v>0</v>
      </c>
      <c r="AP75" s="286">
        <f t="shared" ca="1" si="132"/>
        <v>0</v>
      </c>
      <c r="AQ75" s="286">
        <f t="shared" ca="1" si="132"/>
        <v>0</v>
      </c>
      <c r="AR75" s="286">
        <f t="shared" ca="1" si="132"/>
        <v>0</v>
      </c>
      <c r="AS75" s="286">
        <f t="shared" ca="1" si="132"/>
        <v>0</v>
      </c>
      <c r="AT75" s="286">
        <f t="shared" ca="1" si="132"/>
        <v>0</v>
      </c>
      <c r="AU75" s="286">
        <f t="shared" ca="1" si="132"/>
        <v>0</v>
      </c>
      <c r="AV75" s="286">
        <f t="shared" ca="1" si="132"/>
        <v>0</v>
      </c>
      <c r="AW75" s="286">
        <f t="shared" ca="1" si="132"/>
        <v>0</v>
      </c>
      <c r="AX75" s="286">
        <f t="shared" ca="1" si="132"/>
        <v>0</v>
      </c>
      <c r="AY75" s="286">
        <f t="shared" ca="1" si="132"/>
        <v>0</v>
      </c>
      <c r="AZ75" s="286">
        <f t="shared" ca="1" si="132"/>
        <v>0</v>
      </c>
      <c r="BA75" s="286">
        <f t="shared" ca="1" si="132"/>
        <v>0</v>
      </c>
      <c r="BB75" s="286">
        <f t="shared" ca="1" si="132"/>
        <v>0</v>
      </c>
      <c r="BC75" s="286">
        <f t="shared" ca="1" si="132"/>
        <v>0</v>
      </c>
      <c r="BD75" s="286">
        <f t="shared" ca="1" si="132"/>
        <v>0</v>
      </c>
      <c r="BE75" s="286">
        <f t="shared" ca="1" si="132"/>
        <v>0</v>
      </c>
      <c r="BF75" s="286">
        <f t="shared" ca="1" si="132"/>
        <v>0</v>
      </c>
      <c r="BG75" s="286">
        <f t="shared" ca="1" si="132"/>
        <v>0</v>
      </c>
      <c r="BH75" s="286">
        <f t="shared" ca="1" si="132"/>
        <v>0</v>
      </c>
      <c r="BI75" s="286">
        <f t="shared" ca="1" si="132"/>
        <v>0</v>
      </c>
      <c r="BJ75" s="286">
        <f t="shared" ca="1" si="132"/>
        <v>0</v>
      </c>
      <c r="BK75" s="286">
        <f t="shared" ca="1" si="132"/>
        <v>0</v>
      </c>
      <c r="BL75" s="286">
        <f t="shared" ca="1" si="132"/>
        <v>0</v>
      </c>
      <c r="BM75" s="286">
        <f t="shared" ca="1" si="132"/>
        <v>0</v>
      </c>
      <c r="BN75" s="286">
        <f t="shared" ca="1" si="132"/>
        <v>0</v>
      </c>
      <c r="BO75" s="286">
        <f t="shared" ca="1" si="132"/>
        <v>0</v>
      </c>
      <c r="BP75" s="286">
        <f t="shared" ca="1" si="132"/>
        <v>0</v>
      </c>
      <c r="BQ75" s="286">
        <f t="shared" ca="1" si="132"/>
        <v>0</v>
      </c>
      <c r="BR75" s="286">
        <f t="shared" ca="1" si="132"/>
        <v>0</v>
      </c>
      <c r="BS75" s="286">
        <f t="shared" ca="1" si="132"/>
        <v>0</v>
      </c>
      <c r="BT75" s="286">
        <f t="shared" ca="1" si="132"/>
        <v>0</v>
      </c>
      <c r="BU75" s="286">
        <f t="shared" ca="1" si="132"/>
        <v>0</v>
      </c>
      <c r="BV75" s="286">
        <f t="shared" ref="BV75:EG75" ca="1" si="133">BU78</f>
        <v>0</v>
      </c>
      <c r="BW75" s="286">
        <f t="shared" ca="1" si="133"/>
        <v>0</v>
      </c>
      <c r="BX75" s="286">
        <f t="shared" ca="1" si="133"/>
        <v>0</v>
      </c>
      <c r="BY75" s="286">
        <f t="shared" ca="1" si="133"/>
        <v>0</v>
      </c>
      <c r="BZ75" s="286">
        <f t="shared" ca="1" si="133"/>
        <v>0</v>
      </c>
      <c r="CA75" s="286">
        <f t="shared" ca="1" si="133"/>
        <v>0</v>
      </c>
      <c r="CB75" s="286">
        <f t="shared" ca="1" si="133"/>
        <v>0</v>
      </c>
      <c r="CC75" s="286">
        <f t="shared" ca="1" si="133"/>
        <v>0</v>
      </c>
      <c r="CD75" s="286">
        <f t="shared" ca="1" si="133"/>
        <v>0</v>
      </c>
      <c r="CE75" s="286">
        <f t="shared" ca="1" si="133"/>
        <v>0</v>
      </c>
      <c r="CF75" s="286">
        <f t="shared" ca="1" si="133"/>
        <v>0</v>
      </c>
      <c r="CG75" s="286">
        <f t="shared" ca="1" si="133"/>
        <v>0</v>
      </c>
      <c r="CH75" s="286">
        <f t="shared" ca="1" si="133"/>
        <v>0</v>
      </c>
      <c r="CI75" s="286">
        <f t="shared" ca="1" si="133"/>
        <v>0</v>
      </c>
      <c r="CJ75" s="286">
        <f t="shared" ca="1" si="133"/>
        <v>0</v>
      </c>
      <c r="CK75" s="286">
        <f t="shared" ca="1" si="133"/>
        <v>0</v>
      </c>
      <c r="CL75" s="286">
        <f t="shared" ca="1" si="133"/>
        <v>0</v>
      </c>
      <c r="CM75" s="286">
        <f t="shared" ca="1" si="133"/>
        <v>0</v>
      </c>
      <c r="CN75" s="286">
        <f t="shared" ca="1" si="133"/>
        <v>0</v>
      </c>
      <c r="CO75" s="286">
        <f t="shared" ca="1" si="133"/>
        <v>0</v>
      </c>
      <c r="CP75" s="286">
        <f t="shared" ca="1" si="133"/>
        <v>0</v>
      </c>
      <c r="CQ75" s="286">
        <f t="shared" ca="1" si="133"/>
        <v>0</v>
      </c>
      <c r="CR75" s="286">
        <f t="shared" ca="1" si="133"/>
        <v>0</v>
      </c>
      <c r="CS75" s="286">
        <f t="shared" ca="1" si="133"/>
        <v>0</v>
      </c>
      <c r="CT75" s="286">
        <f t="shared" ca="1" si="133"/>
        <v>0</v>
      </c>
      <c r="CU75" s="286">
        <f t="shared" ca="1" si="133"/>
        <v>0</v>
      </c>
      <c r="CV75" s="286">
        <f t="shared" ca="1" si="133"/>
        <v>0</v>
      </c>
      <c r="CW75" s="286">
        <f t="shared" ca="1" si="133"/>
        <v>0</v>
      </c>
      <c r="CX75" s="286">
        <f t="shared" ca="1" si="133"/>
        <v>0</v>
      </c>
      <c r="CY75" s="286">
        <f t="shared" ca="1" si="133"/>
        <v>0</v>
      </c>
      <c r="CZ75" s="286">
        <f t="shared" ca="1" si="133"/>
        <v>0</v>
      </c>
      <c r="DA75" s="286">
        <f t="shared" ca="1" si="133"/>
        <v>0</v>
      </c>
      <c r="DB75" s="286">
        <f t="shared" ca="1" si="133"/>
        <v>0</v>
      </c>
      <c r="DC75" s="286">
        <f t="shared" ca="1" si="133"/>
        <v>0</v>
      </c>
      <c r="DD75" s="286">
        <f t="shared" ca="1" si="133"/>
        <v>0</v>
      </c>
      <c r="DE75" s="286">
        <f t="shared" ca="1" si="133"/>
        <v>0</v>
      </c>
      <c r="DF75" s="286">
        <f t="shared" ca="1" si="133"/>
        <v>0</v>
      </c>
      <c r="DG75" s="286">
        <f t="shared" ca="1" si="133"/>
        <v>0</v>
      </c>
      <c r="DH75" s="286">
        <f t="shared" ca="1" si="133"/>
        <v>0</v>
      </c>
      <c r="DI75" s="286">
        <f t="shared" ca="1" si="133"/>
        <v>0</v>
      </c>
      <c r="DJ75" s="286">
        <f t="shared" ca="1" si="133"/>
        <v>0</v>
      </c>
      <c r="DK75" s="286">
        <f t="shared" ca="1" si="133"/>
        <v>0</v>
      </c>
      <c r="DL75" s="286">
        <f t="shared" ca="1" si="133"/>
        <v>0</v>
      </c>
      <c r="DM75" s="286">
        <f t="shared" ca="1" si="133"/>
        <v>0</v>
      </c>
      <c r="DN75" s="286">
        <f t="shared" ca="1" si="133"/>
        <v>0</v>
      </c>
      <c r="DO75" s="286">
        <f t="shared" ca="1" si="133"/>
        <v>0</v>
      </c>
      <c r="DP75" s="286">
        <f t="shared" ca="1" si="133"/>
        <v>0</v>
      </c>
      <c r="DQ75" s="286">
        <f t="shared" ca="1" si="133"/>
        <v>0</v>
      </c>
      <c r="DR75" s="286">
        <f t="shared" ca="1" si="133"/>
        <v>0</v>
      </c>
      <c r="DS75" s="286">
        <f t="shared" ca="1" si="133"/>
        <v>0</v>
      </c>
      <c r="DT75" s="286">
        <f t="shared" ca="1" si="133"/>
        <v>0</v>
      </c>
      <c r="DU75" s="286">
        <f t="shared" ca="1" si="133"/>
        <v>0</v>
      </c>
      <c r="DV75" s="286">
        <f t="shared" ca="1" si="133"/>
        <v>0</v>
      </c>
      <c r="DW75" s="286">
        <f t="shared" ca="1" si="133"/>
        <v>0</v>
      </c>
      <c r="DX75" s="286">
        <f t="shared" ca="1" si="133"/>
        <v>0</v>
      </c>
      <c r="DY75" s="286">
        <f t="shared" ca="1" si="133"/>
        <v>0</v>
      </c>
      <c r="DZ75" s="286">
        <f t="shared" ca="1" si="133"/>
        <v>0</v>
      </c>
      <c r="EA75" s="286">
        <f t="shared" ca="1" si="133"/>
        <v>0</v>
      </c>
      <c r="EB75" s="286">
        <f t="shared" ca="1" si="133"/>
        <v>0</v>
      </c>
      <c r="EC75" s="286">
        <f t="shared" ca="1" si="133"/>
        <v>0</v>
      </c>
      <c r="ED75" s="286">
        <f t="shared" ca="1" si="133"/>
        <v>0</v>
      </c>
      <c r="EE75" s="286">
        <f t="shared" ca="1" si="133"/>
        <v>0</v>
      </c>
      <c r="EF75" s="286">
        <f t="shared" ca="1" si="133"/>
        <v>0</v>
      </c>
      <c r="EG75" s="286">
        <f t="shared" ca="1" si="133"/>
        <v>0</v>
      </c>
      <c r="EH75" s="286">
        <f t="shared" ref="EH75:GJ75" ca="1" si="134">EG78</f>
        <v>0</v>
      </c>
      <c r="EI75" s="286">
        <f t="shared" ca="1" si="134"/>
        <v>0</v>
      </c>
      <c r="EJ75" s="286">
        <f t="shared" ca="1" si="134"/>
        <v>0</v>
      </c>
      <c r="EK75" s="286">
        <f t="shared" ca="1" si="134"/>
        <v>0</v>
      </c>
      <c r="EL75" s="286">
        <f t="shared" ca="1" si="134"/>
        <v>0</v>
      </c>
      <c r="EM75" s="286">
        <f t="shared" ca="1" si="134"/>
        <v>0</v>
      </c>
      <c r="EN75" s="286">
        <f t="shared" ca="1" si="134"/>
        <v>0</v>
      </c>
      <c r="EO75" s="286">
        <f t="shared" ca="1" si="134"/>
        <v>0</v>
      </c>
      <c r="EP75" s="286">
        <f t="shared" ca="1" si="134"/>
        <v>0</v>
      </c>
      <c r="EQ75" s="286">
        <f t="shared" ca="1" si="134"/>
        <v>0</v>
      </c>
      <c r="ER75" s="286">
        <f t="shared" ca="1" si="134"/>
        <v>0</v>
      </c>
      <c r="ES75" s="286">
        <f t="shared" ca="1" si="134"/>
        <v>0</v>
      </c>
      <c r="ET75" s="286">
        <f t="shared" ca="1" si="134"/>
        <v>0</v>
      </c>
      <c r="EU75" s="286">
        <f t="shared" ca="1" si="134"/>
        <v>0</v>
      </c>
      <c r="EV75" s="286">
        <f t="shared" ca="1" si="134"/>
        <v>0</v>
      </c>
      <c r="EW75" s="286">
        <f t="shared" ca="1" si="134"/>
        <v>0</v>
      </c>
      <c r="EX75" s="286">
        <f t="shared" ca="1" si="134"/>
        <v>0</v>
      </c>
      <c r="EY75" s="286">
        <f t="shared" ca="1" si="134"/>
        <v>0</v>
      </c>
      <c r="EZ75" s="286">
        <f t="shared" ca="1" si="134"/>
        <v>0</v>
      </c>
      <c r="FA75" s="286">
        <f t="shared" ca="1" si="134"/>
        <v>0</v>
      </c>
      <c r="FB75" s="286">
        <f t="shared" ca="1" si="134"/>
        <v>0</v>
      </c>
      <c r="FC75" s="286">
        <f t="shared" ca="1" si="134"/>
        <v>0</v>
      </c>
      <c r="FD75" s="286">
        <f t="shared" ca="1" si="134"/>
        <v>0</v>
      </c>
      <c r="FE75" s="286">
        <f t="shared" ca="1" si="134"/>
        <v>0</v>
      </c>
      <c r="FF75" s="286">
        <f t="shared" ca="1" si="134"/>
        <v>0</v>
      </c>
      <c r="FG75" s="286">
        <f t="shared" ca="1" si="134"/>
        <v>0</v>
      </c>
      <c r="FH75" s="286">
        <f t="shared" ca="1" si="134"/>
        <v>0</v>
      </c>
      <c r="FI75" s="286">
        <f t="shared" ca="1" si="134"/>
        <v>0</v>
      </c>
      <c r="FJ75" s="286">
        <f t="shared" ca="1" si="134"/>
        <v>0</v>
      </c>
      <c r="FK75" s="286">
        <f t="shared" ca="1" si="134"/>
        <v>0</v>
      </c>
      <c r="FL75" s="286">
        <f t="shared" ca="1" si="134"/>
        <v>0</v>
      </c>
      <c r="FM75" s="286">
        <f t="shared" ca="1" si="134"/>
        <v>0</v>
      </c>
      <c r="FN75" s="286">
        <f t="shared" ca="1" si="134"/>
        <v>0</v>
      </c>
      <c r="FO75" s="286">
        <f t="shared" ca="1" si="134"/>
        <v>0</v>
      </c>
      <c r="FP75" s="286">
        <f t="shared" ca="1" si="134"/>
        <v>0</v>
      </c>
      <c r="FQ75" s="286">
        <f t="shared" ca="1" si="134"/>
        <v>0</v>
      </c>
      <c r="FR75" s="286">
        <f t="shared" ca="1" si="134"/>
        <v>0</v>
      </c>
      <c r="FS75" s="286">
        <f t="shared" ca="1" si="134"/>
        <v>0</v>
      </c>
      <c r="FT75" s="286">
        <f t="shared" ca="1" si="134"/>
        <v>0</v>
      </c>
      <c r="FU75" s="286">
        <f t="shared" ca="1" si="134"/>
        <v>0</v>
      </c>
      <c r="FV75" s="286">
        <f t="shared" ca="1" si="134"/>
        <v>0</v>
      </c>
      <c r="FW75" s="286">
        <f t="shared" ca="1" si="134"/>
        <v>0</v>
      </c>
      <c r="FX75" s="286">
        <f t="shared" ca="1" si="134"/>
        <v>0</v>
      </c>
      <c r="FY75" s="286">
        <f t="shared" ca="1" si="134"/>
        <v>0</v>
      </c>
      <c r="FZ75" s="286">
        <f t="shared" ca="1" si="134"/>
        <v>0</v>
      </c>
      <c r="GA75" s="286">
        <f t="shared" ca="1" si="134"/>
        <v>0</v>
      </c>
      <c r="GB75" s="286">
        <f t="shared" ca="1" si="134"/>
        <v>0</v>
      </c>
      <c r="GC75" s="286">
        <f t="shared" ca="1" si="134"/>
        <v>0</v>
      </c>
      <c r="GD75" s="286">
        <f t="shared" ca="1" si="134"/>
        <v>0</v>
      </c>
      <c r="GE75" s="286">
        <f t="shared" ca="1" si="134"/>
        <v>0</v>
      </c>
      <c r="GF75" s="286">
        <f t="shared" ca="1" si="134"/>
        <v>0</v>
      </c>
      <c r="GG75" s="286">
        <f t="shared" ca="1" si="134"/>
        <v>0</v>
      </c>
      <c r="GH75" s="286">
        <f t="shared" ca="1" si="134"/>
        <v>0</v>
      </c>
      <c r="GI75" s="286">
        <f t="shared" ca="1" si="134"/>
        <v>0</v>
      </c>
      <c r="GJ75" s="286">
        <f t="shared" ca="1" si="134"/>
        <v>0</v>
      </c>
    </row>
    <row r="76" spans="1:192" s="275" customFormat="1" x14ac:dyDescent="0.25">
      <c r="A76" s="15"/>
      <c r="B76" s="15"/>
      <c r="C76" s="21"/>
      <c r="D76" s="60"/>
      <c r="E76" s="562" t="str">
        <f t="shared" ref="E76:AJ76" si="135" xml:space="preserve"> E$51</f>
        <v>Tax losses arising</v>
      </c>
      <c r="F76" s="562">
        <f t="shared" si="135"/>
        <v>0</v>
      </c>
      <c r="G76" s="562" t="str">
        <f t="shared" si="135"/>
        <v>$ 000s</v>
      </c>
      <c r="H76" s="562">
        <f t="shared" ca="1" si="135"/>
        <v>20585.377714692007</v>
      </c>
      <c r="I76" s="562">
        <f t="shared" si="135"/>
        <v>0</v>
      </c>
      <c r="J76" s="562">
        <f t="shared" si="135"/>
        <v>0</v>
      </c>
      <c r="K76" s="562">
        <f t="shared" ca="1" si="135"/>
        <v>0</v>
      </c>
      <c r="L76" s="562">
        <f t="shared" ca="1" si="135"/>
        <v>0</v>
      </c>
      <c r="M76" s="562">
        <f t="shared" ca="1" si="135"/>
        <v>1288.124999999998</v>
      </c>
      <c r="N76" s="562">
        <f t="shared" ca="1" si="135"/>
        <v>549.32499999999914</v>
      </c>
      <c r="O76" s="562">
        <f t="shared" ca="1" si="135"/>
        <v>3514.9625000000015</v>
      </c>
      <c r="P76" s="562">
        <f t="shared" ca="1" si="135"/>
        <v>3261.073875</v>
      </c>
      <c r="Q76" s="562">
        <f t="shared" ca="1" si="135"/>
        <v>319.8520430516146</v>
      </c>
      <c r="R76" s="562">
        <f t="shared" ca="1" si="135"/>
        <v>0</v>
      </c>
      <c r="S76" s="562">
        <f t="shared" ca="1" si="135"/>
        <v>2577.3771148165429</v>
      </c>
      <c r="T76" s="562">
        <f t="shared" ca="1" si="135"/>
        <v>2364.774172011038</v>
      </c>
      <c r="U76" s="562">
        <f t="shared" ca="1" si="135"/>
        <v>0</v>
      </c>
      <c r="V76" s="562">
        <f t="shared" ca="1" si="135"/>
        <v>0</v>
      </c>
      <c r="W76" s="562">
        <f t="shared" ca="1" si="135"/>
        <v>1794.9970461337275</v>
      </c>
      <c r="X76" s="562">
        <f t="shared" ca="1" si="135"/>
        <v>1624.9797026057004</v>
      </c>
      <c r="Y76" s="562">
        <f t="shared" ca="1" si="135"/>
        <v>0</v>
      </c>
      <c r="Z76" s="562">
        <f t="shared" ca="1" si="135"/>
        <v>0</v>
      </c>
      <c r="AA76" s="562">
        <f t="shared" ca="1" si="135"/>
        <v>1139.0217611914143</v>
      </c>
      <c r="AB76" s="562">
        <f t="shared" ca="1" si="135"/>
        <v>987.13492238094273</v>
      </c>
      <c r="AC76" s="562">
        <f t="shared" ca="1" si="135"/>
        <v>0</v>
      </c>
      <c r="AD76" s="562">
        <f t="shared" ca="1" si="135"/>
        <v>0</v>
      </c>
      <c r="AE76" s="562">
        <f t="shared" ca="1" si="135"/>
        <v>585.99310036449003</v>
      </c>
      <c r="AF76" s="562">
        <f t="shared" ca="1" si="135"/>
        <v>456.14966599213551</v>
      </c>
      <c r="AG76" s="562">
        <f t="shared" ca="1" si="135"/>
        <v>0</v>
      </c>
      <c r="AH76" s="562">
        <f t="shared" ca="1" si="135"/>
        <v>0</v>
      </c>
      <c r="AI76" s="562">
        <f t="shared" ca="1" si="135"/>
        <v>116.804300065956</v>
      </c>
      <c r="AJ76" s="562">
        <f t="shared" ca="1" si="135"/>
        <v>4.8075110784500339</v>
      </c>
      <c r="AK76" s="562">
        <f t="shared" ref="AK76:BP76" ca="1" si="136" xml:space="preserve"> AK$51</f>
        <v>0</v>
      </c>
      <c r="AL76" s="562">
        <f t="shared" ca="1" si="136"/>
        <v>0</v>
      </c>
      <c r="AM76" s="562">
        <f t="shared" ca="1" si="136"/>
        <v>0</v>
      </c>
      <c r="AN76" s="562">
        <f t="shared" ca="1" si="136"/>
        <v>0</v>
      </c>
      <c r="AO76" s="562">
        <f t="shared" ca="1" si="136"/>
        <v>0</v>
      </c>
      <c r="AP76" s="562">
        <f t="shared" ca="1" si="136"/>
        <v>0</v>
      </c>
      <c r="AQ76" s="562">
        <f t="shared" ca="1" si="136"/>
        <v>0</v>
      </c>
      <c r="AR76" s="562">
        <f t="shared" ca="1" si="136"/>
        <v>0</v>
      </c>
      <c r="AS76" s="562">
        <f t="shared" ca="1" si="136"/>
        <v>0</v>
      </c>
      <c r="AT76" s="562">
        <f t="shared" ca="1" si="136"/>
        <v>0</v>
      </c>
      <c r="AU76" s="562">
        <f t="shared" ca="1" si="136"/>
        <v>0</v>
      </c>
      <c r="AV76" s="562">
        <f t="shared" ca="1" si="136"/>
        <v>0</v>
      </c>
      <c r="AW76" s="562">
        <f t="shared" ca="1" si="136"/>
        <v>0</v>
      </c>
      <c r="AX76" s="562">
        <f t="shared" ca="1" si="136"/>
        <v>0</v>
      </c>
      <c r="AY76" s="562">
        <f t="shared" ca="1" si="136"/>
        <v>0</v>
      </c>
      <c r="AZ76" s="562">
        <f t="shared" ca="1" si="136"/>
        <v>0</v>
      </c>
      <c r="BA76" s="562">
        <f t="shared" ca="1" si="136"/>
        <v>0</v>
      </c>
      <c r="BB76" s="562">
        <f t="shared" ca="1" si="136"/>
        <v>0</v>
      </c>
      <c r="BC76" s="562">
        <f t="shared" ca="1" si="136"/>
        <v>0</v>
      </c>
      <c r="BD76" s="562">
        <f t="shared" ca="1" si="136"/>
        <v>0</v>
      </c>
      <c r="BE76" s="562">
        <f t="shared" ca="1" si="136"/>
        <v>0</v>
      </c>
      <c r="BF76" s="562">
        <f t="shared" ca="1" si="136"/>
        <v>0</v>
      </c>
      <c r="BG76" s="562">
        <f t="shared" ca="1" si="136"/>
        <v>0</v>
      </c>
      <c r="BH76" s="562">
        <f t="shared" ca="1" si="136"/>
        <v>0</v>
      </c>
      <c r="BI76" s="562">
        <f t="shared" ca="1" si="136"/>
        <v>0</v>
      </c>
      <c r="BJ76" s="562">
        <f t="shared" ca="1" si="136"/>
        <v>0</v>
      </c>
      <c r="BK76" s="562">
        <f t="shared" ca="1" si="136"/>
        <v>0</v>
      </c>
      <c r="BL76" s="562">
        <f t="shared" ca="1" si="136"/>
        <v>0</v>
      </c>
      <c r="BM76" s="562">
        <f t="shared" ca="1" si="136"/>
        <v>0</v>
      </c>
      <c r="BN76" s="562">
        <f t="shared" ca="1" si="136"/>
        <v>0</v>
      </c>
      <c r="BO76" s="562">
        <f t="shared" ca="1" si="136"/>
        <v>0</v>
      </c>
      <c r="BP76" s="562">
        <f t="shared" ca="1" si="136"/>
        <v>0</v>
      </c>
      <c r="BQ76" s="562">
        <f t="shared" ref="BQ76:CV76" ca="1" si="137" xml:space="preserve"> BQ$51</f>
        <v>0</v>
      </c>
      <c r="BR76" s="562">
        <f t="shared" ca="1" si="137"/>
        <v>0</v>
      </c>
      <c r="BS76" s="562">
        <f t="shared" ca="1" si="137"/>
        <v>0</v>
      </c>
      <c r="BT76" s="562">
        <f t="shared" ca="1" si="137"/>
        <v>0</v>
      </c>
      <c r="BU76" s="562">
        <f t="shared" ca="1" si="137"/>
        <v>0</v>
      </c>
      <c r="BV76" s="562">
        <f t="shared" ca="1" si="137"/>
        <v>0</v>
      </c>
      <c r="BW76" s="562">
        <f t="shared" ca="1" si="137"/>
        <v>0</v>
      </c>
      <c r="BX76" s="562">
        <f t="shared" ca="1" si="137"/>
        <v>0</v>
      </c>
      <c r="BY76" s="562">
        <f t="shared" ca="1" si="137"/>
        <v>0</v>
      </c>
      <c r="BZ76" s="562">
        <f t="shared" ca="1" si="137"/>
        <v>0</v>
      </c>
      <c r="CA76" s="562">
        <f t="shared" ca="1" si="137"/>
        <v>0</v>
      </c>
      <c r="CB76" s="562">
        <f t="shared" ca="1" si="137"/>
        <v>0</v>
      </c>
      <c r="CC76" s="562">
        <f t="shared" ca="1" si="137"/>
        <v>0</v>
      </c>
      <c r="CD76" s="562">
        <f t="shared" ca="1" si="137"/>
        <v>0</v>
      </c>
      <c r="CE76" s="562">
        <f t="shared" ca="1" si="137"/>
        <v>0</v>
      </c>
      <c r="CF76" s="562">
        <f t="shared" ca="1" si="137"/>
        <v>0</v>
      </c>
      <c r="CG76" s="562">
        <f t="shared" ca="1" si="137"/>
        <v>0</v>
      </c>
      <c r="CH76" s="562">
        <f t="shared" ca="1" si="137"/>
        <v>0</v>
      </c>
      <c r="CI76" s="562">
        <f t="shared" ca="1" si="137"/>
        <v>0</v>
      </c>
      <c r="CJ76" s="562">
        <f t="shared" ca="1" si="137"/>
        <v>0</v>
      </c>
      <c r="CK76" s="562">
        <f t="shared" ca="1" si="137"/>
        <v>0</v>
      </c>
      <c r="CL76" s="562">
        <f t="shared" ca="1" si="137"/>
        <v>0</v>
      </c>
      <c r="CM76" s="562">
        <f t="shared" ca="1" si="137"/>
        <v>0</v>
      </c>
      <c r="CN76" s="562">
        <f t="shared" ca="1" si="137"/>
        <v>0</v>
      </c>
      <c r="CO76" s="562">
        <f t="shared" ca="1" si="137"/>
        <v>0</v>
      </c>
      <c r="CP76" s="562">
        <f t="shared" ca="1" si="137"/>
        <v>0</v>
      </c>
      <c r="CQ76" s="562">
        <f t="shared" ca="1" si="137"/>
        <v>0</v>
      </c>
      <c r="CR76" s="562">
        <f t="shared" ca="1" si="137"/>
        <v>0</v>
      </c>
      <c r="CS76" s="562">
        <f t="shared" ca="1" si="137"/>
        <v>0</v>
      </c>
      <c r="CT76" s="562">
        <f t="shared" ca="1" si="137"/>
        <v>0</v>
      </c>
      <c r="CU76" s="562">
        <f t="shared" ca="1" si="137"/>
        <v>0</v>
      </c>
      <c r="CV76" s="562">
        <f t="shared" ca="1" si="137"/>
        <v>0</v>
      </c>
      <c r="CW76" s="562">
        <f t="shared" ref="CW76:EB76" ca="1" si="138" xml:space="preserve"> CW$51</f>
        <v>0</v>
      </c>
      <c r="CX76" s="562">
        <f t="shared" ca="1" si="138"/>
        <v>0</v>
      </c>
      <c r="CY76" s="562">
        <f t="shared" ca="1" si="138"/>
        <v>0</v>
      </c>
      <c r="CZ76" s="562">
        <f t="shared" ca="1" si="138"/>
        <v>0</v>
      </c>
      <c r="DA76" s="562">
        <f t="shared" ca="1" si="138"/>
        <v>0</v>
      </c>
      <c r="DB76" s="562">
        <f t="shared" ca="1" si="138"/>
        <v>0</v>
      </c>
      <c r="DC76" s="562">
        <f t="shared" ca="1" si="138"/>
        <v>0</v>
      </c>
      <c r="DD76" s="562">
        <f t="shared" ca="1" si="138"/>
        <v>0</v>
      </c>
      <c r="DE76" s="562">
        <f t="shared" ca="1" si="138"/>
        <v>0</v>
      </c>
      <c r="DF76" s="562">
        <f t="shared" ca="1" si="138"/>
        <v>0</v>
      </c>
      <c r="DG76" s="562">
        <f t="shared" ca="1" si="138"/>
        <v>0</v>
      </c>
      <c r="DH76" s="562">
        <f t="shared" ca="1" si="138"/>
        <v>0</v>
      </c>
      <c r="DI76" s="562">
        <f t="shared" ca="1" si="138"/>
        <v>0</v>
      </c>
      <c r="DJ76" s="562">
        <f t="shared" ca="1" si="138"/>
        <v>0</v>
      </c>
      <c r="DK76" s="562">
        <f t="shared" ca="1" si="138"/>
        <v>0</v>
      </c>
      <c r="DL76" s="562">
        <f t="shared" ca="1" si="138"/>
        <v>0</v>
      </c>
      <c r="DM76" s="562">
        <f t="shared" ca="1" si="138"/>
        <v>0</v>
      </c>
      <c r="DN76" s="562">
        <f t="shared" ca="1" si="138"/>
        <v>0</v>
      </c>
      <c r="DO76" s="562">
        <f t="shared" ca="1" si="138"/>
        <v>0</v>
      </c>
      <c r="DP76" s="562">
        <f t="shared" ca="1" si="138"/>
        <v>0</v>
      </c>
      <c r="DQ76" s="562">
        <f t="shared" ca="1" si="138"/>
        <v>0</v>
      </c>
      <c r="DR76" s="562">
        <f t="shared" ca="1" si="138"/>
        <v>0</v>
      </c>
      <c r="DS76" s="562">
        <f t="shared" ca="1" si="138"/>
        <v>0</v>
      </c>
      <c r="DT76" s="562">
        <f t="shared" ca="1" si="138"/>
        <v>0</v>
      </c>
      <c r="DU76" s="562">
        <f t="shared" ca="1" si="138"/>
        <v>0</v>
      </c>
      <c r="DV76" s="562">
        <f t="shared" ca="1" si="138"/>
        <v>0</v>
      </c>
      <c r="DW76" s="562">
        <f t="shared" ca="1" si="138"/>
        <v>0</v>
      </c>
      <c r="DX76" s="562">
        <f t="shared" ca="1" si="138"/>
        <v>0</v>
      </c>
      <c r="DY76" s="562">
        <f t="shared" ca="1" si="138"/>
        <v>0</v>
      </c>
      <c r="DZ76" s="562">
        <f t="shared" ca="1" si="138"/>
        <v>0</v>
      </c>
      <c r="EA76" s="562">
        <f t="shared" ca="1" si="138"/>
        <v>0</v>
      </c>
      <c r="EB76" s="562">
        <f t="shared" ca="1" si="138"/>
        <v>0</v>
      </c>
      <c r="EC76" s="562">
        <f t="shared" ref="EC76:FH76" ca="1" si="139" xml:space="preserve"> EC$51</f>
        <v>0</v>
      </c>
      <c r="ED76" s="562">
        <f t="shared" ca="1" si="139"/>
        <v>0</v>
      </c>
      <c r="EE76" s="562">
        <f t="shared" ca="1" si="139"/>
        <v>0</v>
      </c>
      <c r="EF76" s="562">
        <f t="shared" ca="1" si="139"/>
        <v>0</v>
      </c>
      <c r="EG76" s="562">
        <f t="shared" ca="1" si="139"/>
        <v>0</v>
      </c>
      <c r="EH76" s="562">
        <f t="shared" ca="1" si="139"/>
        <v>0</v>
      </c>
      <c r="EI76" s="562">
        <f t="shared" ca="1" si="139"/>
        <v>0</v>
      </c>
      <c r="EJ76" s="562">
        <f t="shared" ca="1" si="139"/>
        <v>0</v>
      </c>
      <c r="EK76" s="562">
        <f t="shared" ca="1" si="139"/>
        <v>0</v>
      </c>
      <c r="EL76" s="562">
        <f t="shared" ca="1" si="139"/>
        <v>0</v>
      </c>
      <c r="EM76" s="562">
        <f t="shared" ca="1" si="139"/>
        <v>0</v>
      </c>
      <c r="EN76" s="562">
        <f t="shared" ca="1" si="139"/>
        <v>0</v>
      </c>
      <c r="EO76" s="562">
        <f t="shared" ca="1" si="139"/>
        <v>0</v>
      </c>
      <c r="EP76" s="562">
        <f t="shared" ca="1" si="139"/>
        <v>0</v>
      </c>
      <c r="EQ76" s="562">
        <f t="shared" ca="1" si="139"/>
        <v>0</v>
      </c>
      <c r="ER76" s="562">
        <f t="shared" ca="1" si="139"/>
        <v>0</v>
      </c>
      <c r="ES76" s="562">
        <f t="shared" ca="1" si="139"/>
        <v>0</v>
      </c>
      <c r="ET76" s="562">
        <f t="shared" ca="1" si="139"/>
        <v>0</v>
      </c>
      <c r="EU76" s="562">
        <f t="shared" ca="1" si="139"/>
        <v>0</v>
      </c>
      <c r="EV76" s="562">
        <f t="shared" ca="1" si="139"/>
        <v>0</v>
      </c>
      <c r="EW76" s="562">
        <f t="shared" ca="1" si="139"/>
        <v>0</v>
      </c>
      <c r="EX76" s="562">
        <f t="shared" ca="1" si="139"/>
        <v>0</v>
      </c>
      <c r="EY76" s="562">
        <f t="shared" ca="1" si="139"/>
        <v>0</v>
      </c>
      <c r="EZ76" s="562">
        <f t="shared" ca="1" si="139"/>
        <v>0</v>
      </c>
      <c r="FA76" s="562">
        <f t="shared" ca="1" si="139"/>
        <v>0</v>
      </c>
      <c r="FB76" s="562">
        <f t="shared" ca="1" si="139"/>
        <v>0</v>
      </c>
      <c r="FC76" s="562">
        <f t="shared" ca="1" si="139"/>
        <v>0</v>
      </c>
      <c r="FD76" s="562">
        <f t="shared" ca="1" si="139"/>
        <v>0</v>
      </c>
      <c r="FE76" s="562">
        <f t="shared" ca="1" si="139"/>
        <v>0</v>
      </c>
      <c r="FF76" s="562">
        <f t="shared" ca="1" si="139"/>
        <v>0</v>
      </c>
      <c r="FG76" s="562">
        <f t="shared" ca="1" si="139"/>
        <v>0</v>
      </c>
      <c r="FH76" s="562">
        <f t="shared" ca="1" si="139"/>
        <v>0</v>
      </c>
      <c r="FI76" s="562">
        <f t="shared" ref="FI76:GJ76" ca="1" si="140" xml:space="preserve"> FI$51</f>
        <v>0</v>
      </c>
      <c r="FJ76" s="562">
        <f t="shared" ca="1" si="140"/>
        <v>0</v>
      </c>
      <c r="FK76" s="562">
        <f t="shared" ca="1" si="140"/>
        <v>0</v>
      </c>
      <c r="FL76" s="562">
        <f t="shared" ca="1" si="140"/>
        <v>0</v>
      </c>
      <c r="FM76" s="562">
        <f t="shared" ca="1" si="140"/>
        <v>0</v>
      </c>
      <c r="FN76" s="562">
        <f t="shared" ca="1" si="140"/>
        <v>0</v>
      </c>
      <c r="FO76" s="562">
        <f t="shared" ca="1" si="140"/>
        <v>0</v>
      </c>
      <c r="FP76" s="562">
        <f t="shared" ca="1" si="140"/>
        <v>0</v>
      </c>
      <c r="FQ76" s="562">
        <f t="shared" ca="1" si="140"/>
        <v>0</v>
      </c>
      <c r="FR76" s="562">
        <f t="shared" ca="1" si="140"/>
        <v>0</v>
      </c>
      <c r="FS76" s="562">
        <f t="shared" ca="1" si="140"/>
        <v>0</v>
      </c>
      <c r="FT76" s="562">
        <f t="shared" ca="1" si="140"/>
        <v>0</v>
      </c>
      <c r="FU76" s="562">
        <f t="shared" ca="1" si="140"/>
        <v>0</v>
      </c>
      <c r="FV76" s="562">
        <f t="shared" ca="1" si="140"/>
        <v>0</v>
      </c>
      <c r="FW76" s="562">
        <f t="shared" ca="1" si="140"/>
        <v>0</v>
      </c>
      <c r="FX76" s="562">
        <f t="shared" ca="1" si="140"/>
        <v>0</v>
      </c>
      <c r="FY76" s="562">
        <f t="shared" ca="1" si="140"/>
        <v>0</v>
      </c>
      <c r="FZ76" s="562">
        <f t="shared" ca="1" si="140"/>
        <v>0</v>
      </c>
      <c r="GA76" s="562">
        <f t="shared" ca="1" si="140"/>
        <v>0</v>
      </c>
      <c r="GB76" s="562">
        <f t="shared" ca="1" si="140"/>
        <v>0</v>
      </c>
      <c r="GC76" s="562">
        <f t="shared" ca="1" si="140"/>
        <v>0</v>
      </c>
      <c r="GD76" s="562">
        <f t="shared" ca="1" si="140"/>
        <v>0</v>
      </c>
      <c r="GE76" s="562">
        <f t="shared" ca="1" si="140"/>
        <v>0</v>
      </c>
      <c r="GF76" s="562">
        <f t="shared" ca="1" si="140"/>
        <v>0</v>
      </c>
      <c r="GG76" s="562">
        <f t="shared" ca="1" si="140"/>
        <v>0</v>
      </c>
      <c r="GH76" s="562">
        <f t="shared" ca="1" si="140"/>
        <v>0</v>
      </c>
      <c r="GI76" s="562">
        <f t="shared" ca="1" si="140"/>
        <v>0</v>
      </c>
      <c r="GJ76" s="562">
        <f t="shared" ca="1" si="140"/>
        <v>0</v>
      </c>
    </row>
    <row r="77" spans="1:192" s="275" customFormat="1" x14ac:dyDescent="0.25">
      <c r="A77" s="15"/>
      <c r="B77" s="15"/>
      <c r="C77" s="21"/>
      <c r="D77" s="60"/>
      <c r="E77" s="562" t="str">
        <f t="shared" ref="E77:AJ77" si="141" xml:space="preserve"> E$55</f>
        <v>Tax losses utilised</v>
      </c>
      <c r="F77" s="562">
        <f t="shared" si="141"/>
        <v>0</v>
      </c>
      <c r="G77" s="562" t="str">
        <f t="shared" si="141"/>
        <v>$ 000s</v>
      </c>
      <c r="H77" s="562">
        <f t="shared" ca="1" si="141"/>
        <v>20585.377714692011</v>
      </c>
      <c r="I77" s="562">
        <f t="shared" si="141"/>
        <v>0</v>
      </c>
      <c r="J77" s="562">
        <f t="shared" si="141"/>
        <v>0</v>
      </c>
      <c r="K77" s="562">
        <f t="shared" ca="1" si="141"/>
        <v>0</v>
      </c>
      <c r="L77" s="562">
        <f t="shared" ca="1" si="141"/>
        <v>0</v>
      </c>
      <c r="M77" s="562">
        <f t="shared" ca="1" si="141"/>
        <v>0</v>
      </c>
      <c r="N77" s="562">
        <f t="shared" ca="1" si="141"/>
        <v>0</v>
      </c>
      <c r="O77" s="562">
        <f t="shared" ca="1" si="141"/>
        <v>0</v>
      </c>
      <c r="P77" s="562">
        <f t="shared" ca="1" si="141"/>
        <v>0</v>
      </c>
      <c r="Q77" s="562">
        <f t="shared" ca="1" si="141"/>
        <v>0</v>
      </c>
      <c r="R77" s="562">
        <f t="shared" ca="1" si="141"/>
        <v>416.23896921641881</v>
      </c>
      <c r="S77" s="562">
        <f t="shared" ca="1" si="141"/>
        <v>0</v>
      </c>
      <c r="T77" s="562">
        <f t="shared" ca="1" si="141"/>
        <v>0</v>
      </c>
      <c r="U77" s="562">
        <f t="shared" ca="1" si="141"/>
        <v>527.41896839387778</v>
      </c>
      <c r="V77" s="562">
        <f t="shared" ca="1" si="141"/>
        <v>1218.5057192539882</v>
      </c>
      <c r="W77" s="562">
        <f t="shared" ca="1" si="141"/>
        <v>0</v>
      </c>
      <c r="X77" s="562">
        <f t="shared" ca="1" si="141"/>
        <v>0</v>
      </c>
      <c r="Y77" s="562">
        <f t="shared" ca="1" si="141"/>
        <v>1234.4194652330275</v>
      </c>
      <c r="Z77" s="562">
        <f t="shared" ca="1" si="141"/>
        <v>1887.7912183059921</v>
      </c>
      <c r="AA77" s="562">
        <f t="shared" ca="1" si="141"/>
        <v>0</v>
      </c>
      <c r="AB77" s="562">
        <f t="shared" ca="1" si="141"/>
        <v>0</v>
      </c>
      <c r="AC77" s="562">
        <f t="shared" ca="1" si="141"/>
        <v>1827.9664608157732</v>
      </c>
      <c r="AD77" s="562">
        <f t="shared" ca="1" si="141"/>
        <v>2448.7878857981618</v>
      </c>
      <c r="AE77" s="562">
        <f t="shared" ca="1" si="141"/>
        <v>0</v>
      </c>
      <c r="AF77" s="562">
        <f t="shared" ca="1" si="141"/>
        <v>0</v>
      </c>
      <c r="AG77" s="562">
        <f t="shared" ca="1" si="141"/>
        <v>2328.4056448673409</v>
      </c>
      <c r="AH77" s="562">
        <f t="shared" ca="1" si="141"/>
        <v>2921.6077261654436</v>
      </c>
      <c r="AI77" s="562">
        <f t="shared" ca="1" si="141"/>
        <v>0</v>
      </c>
      <c r="AJ77" s="562">
        <f t="shared" ca="1" si="141"/>
        <v>0</v>
      </c>
      <c r="AK77" s="562">
        <f t="shared" ref="AK77:BP77" ca="1" si="142" xml:space="preserve"> AK$55</f>
        <v>2753.2554632796555</v>
      </c>
      <c r="AL77" s="562">
        <f t="shared" ca="1" si="142"/>
        <v>3020.980193362333</v>
      </c>
      <c r="AM77" s="562">
        <f t="shared" ca="1" si="142"/>
        <v>0</v>
      </c>
      <c r="AN77" s="562">
        <f t="shared" ca="1" si="142"/>
        <v>0</v>
      </c>
      <c r="AO77" s="562">
        <f t="shared" ca="1" si="142"/>
        <v>0</v>
      </c>
      <c r="AP77" s="562">
        <f t="shared" ca="1" si="142"/>
        <v>0</v>
      </c>
      <c r="AQ77" s="562">
        <f t="shared" ca="1" si="142"/>
        <v>0</v>
      </c>
      <c r="AR77" s="562">
        <f t="shared" ca="1" si="142"/>
        <v>0</v>
      </c>
      <c r="AS77" s="562">
        <f t="shared" ca="1" si="142"/>
        <v>0</v>
      </c>
      <c r="AT77" s="562">
        <f t="shared" ca="1" si="142"/>
        <v>0</v>
      </c>
      <c r="AU77" s="562">
        <f t="shared" ca="1" si="142"/>
        <v>0</v>
      </c>
      <c r="AV77" s="562">
        <f t="shared" ca="1" si="142"/>
        <v>0</v>
      </c>
      <c r="AW77" s="562">
        <f t="shared" ca="1" si="142"/>
        <v>0</v>
      </c>
      <c r="AX77" s="562">
        <f t="shared" ca="1" si="142"/>
        <v>0</v>
      </c>
      <c r="AY77" s="562">
        <f t="shared" ca="1" si="142"/>
        <v>0</v>
      </c>
      <c r="AZ77" s="562">
        <f t="shared" ca="1" si="142"/>
        <v>0</v>
      </c>
      <c r="BA77" s="562">
        <f t="shared" ca="1" si="142"/>
        <v>0</v>
      </c>
      <c r="BB77" s="562">
        <f t="shared" ca="1" si="142"/>
        <v>0</v>
      </c>
      <c r="BC77" s="562">
        <f t="shared" ca="1" si="142"/>
        <v>0</v>
      </c>
      <c r="BD77" s="562">
        <f t="shared" ca="1" si="142"/>
        <v>0</v>
      </c>
      <c r="BE77" s="562">
        <f t="shared" ca="1" si="142"/>
        <v>0</v>
      </c>
      <c r="BF77" s="562">
        <f t="shared" ca="1" si="142"/>
        <v>0</v>
      </c>
      <c r="BG77" s="562">
        <f t="shared" ca="1" si="142"/>
        <v>0</v>
      </c>
      <c r="BH77" s="562">
        <f t="shared" ca="1" si="142"/>
        <v>0</v>
      </c>
      <c r="BI77" s="562">
        <f t="shared" ca="1" si="142"/>
        <v>0</v>
      </c>
      <c r="BJ77" s="562">
        <f t="shared" ca="1" si="142"/>
        <v>0</v>
      </c>
      <c r="BK77" s="562">
        <f t="shared" ca="1" si="142"/>
        <v>0</v>
      </c>
      <c r="BL77" s="562">
        <f t="shared" ca="1" si="142"/>
        <v>0</v>
      </c>
      <c r="BM77" s="562">
        <f t="shared" ca="1" si="142"/>
        <v>0</v>
      </c>
      <c r="BN77" s="562">
        <f t="shared" ca="1" si="142"/>
        <v>0</v>
      </c>
      <c r="BO77" s="562">
        <f t="shared" ca="1" si="142"/>
        <v>0</v>
      </c>
      <c r="BP77" s="562">
        <f t="shared" ca="1" si="142"/>
        <v>0</v>
      </c>
      <c r="BQ77" s="562">
        <f t="shared" ref="BQ77:CV77" ca="1" si="143" xml:space="preserve"> BQ$55</f>
        <v>0</v>
      </c>
      <c r="BR77" s="562">
        <f t="shared" ca="1" si="143"/>
        <v>0</v>
      </c>
      <c r="BS77" s="562">
        <f t="shared" ca="1" si="143"/>
        <v>0</v>
      </c>
      <c r="BT77" s="562">
        <f t="shared" ca="1" si="143"/>
        <v>0</v>
      </c>
      <c r="BU77" s="562">
        <f t="shared" ca="1" si="143"/>
        <v>0</v>
      </c>
      <c r="BV77" s="562">
        <f t="shared" ca="1" si="143"/>
        <v>0</v>
      </c>
      <c r="BW77" s="562">
        <f t="shared" ca="1" si="143"/>
        <v>0</v>
      </c>
      <c r="BX77" s="562">
        <f t="shared" ca="1" si="143"/>
        <v>0</v>
      </c>
      <c r="BY77" s="562">
        <f t="shared" ca="1" si="143"/>
        <v>0</v>
      </c>
      <c r="BZ77" s="562">
        <f t="shared" ca="1" si="143"/>
        <v>0</v>
      </c>
      <c r="CA77" s="562">
        <f t="shared" ca="1" si="143"/>
        <v>0</v>
      </c>
      <c r="CB77" s="562">
        <f t="shared" ca="1" si="143"/>
        <v>0</v>
      </c>
      <c r="CC77" s="562">
        <f t="shared" ca="1" si="143"/>
        <v>0</v>
      </c>
      <c r="CD77" s="562">
        <f t="shared" ca="1" si="143"/>
        <v>0</v>
      </c>
      <c r="CE77" s="562">
        <f t="shared" ca="1" si="143"/>
        <v>0</v>
      </c>
      <c r="CF77" s="562">
        <f t="shared" ca="1" si="143"/>
        <v>0</v>
      </c>
      <c r="CG77" s="562">
        <f t="shared" ca="1" si="143"/>
        <v>0</v>
      </c>
      <c r="CH77" s="562">
        <f t="shared" ca="1" si="143"/>
        <v>0</v>
      </c>
      <c r="CI77" s="562">
        <f t="shared" ca="1" si="143"/>
        <v>0</v>
      </c>
      <c r="CJ77" s="562">
        <f t="shared" ca="1" si="143"/>
        <v>0</v>
      </c>
      <c r="CK77" s="562">
        <f t="shared" ca="1" si="143"/>
        <v>0</v>
      </c>
      <c r="CL77" s="562">
        <f t="shared" ca="1" si="143"/>
        <v>0</v>
      </c>
      <c r="CM77" s="562">
        <f t="shared" ca="1" si="143"/>
        <v>0</v>
      </c>
      <c r="CN77" s="562">
        <f t="shared" ca="1" si="143"/>
        <v>0</v>
      </c>
      <c r="CO77" s="562">
        <f t="shared" ca="1" si="143"/>
        <v>0</v>
      </c>
      <c r="CP77" s="562">
        <f t="shared" ca="1" si="143"/>
        <v>0</v>
      </c>
      <c r="CQ77" s="562">
        <f t="shared" ca="1" si="143"/>
        <v>0</v>
      </c>
      <c r="CR77" s="562">
        <f t="shared" ca="1" si="143"/>
        <v>0</v>
      </c>
      <c r="CS77" s="562">
        <f t="shared" ca="1" si="143"/>
        <v>0</v>
      </c>
      <c r="CT77" s="562">
        <f t="shared" ca="1" si="143"/>
        <v>0</v>
      </c>
      <c r="CU77" s="562">
        <f t="shared" ca="1" si="143"/>
        <v>0</v>
      </c>
      <c r="CV77" s="562">
        <f t="shared" ca="1" si="143"/>
        <v>0</v>
      </c>
      <c r="CW77" s="562">
        <f t="shared" ref="CW77:EB77" ca="1" si="144" xml:space="preserve"> CW$55</f>
        <v>0</v>
      </c>
      <c r="CX77" s="562">
        <f t="shared" ca="1" si="144"/>
        <v>0</v>
      </c>
      <c r="CY77" s="562">
        <f t="shared" ca="1" si="144"/>
        <v>0</v>
      </c>
      <c r="CZ77" s="562">
        <f t="shared" ca="1" si="144"/>
        <v>0</v>
      </c>
      <c r="DA77" s="562">
        <f t="shared" ca="1" si="144"/>
        <v>0</v>
      </c>
      <c r="DB77" s="562">
        <f t="shared" ca="1" si="144"/>
        <v>0</v>
      </c>
      <c r="DC77" s="562">
        <f t="shared" ca="1" si="144"/>
        <v>0</v>
      </c>
      <c r="DD77" s="562">
        <f t="shared" ca="1" si="144"/>
        <v>0</v>
      </c>
      <c r="DE77" s="562">
        <f t="shared" ca="1" si="144"/>
        <v>0</v>
      </c>
      <c r="DF77" s="562">
        <f t="shared" ca="1" si="144"/>
        <v>0</v>
      </c>
      <c r="DG77" s="562">
        <f t="shared" ca="1" si="144"/>
        <v>0</v>
      </c>
      <c r="DH77" s="562">
        <f t="shared" ca="1" si="144"/>
        <v>0</v>
      </c>
      <c r="DI77" s="562">
        <f t="shared" ca="1" si="144"/>
        <v>0</v>
      </c>
      <c r="DJ77" s="562">
        <f t="shared" ca="1" si="144"/>
        <v>0</v>
      </c>
      <c r="DK77" s="562">
        <f t="shared" ca="1" si="144"/>
        <v>0</v>
      </c>
      <c r="DL77" s="562">
        <f t="shared" ca="1" si="144"/>
        <v>0</v>
      </c>
      <c r="DM77" s="562">
        <f t="shared" ca="1" si="144"/>
        <v>0</v>
      </c>
      <c r="DN77" s="562">
        <f t="shared" ca="1" si="144"/>
        <v>0</v>
      </c>
      <c r="DO77" s="562">
        <f t="shared" ca="1" si="144"/>
        <v>0</v>
      </c>
      <c r="DP77" s="562">
        <f t="shared" ca="1" si="144"/>
        <v>0</v>
      </c>
      <c r="DQ77" s="562">
        <f t="shared" ca="1" si="144"/>
        <v>0</v>
      </c>
      <c r="DR77" s="562">
        <f t="shared" ca="1" si="144"/>
        <v>0</v>
      </c>
      <c r="DS77" s="562">
        <f t="shared" ca="1" si="144"/>
        <v>0</v>
      </c>
      <c r="DT77" s="562">
        <f t="shared" ca="1" si="144"/>
        <v>0</v>
      </c>
      <c r="DU77" s="562">
        <f t="shared" ca="1" si="144"/>
        <v>0</v>
      </c>
      <c r="DV77" s="562">
        <f t="shared" ca="1" si="144"/>
        <v>0</v>
      </c>
      <c r="DW77" s="562">
        <f t="shared" ca="1" si="144"/>
        <v>0</v>
      </c>
      <c r="DX77" s="562">
        <f t="shared" ca="1" si="144"/>
        <v>0</v>
      </c>
      <c r="DY77" s="562">
        <f t="shared" ca="1" si="144"/>
        <v>0</v>
      </c>
      <c r="DZ77" s="562">
        <f t="shared" ca="1" si="144"/>
        <v>0</v>
      </c>
      <c r="EA77" s="562">
        <f t="shared" ca="1" si="144"/>
        <v>0</v>
      </c>
      <c r="EB77" s="562">
        <f t="shared" ca="1" si="144"/>
        <v>0</v>
      </c>
      <c r="EC77" s="562">
        <f t="shared" ref="EC77:FH77" ca="1" si="145" xml:space="preserve"> EC$55</f>
        <v>0</v>
      </c>
      <c r="ED77" s="562">
        <f t="shared" ca="1" si="145"/>
        <v>0</v>
      </c>
      <c r="EE77" s="562">
        <f t="shared" ca="1" si="145"/>
        <v>0</v>
      </c>
      <c r="EF77" s="562">
        <f t="shared" ca="1" si="145"/>
        <v>0</v>
      </c>
      <c r="EG77" s="562">
        <f t="shared" ca="1" si="145"/>
        <v>0</v>
      </c>
      <c r="EH77" s="562">
        <f t="shared" ca="1" si="145"/>
        <v>0</v>
      </c>
      <c r="EI77" s="562">
        <f t="shared" ca="1" si="145"/>
        <v>0</v>
      </c>
      <c r="EJ77" s="562">
        <f t="shared" ca="1" si="145"/>
        <v>0</v>
      </c>
      <c r="EK77" s="562">
        <f t="shared" ca="1" si="145"/>
        <v>0</v>
      </c>
      <c r="EL77" s="562">
        <f t="shared" ca="1" si="145"/>
        <v>0</v>
      </c>
      <c r="EM77" s="562">
        <f t="shared" ca="1" si="145"/>
        <v>0</v>
      </c>
      <c r="EN77" s="562">
        <f t="shared" ca="1" si="145"/>
        <v>0</v>
      </c>
      <c r="EO77" s="562">
        <f t="shared" ca="1" si="145"/>
        <v>0</v>
      </c>
      <c r="EP77" s="562">
        <f t="shared" ca="1" si="145"/>
        <v>0</v>
      </c>
      <c r="EQ77" s="562">
        <f t="shared" ca="1" si="145"/>
        <v>0</v>
      </c>
      <c r="ER77" s="562">
        <f t="shared" ca="1" si="145"/>
        <v>0</v>
      </c>
      <c r="ES77" s="562">
        <f t="shared" ca="1" si="145"/>
        <v>0</v>
      </c>
      <c r="ET77" s="562">
        <f t="shared" ca="1" si="145"/>
        <v>0</v>
      </c>
      <c r="EU77" s="562">
        <f t="shared" ca="1" si="145"/>
        <v>0</v>
      </c>
      <c r="EV77" s="562">
        <f t="shared" ca="1" si="145"/>
        <v>0</v>
      </c>
      <c r="EW77" s="562">
        <f t="shared" ca="1" si="145"/>
        <v>0</v>
      </c>
      <c r="EX77" s="562">
        <f t="shared" ca="1" si="145"/>
        <v>0</v>
      </c>
      <c r="EY77" s="562">
        <f t="shared" ca="1" si="145"/>
        <v>0</v>
      </c>
      <c r="EZ77" s="562">
        <f t="shared" ca="1" si="145"/>
        <v>0</v>
      </c>
      <c r="FA77" s="562">
        <f t="shared" ca="1" si="145"/>
        <v>0</v>
      </c>
      <c r="FB77" s="562">
        <f t="shared" ca="1" si="145"/>
        <v>0</v>
      </c>
      <c r="FC77" s="562">
        <f t="shared" ca="1" si="145"/>
        <v>0</v>
      </c>
      <c r="FD77" s="562">
        <f t="shared" ca="1" si="145"/>
        <v>0</v>
      </c>
      <c r="FE77" s="562">
        <f t="shared" ca="1" si="145"/>
        <v>0</v>
      </c>
      <c r="FF77" s="562">
        <f t="shared" ca="1" si="145"/>
        <v>0</v>
      </c>
      <c r="FG77" s="562">
        <f t="shared" ca="1" si="145"/>
        <v>0</v>
      </c>
      <c r="FH77" s="562">
        <f t="shared" ca="1" si="145"/>
        <v>0</v>
      </c>
      <c r="FI77" s="562">
        <f t="shared" ref="FI77:GJ77" ca="1" si="146" xml:space="preserve"> FI$55</f>
        <v>0</v>
      </c>
      <c r="FJ77" s="562">
        <f t="shared" ca="1" si="146"/>
        <v>0</v>
      </c>
      <c r="FK77" s="562">
        <f t="shared" ca="1" si="146"/>
        <v>0</v>
      </c>
      <c r="FL77" s="562">
        <f t="shared" ca="1" si="146"/>
        <v>0</v>
      </c>
      <c r="FM77" s="562">
        <f t="shared" ca="1" si="146"/>
        <v>0</v>
      </c>
      <c r="FN77" s="562">
        <f t="shared" ca="1" si="146"/>
        <v>0</v>
      </c>
      <c r="FO77" s="562">
        <f t="shared" ca="1" si="146"/>
        <v>0</v>
      </c>
      <c r="FP77" s="562">
        <f t="shared" ca="1" si="146"/>
        <v>0</v>
      </c>
      <c r="FQ77" s="562">
        <f t="shared" ca="1" si="146"/>
        <v>0</v>
      </c>
      <c r="FR77" s="562">
        <f t="shared" ca="1" si="146"/>
        <v>0</v>
      </c>
      <c r="FS77" s="562">
        <f t="shared" ca="1" si="146"/>
        <v>0</v>
      </c>
      <c r="FT77" s="562">
        <f t="shared" ca="1" si="146"/>
        <v>0</v>
      </c>
      <c r="FU77" s="562">
        <f t="shared" ca="1" si="146"/>
        <v>0</v>
      </c>
      <c r="FV77" s="562">
        <f t="shared" ca="1" si="146"/>
        <v>0</v>
      </c>
      <c r="FW77" s="562">
        <f t="shared" ca="1" si="146"/>
        <v>0</v>
      </c>
      <c r="FX77" s="562">
        <f t="shared" ca="1" si="146"/>
        <v>0</v>
      </c>
      <c r="FY77" s="562">
        <f t="shared" ca="1" si="146"/>
        <v>0</v>
      </c>
      <c r="FZ77" s="562">
        <f t="shared" ca="1" si="146"/>
        <v>0</v>
      </c>
      <c r="GA77" s="562">
        <f t="shared" ca="1" si="146"/>
        <v>0</v>
      </c>
      <c r="GB77" s="562">
        <f t="shared" ca="1" si="146"/>
        <v>0</v>
      </c>
      <c r="GC77" s="562">
        <f t="shared" ca="1" si="146"/>
        <v>0</v>
      </c>
      <c r="GD77" s="562">
        <f t="shared" ca="1" si="146"/>
        <v>0</v>
      </c>
      <c r="GE77" s="562">
        <f t="shared" ca="1" si="146"/>
        <v>0</v>
      </c>
      <c r="GF77" s="562">
        <f t="shared" ca="1" si="146"/>
        <v>0</v>
      </c>
      <c r="GG77" s="562">
        <f t="shared" ca="1" si="146"/>
        <v>0</v>
      </c>
      <c r="GH77" s="562">
        <f t="shared" ca="1" si="146"/>
        <v>0</v>
      </c>
      <c r="GI77" s="562">
        <f t="shared" ca="1" si="146"/>
        <v>0</v>
      </c>
      <c r="GJ77" s="562">
        <f t="shared" ca="1" si="146"/>
        <v>0</v>
      </c>
    </row>
    <row r="78" spans="1:192" s="299" customFormat="1" x14ac:dyDescent="0.25">
      <c r="A78" s="294"/>
      <c r="B78" s="294"/>
      <c r="C78" s="295"/>
      <c r="D78" s="296"/>
      <c r="E78" s="297" t="s">
        <v>277</v>
      </c>
      <c r="F78" s="297"/>
      <c r="G78" s="297" t="str">
        <f xml:space="preserve"> SMU</f>
        <v>$ 000s</v>
      </c>
      <c r="H78" s="297"/>
      <c r="I78" s="298"/>
      <c r="J78" s="297">
        <f t="shared" ref="J78:BU78" si="147" xml:space="preserve"> IF( J73 = 1, $F72, J75 + J76 - J77)</f>
        <v>0</v>
      </c>
      <c r="K78" s="297">
        <f t="shared" ca="1" si="147"/>
        <v>0</v>
      </c>
      <c r="L78" s="297">
        <f t="shared" si="147"/>
        <v>0</v>
      </c>
      <c r="M78" s="297">
        <f t="shared" ca="1" si="147"/>
        <v>1288.124999999998</v>
      </c>
      <c r="N78" s="297">
        <f t="shared" ca="1" si="147"/>
        <v>1837.4499999999971</v>
      </c>
      <c r="O78" s="297">
        <f t="shared" ca="1" si="147"/>
        <v>5352.4124999999985</v>
      </c>
      <c r="P78" s="297">
        <f t="shared" ca="1" si="147"/>
        <v>8613.4863749999986</v>
      </c>
      <c r="Q78" s="297">
        <f t="shared" ca="1" si="147"/>
        <v>8933.3384180516132</v>
      </c>
      <c r="R78" s="297">
        <f t="shared" ca="1" si="147"/>
        <v>8517.0994488351935</v>
      </c>
      <c r="S78" s="297">
        <f t="shared" ca="1" si="147"/>
        <v>11094.476563651737</v>
      </c>
      <c r="T78" s="297">
        <f t="shared" ca="1" si="147"/>
        <v>13459.250735662776</v>
      </c>
      <c r="U78" s="297">
        <f t="shared" ca="1" si="147"/>
        <v>12931.831767268897</v>
      </c>
      <c r="V78" s="297">
        <f t="shared" ca="1" si="147"/>
        <v>11713.326048014909</v>
      </c>
      <c r="W78" s="297">
        <f t="shared" ca="1" si="147"/>
        <v>13508.323094148636</v>
      </c>
      <c r="X78" s="297">
        <f t="shared" ca="1" si="147"/>
        <v>15133.302796754337</v>
      </c>
      <c r="Y78" s="297">
        <f t="shared" ca="1" si="147"/>
        <v>13898.883331521309</v>
      </c>
      <c r="Z78" s="297">
        <f t="shared" ca="1" si="147"/>
        <v>12011.092113215316</v>
      </c>
      <c r="AA78" s="297">
        <f t="shared" ca="1" si="147"/>
        <v>13150.11387440673</v>
      </c>
      <c r="AB78" s="297">
        <f t="shared" ca="1" si="147"/>
        <v>14137.248796787673</v>
      </c>
      <c r="AC78" s="297">
        <f t="shared" ca="1" si="147"/>
        <v>12309.2823359719</v>
      </c>
      <c r="AD78" s="297">
        <f t="shared" ca="1" si="147"/>
        <v>9860.4944501737391</v>
      </c>
      <c r="AE78" s="297">
        <f t="shared" ca="1" si="147"/>
        <v>10446.48755053823</v>
      </c>
      <c r="AF78" s="297">
        <f t="shared" ca="1" si="147"/>
        <v>10902.637216530366</v>
      </c>
      <c r="AG78" s="297">
        <f t="shared" ca="1" si="147"/>
        <v>8574.2315716630255</v>
      </c>
      <c r="AH78" s="297">
        <f t="shared" ca="1" si="147"/>
        <v>5652.6238454975819</v>
      </c>
      <c r="AI78" s="297">
        <f t="shared" ca="1" si="147"/>
        <v>5769.4281455635382</v>
      </c>
      <c r="AJ78" s="297">
        <f t="shared" ca="1" si="147"/>
        <v>5774.2356566419885</v>
      </c>
      <c r="AK78" s="297">
        <f t="shared" ca="1" si="147"/>
        <v>3020.980193362333</v>
      </c>
      <c r="AL78" s="297">
        <f t="shared" ca="1" si="147"/>
        <v>0</v>
      </c>
      <c r="AM78" s="297">
        <f t="shared" ca="1" si="147"/>
        <v>0</v>
      </c>
      <c r="AN78" s="297">
        <f t="shared" ca="1" si="147"/>
        <v>0</v>
      </c>
      <c r="AO78" s="297">
        <f t="shared" ca="1" si="147"/>
        <v>0</v>
      </c>
      <c r="AP78" s="297">
        <f t="shared" ca="1" si="147"/>
        <v>0</v>
      </c>
      <c r="AQ78" s="297">
        <f t="shared" ca="1" si="147"/>
        <v>0</v>
      </c>
      <c r="AR78" s="297">
        <f t="shared" ca="1" si="147"/>
        <v>0</v>
      </c>
      <c r="AS78" s="297">
        <f t="shared" ca="1" si="147"/>
        <v>0</v>
      </c>
      <c r="AT78" s="297">
        <f t="shared" ca="1" si="147"/>
        <v>0</v>
      </c>
      <c r="AU78" s="297">
        <f t="shared" ca="1" si="147"/>
        <v>0</v>
      </c>
      <c r="AV78" s="297">
        <f t="shared" ca="1" si="147"/>
        <v>0</v>
      </c>
      <c r="AW78" s="297">
        <f t="shared" ca="1" si="147"/>
        <v>0</v>
      </c>
      <c r="AX78" s="297">
        <f t="shared" ca="1" si="147"/>
        <v>0</v>
      </c>
      <c r="AY78" s="297">
        <f t="shared" ca="1" si="147"/>
        <v>0</v>
      </c>
      <c r="AZ78" s="297">
        <f t="shared" ca="1" si="147"/>
        <v>0</v>
      </c>
      <c r="BA78" s="297">
        <f t="shared" ca="1" si="147"/>
        <v>0</v>
      </c>
      <c r="BB78" s="297">
        <f t="shared" ca="1" si="147"/>
        <v>0</v>
      </c>
      <c r="BC78" s="297">
        <f t="shared" ca="1" si="147"/>
        <v>0</v>
      </c>
      <c r="BD78" s="297">
        <f t="shared" ca="1" si="147"/>
        <v>0</v>
      </c>
      <c r="BE78" s="297">
        <f t="shared" ca="1" si="147"/>
        <v>0</v>
      </c>
      <c r="BF78" s="297">
        <f t="shared" ca="1" si="147"/>
        <v>0</v>
      </c>
      <c r="BG78" s="297">
        <f t="shared" ca="1" si="147"/>
        <v>0</v>
      </c>
      <c r="BH78" s="297">
        <f t="shared" ca="1" si="147"/>
        <v>0</v>
      </c>
      <c r="BI78" s="297">
        <f t="shared" ca="1" si="147"/>
        <v>0</v>
      </c>
      <c r="BJ78" s="297">
        <f t="shared" ca="1" si="147"/>
        <v>0</v>
      </c>
      <c r="BK78" s="297">
        <f t="shared" ca="1" si="147"/>
        <v>0</v>
      </c>
      <c r="BL78" s="297">
        <f t="shared" ca="1" si="147"/>
        <v>0</v>
      </c>
      <c r="BM78" s="297">
        <f t="shared" ca="1" si="147"/>
        <v>0</v>
      </c>
      <c r="BN78" s="297">
        <f t="shared" ca="1" si="147"/>
        <v>0</v>
      </c>
      <c r="BO78" s="297">
        <f t="shared" ca="1" si="147"/>
        <v>0</v>
      </c>
      <c r="BP78" s="297">
        <f t="shared" ca="1" si="147"/>
        <v>0</v>
      </c>
      <c r="BQ78" s="297">
        <f t="shared" ca="1" si="147"/>
        <v>0</v>
      </c>
      <c r="BR78" s="297">
        <f t="shared" ca="1" si="147"/>
        <v>0</v>
      </c>
      <c r="BS78" s="297">
        <f t="shared" ca="1" si="147"/>
        <v>0</v>
      </c>
      <c r="BT78" s="297">
        <f t="shared" ca="1" si="147"/>
        <v>0</v>
      </c>
      <c r="BU78" s="297">
        <f t="shared" ca="1" si="147"/>
        <v>0</v>
      </c>
      <c r="BV78" s="297">
        <f t="shared" ref="BV78:EG78" ca="1" si="148" xml:space="preserve"> IF( BV73 = 1, $F72, BV75 + BV76 - BV77)</f>
        <v>0</v>
      </c>
      <c r="BW78" s="297">
        <f t="shared" ca="1" si="148"/>
        <v>0</v>
      </c>
      <c r="BX78" s="297">
        <f t="shared" ca="1" si="148"/>
        <v>0</v>
      </c>
      <c r="BY78" s="297">
        <f t="shared" ca="1" si="148"/>
        <v>0</v>
      </c>
      <c r="BZ78" s="297">
        <f t="shared" ca="1" si="148"/>
        <v>0</v>
      </c>
      <c r="CA78" s="297">
        <f t="shared" ca="1" si="148"/>
        <v>0</v>
      </c>
      <c r="CB78" s="297">
        <f t="shared" ca="1" si="148"/>
        <v>0</v>
      </c>
      <c r="CC78" s="297">
        <f t="shared" ca="1" si="148"/>
        <v>0</v>
      </c>
      <c r="CD78" s="297">
        <f t="shared" ca="1" si="148"/>
        <v>0</v>
      </c>
      <c r="CE78" s="297">
        <f t="shared" ca="1" si="148"/>
        <v>0</v>
      </c>
      <c r="CF78" s="297">
        <f t="shared" ca="1" si="148"/>
        <v>0</v>
      </c>
      <c r="CG78" s="297">
        <f t="shared" ca="1" si="148"/>
        <v>0</v>
      </c>
      <c r="CH78" s="297">
        <f t="shared" ca="1" si="148"/>
        <v>0</v>
      </c>
      <c r="CI78" s="297">
        <f t="shared" ca="1" si="148"/>
        <v>0</v>
      </c>
      <c r="CJ78" s="297">
        <f t="shared" ca="1" si="148"/>
        <v>0</v>
      </c>
      <c r="CK78" s="297">
        <f t="shared" ca="1" si="148"/>
        <v>0</v>
      </c>
      <c r="CL78" s="297">
        <f t="shared" ca="1" si="148"/>
        <v>0</v>
      </c>
      <c r="CM78" s="297">
        <f t="shared" ca="1" si="148"/>
        <v>0</v>
      </c>
      <c r="CN78" s="297">
        <f t="shared" ca="1" si="148"/>
        <v>0</v>
      </c>
      <c r="CO78" s="297">
        <f t="shared" ca="1" si="148"/>
        <v>0</v>
      </c>
      <c r="CP78" s="297">
        <f t="shared" ca="1" si="148"/>
        <v>0</v>
      </c>
      <c r="CQ78" s="297">
        <f t="shared" ca="1" si="148"/>
        <v>0</v>
      </c>
      <c r="CR78" s="297">
        <f t="shared" ca="1" si="148"/>
        <v>0</v>
      </c>
      <c r="CS78" s="297">
        <f t="shared" ca="1" si="148"/>
        <v>0</v>
      </c>
      <c r="CT78" s="297">
        <f t="shared" ca="1" si="148"/>
        <v>0</v>
      </c>
      <c r="CU78" s="297">
        <f t="shared" ca="1" si="148"/>
        <v>0</v>
      </c>
      <c r="CV78" s="297">
        <f t="shared" ca="1" si="148"/>
        <v>0</v>
      </c>
      <c r="CW78" s="297">
        <f t="shared" ca="1" si="148"/>
        <v>0</v>
      </c>
      <c r="CX78" s="297">
        <f t="shared" ca="1" si="148"/>
        <v>0</v>
      </c>
      <c r="CY78" s="297">
        <f t="shared" ca="1" si="148"/>
        <v>0</v>
      </c>
      <c r="CZ78" s="297">
        <f t="shared" ca="1" si="148"/>
        <v>0</v>
      </c>
      <c r="DA78" s="297">
        <f t="shared" ca="1" si="148"/>
        <v>0</v>
      </c>
      <c r="DB78" s="297">
        <f t="shared" ca="1" si="148"/>
        <v>0</v>
      </c>
      <c r="DC78" s="297">
        <f t="shared" ca="1" si="148"/>
        <v>0</v>
      </c>
      <c r="DD78" s="297">
        <f t="shared" ca="1" si="148"/>
        <v>0</v>
      </c>
      <c r="DE78" s="297">
        <f t="shared" ca="1" si="148"/>
        <v>0</v>
      </c>
      <c r="DF78" s="297">
        <f t="shared" ca="1" si="148"/>
        <v>0</v>
      </c>
      <c r="DG78" s="297">
        <f t="shared" ca="1" si="148"/>
        <v>0</v>
      </c>
      <c r="DH78" s="297">
        <f t="shared" ca="1" si="148"/>
        <v>0</v>
      </c>
      <c r="DI78" s="297">
        <f t="shared" ca="1" si="148"/>
        <v>0</v>
      </c>
      <c r="DJ78" s="297">
        <f t="shared" ca="1" si="148"/>
        <v>0</v>
      </c>
      <c r="DK78" s="297">
        <f t="shared" ca="1" si="148"/>
        <v>0</v>
      </c>
      <c r="DL78" s="297">
        <f t="shared" ca="1" si="148"/>
        <v>0</v>
      </c>
      <c r="DM78" s="297">
        <f t="shared" ca="1" si="148"/>
        <v>0</v>
      </c>
      <c r="DN78" s="297">
        <f t="shared" ca="1" si="148"/>
        <v>0</v>
      </c>
      <c r="DO78" s="297">
        <f t="shared" ca="1" si="148"/>
        <v>0</v>
      </c>
      <c r="DP78" s="297">
        <f t="shared" ca="1" si="148"/>
        <v>0</v>
      </c>
      <c r="DQ78" s="297">
        <f t="shared" ca="1" si="148"/>
        <v>0</v>
      </c>
      <c r="DR78" s="297">
        <f t="shared" ca="1" si="148"/>
        <v>0</v>
      </c>
      <c r="DS78" s="297">
        <f t="shared" ca="1" si="148"/>
        <v>0</v>
      </c>
      <c r="DT78" s="297">
        <f t="shared" ca="1" si="148"/>
        <v>0</v>
      </c>
      <c r="DU78" s="297">
        <f t="shared" ca="1" si="148"/>
        <v>0</v>
      </c>
      <c r="DV78" s="297">
        <f t="shared" ca="1" si="148"/>
        <v>0</v>
      </c>
      <c r="DW78" s="297">
        <f t="shared" ca="1" si="148"/>
        <v>0</v>
      </c>
      <c r="DX78" s="297">
        <f t="shared" ca="1" si="148"/>
        <v>0</v>
      </c>
      <c r="DY78" s="297">
        <f t="shared" ca="1" si="148"/>
        <v>0</v>
      </c>
      <c r="DZ78" s="297">
        <f t="shared" ca="1" si="148"/>
        <v>0</v>
      </c>
      <c r="EA78" s="297">
        <f t="shared" ca="1" si="148"/>
        <v>0</v>
      </c>
      <c r="EB78" s="297">
        <f t="shared" ca="1" si="148"/>
        <v>0</v>
      </c>
      <c r="EC78" s="297">
        <f t="shared" ca="1" si="148"/>
        <v>0</v>
      </c>
      <c r="ED78" s="297">
        <f t="shared" ca="1" si="148"/>
        <v>0</v>
      </c>
      <c r="EE78" s="297">
        <f t="shared" ca="1" si="148"/>
        <v>0</v>
      </c>
      <c r="EF78" s="297">
        <f t="shared" ca="1" si="148"/>
        <v>0</v>
      </c>
      <c r="EG78" s="297">
        <f t="shared" ca="1" si="148"/>
        <v>0</v>
      </c>
      <c r="EH78" s="297">
        <f t="shared" ref="EH78:GJ78" ca="1" si="149" xml:space="preserve"> IF( EH73 = 1, $F72, EH75 + EH76 - EH77)</f>
        <v>0</v>
      </c>
      <c r="EI78" s="297">
        <f t="shared" ca="1" si="149"/>
        <v>0</v>
      </c>
      <c r="EJ78" s="297">
        <f t="shared" ca="1" si="149"/>
        <v>0</v>
      </c>
      <c r="EK78" s="297">
        <f t="shared" ca="1" si="149"/>
        <v>0</v>
      </c>
      <c r="EL78" s="297">
        <f t="shared" ca="1" si="149"/>
        <v>0</v>
      </c>
      <c r="EM78" s="297">
        <f t="shared" ca="1" si="149"/>
        <v>0</v>
      </c>
      <c r="EN78" s="297">
        <f t="shared" ca="1" si="149"/>
        <v>0</v>
      </c>
      <c r="EO78" s="297">
        <f t="shared" ca="1" si="149"/>
        <v>0</v>
      </c>
      <c r="EP78" s="297">
        <f t="shared" ca="1" si="149"/>
        <v>0</v>
      </c>
      <c r="EQ78" s="297">
        <f t="shared" ca="1" si="149"/>
        <v>0</v>
      </c>
      <c r="ER78" s="297">
        <f t="shared" ca="1" si="149"/>
        <v>0</v>
      </c>
      <c r="ES78" s="297">
        <f t="shared" ca="1" si="149"/>
        <v>0</v>
      </c>
      <c r="ET78" s="297">
        <f t="shared" ca="1" si="149"/>
        <v>0</v>
      </c>
      <c r="EU78" s="297">
        <f t="shared" ca="1" si="149"/>
        <v>0</v>
      </c>
      <c r="EV78" s="297">
        <f t="shared" ca="1" si="149"/>
        <v>0</v>
      </c>
      <c r="EW78" s="297">
        <f t="shared" ca="1" si="149"/>
        <v>0</v>
      </c>
      <c r="EX78" s="297">
        <f t="shared" ca="1" si="149"/>
        <v>0</v>
      </c>
      <c r="EY78" s="297">
        <f t="shared" ca="1" si="149"/>
        <v>0</v>
      </c>
      <c r="EZ78" s="297">
        <f t="shared" ca="1" si="149"/>
        <v>0</v>
      </c>
      <c r="FA78" s="297">
        <f t="shared" ca="1" si="149"/>
        <v>0</v>
      </c>
      <c r="FB78" s="297">
        <f t="shared" ca="1" si="149"/>
        <v>0</v>
      </c>
      <c r="FC78" s="297">
        <f t="shared" ca="1" si="149"/>
        <v>0</v>
      </c>
      <c r="FD78" s="297">
        <f t="shared" ca="1" si="149"/>
        <v>0</v>
      </c>
      <c r="FE78" s="297">
        <f t="shared" ca="1" si="149"/>
        <v>0</v>
      </c>
      <c r="FF78" s="297">
        <f t="shared" ca="1" si="149"/>
        <v>0</v>
      </c>
      <c r="FG78" s="297">
        <f t="shared" ca="1" si="149"/>
        <v>0</v>
      </c>
      <c r="FH78" s="297">
        <f t="shared" ca="1" si="149"/>
        <v>0</v>
      </c>
      <c r="FI78" s="297">
        <f t="shared" ca="1" si="149"/>
        <v>0</v>
      </c>
      <c r="FJ78" s="297">
        <f t="shared" ca="1" si="149"/>
        <v>0</v>
      </c>
      <c r="FK78" s="297">
        <f t="shared" ca="1" si="149"/>
        <v>0</v>
      </c>
      <c r="FL78" s="297">
        <f t="shared" ca="1" si="149"/>
        <v>0</v>
      </c>
      <c r="FM78" s="297">
        <f t="shared" ca="1" si="149"/>
        <v>0</v>
      </c>
      <c r="FN78" s="297">
        <f t="shared" ca="1" si="149"/>
        <v>0</v>
      </c>
      <c r="FO78" s="297">
        <f t="shared" ca="1" si="149"/>
        <v>0</v>
      </c>
      <c r="FP78" s="297">
        <f t="shared" ca="1" si="149"/>
        <v>0</v>
      </c>
      <c r="FQ78" s="297">
        <f t="shared" ca="1" si="149"/>
        <v>0</v>
      </c>
      <c r="FR78" s="297">
        <f t="shared" ca="1" si="149"/>
        <v>0</v>
      </c>
      <c r="FS78" s="297">
        <f t="shared" ca="1" si="149"/>
        <v>0</v>
      </c>
      <c r="FT78" s="297">
        <f t="shared" ca="1" si="149"/>
        <v>0</v>
      </c>
      <c r="FU78" s="297">
        <f t="shared" ca="1" si="149"/>
        <v>0</v>
      </c>
      <c r="FV78" s="297">
        <f t="shared" ca="1" si="149"/>
        <v>0</v>
      </c>
      <c r="FW78" s="297">
        <f t="shared" ca="1" si="149"/>
        <v>0</v>
      </c>
      <c r="FX78" s="297">
        <f t="shared" ca="1" si="149"/>
        <v>0</v>
      </c>
      <c r="FY78" s="297">
        <f t="shared" ca="1" si="149"/>
        <v>0</v>
      </c>
      <c r="FZ78" s="297">
        <f t="shared" ca="1" si="149"/>
        <v>0</v>
      </c>
      <c r="GA78" s="297">
        <f t="shared" ca="1" si="149"/>
        <v>0</v>
      </c>
      <c r="GB78" s="297">
        <f t="shared" ca="1" si="149"/>
        <v>0</v>
      </c>
      <c r="GC78" s="297">
        <f t="shared" ca="1" si="149"/>
        <v>0</v>
      </c>
      <c r="GD78" s="297">
        <f t="shared" ca="1" si="149"/>
        <v>0</v>
      </c>
      <c r="GE78" s="297">
        <f t="shared" ca="1" si="149"/>
        <v>0</v>
      </c>
      <c r="GF78" s="297">
        <f t="shared" ca="1" si="149"/>
        <v>0</v>
      </c>
      <c r="GG78" s="297">
        <f t="shared" ca="1" si="149"/>
        <v>0</v>
      </c>
      <c r="GH78" s="297">
        <f t="shared" ca="1" si="149"/>
        <v>0</v>
      </c>
      <c r="GI78" s="297">
        <f t="shared" ca="1" si="149"/>
        <v>0</v>
      </c>
      <c r="GJ78" s="297">
        <f t="shared" ca="1" si="149"/>
        <v>0</v>
      </c>
    </row>
    <row r="81" spans="1:192" x14ac:dyDescent="0.25">
      <c r="A81" s="15" t="s">
        <v>257</v>
      </c>
    </row>
    <row r="83" spans="1:192" s="293" customFormat="1" x14ac:dyDescent="0.25">
      <c r="A83" s="288"/>
      <c r="B83" s="288"/>
      <c r="C83" s="289"/>
      <c r="D83" s="290"/>
      <c r="E83" s="549" t="str">
        <f xml:space="preserve"> InpC!E$75</f>
        <v xml:space="preserve">Deferred tax - initial balance </v>
      </c>
      <c r="F83" s="549">
        <f xml:space="preserve"> InpC!F$75</f>
        <v>0</v>
      </c>
      <c r="G83" s="549" t="str">
        <f xml:space="preserve"> InpC!G$75</f>
        <v>$ 000s</v>
      </c>
      <c r="H83" s="292"/>
      <c r="I83" s="292"/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  <c r="AK83" s="291"/>
      <c r="AL83" s="291"/>
      <c r="AM83" s="291"/>
      <c r="AN83" s="291"/>
      <c r="AO83" s="291"/>
      <c r="AP83" s="291"/>
      <c r="AQ83" s="291"/>
      <c r="AR83" s="291"/>
      <c r="AS83" s="291"/>
      <c r="AT83" s="291"/>
      <c r="AU83" s="291"/>
      <c r="AV83" s="291"/>
      <c r="AW83" s="291"/>
      <c r="AX83" s="291"/>
      <c r="AY83" s="291"/>
      <c r="AZ83" s="291"/>
      <c r="BA83" s="291"/>
      <c r="BB83" s="291"/>
      <c r="BC83" s="291"/>
      <c r="BD83" s="291"/>
      <c r="BE83" s="291"/>
      <c r="BF83" s="291"/>
      <c r="BG83" s="291"/>
      <c r="BH83" s="291"/>
      <c r="BI83" s="291"/>
      <c r="BJ83" s="291"/>
      <c r="BK83" s="291"/>
      <c r="BL83" s="291"/>
      <c r="BM83" s="291"/>
      <c r="BN83" s="291"/>
      <c r="BO83" s="291"/>
      <c r="BP83" s="291"/>
      <c r="BQ83" s="291"/>
      <c r="BR83" s="291"/>
      <c r="BS83" s="291"/>
      <c r="BT83" s="291"/>
      <c r="BU83" s="291"/>
      <c r="BV83" s="291"/>
      <c r="BW83" s="291"/>
      <c r="BX83" s="291"/>
      <c r="BY83" s="291"/>
      <c r="BZ83" s="291"/>
      <c r="CA83" s="291"/>
      <c r="CB83" s="291"/>
      <c r="CC83" s="291"/>
      <c r="CD83" s="291"/>
      <c r="CE83" s="291"/>
      <c r="CF83" s="291"/>
      <c r="CG83" s="291"/>
      <c r="CH83" s="291"/>
      <c r="CI83" s="291"/>
      <c r="CJ83" s="291"/>
      <c r="CK83" s="291"/>
      <c r="CL83" s="291"/>
      <c r="CM83" s="291"/>
      <c r="CN83" s="291"/>
      <c r="CO83" s="291"/>
      <c r="CP83" s="291"/>
      <c r="CQ83" s="291"/>
      <c r="CR83" s="291"/>
      <c r="CS83" s="291"/>
      <c r="CT83" s="291"/>
      <c r="CU83" s="291"/>
      <c r="CV83" s="291"/>
      <c r="CW83" s="291"/>
      <c r="CX83" s="291"/>
      <c r="CY83" s="291"/>
      <c r="CZ83" s="291"/>
      <c r="DA83" s="291"/>
      <c r="DB83" s="291"/>
      <c r="DC83" s="291"/>
      <c r="DD83" s="291"/>
      <c r="DE83" s="291"/>
      <c r="DF83" s="291"/>
      <c r="DG83" s="291"/>
      <c r="DH83" s="291"/>
      <c r="DI83" s="291"/>
      <c r="DJ83" s="291"/>
      <c r="DK83" s="291"/>
      <c r="DL83" s="291"/>
      <c r="DM83" s="291"/>
      <c r="DN83" s="291"/>
      <c r="DO83" s="291"/>
      <c r="DP83" s="291"/>
      <c r="DQ83" s="291"/>
      <c r="DR83" s="291"/>
      <c r="DS83" s="291"/>
      <c r="DT83" s="291"/>
      <c r="DU83" s="291"/>
      <c r="DV83" s="291"/>
      <c r="DW83" s="291"/>
      <c r="DX83" s="291"/>
      <c r="DY83" s="291"/>
      <c r="DZ83" s="291"/>
      <c r="EA83" s="291"/>
      <c r="EB83" s="291"/>
      <c r="EC83" s="291"/>
      <c r="ED83" s="291"/>
      <c r="EE83" s="291"/>
      <c r="EF83" s="291"/>
      <c r="EG83" s="291"/>
      <c r="EH83" s="291"/>
      <c r="EI83" s="291"/>
      <c r="EJ83" s="291"/>
      <c r="EK83" s="291"/>
      <c r="EL83" s="291"/>
      <c r="EM83" s="291"/>
      <c r="EN83" s="291"/>
      <c r="EO83" s="291"/>
      <c r="EP83" s="291"/>
      <c r="EQ83" s="291"/>
      <c r="ER83" s="291"/>
      <c r="ES83" s="291"/>
      <c r="ET83" s="291"/>
      <c r="EU83" s="291"/>
      <c r="EV83" s="291"/>
      <c r="EW83" s="291"/>
      <c r="EX83" s="291"/>
      <c r="EY83" s="291"/>
      <c r="EZ83" s="291"/>
      <c r="FA83" s="291"/>
      <c r="FB83" s="291"/>
      <c r="FC83" s="291"/>
      <c r="FD83" s="291"/>
      <c r="FE83" s="291"/>
      <c r="FF83" s="291"/>
      <c r="FG83" s="291"/>
      <c r="FH83" s="291"/>
      <c r="FI83" s="291"/>
      <c r="FJ83" s="291"/>
      <c r="FK83" s="291"/>
      <c r="FL83" s="291"/>
      <c r="FM83" s="291"/>
      <c r="FN83" s="291"/>
      <c r="FO83" s="291"/>
      <c r="FP83" s="291"/>
      <c r="FQ83" s="291"/>
      <c r="FR83" s="291"/>
      <c r="FS83" s="291"/>
      <c r="FT83" s="291"/>
      <c r="FU83" s="291"/>
      <c r="FV83" s="291"/>
      <c r="FW83" s="291"/>
      <c r="FX83" s="291"/>
      <c r="FY83" s="291"/>
      <c r="FZ83" s="291"/>
      <c r="GA83" s="291"/>
      <c r="GB83" s="291"/>
      <c r="GC83" s="291"/>
      <c r="GD83" s="291"/>
      <c r="GE83" s="291"/>
      <c r="GF83" s="291"/>
      <c r="GG83" s="291"/>
      <c r="GH83" s="291"/>
      <c r="GI83" s="291"/>
      <c r="GJ83" s="291"/>
    </row>
    <row r="84" spans="1:192" s="275" customFormat="1" x14ac:dyDescent="0.25">
      <c r="A84" s="15"/>
      <c r="B84" s="15"/>
      <c r="C84" s="21"/>
      <c r="D84" s="60"/>
      <c r="E84" s="301" t="str">
        <f xml:space="preserve"> Time!E$76</f>
        <v>Financial close date flag</v>
      </c>
      <c r="F84" s="301">
        <f xml:space="preserve"> Time!F$76</f>
        <v>0</v>
      </c>
      <c r="G84" s="301" t="str">
        <f xml:space="preserve"> Time!G$76</f>
        <v>flag</v>
      </c>
      <c r="H84" s="301">
        <f xml:space="preserve"> Time!H$76</f>
        <v>1</v>
      </c>
      <c r="I84" s="301">
        <f xml:space="preserve"> Time!I$76</f>
        <v>0</v>
      </c>
      <c r="J84" s="301">
        <f xml:space="preserve"> Time!J$76</f>
        <v>0</v>
      </c>
      <c r="K84" s="301">
        <f xml:space="preserve"> Time!K$76</f>
        <v>0</v>
      </c>
      <c r="L84" s="301">
        <f xml:space="preserve"> Time!L$76</f>
        <v>1</v>
      </c>
      <c r="M84" s="301">
        <f xml:space="preserve"> Time!M$76</f>
        <v>0</v>
      </c>
      <c r="N84" s="301">
        <f xml:space="preserve"> Time!N$76</f>
        <v>0</v>
      </c>
      <c r="O84" s="301">
        <f xml:space="preserve"> Time!O$76</f>
        <v>0</v>
      </c>
      <c r="P84" s="301">
        <f xml:space="preserve"> Time!P$76</f>
        <v>0</v>
      </c>
      <c r="Q84" s="301">
        <f xml:space="preserve"> Time!Q$76</f>
        <v>0</v>
      </c>
      <c r="R84" s="301">
        <f xml:space="preserve"> Time!R$76</f>
        <v>0</v>
      </c>
      <c r="S84" s="301">
        <f xml:space="preserve"> Time!S$76</f>
        <v>0</v>
      </c>
      <c r="T84" s="301">
        <f xml:space="preserve"> Time!T$76</f>
        <v>0</v>
      </c>
      <c r="U84" s="301">
        <f xml:space="preserve"> Time!U$76</f>
        <v>0</v>
      </c>
      <c r="V84" s="301">
        <f xml:space="preserve"> Time!V$76</f>
        <v>0</v>
      </c>
      <c r="W84" s="301">
        <f xml:space="preserve"> Time!W$76</f>
        <v>0</v>
      </c>
      <c r="X84" s="301">
        <f xml:space="preserve"> Time!X$76</f>
        <v>0</v>
      </c>
      <c r="Y84" s="301">
        <f xml:space="preserve"> Time!Y$76</f>
        <v>0</v>
      </c>
      <c r="Z84" s="301">
        <f xml:space="preserve"> Time!Z$76</f>
        <v>0</v>
      </c>
      <c r="AA84" s="301">
        <f xml:space="preserve"> Time!AA$76</f>
        <v>0</v>
      </c>
      <c r="AB84" s="301">
        <f xml:space="preserve"> Time!AB$76</f>
        <v>0</v>
      </c>
      <c r="AC84" s="301">
        <f xml:space="preserve"> Time!AC$76</f>
        <v>0</v>
      </c>
      <c r="AD84" s="301">
        <f xml:space="preserve"> Time!AD$76</f>
        <v>0</v>
      </c>
      <c r="AE84" s="301">
        <f xml:space="preserve"> Time!AE$76</f>
        <v>0</v>
      </c>
      <c r="AF84" s="301">
        <f xml:space="preserve"> Time!AF$76</f>
        <v>0</v>
      </c>
      <c r="AG84" s="301">
        <f xml:space="preserve"> Time!AG$76</f>
        <v>0</v>
      </c>
      <c r="AH84" s="301">
        <f xml:space="preserve"> Time!AH$76</f>
        <v>0</v>
      </c>
      <c r="AI84" s="301">
        <f xml:space="preserve"> Time!AI$76</f>
        <v>0</v>
      </c>
      <c r="AJ84" s="301">
        <f xml:space="preserve"> Time!AJ$76</f>
        <v>0</v>
      </c>
      <c r="AK84" s="301">
        <f xml:space="preserve"> Time!AK$76</f>
        <v>0</v>
      </c>
      <c r="AL84" s="301">
        <f xml:space="preserve"> Time!AL$76</f>
        <v>0</v>
      </c>
      <c r="AM84" s="301">
        <f xml:space="preserve"> Time!AM$76</f>
        <v>0</v>
      </c>
      <c r="AN84" s="301">
        <f xml:space="preserve"> Time!AN$76</f>
        <v>0</v>
      </c>
      <c r="AO84" s="301">
        <f xml:space="preserve"> Time!AO$76</f>
        <v>0</v>
      </c>
      <c r="AP84" s="301">
        <f xml:space="preserve"> Time!AP$76</f>
        <v>0</v>
      </c>
      <c r="AQ84" s="301">
        <f xml:space="preserve"> Time!AQ$76</f>
        <v>0</v>
      </c>
      <c r="AR84" s="301">
        <f xml:space="preserve"> Time!AR$76</f>
        <v>0</v>
      </c>
      <c r="AS84" s="301">
        <f xml:space="preserve"> Time!AS$76</f>
        <v>0</v>
      </c>
      <c r="AT84" s="301">
        <f xml:space="preserve"> Time!AT$76</f>
        <v>0</v>
      </c>
      <c r="AU84" s="301">
        <f xml:space="preserve"> Time!AU$76</f>
        <v>0</v>
      </c>
      <c r="AV84" s="301">
        <f xml:space="preserve"> Time!AV$76</f>
        <v>0</v>
      </c>
      <c r="AW84" s="301">
        <f xml:space="preserve"> Time!AW$76</f>
        <v>0</v>
      </c>
      <c r="AX84" s="301">
        <f xml:space="preserve"> Time!AX$76</f>
        <v>0</v>
      </c>
      <c r="AY84" s="301">
        <f xml:space="preserve"> Time!AY$76</f>
        <v>0</v>
      </c>
      <c r="AZ84" s="301">
        <f xml:space="preserve"> Time!AZ$76</f>
        <v>0</v>
      </c>
      <c r="BA84" s="301">
        <f xml:space="preserve"> Time!BA$76</f>
        <v>0</v>
      </c>
      <c r="BB84" s="301">
        <f xml:space="preserve"> Time!BB$76</f>
        <v>0</v>
      </c>
      <c r="BC84" s="301">
        <f xml:space="preserve"> Time!BC$76</f>
        <v>0</v>
      </c>
      <c r="BD84" s="301">
        <f xml:space="preserve"> Time!BD$76</f>
        <v>0</v>
      </c>
      <c r="BE84" s="301">
        <f xml:space="preserve"> Time!BE$76</f>
        <v>0</v>
      </c>
      <c r="BF84" s="301">
        <f xml:space="preserve"> Time!BF$76</f>
        <v>0</v>
      </c>
      <c r="BG84" s="301">
        <f xml:space="preserve"> Time!BG$76</f>
        <v>0</v>
      </c>
      <c r="BH84" s="301">
        <f xml:space="preserve"> Time!BH$76</f>
        <v>0</v>
      </c>
      <c r="BI84" s="301">
        <f xml:space="preserve"> Time!BI$76</f>
        <v>0</v>
      </c>
      <c r="BJ84" s="301">
        <f xml:space="preserve"> Time!BJ$76</f>
        <v>0</v>
      </c>
      <c r="BK84" s="301">
        <f xml:space="preserve"> Time!BK$76</f>
        <v>0</v>
      </c>
      <c r="BL84" s="301">
        <f xml:space="preserve"> Time!BL$76</f>
        <v>0</v>
      </c>
      <c r="BM84" s="301">
        <f xml:space="preserve"> Time!BM$76</f>
        <v>0</v>
      </c>
      <c r="BN84" s="301">
        <f xml:space="preserve"> Time!BN$76</f>
        <v>0</v>
      </c>
      <c r="BO84" s="301">
        <f xml:space="preserve"> Time!BO$76</f>
        <v>0</v>
      </c>
      <c r="BP84" s="301">
        <f xml:space="preserve"> Time!BP$76</f>
        <v>0</v>
      </c>
      <c r="BQ84" s="301">
        <f xml:space="preserve"> Time!BQ$76</f>
        <v>0</v>
      </c>
      <c r="BR84" s="301">
        <f xml:space="preserve"> Time!BR$76</f>
        <v>0</v>
      </c>
      <c r="BS84" s="301">
        <f xml:space="preserve"> Time!BS$76</f>
        <v>0</v>
      </c>
      <c r="BT84" s="301">
        <f xml:space="preserve"> Time!BT$76</f>
        <v>0</v>
      </c>
      <c r="BU84" s="301">
        <f xml:space="preserve"> Time!BU$76</f>
        <v>0</v>
      </c>
      <c r="BV84" s="301">
        <f xml:space="preserve"> Time!BV$76</f>
        <v>0</v>
      </c>
      <c r="BW84" s="301">
        <f xml:space="preserve"> Time!BW$76</f>
        <v>0</v>
      </c>
      <c r="BX84" s="301">
        <f xml:space="preserve"> Time!BX$76</f>
        <v>0</v>
      </c>
      <c r="BY84" s="301">
        <f xml:space="preserve"> Time!BY$76</f>
        <v>0</v>
      </c>
      <c r="BZ84" s="301">
        <f xml:space="preserve"> Time!BZ$76</f>
        <v>0</v>
      </c>
      <c r="CA84" s="301">
        <f xml:space="preserve"> Time!CA$76</f>
        <v>0</v>
      </c>
      <c r="CB84" s="301">
        <f xml:space="preserve"> Time!CB$76</f>
        <v>0</v>
      </c>
      <c r="CC84" s="301">
        <f xml:space="preserve"> Time!CC$76</f>
        <v>0</v>
      </c>
      <c r="CD84" s="301">
        <f xml:space="preserve"> Time!CD$76</f>
        <v>0</v>
      </c>
      <c r="CE84" s="301">
        <f xml:space="preserve"> Time!CE$76</f>
        <v>0</v>
      </c>
      <c r="CF84" s="301">
        <f xml:space="preserve"> Time!CF$76</f>
        <v>0</v>
      </c>
      <c r="CG84" s="301">
        <f xml:space="preserve"> Time!CG$76</f>
        <v>0</v>
      </c>
      <c r="CH84" s="301">
        <f xml:space="preserve"> Time!CH$76</f>
        <v>0</v>
      </c>
      <c r="CI84" s="301">
        <f xml:space="preserve"> Time!CI$76</f>
        <v>0</v>
      </c>
      <c r="CJ84" s="301">
        <f xml:space="preserve"> Time!CJ$76</f>
        <v>0</v>
      </c>
      <c r="CK84" s="301">
        <f xml:space="preserve"> Time!CK$76</f>
        <v>0</v>
      </c>
      <c r="CL84" s="301">
        <f xml:space="preserve"> Time!CL$76</f>
        <v>0</v>
      </c>
      <c r="CM84" s="301">
        <f xml:space="preserve"> Time!CM$76</f>
        <v>0</v>
      </c>
      <c r="CN84" s="301">
        <f xml:space="preserve"> Time!CN$76</f>
        <v>0</v>
      </c>
      <c r="CO84" s="301">
        <f xml:space="preserve"> Time!CO$76</f>
        <v>0</v>
      </c>
      <c r="CP84" s="301">
        <f xml:space="preserve"> Time!CP$76</f>
        <v>0</v>
      </c>
      <c r="CQ84" s="301">
        <f xml:space="preserve"> Time!CQ$76</f>
        <v>0</v>
      </c>
      <c r="CR84" s="301">
        <f xml:space="preserve"> Time!CR$76</f>
        <v>0</v>
      </c>
      <c r="CS84" s="301">
        <f xml:space="preserve"> Time!CS$76</f>
        <v>0</v>
      </c>
      <c r="CT84" s="301">
        <f xml:space="preserve"> Time!CT$76</f>
        <v>0</v>
      </c>
      <c r="CU84" s="301">
        <f xml:space="preserve"> Time!CU$76</f>
        <v>0</v>
      </c>
      <c r="CV84" s="301">
        <f xml:space="preserve"> Time!CV$76</f>
        <v>0</v>
      </c>
      <c r="CW84" s="301">
        <f xml:space="preserve"> Time!CW$76</f>
        <v>0</v>
      </c>
      <c r="CX84" s="301">
        <f xml:space="preserve"> Time!CX$76</f>
        <v>0</v>
      </c>
      <c r="CY84" s="301">
        <f xml:space="preserve"> Time!CY$76</f>
        <v>0</v>
      </c>
      <c r="CZ84" s="301">
        <f xml:space="preserve"> Time!CZ$76</f>
        <v>0</v>
      </c>
      <c r="DA84" s="301">
        <f xml:space="preserve"> Time!DA$76</f>
        <v>0</v>
      </c>
      <c r="DB84" s="301">
        <f xml:space="preserve"> Time!DB$76</f>
        <v>0</v>
      </c>
      <c r="DC84" s="301">
        <f xml:space="preserve"> Time!DC$76</f>
        <v>0</v>
      </c>
      <c r="DD84" s="301">
        <f xml:space="preserve"> Time!DD$76</f>
        <v>0</v>
      </c>
      <c r="DE84" s="301">
        <f xml:space="preserve"> Time!DE$76</f>
        <v>0</v>
      </c>
      <c r="DF84" s="301">
        <f xml:space="preserve"> Time!DF$76</f>
        <v>0</v>
      </c>
      <c r="DG84" s="301">
        <f xml:space="preserve"> Time!DG$76</f>
        <v>0</v>
      </c>
      <c r="DH84" s="301">
        <f xml:space="preserve"> Time!DH$76</f>
        <v>0</v>
      </c>
      <c r="DI84" s="301">
        <f xml:space="preserve"> Time!DI$76</f>
        <v>0</v>
      </c>
      <c r="DJ84" s="301">
        <f xml:space="preserve"> Time!DJ$76</f>
        <v>0</v>
      </c>
      <c r="DK84" s="301">
        <f xml:space="preserve"> Time!DK$76</f>
        <v>0</v>
      </c>
      <c r="DL84" s="301">
        <f xml:space="preserve"> Time!DL$76</f>
        <v>0</v>
      </c>
      <c r="DM84" s="301">
        <f xml:space="preserve"> Time!DM$76</f>
        <v>0</v>
      </c>
      <c r="DN84" s="301">
        <f xml:space="preserve"> Time!DN$76</f>
        <v>0</v>
      </c>
      <c r="DO84" s="301">
        <f xml:space="preserve"> Time!DO$76</f>
        <v>0</v>
      </c>
      <c r="DP84" s="301">
        <f xml:space="preserve"> Time!DP$76</f>
        <v>0</v>
      </c>
      <c r="DQ84" s="301">
        <f xml:space="preserve"> Time!DQ$76</f>
        <v>0</v>
      </c>
      <c r="DR84" s="301">
        <f xml:space="preserve"> Time!DR$76</f>
        <v>0</v>
      </c>
      <c r="DS84" s="301">
        <f xml:space="preserve"> Time!DS$76</f>
        <v>0</v>
      </c>
      <c r="DT84" s="301">
        <f xml:space="preserve"> Time!DT$76</f>
        <v>0</v>
      </c>
      <c r="DU84" s="301">
        <f xml:space="preserve"> Time!DU$76</f>
        <v>0</v>
      </c>
      <c r="DV84" s="301">
        <f xml:space="preserve"> Time!DV$76</f>
        <v>0</v>
      </c>
      <c r="DW84" s="301">
        <f xml:space="preserve"> Time!DW$76</f>
        <v>0</v>
      </c>
      <c r="DX84" s="301">
        <f xml:space="preserve"> Time!DX$76</f>
        <v>0</v>
      </c>
      <c r="DY84" s="301">
        <f xml:space="preserve"> Time!DY$76</f>
        <v>0</v>
      </c>
      <c r="DZ84" s="301">
        <f xml:space="preserve"> Time!DZ$76</f>
        <v>0</v>
      </c>
      <c r="EA84" s="301">
        <f xml:space="preserve"> Time!EA$76</f>
        <v>0</v>
      </c>
      <c r="EB84" s="301">
        <f xml:space="preserve"> Time!EB$76</f>
        <v>0</v>
      </c>
      <c r="EC84" s="301">
        <f xml:space="preserve"> Time!EC$76</f>
        <v>0</v>
      </c>
      <c r="ED84" s="301">
        <f xml:space="preserve"> Time!ED$76</f>
        <v>0</v>
      </c>
      <c r="EE84" s="301">
        <f xml:space="preserve"> Time!EE$76</f>
        <v>0</v>
      </c>
      <c r="EF84" s="301">
        <f xml:space="preserve"> Time!EF$76</f>
        <v>0</v>
      </c>
      <c r="EG84" s="301">
        <f xml:space="preserve"> Time!EG$76</f>
        <v>0</v>
      </c>
      <c r="EH84" s="301">
        <f xml:space="preserve"> Time!EH$76</f>
        <v>0</v>
      </c>
      <c r="EI84" s="301">
        <f xml:space="preserve"> Time!EI$76</f>
        <v>0</v>
      </c>
      <c r="EJ84" s="301">
        <f xml:space="preserve"> Time!EJ$76</f>
        <v>0</v>
      </c>
      <c r="EK84" s="301">
        <f xml:space="preserve"> Time!EK$76</f>
        <v>0</v>
      </c>
      <c r="EL84" s="301">
        <f xml:space="preserve"> Time!EL$76</f>
        <v>0</v>
      </c>
      <c r="EM84" s="301">
        <f xml:space="preserve"> Time!EM$76</f>
        <v>0</v>
      </c>
      <c r="EN84" s="301">
        <f xml:space="preserve"> Time!EN$76</f>
        <v>0</v>
      </c>
      <c r="EO84" s="301">
        <f xml:space="preserve"> Time!EO$76</f>
        <v>0</v>
      </c>
      <c r="EP84" s="301">
        <f xml:space="preserve"> Time!EP$76</f>
        <v>0</v>
      </c>
      <c r="EQ84" s="301">
        <f xml:space="preserve"> Time!EQ$76</f>
        <v>0</v>
      </c>
      <c r="ER84" s="301">
        <f xml:space="preserve"> Time!ER$76</f>
        <v>0</v>
      </c>
      <c r="ES84" s="301">
        <f xml:space="preserve"> Time!ES$76</f>
        <v>0</v>
      </c>
      <c r="ET84" s="301">
        <f xml:space="preserve"> Time!ET$76</f>
        <v>0</v>
      </c>
      <c r="EU84" s="301">
        <f xml:space="preserve"> Time!EU$76</f>
        <v>0</v>
      </c>
      <c r="EV84" s="301">
        <f xml:space="preserve"> Time!EV$76</f>
        <v>0</v>
      </c>
      <c r="EW84" s="301">
        <f xml:space="preserve"> Time!EW$76</f>
        <v>0</v>
      </c>
      <c r="EX84" s="301">
        <f xml:space="preserve"> Time!EX$76</f>
        <v>0</v>
      </c>
      <c r="EY84" s="301">
        <f xml:space="preserve"> Time!EY$76</f>
        <v>0</v>
      </c>
      <c r="EZ84" s="301">
        <f xml:space="preserve"> Time!EZ$76</f>
        <v>0</v>
      </c>
      <c r="FA84" s="301">
        <f xml:space="preserve"> Time!FA$76</f>
        <v>0</v>
      </c>
      <c r="FB84" s="301">
        <f xml:space="preserve"> Time!FB$76</f>
        <v>0</v>
      </c>
      <c r="FC84" s="301">
        <f xml:space="preserve"> Time!FC$76</f>
        <v>0</v>
      </c>
      <c r="FD84" s="301">
        <f xml:space="preserve"> Time!FD$76</f>
        <v>0</v>
      </c>
      <c r="FE84" s="301">
        <f xml:space="preserve"> Time!FE$76</f>
        <v>0</v>
      </c>
      <c r="FF84" s="301">
        <f xml:space="preserve"> Time!FF$76</f>
        <v>0</v>
      </c>
      <c r="FG84" s="301">
        <f xml:space="preserve"> Time!FG$76</f>
        <v>0</v>
      </c>
      <c r="FH84" s="301">
        <f xml:space="preserve"> Time!FH$76</f>
        <v>0</v>
      </c>
      <c r="FI84" s="301">
        <f xml:space="preserve"> Time!FI$76</f>
        <v>0</v>
      </c>
      <c r="FJ84" s="301">
        <f xml:space="preserve"> Time!FJ$76</f>
        <v>0</v>
      </c>
      <c r="FK84" s="301">
        <f xml:space="preserve"> Time!FK$76</f>
        <v>0</v>
      </c>
      <c r="FL84" s="301">
        <f xml:space="preserve"> Time!FL$76</f>
        <v>0</v>
      </c>
      <c r="FM84" s="301">
        <f xml:space="preserve"> Time!FM$76</f>
        <v>0</v>
      </c>
      <c r="FN84" s="301">
        <f xml:space="preserve"> Time!FN$76</f>
        <v>0</v>
      </c>
      <c r="FO84" s="301">
        <f xml:space="preserve"> Time!FO$76</f>
        <v>0</v>
      </c>
      <c r="FP84" s="301">
        <f xml:space="preserve"> Time!FP$76</f>
        <v>0</v>
      </c>
      <c r="FQ84" s="301">
        <f xml:space="preserve"> Time!FQ$76</f>
        <v>0</v>
      </c>
      <c r="FR84" s="301">
        <f xml:space="preserve"> Time!FR$76</f>
        <v>0</v>
      </c>
      <c r="FS84" s="301">
        <f xml:space="preserve"> Time!FS$76</f>
        <v>0</v>
      </c>
      <c r="FT84" s="301">
        <f xml:space="preserve"> Time!FT$76</f>
        <v>0</v>
      </c>
      <c r="FU84" s="301">
        <f xml:space="preserve"> Time!FU$76</f>
        <v>0</v>
      </c>
      <c r="FV84" s="301">
        <f xml:space="preserve"> Time!FV$76</f>
        <v>0</v>
      </c>
      <c r="FW84" s="301">
        <f xml:space="preserve"> Time!FW$76</f>
        <v>0</v>
      </c>
      <c r="FX84" s="301">
        <f xml:space="preserve"> Time!FX$76</f>
        <v>0</v>
      </c>
      <c r="FY84" s="301">
        <f xml:space="preserve"> Time!FY$76</f>
        <v>0</v>
      </c>
      <c r="FZ84" s="301">
        <f xml:space="preserve"> Time!FZ$76</f>
        <v>0</v>
      </c>
      <c r="GA84" s="301">
        <f xml:space="preserve"> Time!GA$76</f>
        <v>0</v>
      </c>
      <c r="GB84" s="301">
        <f xml:space="preserve"> Time!GB$76</f>
        <v>0</v>
      </c>
      <c r="GC84" s="301">
        <f xml:space="preserve"> Time!GC$76</f>
        <v>0</v>
      </c>
      <c r="GD84" s="301">
        <f xml:space="preserve"> Time!GD$76</f>
        <v>0</v>
      </c>
      <c r="GE84" s="301">
        <f xml:space="preserve"> Time!GE$76</f>
        <v>0</v>
      </c>
      <c r="GF84" s="301">
        <f xml:space="preserve"> Time!GF$76</f>
        <v>0</v>
      </c>
      <c r="GG84" s="301">
        <f xml:space="preserve"> Time!GG$76</f>
        <v>0</v>
      </c>
      <c r="GH84" s="301">
        <f xml:space="preserve"> Time!GH$76</f>
        <v>0</v>
      </c>
      <c r="GI84" s="301">
        <f xml:space="preserve"> Time!GI$76</f>
        <v>0</v>
      </c>
      <c r="GJ84" s="301">
        <f xml:space="preserve"> Time!GJ$76</f>
        <v>0</v>
      </c>
    </row>
    <row r="85" spans="1:192" s="275" customFormat="1" x14ac:dyDescent="0.25">
      <c r="A85" s="15"/>
      <c r="B85" s="15"/>
      <c r="C85" s="21"/>
      <c r="D85" s="60"/>
      <c r="E85" s="286"/>
      <c r="F85" s="286"/>
      <c r="G85" s="286"/>
      <c r="H85" s="286"/>
      <c r="I85" s="43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  <c r="BM85" s="286"/>
      <c r="BN85" s="286"/>
      <c r="BO85" s="286"/>
      <c r="BP85" s="286"/>
      <c r="BQ85" s="286"/>
      <c r="BR85" s="286"/>
      <c r="BS85" s="286"/>
      <c r="BT85" s="286"/>
      <c r="BU85" s="286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  <c r="CF85" s="286"/>
      <c r="CG85" s="286"/>
      <c r="CH85" s="286"/>
      <c r="CI85" s="286"/>
      <c r="CJ85" s="286"/>
      <c r="CK85" s="286"/>
      <c r="CL85" s="286"/>
      <c r="CM85" s="286"/>
      <c r="CN85" s="286"/>
      <c r="CO85" s="286"/>
      <c r="CP85" s="286"/>
      <c r="CQ85" s="286"/>
      <c r="CR85" s="286"/>
      <c r="CS85" s="286"/>
      <c r="CT85" s="286"/>
      <c r="CU85" s="286"/>
      <c r="CV85" s="286"/>
      <c r="CW85" s="286"/>
      <c r="CX85" s="286"/>
      <c r="CY85" s="286"/>
      <c r="CZ85" s="286"/>
      <c r="DA85" s="286"/>
      <c r="DB85" s="286"/>
      <c r="DC85" s="286"/>
      <c r="DD85" s="286"/>
      <c r="DE85" s="286"/>
      <c r="DF85" s="286"/>
      <c r="DG85" s="286"/>
      <c r="DH85" s="286"/>
      <c r="DI85" s="286"/>
      <c r="DJ85" s="286"/>
      <c r="DK85" s="286"/>
      <c r="DL85" s="286"/>
      <c r="DM85" s="286"/>
      <c r="DN85" s="286"/>
      <c r="DO85" s="286"/>
      <c r="DP85" s="286"/>
      <c r="DQ85" s="286"/>
      <c r="DR85" s="286"/>
      <c r="DS85" s="286"/>
      <c r="DT85" s="286"/>
      <c r="DU85" s="286"/>
      <c r="DV85" s="286"/>
      <c r="DW85" s="286"/>
      <c r="DX85" s="286"/>
      <c r="DY85" s="286"/>
      <c r="DZ85" s="286"/>
      <c r="EA85" s="286"/>
      <c r="EB85" s="286"/>
      <c r="EC85" s="286"/>
      <c r="ED85" s="286"/>
      <c r="EE85" s="286"/>
      <c r="EF85" s="286"/>
      <c r="EG85" s="286"/>
      <c r="EH85" s="286"/>
      <c r="EI85" s="286"/>
      <c r="EJ85" s="286"/>
      <c r="EK85" s="286"/>
      <c r="EL85" s="286"/>
      <c r="EM85" s="286"/>
      <c r="EN85" s="286"/>
      <c r="EO85" s="286"/>
      <c r="EP85" s="286"/>
      <c r="EQ85" s="286"/>
      <c r="ER85" s="286"/>
      <c r="ES85" s="286"/>
      <c r="ET85" s="286"/>
      <c r="EU85" s="286"/>
      <c r="EV85" s="286"/>
      <c r="EW85" s="286"/>
      <c r="EX85" s="286"/>
      <c r="EY85" s="286"/>
      <c r="EZ85" s="286"/>
      <c r="FA85" s="286"/>
      <c r="FB85" s="286"/>
      <c r="FC85" s="286"/>
      <c r="FD85" s="286"/>
      <c r="FE85" s="286"/>
      <c r="FF85" s="286"/>
      <c r="FG85" s="286"/>
      <c r="FH85" s="286"/>
      <c r="FI85" s="286"/>
      <c r="FJ85" s="286"/>
      <c r="FK85" s="286"/>
      <c r="FL85" s="286"/>
      <c r="FM85" s="286"/>
      <c r="FN85" s="286"/>
      <c r="FO85" s="286"/>
      <c r="FP85" s="286"/>
      <c r="FQ85" s="286"/>
      <c r="FR85" s="286"/>
      <c r="FS85" s="286"/>
      <c r="FT85" s="286"/>
      <c r="FU85" s="286"/>
      <c r="FV85" s="286"/>
      <c r="FW85" s="286"/>
      <c r="FX85" s="286"/>
      <c r="FY85" s="286"/>
      <c r="FZ85" s="286"/>
      <c r="GA85" s="286"/>
      <c r="GB85" s="286"/>
      <c r="GC85" s="286"/>
      <c r="GD85" s="286"/>
      <c r="GE85" s="286"/>
      <c r="GF85" s="286"/>
      <c r="GG85" s="286"/>
      <c r="GH85" s="286"/>
      <c r="GI85" s="286"/>
      <c r="GJ85" s="286"/>
    </row>
    <row r="86" spans="1:192" s="275" customFormat="1" x14ac:dyDescent="0.25">
      <c r="A86" s="15"/>
      <c r="B86" s="15"/>
      <c r="C86" s="21"/>
      <c r="D86" s="60"/>
      <c r="E86" s="286" t="s">
        <v>274</v>
      </c>
      <c r="F86" s="286"/>
      <c r="G86" s="286" t="str">
        <f xml:space="preserve"> SMU</f>
        <v>$ 000s</v>
      </c>
      <c r="H86" s="286"/>
      <c r="I86" s="43"/>
      <c r="J86" s="286">
        <f t="shared" ref="J86:BU86" si="150">I89</f>
        <v>0</v>
      </c>
      <c r="K86" s="286">
        <f t="shared" si="150"/>
        <v>0</v>
      </c>
      <c r="L86" s="286">
        <f t="shared" ca="1" si="150"/>
        <v>0</v>
      </c>
      <c r="M86" s="286">
        <f t="shared" si="150"/>
        <v>0</v>
      </c>
      <c r="N86" s="286">
        <f t="shared" ca="1" si="150"/>
        <v>542.37500000000034</v>
      </c>
      <c r="O86" s="286">
        <f t="shared" ca="1" si="150"/>
        <v>1182.5100000000007</v>
      </c>
      <c r="P86" s="286">
        <f t="shared" ca="1" si="150"/>
        <v>1182.0175000000004</v>
      </c>
      <c r="Q86" s="286">
        <f t="shared" ca="1" si="150"/>
        <v>1187.1777250000005</v>
      </c>
      <c r="R86" s="286">
        <f t="shared" ca="1" si="150"/>
        <v>1737.7135663896775</v>
      </c>
      <c r="S86" s="286">
        <f t="shared" ca="1" si="150"/>
        <v>2394.7422977329616</v>
      </c>
      <c r="T86" s="286">
        <f t="shared" ca="1" si="150"/>
        <v>2414.3587653946529</v>
      </c>
      <c r="U86" s="286">
        <f t="shared" ca="1" si="150"/>
        <v>2439.7412270861951</v>
      </c>
      <c r="V86" s="286">
        <f t="shared" ca="1" si="150"/>
        <v>3008.6454520540328</v>
      </c>
      <c r="W86" s="286">
        <f t="shared" ca="1" si="150"/>
        <v>3682.5960056294398</v>
      </c>
      <c r="X86" s="286">
        <f t="shared" ca="1" si="150"/>
        <v>3722.333535641073</v>
      </c>
      <c r="Y86" s="286">
        <f t="shared" ca="1" si="150"/>
        <v>3766.1376873963927</v>
      </c>
      <c r="Z86" s="286">
        <f t="shared" ca="1" si="150"/>
        <v>4353.3816681056351</v>
      </c>
      <c r="AA86" s="286">
        <f t="shared" ca="1" si="150"/>
        <v>5044.2819950463381</v>
      </c>
      <c r="AB86" s="286">
        <f t="shared" ca="1" si="150"/>
        <v>5104.1526219235848</v>
      </c>
      <c r="AC86" s="286">
        <f t="shared" ca="1" si="150"/>
        <v>5170.0168676071498</v>
      </c>
      <c r="AD86" s="286">
        <f t="shared" ca="1" si="150"/>
        <v>5775.7368284220702</v>
      </c>
      <c r="AE86" s="286">
        <f t="shared" ca="1" si="150"/>
        <v>6483.6147408008801</v>
      </c>
      <c r="AF86" s="286">
        <f t="shared" ca="1" si="150"/>
        <v>6563.6304391862004</v>
      </c>
      <c r="AG86" s="286">
        <f t="shared" ca="1" si="150"/>
        <v>6649.7541085230814</v>
      </c>
      <c r="AH86" s="286">
        <f t="shared" ca="1" si="150"/>
        <v>7273.9211599050923</v>
      </c>
      <c r="AI86" s="286">
        <f t="shared" ca="1" si="150"/>
        <v>7998.8043314262959</v>
      </c>
      <c r="AJ86" s="286">
        <f t="shared" ca="1" si="150"/>
        <v>8098.9770163868143</v>
      </c>
      <c r="AK86" s="286">
        <f t="shared" ca="1" si="150"/>
        <v>8205.372381896148</v>
      </c>
      <c r="AL86" s="286">
        <f t="shared" ca="1" si="150"/>
        <v>8848.0124988908519</v>
      </c>
      <c r="AM86" s="286">
        <f t="shared" ca="1" si="150"/>
        <v>9529.5981106851541</v>
      </c>
      <c r="AN86" s="286">
        <f t="shared" ca="1" si="150"/>
        <v>9593.1182051508968</v>
      </c>
      <c r="AO86" s="286">
        <f t="shared" ca="1" si="150"/>
        <v>9643.462294893352</v>
      </c>
      <c r="AP86" s="286">
        <f t="shared" ca="1" si="150"/>
        <v>9681.289180148684</v>
      </c>
      <c r="AQ86" s="286">
        <f t="shared" ca="1" si="150"/>
        <v>9707.2247211412505</v>
      </c>
      <c r="AR86" s="286">
        <f t="shared" ca="1" si="150"/>
        <v>9721.8634850841881</v>
      </c>
      <c r="AS86" s="286">
        <f t="shared" ca="1" si="150"/>
        <v>9725.7703108299793</v>
      </c>
      <c r="AT86" s="286">
        <f t="shared" ca="1" si="150"/>
        <v>9719.4817952884805</v>
      </c>
      <c r="AU86" s="286">
        <f t="shared" ca="1" si="150"/>
        <v>9703.5077055240581</v>
      </c>
      <c r="AV86" s="286">
        <f t="shared" ca="1" si="150"/>
        <v>9678.3323202478568</v>
      </c>
      <c r="AW86" s="286">
        <f t="shared" ca="1" si="150"/>
        <v>9644.4157042354636</v>
      </c>
      <c r="AX86" s="286">
        <f t="shared" ca="1" si="150"/>
        <v>9602.1949190236901</v>
      </c>
      <c r="AY86" s="286">
        <f t="shared" ca="1" si="150"/>
        <v>9552.0851730725044</v>
      </c>
      <c r="AZ86" s="286">
        <f t="shared" ca="1" si="150"/>
        <v>9494.4809144188785</v>
      </c>
      <c r="BA86" s="286">
        <f t="shared" ca="1" si="150"/>
        <v>9429.7568686979339</v>
      </c>
      <c r="BB86" s="286">
        <f t="shared" ca="1" si="150"/>
        <v>9358.2690252630364</v>
      </c>
      <c r="BC86" s="286">
        <f t="shared" ca="1" si="150"/>
        <v>9280.3555739998847</v>
      </c>
      <c r="BD86" s="286">
        <f t="shared" ca="1" si="150"/>
        <v>9196.3377952998908</v>
      </c>
      <c r="BE86" s="286">
        <f t="shared" ca="1" si="150"/>
        <v>9106.5209055348951</v>
      </c>
      <c r="BF86" s="286">
        <f t="shared" ca="1" si="150"/>
        <v>9011.1948602581506</v>
      </c>
      <c r="BG86" s="286">
        <f t="shared" ca="1" si="150"/>
        <v>8910.6351172452432</v>
      </c>
      <c r="BH86" s="286">
        <f t="shared" ca="1" si="150"/>
        <v>8805.1033613829804</v>
      </c>
      <c r="BI86" s="286">
        <f t="shared" ca="1" si="150"/>
        <v>8694.8481933138301</v>
      </c>
      <c r="BJ86" s="286">
        <f t="shared" ca="1" si="150"/>
        <v>8580.1057836481377</v>
      </c>
      <c r="BK86" s="286">
        <f t="shared" ca="1" si="150"/>
        <v>8461.1004944657307</v>
      </c>
      <c r="BL86" s="286">
        <f t="shared" ca="1" si="150"/>
        <v>8338.0454697424448</v>
      </c>
      <c r="BM86" s="286">
        <f t="shared" ca="1" si="150"/>
        <v>8211.1431962553233</v>
      </c>
      <c r="BN86" s="286">
        <f t="shared" ca="1" si="150"/>
        <v>8080.5860364425571</v>
      </c>
      <c r="BO86" s="286">
        <f t="shared" ca="1" si="150"/>
        <v>7946.556734620428</v>
      </c>
      <c r="BP86" s="286">
        <f t="shared" ca="1" si="150"/>
        <v>7809.2288978894067</v>
      </c>
      <c r="BQ86" s="286">
        <f t="shared" ca="1" si="150"/>
        <v>7668.7674529949363</v>
      </c>
      <c r="BR86" s="286">
        <f t="shared" ca="1" si="150"/>
        <v>7525.3290803451901</v>
      </c>
      <c r="BS86" s="286">
        <f t="shared" ca="1" si="150"/>
        <v>7379.06262632793</v>
      </c>
      <c r="BT86" s="286">
        <f t="shared" ca="1" si="150"/>
        <v>7230.109495011533</v>
      </c>
      <c r="BU86" s="286">
        <f t="shared" ca="1" si="150"/>
        <v>7078.6040202609565</v>
      </c>
      <c r="BV86" s="286">
        <f t="shared" ref="BV86:EG86" ca="1" si="151">BU89</f>
        <v>6924.6738192479088</v>
      </c>
      <c r="BW86" s="286">
        <f t="shared" ca="1" si="151"/>
        <v>6768.4401282855133</v>
      </c>
      <c r="BX86" s="286">
        <f t="shared" ca="1" si="151"/>
        <v>6610.0181218712378</v>
      </c>
      <c r="BY86" s="286">
        <f t="shared" ca="1" si="151"/>
        <v>6449.517215777676</v>
      </c>
      <c r="BZ86" s="286">
        <f t="shared" ca="1" si="151"/>
        <v>6287.0413549887917</v>
      </c>
      <c r="CA86" s="286">
        <f t="shared" ca="1" si="151"/>
        <v>6122.6892872393519</v>
      </c>
      <c r="CB86" s="286">
        <f t="shared" ca="1" si="151"/>
        <v>5956.5548228773841</v>
      </c>
      <c r="CC86" s="286">
        <f t="shared" ca="1" si="151"/>
        <v>5788.7270817335148</v>
      </c>
      <c r="CD86" s="286">
        <f t="shared" ca="1" si="151"/>
        <v>5619.2907276468386</v>
      </c>
      <c r="CE86" s="286">
        <f t="shared" ca="1" si="151"/>
        <v>5448.3261912644975</v>
      </c>
      <c r="CF86" s="286">
        <f t="shared" ca="1" si="151"/>
        <v>5275.9098817012728</v>
      </c>
      <c r="CG86" s="286">
        <f t="shared" ca="1" si="151"/>
        <v>5102.1143876162087</v>
      </c>
      <c r="CH86" s="286">
        <f t="shared" ca="1" si="151"/>
        <v>4927.0086682353976</v>
      </c>
      <c r="CI86" s="286">
        <f t="shared" ca="1" si="151"/>
        <v>4750.6582348236279</v>
      </c>
      <c r="CJ86" s="286">
        <f t="shared" ca="1" si="151"/>
        <v>4573.1253230824468</v>
      </c>
      <c r="CK86" s="286">
        <f t="shared" ca="1" si="151"/>
        <v>4394.4690569283239</v>
      </c>
      <c r="CL86" s="286">
        <f t="shared" ca="1" si="151"/>
        <v>4214.7456040819079</v>
      </c>
      <c r="CM86" s="286">
        <f t="shared" ca="1" si="151"/>
        <v>4034.0083238778125</v>
      </c>
      <c r="CN86" s="286">
        <f t="shared" ca="1" si="151"/>
        <v>3852.3079076839222</v>
      </c>
      <c r="CO86" s="286">
        <f t="shared" ca="1" si="151"/>
        <v>3669.6925122997263</v>
      </c>
      <c r="CP86" s="286">
        <f t="shared" ca="1" si="151"/>
        <v>3486.2078866847401</v>
      </c>
      <c r="CQ86" s="286">
        <f t="shared" ca="1" si="151"/>
        <v>3301.8974923505034</v>
      </c>
      <c r="CR86" s="286">
        <f t="shared" ca="1" si="151"/>
        <v>3116.802617732978</v>
      </c>
      <c r="CS86" s="286">
        <f t="shared" ca="1" si="151"/>
        <v>2930.9624868463293</v>
      </c>
      <c r="CT86" s="286">
        <f t="shared" ca="1" si="151"/>
        <v>2744.4143625040128</v>
      </c>
      <c r="CU86" s="286">
        <f t="shared" ca="1" si="151"/>
        <v>2557.1936443788122</v>
      </c>
      <c r="CV86" s="286">
        <f t="shared" ca="1" si="151"/>
        <v>2369.3339621598716</v>
      </c>
      <c r="CW86" s="286">
        <f t="shared" ca="1" si="151"/>
        <v>2180.867264051878</v>
      </c>
      <c r="CX86" s="286">
        <f t="shared" ca="1" si="151"/>
        <v>1991.8239008492837</v>
      </c>
      <c r="CY86" s="286">
        <f t="shared" ca="1" si="151"/>
        <v>1802.2327058068195</v>
      </c>
      <c r="CZ86" s="286">
        <f t="shared" ca="1" si="151"/>
        <v>1612.1210705164783</v>
      </c>
      <c r="DA86" s="286">
        <f t="shared" ca="1" si="151"/>
        <v>1421.5150169906544</v>
      </c>
      <c r="DB86" s="286">
        <f t="shared" ca="1" si="151"/>
        <v>1230.4392661411216</v>
      </c>
      <c r="DC86" s="286">
        <f t="shared" ca="1" si="151"/>
        <v>1038.9173028340654</v>
      </c>
      <c r="DD86" s="286">
        <f t="shared" ca="1" si="151"/>
        <v>846.97143769236209</v>
      </c>
      <c r="DE86" s="286">
        <f t="shared" ca="1" si="151"/>
        <v>654.62286580774389</v>
      </c>
      <c r="DF86" s="286">
        <f t="shared" ca="1" si="151"/>
        <v>461.8917225173567</v>
      </c>
      <c r="DG86" s="286">
        <f t="shared" ca="1" si="151"/>
        <v>268.79713639148883</v>
      </c>
      <c r="DH86" s="286">
        <f t="shared" ca="1" si="151"/>
        <v>75.357279571914376</v>
      </c>
      <c r="DI86" s="286">
        <f t="shared" ca="1" si="151"/>
        <v>-118.41058440668141</v>
      </c>
      <c r="DJ86" s="286">
        <f t="shared" ca="1" si="151"/>
        <v>-112.49005518634749</v>
      </c>
      <c r="DK86" s="286">
        <f t="shared" ca="1" si="151"/>
        <v>-106.86555242703025</v>
      </c>
      <c r="DL86" s="286">
        <f t="shared" ca="1" si="151"/>
        <v>-101.52227480567882</v>
      </c>
      <c r="DM86" s="286">
        <f t="shared" ca="1" si="151"/>
        <v>-96.446161065394961</v>
      </c>
      <c r="DN86" s="286">
        <f t="shared" ca="1" si="151"/>
        <v>-91.623853012125437</v>
      </c>
      <c r="DO86" s="286">
        <f t="shared" ca="1" si="151"/>
        <v>-87.042660361519324</v>
      </c>
      <c r="DP86" s="286">
        <f t="shared" ca="1" si="151"/>
        <v>-82.690527343443478</v>
      </c>
      <c r="DQ86" s="286">
        <f t="shared" ca="1" si="151"/>
        <v>-78.556000976271378</v>
      </c>
      <c r="DR86" s="286">
        <f t="shared" ca="1" si="151"/>
        <v>-74.628200927457783</v>
      </c>
      <c r="DS86" s="286">
        <f t="shared" ca="1" si="151"/>
        <v>-70.896790881084939</v>
      </c>
      <c r="DT86" s="286">
        <f t="shared" ca="1" si="151"/>
        <v>-67.351951337030755</v>
      </c>
      <c r="DU86" s="286">
        <f t="shared" ca="1" si="151"/>
        <v>-63.984353770179268</v>
      </c>
      <c r="DV86" s="286">
        <f t="shared" ca="1" si="151"/>
        <v>-60.785136081670316</v>
      </c>
      <c r="DW86" s="286">
        <f t="shared" ca="1" si="151"/>
        <v>-57.745879277586937</v>
      </c>
      <c r="DX86" s="286">
        <f t="shared" ca="1" si="151"/>
        <v>-54.858585313707636</v>
      </c>
      <c r="DY86" s="286">
        <f t="shared" ca="1" si="151"/>
        <v>-52.115656048022288</v>
      </c>
      <c r="DZ86" s="286">
        <f t="shared" ca="1" si="151"/>
        <v>-49.509873245621407</v>
      </c>
      <c r="EA86" s="286">
        <f t="shared" ca="1" si="151"/>
        <v>-47.03437958334041</v>
      </c>
      <c r="EB86" s="286">
        <f t="shared" ca="1" si="151"/>
        <v>-44.68266060417352</v>
      </c>
      <c r="EC86" s="286">
        <f t="shared" ca="1" si="151"/>
        <v>-1.4779288903810084E-12</v>
      </c>
      <c r="ED86" s="286">
        <f t="shared" ca="1" si="151"/>
        <v>-1.4779288903810084E-12</v>
      </c>
      <c r="EE86" s="286">
        <f t="shared" ca="1" si="151"/>
        <v>-1.4779288903810084E-12</v>
      </c>
      <c r="EF86" s="286">
        <f t="shared" ca="1" si="151"/>
        <v>-1.4779288903810084E-12</v>
      </c>
      <c r="EG86" s="286">
        <f t="shared" ca="1" si="151"/>
        <v>-1.4779288903810084E-12</v>
      </c>
      <c r="EH86" s="286">
        <f t="shared" ref="EH86:GJ86" ca="1" si="152">EG89</f>
        <v>-1.4779288903810084E-12</v>
      </c>
      <c r="EI86" s="286">
        <f t="shared" ca="1" si="152"/>
        <v>-1.4779288903810084E-12</v>
      </c>
      <c r="EJ86" s="286">
        <f t="shared" ca="1" si="152"/>
        <v>-1.4779288903810084E-12</v>
      </c>
      <c r="EK86" s="286">
        <f t="shared" ca="1" si="152"/>
        <v>-1.4779288903810084E-12</v>
      </c>
      <c r="EL86" s="286">
        <f t="shared" ca="1" si="152"/>
        <v>-1.4779288903810084E-12</v>
      </c>
      <c r="EM86" s="286">
        <f t="shared" ca="1" si="152"/>
        <v>-1.4779288903810084E-12</v>
      </c>
      <c r="EN86" s="286">
        <f t="shared" ca="1" si="152"/>
        <v>-1.4779288903810084E-12</v>
      </c>
      <c r="EO86" s="286">
        <f t="shared" ca="1" si="152"/>
        <v>-1.4779288903810084E-12</v>
      </c>
      <c r="EP86" s="286">
        <f t="shared" ca="1" si="152"/>
        <v>-1.4779288903810084E-12</v>
      </c>
      <c r="EQ86" s="286">
        <f t="shared" ca="1" si="152"/>
        <v>-1.4779288903810084E-12</v>
      </c>
      <c r="ER86" s="286">
        <f t="shared" ca="1" si="152"/>
        <v>-1.4779288903810084E-12</v>
      </c>
      <c r="ES86" s="286">
        <f t="shared" ca="1" si="152"/>
        <v>-1.4779288903810084E-12</v>
      </c>
      <c r="ET86" s="286">
        <f t="shared" ca="1" si="152"/>
        <v>-1.4779288903810084E-12</v>
      </c>
      <c r="EU86" s="286">
        <f t="shared" ca="1" si="152"/>
        <v>-1.4779288903810084E-12</v>
      </c>
      <c r="EV86" s="286">
        <f t="shared" ca="1" si="152"/>
        <v>-1.4779288903810084E-12</v>
      </c>
      <c r="EW86" s="286">
        <f t="shared" ca="1" si="152"/>
        <v>-1.4779288903810084E-12</v>
      </c>
      <c r="EX86" s="286">
        <f t="shared" ca="1" si="152"/>
        <v>-1.4779288903810084E-12</v>
      </c>
      <c r="EY86" s="286">
        <f t="shared" ca="1" si="152"/>
        <v>-1.4779288903810084E-12</v>
      </c>
      <c r="EZ86" s="286">
        <f t="shared" ca="1" si="152"/>
        <v>-1.4779288903810084E-12</v>
      </c>
      <c r="FA86" s="286">
        <f t="shared" ca="1" si="152"/>
        <v>-1.4779288903810084E-12</v>
      </c>
      <c r="FB86" s="286">
        <f t="shared" ca="1" si="152"/>
        <v>-1.4779288903810084E-12</v>
      </c>
      <c r="FC86" s="286">
        <f t="shared" ca="1" si="152"/>
        <v>-1.4779288903810084E-12</v>
      </c>
      <c r="FD86" s="286">
        <f t="shared" ca="1" si="152"/>
        <v>-1.4779288903810084E-12</v>
      </c>
      <c r="FE86" s="286">
        <f t="shared" ca="1" si="152"/>
        <v>-1.4779288903810084E-12</v>
      </c>
      <c r="FF86" s="286">
        <f t="shared" ca="1" si="152"/>
        <v>-1.4779288903810084E-12</v>
      </c>
      <c r="FG86" s="286">
        <f t="shared" ca="1" si="152"/>
        <v>-1.4779288903810084E-12</v>
      </c>
      <c r="FH86" s="286">
        <f t="shared" ca="1" si="152"/>
        <v>-1.4779288903810084E-12</v>
      </c>
      <c r="FI86" s="286">
        <f t="shared" ca="1" si="152"/>
        <v>-1.4779288903810084E-12</v>
      </c>
      <c r="FJ86" s="286">
        <f t="shared" ca="1" si="152"/>
        <v>-1.4779288903810084E-12</v>
      </c>
      <c r="FK86" s="286">
        <f t="shared" ca="1" si="152"/>
        <v>-1.4779288903810084E-12</v>
      </c>
      <c r="FL86" s="286">
        <f t="shared" ca="1" si="152"/>
        <v>-1.4779288903810084E-12</v>
      </c>
      <c r="FM86" s="286">
        <f t="shared" ca="1" si="152"/>
        <v>-1.4779288903810084E-12</v>
      </c>
      <c r="FN86" s="286">
        <f t="shared" ca="1" si="152"/>
        <v>-1.4779288903810084E-12</v>
      </c>
      <c r="FO86" s="286">
        <f t="shared" ca="1" si="152"/>
        <v>-1.4779288903810084E-12</v>
      </c>
      <c r="FP86" s="286">
        <f t="shared" ca="1" si="152"/>
        <v>-1.4779288903810084E-12</v>
      </c>
      <c r="FQ86" s="286">
        <f t="shared" ca="1" si="152"/>
        <v>-1.4779288903810084E-12</v>
      </c>
      <c r="FR86" s="286">
        <f t="shared" ca="1" si="152"/>
        <v>-1.4779288903810084E-12</v>
      </c>
      <c r="FS86" s="286">
        <f t="shared" ca="1" si="152"/>
        <v>-1.4779288903810084E-12</v>
      </c>
      <c r="FT86" s="286">
        <f t="shared" ca="1" si="152"/>
        <v>-1.4779288903810084E-12</v>
      </c>
      <c r="FU86" s="286">
        <f t="shared" ca="1" si="152"/>
        <v>-1.4779288903810084E-12</v>
      </c>
      <c r="FV86" s="286">
        <f t="shared" ca="1" si="152"/>
        <v>-1.4779288903810084E-12</v>
      </c>
      <c r="FW86" s="286">
        <f t="shared" ca="1" si="152"/>
        <v>-1.4779288903810084E-12</v>
      </c>
      <c r="FX86" s="286">
        <f t="shared" ca="1" si="152"/>
        <v>-1.4779288903810084E-12</v>
      </c>
      <c r="FY86" s="286">
        <f t="shared" ca="1" si="152"/>
        <v>-1.4779288903810084E-12</v>
      </c>
      <c r="FZ86" s="286">
        <f t="shared" ca="1" si="152"/>
        <v>-1.4779288903810084E-12</v>
      </c>
      <c r="GA86" s="286">
        <f t="shared" ca="1" si="152"/>
        <v>-1.4779288903810084E-12</v>
      </c>
      <c r="GB86" s="286">
        <f t="shared" ca="1" si="152"/>
        <v>-1.4779288903810084E-12</v>
      </c>
      <c r="GC86" s="286">
        <f t="shared" ca="1" si="152"/>
        <v>-1.4779288903810084E-12</v>
      </c>
      <c r="GD86" s="286">
        <f t="shared" ca="1" si="152"/>
        <v>-1.4779288903810084E-12</v>
      </c>
      <c r="GE86" s="286">
        <f t="shared" ca="1" si="152"/>
        <v>-1.4779288903810084E-12</v>
      </c>
      <c r="GF86" s="286">
        <f t="shared" ca="1" si="152"/>
        <v>-1.4779288903810084E-12</v>
      </c>
      <c r="GG86" s="286">
        <f t="shared" ca="1" si="152"/>
        <v>-1.4779288903810084E-12</v>
      </c>
      <c r="GH86" s="286">
        <f t="shared" ca="1" si="152"/>
        <v>-1.4779288903810084E-12</v>
      </c>
      <c r="GI86" s="286">
        <f t="shared" ca="1" si="152"/>
        <v>-1.4779288903810084E-12</v>
      </c>
      <c r="GJ86" s="286">
        <f t="shared" ca="1" si="152"/>
        <v>-1.4779288903810084E-12</v>
      </c>
    </row>
    <row r="87" spans="1:192" s="275" customFormat="1" x14ac:dyDescent="0.25">
      <c r="A87" s="15"/>
      <c r="B87" s="15"/>
      <c r="C87" s="21"/>
      <c r="D87" s="60"/>
      <c r="E87" s="562" t="str">
        <f t="shared" ref="E87:AJ87" si="153" xml:space="preserve"> E$12</f>
        <v>Corporate income tax expense POS</v>
      </c>
      <c r="F87" s="562">
        <f t="shared" si="153"/>
        <v>0</v>
      </c>
      <c r="G87" s="562" t="str">
        <f t="shared" si="153"/>
        <v>$ 000s</v>
      </c>
      <c r="H87" s="562">
        <f t="shared" ca="1" si="153"/>
        <v>54408.313677736893</v>
      </c>
      <c r="I87" s="562">
        <f t="shared" si="153"/>
        <v>0</v>
      </c>
      <c r="J87" s="562">
        <f t="shared" si="153"/>
        <v>0</v>
      </c>
      <c r="K87" s="562">
        <f t="shared" ca="1" si="153"/>
        <v>0</v>
      </c>
      <c r="L87" s="562">
        <f t="shared" ca="1" si="153"/>
        <v>0</v>
      </c>
      <c r="M87" s="562">
        <f t="shared" ca="1" si="153"/>
        <v>542.37500000000034</v>
      </c>
      <c r="N87" s="562">
        <f t="shared" ca="1" si="153"/>
        <v>640.13500000000022</v>
      </c>
      <c r="O87" s="562">
        <f t="shared" ca="1" si="153"/>
        <v>-0.49250000000029104</v>
      </c>
      <c r="P87" s="562">
        <f t="shared" ca="1" si="153"/>
        <v>5.1602249999999916</v>
      </c>
      <c r="Q87" s="562">
        <f t="shared" ca="1" si="153"/>
        <v>550.5358413896771</v>
      </c>
      <c r="R87" s="562">
        <f t="shared" ca="1" si="153"/>
        <v>657.02873134328388</v>
      </c>
      <c r="S87" s="562">
        <f t="shared" ca="1" si="153"/>
        <v>19.616467661691402</v>
      </c>
      <c r="T87" s="562">
        <f t="shared" ca="1" si="153"/>
        <v>25.382461691542403</v>
      </c>
      <c r="U87" s="562">
        <f t="shared" ca="1" si="153"/>
        <v>568.90422496783799</v>
      </c>
      <c r="V87" s="562">
        <f t="shared" ca="1" si="153"/>
        <v>673.95055357540696</v>
      </c>
      <c r="W87" s="562">
        <f t="shared" ca="1" si="153"/>
        <v>39.73753001163341</v>
      </c>
      <c r="X87" s="562">
        <f t="shared" ca="1" si="153"/>
        <v>43.804151755319914</v>
      </c>
      <c r="Y87" s="562">
        <f t="shared" ca="1" si="153"/>
        <v>587.24398070924246</v>
      </c>
      <c r="Z87" s="562">
        <f t="shared" ca="1" si="153"/>
        <v>690.90032694070351</v>
      </c>
      <c r="AA87" s="562">
        <f t="shared" ca="1" si="153"/>
        <v>59.870626877247062</v>
      </c>
      <c r="AB87" s="562">
        <f t="shared" ca="1" si="153"/>
        <v>65.864245683564832</v>
      </c>
      <c r="AC87" s="562">
        <f t="shared" ca="1" si="153"/>
        <v>605.71996081492034</v>
      </c>
      <c r="AD87" s="562">
        <f t="shared" ca="1" si="153"/>
        <v>707.87791237880992</v>
      </c>
      <c r="AE87" s="562">
        <f t="shared" ca="1" si="153"/>
        <v>80.015698385320576</v>
      </c>
      <c r="AF87" s="562">
        <f t="shared" ca="1" si="153"/>
        <v>86.123669336880567</v>
      </c>
      <c r="AG87" s="562">
        <f t="shared" ca="1" si="153"/>
        <v>624.16705138201053</v>
      </c>
      <c r="AH87" s="562">
        <f t="shared" ca="1" si="153"/>
        <v>724.88317152120408</v>
      </c>
      <c r="AI87" s="562">
        <f t="shared" ca="1" si="153"/>
        <v>100.17268496051823</v>
      </c>
      <c r="AJ87" s="562">
        <f t="shared" ca="1" si="153"/>
        <v>106.39536550933394</v>
      </c>
      <c r="AK87" s="562">
        <f t="shared" ref="AK87:BP87" ca="1" si="154" xml:space="preserve"> AK$12</f>
        <v>642.64011699470393</v>
      </c>
      <c r="AL87" s="562">
        <f t="shared" ca="1" si="154"/>
        <v>741.91596668776538</v>
      </c>
      <c r="AM87" s="562">
        <f t="shared" ca="1" si="154"/>
        <v>120.34152732389872</v>
      </c>
      <c r="AN87" s="562">
        <f t="shared" ca="1" si="154"/>
        <v>125.52842029338444</v>
      </c>
      <c r="AO87" s="562">
        <f t="shared" ca="1" si="154"/>
        <v>660.30328425611219</v>
      </c>
      <c r="AP87" s="562">
        <f t="shared" ca="1" si="154"/>
        <v>758.97616088334837</v>
      </c>
      <c r="AQ87" s="562">
        <f t="shared" ca="1" si="154"/>
        <v>140.52216649144157</v>
      </c>
      <c r="AR87" s="562">
        <f t="shared" ca="1" si="154"/>
        <v>146.22003107089407</v>
      </c>
      <c r="AS87" s="562">
        <f t="shared" ca="1" si="154"/>
        <v>678.01368688313653</v>
      </c>
      <c r="AT87" s="562">
        <f t="shared" ca="1" si="154"/>
        <v>776.06361779437702</v>
      </c>
      <c r="AU87" s="562">
        <f t="shared" ca="1" si="154"/>
        <v>160.71454377257874</v>
      </c>
      <c r="AV87" s="562">
        <f t="shared" ca="1" si="154"/>
        <v>166.16814051146358</v>
      </c>
      <c r="AW87" s="562">
        <f t="shared" ca="1" si="154"/>
        <v>695.83846330080451</v>
      </c>
      <c r="AX87" s="562">
        <f t="shared" ca="1" si="154"/>
        <v>793.1782017854498</v>
      </c>
      <c r="AY87" s="562">
        <f t="shared" ca="1" si="154"/>
        <v>180.91860076873508</v>
      </c>
      <c r="AZ87" s="562">
        <f t="shared" ca="1" si="154"/>
        <v>186.17252163526325</v>
      </c>
      <c r="BA87" s="562">
        <f t="shared" ca="1" si="154"/>
        <v>713.77699926177081</v>
      </c>
      <c r="BB87" s="562">
        <f t="shared" ca="1" si="154"/>
        <v>804.68477789597</v>
      </c>
      <c r="BC87" s="562">
        <f t="shared" ca="1" si="154"/>
        <v>189.86427937187582</v>
      </c>
      <c r="BD87" s="562">
        <f t="shared" ca="1" si="154"/>
        <v>189.86427937187611</v>
      </c>
      <c r="BE87" s="562">
        <f t="shared" ca="1" si="154"/>
        <v>709.78711085038765</v>
      </c>
      <c r="BF87" s="562">
        <f t="shared" ca="1" si="154"/>
        <v>799.31321183678631</v>
      </c>
      <c r="BG87" s="562">
        <f t="shared" ca="1" si="154"/>
        <v>187.55152176306046</v>
      </c>
      <c r="BH87" s="562">
        <f t="shared" ca="1" si="154"/>
        <v>187.55152176306075</v>
      </c>
      <c r="BI87" s="562">
        <f t="shared" ca="1" si="154"/>
        <v>704.88767248794818</v>
      </c>
      <c r="BJ87" s="562">
        <f t="shared" ca="1" si="154"/>
        <v>793.96836998685239</v>
      </c>
      <c r="BK87" s="562">
        <f t="shared" ca="1" si="154"/>
        <v>185.25027041100566</v>
      </c>
      <c r="BL87" s="562">
        <f t="shared" ca="1" si="154"/>
        <v>185.25027041100594</v>
      </c>
      <c r="BM87" s="562">
        <f t="shared" ca="1" si="154"/>
        <v>700.01260944074443</v>
      </c>
      <c r="BN87" s="562">
        <f t="shared" ca="1" si="154"/>
        <v>788.6501193899029</v>
      </c>
      <c r="BO87" s="562">
        <f t="shared" ca="1" si="154"/>
        <v>182.96046807065233</v>
      </c>
      <c r="BP87" s="562">
        <f t="shared" ca="1" si="154"/>
        <v>182.96046807065269</v>
      </c>
      <c r="BQ87" s="562">
        <f t="shared" ref="BQ87:CV87" ca="1" si="155" xml:space="preserve"> BQ$12</f>
        <v>695.16180043855184</v>
      </c>
      <c r="BR87" s="562">
        <f t="shared" ca="1" si="155"/>
        <v>783.3583277511475</v>
      </c>
      <c r="BS87" s="562">
        <f t="shared" ca="1" si="155"/>
        <v>180.68205778174379</v>
      </c>
      <c r="BT87" s="562">
        <f t="shared" ca="1" si="155"/>
        <v>180.68205778174408</v>
      </c>
      <c r="BU87" s="562">
        <f t="shared" ca="1" si="155"/>
        <v>690.33512481447963</v>
      </c>
      <c r="BV87" s="562">
        <f t="shared" ca="1" si="155"/>
        <v>778.09286343397787</v>
      </c>
      <c r="BW87" s="562">
        <f t="shared" ca="1" si="155"/>
        <v>178.41498286740691</v>
      </c>
      <c r="BX87" s="562">
        <f t="shared" ca="1" si="155"/>
        <v>178.41498286740716</v>
      </c>
      <c r="BY87" s="562">
        <f t="shared" ca="1" si="155"/>
        <v>685.5324625019698</v>
      </c>
      <c r="BZ87" s="562">
        <f t="shared" ca="1" si="155"/>
        <v>772.85359545669439</v>
      </c>
      <c r="CA87" s="562">
        <f t="shared" ca="1" si="155"/>
        <v>176.15918693274307</v>
      </c>
      <c r="CB87" s="562">
        <f t="shared" ca="1" si="155"/>
        <v>176.15918693274335</v>
      </c>
      <c r="CC87" s="562">
        <f t="shared" ca="1" si="155"/>
        <v>680.75369403181094</v>
      </c>
      <c r="CD87" s="562">
        <f t="shared" ca="1" si="155"/>
        <v>767.64039348924825</v>
      </c>
      <c r="CE87" s="562">
        <f t="shared" ca="1" si="155"/>
        <v>173.9146138634261</v>
      </c>
      <c r="CF87" s="562">
        <f t="shared" ca="1" si="155"/>
        <v>173.91461386342635</v>
      </c>
      <c r="CG87" s="562">
        <f t="shared" ca="1" si="155"/>
        <v>675.99870052916549</v>
      </c>
      <c r="CH87" s="562">
        <f t="shared" ca="1" si="155"/>
        <v>762.45312784999862</v>
      </c>
      <c r="CI87" s="562">
        <f t="shared" ca="1" si="155"/>
        <v>171.68120782430469</v>
      </c>
      <c r="CJ87" s="562">
        <f t="shared" ca="1" si="155"/>
        <v>171.68120782430489</v>
      </c>
      <c r="CK87" s="562">
        <f t="shared" ca="1" si="155"/>
        <v>671.26736371061259</v>
      </c>
      <c r="CL87" s="562">
        <f t="shared" ca="1" si="155"/>
        <v>757.291669502486</v>
      </c>
      <c r="CM87" s="562">
        <f t="shared" ca="1" si="155"/>
        <v>169.4589132580146</v>
      </c>
      <c r="CN87" s="562">
        <f t="shared" ca="1" si="155"/>
        <v>169.45891325801486</v>
      </c>
      <c r="CO87" s="562">
        <f t="shared" ca="1" si="155"/>
        <v>666.55956588120625</v>
      </c>
      <c r="CP87" s="562">
        <f t="shared" ca="1" si="155"/>
        <v>752.155890052225</v>
      </c>
      <c r="CQ87" s="562">
        <f t="shared" ca="1" si="155"/>
        <v>167.24767488359669</v>
      </c>
      <c r="CR87" s="562">
        <f t="shared" ca="1" si="155"/>
        <v>167.24767488359686</v>
      </c>
      <c r="CS87" s="562">
        <f t="shared" ca="1" si="155"/>
        <v>661.87518993154902</v>
      </c>
      <c r="CT87" s="562">
        <f t="shared" ca="1" si="155"/>
        <v>747.04566174350794</v>
      </c>
      <c r="CU87" s="562">
        <f t="shared" ca="1" si="155"/>
        <v>165.04743769512126</v>
      </c>
      <c r="CV87" s="562">
        <f t="shared" ca="1" si="155"/>
        <v>165.04743769512143</v>
      </c>
      <c r="CW87" s="562">
        <f t="shared" ref="CW87:EB87" ca="1" si="156" xml:space="preserve"> CW$12</f>
        <v>657.21411933487457</v>
      </c>
      <c r="CX87" s="562">
        <f t="shared" ca="1" si="156"/>
        <v>741.96085745622702</v>
      </c>
      <c r="CY87" s="562">
        <f t="shared" ca="1" si="156"/>
        <v>162.85814696031969</v>
      </c>
      <c r="CZ87" s="562">
        <f t="shared" ca="1" si="156"/>
        <v>162.85814696031994</v>
      </c>
      <c r="DA87" s="562">
        <f t="shared" ca="1" si="156"/>
        <v>652.57623814415422</v>
      </c>
      <c r="DB87" s="562">
        <f t="shared" ca="1" si="156"/>
        <v>736.90135070271356</v>
      </c>
      <c r="DC87" s="562">
        <f t="shared" ca="1" si="156"/>
        <v>160.67974821922363</v>
      </c>
      <c r="DD87" s="562">
        <f t="shared" ca="1" si="156"/>
        <v>160.67974821922382</v>
      </c>
      <c r="DE87" s="562">
        <f t="shared" ca="1" si="156"/>
        <v>647.96143098920811</v>
      </c>
      <c r="DF87" s="562">
        <f t="shared" ca="1" si="156"/>
        <v>731.86701562459064</v>
      </c>
      <c r="DG87" s="562">
        <f t="shared" ca="1" si="156"/>
        <v>158.51218728280958</v>
      </c>
      <c r="DH87" s="562">
        <f t="shared" ca="1" si="156"/>
        <v>158.51218728280983</v>
      </c>
      <c r="DI87" s="562">
        <f t="shared" ca="1" si="156"/>
        <v>843.36958307383907</v>
      </c>
      <c r="DJ87" s="562">
        <f t="shared" ca="1" si="156"/>
        <v>926.85772698964229</v>
      </c>
      <c r="DK87" s="562">
        <f t="shared" ca="1" si="156"/>
        <v>356.35541023165143</v>
      </c>
      <c r="DL87" s="562">
        <f t="shared" ca="1" si="156"/>
        <v>356.3554102316516</v>
      </c>
      <c r="DM87" s="562">
        <f t="shared" ca="1" si="156"/>
        <v>838.80058017297438</v>
      </c>
      <c r="DN87" s="562">
        <f t="shared" ca="1" si="156"/>
        <v>921.87336018869905</v>
      </c>
      <c r="DO87" s="562">
        <f t="shared" ca="1" si="156"/>
        <v>354.20936341457855</v>
      </c>
      <c r="DP87" s="562">
        <f t="shared" ca="1" si="156"/>
        <v>354.20936341457883</v>
      </c>
      <c r="DQ87" s="562">
        <f t="shared" ca="1" si="156"/>
        <v>834.25430862982523</v>
      </c>
      <c r="DR87" s="562">
        <f t="shared" ca="1" si="156"/>
        <v>916.91379123253648</v>
      </c>
      <c r="DS87" s="562">
        <f t="shared" ca="1" si="156"/>
        <v>352.07399344734199</v>
      </c>
      <c r="DT87" s="562">
        <f t="shared" ca="1" si="156"/>
        <v>352.07399344734216</v>
      </c>
      <c r="DU87" s="562">
        <f t="shared" ca="1" si="156"/>
        <v>829.73065535306023</v>
      </c>
      <c r="DV87" s="562">
        <f t="shared" ca="1" si="156"/>
        <v>911.97889674879298</v>
      </c>
      <c r="DW87" s="562">
        <f t="shared" ca="1" si="156"/>
        <v>349.94924721128564</v>
      </c>
      <c r="DX87" s="562">
        <f t="shared" ca="1" si="156"/>
        <v>349.94924721128586</v>
      </c>
      <c r="DY87" s="562">
        <f t="shared" ca="1" si="156"/>
        <v>825.22950781399049</v>
      </c>
      <c r="DZ87" s="562">
        <f t="shared" ca="1" si="156"/>
        <v>907.06855397889854</v>
      </c>
      <c r="EA87" s="562">
        <f t="shared" ca="1" si="156"/>
        <v>347.83507185202552</v>
      </c>
      <c r="EB87" s="562">
        <f t="shared" ca="1" si="156"/>
        <v>347.83507185202581</v>
      </c>
      <c r="EC87" s="562">
        <f t="shared" ref="EC87:FH87" ca="1" si="157" xml:space="preserve"> EC$12</f>
        <v>0</v>
      </c>
      <c r="ED87" s="562">
        <f t="shared" ca="1" si="157"/>
        <v>0</v>
      </c>
      <c r="EE87" s="562">
        <f t="shared" ca="1" si="157"/>
        <v>0</v>
      </c>
      <c r="EF87" s="562">
        <f t="shared" ca="1" si="157"/>
        <v>0</v>
      </c>
      <c r="EG87" s="562">
        <f t="shared" ca="1" si="157"/>
        <v>0</v>
      </c>
      <c r="EH87" s="562">
        <f t="shared" ca="1" si="157"/>
        <v>0</v>
      </c>
      <c r="EI87" s="562">
        <f t="shared" ca="1" si="157"/>
        <v>0</v>
      </c>
      <c r="EJ87" s="562">
        <f t="shared" ca="1" si="157"/>
        <v>0</v>
      </c>
      <c r="EK87" s="562">
        <f t="shared" ca="1" si="157"/>
        <v>0</v>
      </c>
      <c r="EL87" s="562">
        <f t="shared" ca="1" si="157"/>
        <v>0</v>
      </c>
      <c r="EM87" s="562">
        <f t="shared" ca="1" si="157"/>
        <v>0</v>
      </c>
      <c r="EN87" s="562">
        <f t="shared" ca="1" si="157"/>
        <v>0</v>
      </c>
      <c r="EO87" s="562">
        <f t="shared" ca="1" si="157"/>
        <v>0</v>
      </c>
      <c r="EP87" s="562">
        <f t="shared" ca="1" si="157"/>
        <v>0</v>
      </c>
      <c r="EQ87" s="562">
        <f t="shared" ca="1" si="157"/>
        <v>0</v>
      </c>
      <c r="ER87" s="562">
        <f t="shared" ca="1" si="157"/>
        <v>0</v>
      </c>
      <c r="ES87" s="562">
        <f t="shared" ca="1" si="157"/>
        <v>0</v>
      </c>
      <c r="ET87" s="562">
        <f t="shared" ca="1" si="157"/>
        <v>0</v>
      </c>
      <c r="EU87" s="562">
        <f t="shared" ca="1" si="157"/>
        <v>0</v>
      </c>
      <c r="EV87" s="562">
        <f t="shared" ca="1" si="157"/>
        <v>0</v>
      </c>
      <c r="EW87" s="562">
        <f t="shared" ca="1" si="157"/>
        <v>0</v>
      </c>
      <c r="EX87" s="562">
        <f t="shared" ca="1" si="157"/>
        <v>0</v>
      </c>
      <c r="EY87" s="562">
        <f t="shared" ca="1" si="157"/>
        <v>0</v>
      </c>
      <c r="EZ87" s="562">
        <f t="shared" ca="1" si="157"/>
        <v>0</v>
      </c>
      <c r="FA87" s="562">
        <f t="shared" ca="1" si="157"/>
        <v>0</v>
      </c>
      <c r="FB87" s="562">
        <f t="shared" ca="1" si="157"/>
        <v>0</v>
      </c>
      <c r="FC87" s="562">
        <f t="shared" ca="1" si="157"/>
        <v>0</v>
      </c>
      <c r="FD87" s="562">
        <f t="shared" ca="1" si="157"/>
        <v>0</v>
      </c>
      <c r="FE87" s="562">
        <f t="shared" ca="1" si="157"/>
        <v>0</v>
      </c>
      <c r="FF87" s="562">
        <f t="shared" ca="1" si="157"/>
        <v>0</v>
      </c>
      <c r="FG87" s="562">
        <f t="shared" ca="1" si="157"/>
        <v>0</v>
      </c>
      <c r="FH87" s="562">
        <f t="shared" ca="1" si="157"/>
        <v>0</v>
      </c>
      <c r="FI87" s="562">
        <f t="shared" ref="FI87:GJ87" ca="1" si="158" xml:space="preserve"> FI$12</f>
        <v>0</v>
      </c>
      <c r="FJ87" s="562">
        <f t="shared" ca="1" si="158"/>
        <v>0</v>
      </c>
      <c r="FK87" s="562">
        <f t="shared" ca="1" si="158"/>
        <v>0</v>
      </c>
      <c r="FL87" s="562">
        <f t="shared" ca="1" si="158"/>
        <v>0</v>
      </c>
      <c r="FM87" s="562">
        <f t="shared" ca="1" si="158"/>
        <v>0</v>
      </c>
      <c r="FN87" s="562">
        <f t="shared" ca="1" si="158"/>
        <v>0</v>
      </c>
      <c r="FO87" s="562">
        <f t="shared" ca="1" si="158"/>
        <v>0</v>
      </c>
      <c r="FP87" s="562">
        <f t="shared" ca="1" si="158"/>
        <v>0</v>
      </c>
      <c r="FQ87" s="562">
        <f t="shared" ca="1" si="158"/>
        <v>0</v>
      </c>
      <c r="FR87" s="562">
        <f t="shared" ca="1" si="158"/>
        <v>0</v>
      </c>
      <c r="FS87" s="562">
        <f t="shared" ca="1" si="158"/>
        <v>0</v>
      </c>
      <c r="FT87" s="562">
        <f t="shared" ca="1" si="158"/>
        <v>0</v>
      </c>
      <c r="FU87" s="562">
        <f t="shared" ca="1" si="158"/>
        <v>0</v>
      </c>
      <c r="FV87" s="562">
        <f t="shared" ca="1" si="158"/>
        <v>0</v>
      </c>
      <c r="FW87" s="562">
        <f t="shared" ca="1" si="158"/>
        <v>0</v>
      </c>
      <c r="FX87" s="562">
        <f t="shared" ca="1" si="158"/>
        <v>0</v>
      </c>
      <c r="FY87" s="562">
        <f t="shared" ca="1" si="158"/>
        <v>0</v>
      </c>
      <c r="FZ87" s="562">
        <f t="shared" ca="1" si="158"/>
        <v>0</v>
      </c>
      <c r="GA87" s="562">
        <f t="shared" ca="1" si="158"/>
        <v>0</v>
      </c>
      <c r="GB87" s="562">
        <f t="shared" ca="1" si="158"/>
        <v>0</v>
      </c>
      <c r="GC87" s="562">
        <f t="shared" ca="1" si="158"/>
        <v>0</v>
      </c>
      <c r="GD87" s="562">
        <f t="shared" ca="1" si="158"/>
        <v>0</v>
      </c>
      <c r="GE87" s="562">
        <f t="shared" ca="1" si="158"/>
        <v>0</v>
      </c>
      <c r="GF87" s="562">
        <f t="shared" ca="1" si="158"/>
        <v>0</v>
      </c>
      <c r="GG87" s="562">
        <f t="shared" ca="1" si="158"/>
        <v>0</v>
      </c>
      <c r="GH87" s="562">
        <f t="shared" ca="1" si="158"/>
        <v>0</v>
      </c>
      <c r="GI87" s="562">
        <f t="shared" ca="1" si="158"/>
        <v>0</v>
      </c>
      <c r="GJ87" s="562">
        <f t="shared" ca="1" si="158"/>
        <v>0</v>
      </c>
    </row>
    <row r="88" spans="1:192" s="527" customFormat="1" x14ac:dyDescent="0.25">
      <c r="A88" s="15"/>
      <c r="B88" s="15"/>
      <c r="C88" s="21"/>
      <c r="D88" s="60"/>
      <c r="E88" s="562" t="str">
        <f t="shared" ref="E88:AJ88" si="159" xml:space="preserve"> E$63</f>
        <v>Corporate income tax paid POS</v>
      </c>
      <c r="F88" s="562">
        <f t="shared" si="159"/>
        <v>0</v>
      </c>
      <c r="G88" s="562" t="str">
        <f t="shared" si="159"/>
        <v>$ 000s</v>
      </c>
      <c r="H88" s="562">
        <f t="shared" ca="1" si="159"/>
        <v>54408.313677736915</v>
      </c>
      <c r="I88" s="562">
        <f t="shared" si="159"/>
        <v>0</v>
      </c>
      <c r="J88" s="562">
        <f t="shared" si="159"/>
        <v>0</v>
      </c>
      <c r="K88" s="562">
        <f t="shared" ca="1" si="159"/>
        <v>0</v>
      </c>
      <c r="L88" s="562">
        <f t="shared" ca="1" si="159"/>
        <v>0</v>
      </c>
      <c r="M88" s="562">
        <f t="shared" ca="1" si="159"/>
        <v>0</v>
      </c>
      <c r="N88" s="562">
        <f t="shared" ca="1" si="159"/>
        <v>0</v>
      </c>
      <c r="O88" s="562">
        <f t="shared" ca="1" si="159"/>
        <v>0</v>
      </c>
      <c r="P88" s="562">
        <f t="shared" ca="1" si="159"/>
        <v>0</v>
      </c>
      <c r="Q88" s="562">
        <f t="shared" ca="1" si="159"/>
        <v>0</v>
      </c>
      <c r="R88" s="562">
        <f t="shared" ca="1" si="159"/>
        <v>0</v>
      </c>
      <c r="S88" s="562">
        <f t="shared" ca="1" si="159"/>
        <v>0</v>
      </c>
      <c r="T88" s="562">
        <f t="shared" ca="1" si="159"/>
        <v>0</v>
      </c>
      <c r="U88" s="562">
        <f t="shared" ca="1" si="159"/>
        <v>0</v>
      </c>
      <c r="V88" s="562">
        <f t="shared" ca="1" si="159"/>
        <v>0</v>
      </c>
      <c r="W88" s="562">
        <f t="shared" ca="1" si="159"/>
        <v>0</v>
      </c>
      <c r="X88" s="562">
        <f t="shared" ca="1" si="159"/>
        <v>0</v>
      </c>
      <c r="Y88" s="562">
        <f t="shared" ca="1" si="159"/>
        <v>0</v>
      </c>
      <c r="Z88" s="562">
        <f t="shared" ca="1" si="159"/>
        <v>0</v>
      </c>
      <c r="AA88" s="562">
        <f t="shared" ca="1" si="159"/>
        <v>0</v>
      </c>
      <c r="AB88" s="562">
        <f t="shared" ca="1" si="159"/>
        <v>0</v>
      </c>
      <c r="AC88" s="562">
        <f t="shared" ca="1" si="159"/>
        <v>0</v>
      </c>
      <c r="AD88" s="562">
        <f t="shared" ca="1" si="159"/>
        <v>0</v>
      </c>
      <c r="AE88" s="562">
        <f t="shared" ca="1" si="159"/>
        <v>0</v>
      </c>
      <c r="AF88" s="562">
        <f t="shared" ca="1" si="159"/>
        <v>0</v>
      </c>
      <c r="AG88" s="562">
        <f t="shared" ca="1" si="159"/>
        <v>0</v>
      </c>
      <c r="AH88" s="562">
        <f t="shared" ca="1" si="159"/>
        <v>0</v>
      </c>
      <c r="AI88" s="562">
        <f t="shared" ca="1" si="159"/>
        <v>0</v>
      </c>
      <c r="AJ88" s="562">
        <f t="shared" ca="1" si="159"/>
        <v>0</v>
      </c>
      <c r="AK88" s="562">
        <f t="shared" ref="AK88:BP88" ca="1" si="160" xml:space="preserve"> AK$63</f>
        <v>0</v>
      </c>
      <c r="AL88" s="562">
        <f t="shared" ca="1" si="160"/>
        <v>60.330354893464573</v>
      </c>
      <c r="AM88" s="562">
        <f t="shared" ca="1" si="160"/>
        <v>56.821432858156335</v>
      </c>
      <c r="AN88" s="562">
        <f t="shared" ca="1" si="160"/>
        <v>75.184330550929204</v>
      </c>
      <c r="AO88" s="562">
        <f t="shared" ca="1" si="160"/>
        <v>622.47639900077968</v>
      </c>
      <c r="AP88" s="562">
        <f t="shared" ca="1" si="160"/>
        <v>733.04061989078252</v>
      </c>
      <c r="AQ88" s="562">
        <f t="shared" ca="1" si="160"/>
        <v>125.88340254850397</v>
      </c>
      <c r="AR88" s="562">
        <f t="shared" ca="1" si="160"/>
        <v>142.31320532510335</v>
      </c>
      <c r="AS88" s="562">
        <f t="shared" ca="1" si="160"/>
        <v>684.30220242463531</v>
      </c>
      <c r="AT88" s="562">
        <f t="shared" ca="1" si="160"/>
        <v>792.03770755880078</v>
      </c>
      <c r="AU88" s="562">
        <f t="shared" ca="1" si="160"/>
        <v>185.88992904878143</v>
      </c>
      <c r="AV88" s="562">
        <f t="shared" ca="1" si="160"/>
        <v>200.08475652385616</v>
      </c>
      <c r="AW88" s="562">
        <f t="shared" ca="1" si="160"/>
        <v>738.05924851257748</v>
      </c>
      <c r="AX88" s="562">
        <f t="shared" ca="1" si="160"/>
        <v>843.28794773663412</v>
      </c>
      <c r="AY88" s="562">
        <f t="shared" ca="1" si="160"/>
        <v>238.52285942236014</v>
      </c>
      <c r="AZ88" s="562">
        <f t="shared" ca="1" si="160"/>
        <v>250.89656735620707</v>
      </c>
      <c r="BA88" s="562">
        <f t="shared" ca="1" si="160"/>
        <v>785.26484269666742</v>
      </c>
      <c r="BB88" s="562">
        <f t="shared" ca="1" si="160"/>
        <v>882.59822915912173</v>
      </c>
      <c r="BC88" s="562">
        <f t="shared" ca="1" si="160"/>
        <v>273.88205807187006</v>
      </c>
      <c r="BD88" s="562">
        <f t="shared" ca="1" si="160"/>
        <v>279.68116913687061</v>
      </c>
      <c r="BE88" s="562">
        <f t="shared" ca="1" si="160"/>
        <v>805.11315612713236</v>
      </c>
      <c r="BF88" s="562">
        <f t="shared" ca="1" si="160"/>
        <v>899.87295484969388</v>
      </c>
      <c r="BG88" s="562">
        <f t="shared" ca="1" si="160"/>
        <v>293.08327762532264</v>
      </c>
      <c r="BH88" s="562">
        <f t="shared" ca="1" si="160"/>
        <v>297.80668983220977</v>
      </c>
      <c r="BI88" s="562">
        <f t="shared" ca="1" si="160"/>
        <v>819.63008215363971</v>
      </c>
      <c r="BJ88" s="562">
        <f t="shared" ca="1" si="160"/>
        <v>912.97365916925946</v>
      </c>
      <c r="BK88" s="562">
        <f t="shared" ca="1" si="160"/>
        <v>308.30529513429235</v>
      </c>
      <c r="BL88" s="562">
        <f t="shared" ca="1" si="160"/>
        <v>312.15254389812827</v>
      </c>
      <c r="BM88" s="562">
        <f t="shared" ca="1" si="160"/>
        <v>830.56976925351069</v>
      </c>
      <c r="BN88" s="562">
        <f t="shared" ca="1" si="160"/>
        <v>922.67942121203077</v>
      </c>
      <c r="BO88" s="562">
        <f t="shared" ca="1" si="160"/>
        <v>320.2883048016738</v>
      </c>
      <c r="BP88" s="562">
        <f t="shared" ca="1" si="160"/>
        <v>323.42191296512311</v>
      </c>
      <c r="BQ88" s="562">
        <f t="shared" ref="BQ88:CV88" ca="1" si="161" xml:space="preserve"> BQ$63</f>
        <v>838.6001730882989</v>
      </c>
      <c r="BR88" s="562">
        <f t="shared" ca="1" si="161"/>
        <v>929.62478176840705</v>
      </c>
      <c r="BS88" s="562">
        <f t="shared" ca="1" si="161"/>
        <v>329.63518909814042</v>
      </c>
      <c r="BT88" s="562">
        <f t="shared" ca="1" si="161"/>
        <v>332.1875325323208</v>
      </c>
      <c r="BU88" s="562">
        <f t="shared" ca="1" si="161"/>
        <v>844.26532582752759</v>
      </c>
      <c r="BV88" s="562">
        <f t="shared" ca="1" si="161"/>
        <v>934.32655439637335</v>
      </c>
      <c r="BW88" s="562">
        <f t="shared" ca="1" si="161"/>
        <v>336.83698928168269</v>
      </c>
      <c r="BX88" s="562">
        <f t="shared" ca="1" si="161"/>
        <v>338.91588896096914</v>
      </c>
      <c r="BY88" s="562">
        <f t="shared" ca="1" si="161"/>
        <v>848.00832329085358</v>
      </c>
      <c r="BZ88" s="562">
        <f t="shared" ca="1" si="161"/>
        <v>937.20566320613398</v>
      </c>
      <c r="CA88" s="562">
        <f t="shared" ca="1" si="161"/>
        <v>342.2936512947108</v>
      </c>
      <c r="CB88" s="562">
        <f t="shared" ca="1" si="161"/>
        <v>343.98692807661268</v>
      </c>
      <c r="CC88" s="562">
        <f t="shared" ca="1" si="161"/>
        <v>850.19004811848663</v>
      </c>
      <c r="CD88" s="562">
        <f t="shared" ca="1" si="161"/>
        <v>938.60492987159023</v>
      </c>
      <c r="CE88" s="562">
        <f t="shared" ca="1" si="161"/>
        <v>346.33092342665105</v>
      </c>
      <c r="CF88" s="562">
        <f t="shared" ca="1" si="161"/>
        <v>347.71010794849008</v>
      </c>
      <c r="CG88" s="562">
        <f t="shared" ca="1" si="161"/>
        <v>851.10441990997595</v>
      </c>
      <c r="CH88" s="562">
        <f t="shared" ca="1" si="161"/>
        <v>938.80356126176866</v>
      </c>
      <c r="CI88" s="562">
        <f t="shared" ca="1" si="161"/>
        <v>349.21411956548621</v>
      </c>
      <c r="CJ88" s="562">
        <f t="shared" ca="1" si="161"/>
        <v>350.33747397842734</v>
      </c>
      <c r="CK88" s="562">
        <f t="shared" ca="1" si="161"/>
        <v>850.99081655702889</v>
      </c>
      <c r="CL88" s="562">
        <f t="shared" ca="1" si="161"/>
        <v>938.02894970658144</v>
      </c>
      <c r="CM88" s="562">
        <f t="shared" ca="1" si="161"/>
        <v>351.15932945190531</v>
      </c>
      <c r="CN88" s="562">
        <f t="shared" ca="1" si="161"/>
        <v>352.07430864221101</v>
      </c>
      <c r="CO88" s="562">
        <f t="shared" ca="1" si="161"/>
        <v>850.04419149619264</v>
      </c>
      <c r="CP88" s="562">
        <f t="shared" ca="1" si="161"/>
        <v>936.46628438646212</v>
      </c>
      <c r="CQ88" s="562">
        <f t="shared" ca="1" si="161"/>
        <v>352.34254950112188</v>
      </c>
      <c r="CR88" s="562">
        <f t="shared" ca="1" si="161"/>
        <v>353.08780577024578</v>
      </c>
      <c r="CS88" s="562">
        <f t="shared" ca="1" si="161"/>
        <v>848.42331427386546</v>
      </c>
      <c r="CT88" s="562">
        <f t="shared" ca="1" si="161"/>
        <v>934.26637986870855</v>
      </c>
      <c r="CU88" s="562">
        <f t="shared" ca="1" si="161"/>
        <v>352.90711991406192</v>
      </c>
      <c r="CV88" s="562">
        <f t="shared" ca="1" si="161"/>
        <v>353.51413580311504</v>
      </c>
      <c r="CW88" s="562">
        <f t="shared" ref="CW88:EB88" ca="1" si="162" xml:space="preserve"> CW$63</f>
        <v>846.25748253746849</v>
      </c>
      <c r="CX88" s="562">
        <f t="shared" ca="1" si="162"/>
        <v>931.5520524986913</v>
      </c>
      <c r="CY88" s="562">
        <f t="shared" ca="1" si="162"/>
        <v>352.96978225066073</v>
      </c>
      <c r="CZ88" s="562">
        <f t="shared" ca="1" si="162"/>
        <v>353.46420048614391</v>
      </c>
      <c r="DA88" s="562">
        <f t="shared" ca="1" si="162"/>
        <v>843.65198899368704</v>
      </c>
      <c r="DB88" s="562">
        <f t="shared" ca="1" si="162"/>
        <v>928.42331400976968</v>
      </c>
      <c r="DC88" s="562">
        <f t="shared" ca="1" si="162"/>
        <v>352.62561336092699</v>
      </c>
      <c r="DD88" s="562">
        <f t="shared" ca="1" si="162"/>
        <v>353.02832010384196</v>
      </c>
      <c r="DE88" s="562">
        <f t="shared" ca="1" si="162"/>
        <v>840.69257427959531</v>
      </c>
      <c r="DF88" s="562">
        <f t="shared" ca="1" si="162"/>
        <v>924.9616017504585</v>
      </c>
      <c r="DG88" s="562">
        <f t="shared" ca="1" si="162"/>
        <v>351.95204410238404</v>
      </c>
      <c r="DH88" s="562">
        <f t="shared" ca="1" si="162"/>
        <v>352.28005126140562</v>
      </c>
      <c r="DI88" s="562">
        <f t="shared" ca="1" si="162"/>
        <v>837.44905385350512</v>
      </c>
      <c r="DJ88" s="562">
        <f t="shared" ca="1" si="162"/>
        <v>921.23322423032505</v>
      </c>
      <c r="DK88" s="562">
        <f t="shared" ca="1" si="162"/>
        <v>351.0121326103</v>
      </c>
      <c r="DL88" s="562">
        <f t="shared" ca="1" si="162"/>
        <v>351.27929649136775</v>
      </c>
      <c r="DM88" s="562">
        <f t="shared" ca="1" si="162"/>
        <v>833.9782721197048</v>
      </c>
      <c r="DN88" s="562">
        <f t="shared" ca="1" si="162"/>
        <v>917.29216753809294</v>
      </c>
      <c r="DO88" s="562">
        <f t="shared" ca="1" si="162"/>
        <v>349.8572303965027</v>
      </c>
      <c r="DP88" s="562">
        <f t="shared" ca="1" si="162"/>
        <v>350.07483704740673</v>
      </c>
      <c r="DQ88" s="562">
        <f t="shared" ca="1" si="162"/>
        <v>830.32650858101169</v>
      </c>
      <c r="DR88" s="562">
        <f t="shared" ca="1" si="162"/>
        <v>913.18238118616364</v>
      </c>
      <c r="DS88" s="562">
        <f t="shared" ca="1" si="162"/>
        <v>348.52915390328781</v>
      </c>
      <c r="DT88" s="562">
        <f t="shared" ca="1" si="162"/>
        <v>348.70639588049067</v>
      </c>
      <c r="DU88" s="562">
        <f t="shared" ca="1" si="162"/>
        <v>826.53143766455128</v>
      </c>
      <c r="DV88" s="562">
        <f t="shared" ca="1" si="162"/>
        <v>908.9396399447096</v>
      </c>
      <c r="DW88" s="562">
        <f t="shared" ca="1" si="162"/>
        <v>347.06195324740634</v>
      </c>
      <c r="DX88" s="562">
        <f t="shared" ca="1" si="162"/>
        <v>347.20631794560052</v>
      </c>
      <c r="DY88" s="562">
        <f t="shared" ca="1" si="162"/>
        <v>822.62372501158961</v>
      </c>
      <c r="DZ88" s="562">
        <f t="shared" ca="1" si="162"/>
        <v>904.59306031661754</v>
      </c>
      <c r="EA88" s="562">
        <f t="shared" ca="1" si="162"/>
        <v>345.48335287285863</v>
      </c>
      <c r="EB88" s="562">
        <f t="shared" ca="1" si="162"/>
        <v>303.15241124785376</v>
      </c>
      <c r="EC88" s="562">
        <f t="shared" ref="EC88:FH88" ca="1" si="163" xml:space="preserve"> EC$63</f>
        <v>0</v>
      </c>
      <c r="ED88" s="562">
        <f t="shared" ca="1" si="163"/>
        <v>0</v>
      </c>
      <c r="EE88" s="562">
        <f t="shared" ca="1" si="163"/>
        <v>0</v>
      </c>
      <c r="EF88" s="562">
        <f t="shared" ca="1" si="163"/>
        <v>0</v>
      </c>
      <c r="EG88" s="562">
        <f t="shared" ca="1" si="163"/>
        <v>0</v>
      </c>
      <c r="EH88" s="562">
        <f t="shared" ca="1" si="163"/>
        <v>0</v>
      </c>
      <c r="EI88" s="562">
        <f t="shared" ca="1" si="163"/>
        <v>0</v>
      </c>
      <c r="EJ88" s="562">
        <f t="shared" ca="1" si="163"/>
        <v>0</v>
      </c>
      <c r="EK88" s="562">
        <f t="shared" ca="1" si="163"/>
        <v>0</v>
      </c>
      <c r="EL88" s="562">
        <f t="shared" ca="1" si="163"/>
        <v>0</v>
      </c>
      <c r="EM88" s="562">
        <f t="shared" ca="1" si="163"/>
        <v>0</v>
      </c>
      <c r="EN88" s="562">
        <f t="shared" ca="1" si="163"/>
        <v>0</v>
      </c>
      <c r="EO88" s="562">
        <f t="shared" ca="1" si="163"/>
        <v>0</v>
      </c>
      <c r="EP88" s="562">
        <f t="shared" ca="1" si="163"/>
        <v>0</v>
      </c>
      <c r="EQ88" s="562">
        <f t="shared" ca="1" si="163"/>
        <v>0</v>
      </c>
      <c r="ER88" s="562">
        <f t="shared" ca="1" si="163"/>
        <v>0</v>
      </c>
      <c r="ES88" s="562">
        <f t="shared" ca="1" si="163"/>
        <v>0</v>
      </c>
      <c r="ET88" s="562">
        <f t="shared" ca="1" si="163"/>
        <v>0</v>
      </c>
      <c r="EU88" s="562">
        <f t="shared" ca="1" si="163"/>
        <v>0</v>
      </c>
      <c r="EV88" s="562">
        <f t="shared" ca="1" si="163"/>
        <v>0</v>
      </c>
      <c r="EW88" s="562">
        <f t="shared" ca="1" si="163"/>
        <v>0</v>
      </c>
      <c r="EX88" s="562">
        <f t="shared" ca="1" si="163"/>
        <v>0</v>
      </c>
      <c r="EY88" s="562">
        <f t="shared" ca="1" si="163"/>
        <v>0</v>
      </c>
      <c r="EZ88" s="562">
        <f t="shared" ca="1" si="163"/>
        <v>0</v>
      </c>
      <c r="FA88" s="562">
        <f t="shared" ca="1" si="163"/>
        <v>0</v>
      </c>
      <c r="FB88" s="562">
        <f t="shared" ca="1" si="163"/>
        <v>0</v>
      </c>
      <c r="FC88" s="562">
        <f t="shared" ca="1" si="163"/>
        <v>0</v>
      </c>
      <c r="FD88" s="562">
        <f t="shared" ca="1" si="163"/>
        <v>0</v>
      </c>
      <c r="FE88" s="562">
        <f t="shared" ca="1" si="163"/>
        <v>0</v>
      </c>
      <c r="FF88" s="562">
        <f t="shared" ca="1" si="163"/>
        <v>0</v>
      </c>
      <c r="FG88" s="562">
        <f t="shared" ca="1" si="163"/>
        <v>0</v>
      </c>
      <c r="FH88" s="562">
        <f t="shared" ca="1" si="163"/>
        <v>0</v>
      </c>
      <c r="FI88" s="562">
        <f t="shared" ref="FI88:GJ88" ca="1" si="164" xml:space="preserve"> FI$63</f>
        <v>0</v>
      </c>
      <c r="FJ88" s="562">
        <f t="shared" ca="1" si="164"/>
        <v>0</v>
      </c>
      <c r="FK88" s="562">
        <f t="shared" ca="1" si="164"/>
        <v>0</v>
      </c>
      <c r="FL88" s="562">
        <f t="shared" ca="1" si="164"/>
        <v>0</v>
      </c>
      <c r="FM88" s="562">
        <f t="shared" ca="1" si="164"/>
        <v>0</v>
      </c>
      <c r="FN88" s="562">
        <f t="shared" ca="1" si="164"/>
        <v>0</v>
      </c>
      <c r="FO88" s="562">
        <f t="shared" ca="1" si="164"/>
        <v>0</v>
      </c>
      <c r="FP88" s="562">
        <f t="shared" ca="1" si="164"/>
        <v>0</v>
      </c>
      <c r="FQ88" s="562">
        <f t="shared" ca="1" si="164"/>
        <v>0</v>
      </c>
      <c r="FR88" s="562">
        <f t="shared" ca="1" si="164"/>
        <v>0</v>
      </c>
      <c r="FS88" s="562">
        <f t="shared" ca="1" si="164"/>
        <v>0</v>
      </c>
      <c r="FT88" s="562">
        <f t="shared" ca="1" si="164"/>
        <v>0</v>
      </c>
      <c r="FU88" s="562">
        <f t="shared" ca="1" si="164"/>
        <v>0</v>
      </c>
      <c r="FV88" s="562">
        <f t="shared" ca="1" si="164"/>
        <v>0</v>
      </c>
      <c r="FW88" s="562">
        <f t="shared" ca="1" si="164"/>
        <v>0</v>
      </c>
      <c r="FX88" s="562">
        <f t="shared" ca="1" si="164"/>
        <v>0</v>
      </c>
      <c r="FY88" s="562">
        <f t="shared" ca="1" si="164"/>
        <v>0</v>
      </c>
      <c r="FZ88" s="562">
        <f t="shared" ca="1" si="164"/>
        <v>0</v>
      </c>
      <c r="GA88" s="562">
        <f t="shared" ca="1" si="164"/>
        <v>0</v>
      </c>
      <c r="GB88" s="562">
        <f t="shared" ca="1" si="164"/>
        <v>0</v>
      </c>
      <c r="GC88" s="562">
        <f t="shared" ca="1" si="164"/>
        <v>0</v>
      </c>
      <c r="GD88" s="562">
        <f t="shared" ca="1" si="164"/>
        <v>0</v>
      </c>
      <c r="GE88" s="562">
        <f t="shared" ca="1" si="164"/>
        <v>0</v>
      </c>
      <c r="GF88" s="562">
        <f t="shared" ca="1" si="164"/>
        <v>0</v>
      </c>
      <c r="GG88" s="562">
        <f t="shared" ca="1" si="164"/>
        <v>0</v>
      </c>
      <c r="GH88" s="562">
        <f t="shared" ca="1" si="164"/>
        <v>0</v>
      </c>
      <c r="GI88" s="562">
        <f t="shared" ca="1" si="164"/>
        <v>0</v>
      </c>
      <c r="GJ88" s="562">
        <f t="shared" ca="1" si="164"/>
        <v>0</v>
      </c>
    </row>
    <row r="89" spans="1:192" s="533" customFormat="1" x14ac:dyDescent="0.25">
      <c r="A89" s="528"/>
      <c r="B89" s="528"/>
      <c r="C89" s="529"/>
      <c r="D89" s="530"/>
      <c r="E89" s="531" t="s">
        <v>272</v>
      </c>
      <c r="F89" s="531"/>
      <c r="G89" s="531" t="str">
        <f xml:space="preserve"> SMU</f>
        <v>$ 000s</v>
      </c>
      <c r="H89" s="531"/>
      <c r="I89" s="532"/>
      <c r="J89" s="531">
        <f t="shared" ref="J89:BU89" si="165" xml:space="preserve"> IF( J84 = 1, $F83, J86 + J87 - J88)</f>
        <v>0</v>
      </c>
      <c r="K89" s="531">
        <f t="shared" ca="1" si="165"/>
        <v>0</v>
      </c>
      <c r="L89" s="531">
        <f t="shared" si="165"/>
        <v>0</v>
      </c>
      <c r="M89" s="531">
        <f t="shared" ca="1" si="165"/>
        <v>542.37500000000034</v>
      </c>
      <c r="N89" s="531">
        <f t="shared" ca="1" si="165"/>
        <v>1182.5100000000007</v>
      </c>
      <c r="O89" s="531">
        <f t="shared" ca="1" si="165"/>
        <v>1182.0175000000004</v>
      </c>
      <c r="P89" s="531">
        <f t="shared" ca="1" si="165"/>
        <v>1187.1777250000005</v>
      </c>
      <c r="Q89" s="531">
        <f t="shared" ca="1" si="165"/>
        <v>1737.7135663896775</v>
      </c>
      <c r="R89" s="531">
        <f t="shared" ca="1" si="165"/>
        <v>2394.7422977329616</v>
      </c>
      <c r="S89" s="531">
        <f t="shared" ca="1" si="165"/>
        <v>2414.3587653946529</v>
      </c>
      <c r="T89" s="531">
        <f t="shared" ca="1" si="165"/>
        <v>2439.7412270861951</v>
      </c>
      <c r="U89" s="531">
        <f t="shared" ca="1" si="165"/>
        <v>3008.6454520540328</v>
      </c>
      <c r="V89" s="531">
        <f t="shared" ca="1" si="165"/>
        <v>3682.5960056294398</v>
      </c>
      <c r="W89" s="531">
        <f t="shared" ca="1" si="165"/>
        <v>3722.333535641073</v>
      </c>
      <c r="X89" s="531">
        <f t="shared" ca="1" si="165"/>
        <v>3766.1376873963927</v>
      </c>
      <c r="Y89" s="531">
        <f t="shared" ca="1" si="165"/>
        <v>4353.3816681056351</v>
      </c>
      <c r="Z89" s="531">
        <f t="shared" ca="1" si="165"/>
        <v>5044.2819950463381</v>
      </c>
      <c r="AA89" s="531">
        <f t="shared" ca="1" si="165"/>
        <v>5104.1526219235848</v>
      </c>
      <c r="AB89" s="531">
        <f t="shared" ca="1" si="165"/>
        <v>5170.0168676071498</v>
      </c>
      <c r="AC89" s="531">
        <f t="shared" ca="1" si="165"/>
        <v>5775.7368284220702</v>
      </c>
      <c r="AD89" s="531">
        <f t="shared" ca="1" si="165"/>
        <v>6483.6147408008801</v>
      </c>
      <c r="AE89" s="531">
        <f t="shared" ca="1" si="165"/>
        <v>6563.6304391862004</v>
      </c>
      <c r="AF89" s="531">
        <f t="shared" ca="1" si="165"/>
        <v>6649.7541085230814</v>
      </c>
      <c r="AG89" s="531">
        <f t="shared" ca="1" si="165"/>
        <v>7273.9211599050923</v>
      </c>
      <c r="AH89" s="531">
        <f t="shared" ca="1" si="165"/>
        <v>7998.8043314262959</v>
      </c>
      <c r="AI89" s="531">
        <f t="shared" ca="1" si="165"/>
        <v>8098.9770163868143</v>
      </c>
      <c r="AJ89" s="531">
        <f t="shared" ca="1" si="165"/>
        <v>8205.372381896148</v>
      </c>
      <c r="AK89" s="531">
        <f t="shared" ca="1" si="165"/>
        <v>8848.0124988908519</v>
      </c>
      <c r="AL89" s="531">
        <f t="shared" ca="1" si="165"/>
        <v>9529.5981106851541</v>
      </c>
      <c r="AM89" s="531">
        <f t="shared" ca="1" si="165"/>
        <v>9593.1182051508968</v>
      </c>
      <c r="AN89" s="531">
        <f t="shared" ca="1" si="165"/>
        <v>9643.462294893352</v>
      </c>
      <c r="AO89" s="531">
        <f t="shared" ca="1" si="165"/>
        <v>9681.289180148684</v>
      </c>
      <c r="AP89" s="531">
        <f t="shared" ca="1" si="165"/>
        <v>9707.2247211412505</v>
      </c>
      <c r="AQ89" s="531">
        <f t="shared" ca="1" si="165"/>
        <v>9721.8634850841881</v>
      </c>
      <c r="AR89" s="531">
        <f t="shared" ca="1" si="165"/>
        <v>9725.7703108299793</v>
      </c>
      <c r="AS89" s="531">
        <f t="shared" ca="1" si="165"/>
        <v>9719.4817952884805</v>
      </c>
      <c r="AT89" s="531">
        <f t="shared" ca="1" si="165"/>
        <v>9703.5077055240581</v>
      </c>
      <c r="AU89" s="531">
        <f t="shared" ca="1" si="165"/>
        <v>9678.3323202478568</v>
      </c>
      <c r="AV89" s="531">
        <f t="shared" ca="1" si="165"/>
        <v>9644.4157042354636</v>
      </c>
      <c r="AW89" s="531">
        <f t="shared" ca="1" si="165"/>
        <v>9602.1949190236901</v>
      </c>
      <c r="AX89" s="531">
        <f t="shared" ca="1" si="165"/>
        <v>9552.0851730725044</v>
      </c>
      <c r="AY89" s="531">
        <f t="shared" ca="1" si="165"/>
        <v>9494.4809144188785</v>
      </c>
      <c r="AZ89" s="531">
        <f t="shared" ca="1" si="165"/>
        <v>9429.7568686979339</v>
      </c>
      <c r="BA89" s="531">
        <f t="shared" ca="1" si="165"/>
        <v>9358.2690252630364</v>
      </c>
      <c r="BB89" s="531">
        <f t="shared" ca="1" si="165"/>
        <v>9280.3555739998847</v>
      </c>
      <c r="BC89" s="531">
        <f t="shared" ca="1" si="165"/>
        <v>9196.3377952998908</v>
      </c>
      <c r="BD89" s="531">
        <f t="shared" ca="1" si="165"/>
        <v>9106.5209055348951</v>
      </c>
      <c r="BE89" s="531">
        <f t="shared" ca="1" si="165"/>
        <v>9011.1948602581506</v>
      </c>
      <c r="BF89" s="531">
        <f t="shared" ca="1" si="165"/>
        <v>8910.6351172452432</v>
      </c>
      <c r="BG89" s="531">
        <f t="shared" ca="1" si="165"/>
        <v>8805.1033613829804</v>
      </c>
      <c r="BH89" s="531">
        <f t="shared" ca="1" si="165"/>
        <v>8694.8481933138301</v>
      </c>
      <c r="BI89" s="531">
        <f t="shared" ca="1" si="165"/>
        <v>8580.1057836481377</v>
      </c>
      <c r="BJ89" s="531">
        <f t="shared" ca="1" si="165"/>
        <v>8461.1004944657307</v>
      </c>
      <c r="BK89" s="531">
        <f t="shared" ca="1" si="165"/>
        <v>8338.0454697424448</v>
      </c>
      <c r="BL89" s="531">
        <f t="shared" ca="1" si="165"/>
        <v>8211.1431962553233</v>
      </c>
      <c r="BM89" s="531">
        <f t="shared" ca="1" si="165"/>
        <v>8080.5860364425571</v>
      </c>
      <c r="BN89" s="531">
        <f t="shared" ca="1" si="165"/>
        <v>7946.556734620428</v>
      </c>
      <c r="BO89" s="531">
        <f t="shared" ca="1" si="165"/>
        <v>7809.2288978894067</v>
      </c>
      <c r="BP89" s="531">
        <f t="shared" ca="1" si="165"/>
        <v>7668.7674529949363</v>
      </c>
      <c r="BQ89" s="531">
        <f t="shared" ca="1" si="165"/>
        <v>7525.3290803451901</v>
      </c>
      <c r="BR89" s="531">
        <f t="shared" ca="1" si="165"/>
        <v>7379.06262632793</v>
      </c>
      <c r="BS89" s="531">
        <f t="shared" ca="1" si="165"/>
        <v>7230.109495011533</v>
      </c>
      <c r="BT89" s="531">
        <f t="shared" ca="1" si="165"/>
        <v>7078.6040202609565</v>
      </c>
      <c r="BU89" s="531">
        <f t="shared" ca="1" si="165"/>
        <v>6924.6738192479088</v>
      </c>
      <c r="BV89" s="531">
        <f t="shared" ref="BV89:EG89" ca="1" si="166" xml:space="preserve"> IF( BV84 = 1, $F83, BV86 + BV87 - BV88)</f>
        <v>6768.4401282855133</v>
      </c>
      <c r="BW89" s="531">
        <f t="shared" ca="1" si="166"/>
        <v>6610.0181218712378</v>
      </c>
      <c r="BX89" s="531">
        <f t="shared" ca="1" si="166"/>
        <v>6449.517215777676</v>
      </c>
      <c r="BY89" s="531">
        <f t="shared" ca="1" si="166"/>
        <v>6287.0413549887917</v>
      </c>
      <c r="BZ89" s="531">
        <f t="shared" ca="1" si="166"/>
        <v>6122.6892872393519</v>
      </c>
      <c r="CA89" s="531">
        <f t="shared" ca="1" si="166"/>
        <v>5956.5548228773841</v>
      </c>
      <c r="CB89" s="531">
        <f t="shared" ca="1" si="166"/>
        <v>5788.7270817335148</v>
      </c>
      <c r="CC89" s="531">
        <f t="shared" ca="1" si="166"/>
        <v>5619.2907276468386</v>
      </c>
      <c r="CD89" s="531">
        <f t="shared" ca="1" si="166"/>
        <v>5448.3261912644975</v>
      </c>
      <c r="CE89" s="531">
        <f t="shared" ca="1" si="166"/>
        <v>5275.9098817012728</v>
      </c>
      <c r="CF89" s="531">
        <f t="shared" ca="1" si="166"/>
        <v>5102.1143876162087</v>
      </c>
      <c r="CG89" s="531">
        <f t="shared" ca="1" si="166"/>
        <v>4927.0086682353976</v>
      </c>
      <c r="CH89" s="531">
        <f t="shared" ca="1" si="166"/>
        <v>4750.6582348236279</v>
      </c>
      <c r="CI89" s="531">
        <f t="shared" ca="1" si="166"/>
        <v>4573.1253230824468</v>
      </c>
      <c r="CJ89" s="531">
        <f t="shared" ca="1" si="166"/>
        <v>4394.4690569283239</v>
      </c>
      <c r="CK89" s="531">
        <f t="shared" ca="1" si="166"/>
        <v>4214.7456040819079</v>
      </c>
      <c r="CL89" s="531">
        <f t="shared" ca="1" si="166"/>
        <v>4034.0083238778125</v>
      </c>
      <c r="CM89" s="531">
        <f t="shared" ca="1" si="166"/>
        <v>3852.3079076839222</v>
      </c>
      <c r="CN89" s="531">
        <f t="shared" ca="1" si="166"/>
        <v>3669.6925122997263</v>
      </c>
      <c r="CO89" s="531">
        <f t="shared" ca="1" si="166"/>
        <v>3486.2078866847401</v>
      </c>
      <c r="CP89" s="531">
        <f t="shared" ca="1" si="166"/>
        <v>3301.8974923505034</v>
      </c>
      <c r="CQ89" s="531">
        <f t="shared" ca="1" si="166"/>
        <v>3116.802617732978</v>
      </c>
      <c r="CR89" s="531">
        <f t="shared" ca="1" si="166"/>
        <v>2930.9624868463293</v>
      </c>
      <c r="CS89" s="531">
        <f t="shared" ca="1" si="166"/>
        <v>2744.4143625040128</v>
      </c>
      <c r="CT89" s="531">
        <f t="shared" ca="1" si="166"/>
        <v>2557.1936443788122</v>
      </c>
      <c r="CU89" s="531">
        <f t="shared" ca="1" si="166"/>
        <v>2369.3339621598716</v>
      </c>
      <c r="CV89" s="531">
        <f t="shared" ca="1" si="166"/>
        <v>2180.867264051878</v>
      </c>
      <c r="CW89" s="531">
        <f t="shared" ca="1" si="166"/>
        <v>1991.8239008492837</v>
      </c>
      <c r="CX89" s="531">
        <f t="shared" ca="1" si="166"/>
        <v>1802.2327058068195</v>
      </c>
      <c r="CY89" s="531">
        <f t="shared" ca="1" si="166"/>
        <v>1612.1210705164783</v>
      </c>
      <c r="CZ89" s="531">
        <f t="shared" ca="1" si="166"/>
        <v>1421.5150169906544</v>
      </c>
      <c r="DA89" s="531">
        <f t="shared" ca="1" si="166"/>
        <v>1230.4392661411216</v>
      </c>
      <c r="DB89" s="531">
        <f t="shared" ca="1" si="166"/>
        <v>1038.9173028340654</v>
      </c>
      <c r="DC89" s="531">
        <f t="shared" ca="1" si="166"/>
        <v>846.97143769236209</v>
      </c>
      <c r="DD89" s="531">
        <f t="shared" ca="1" si="166"/>
        <v>654.62286580774389</v>
      </c>
      <c r="DE89" s="531">
        <f t="shared" ca="1" si="166"/>
        <v>461.8917225173567</v>
      </c>
      <c r="DF89" s="531">
        <f t="shared" ca="1" si="166"/>
        <v>268.79713639148883</v>
      </c>
      <c r="DG89" s="531">
        <f t="shared" ca="1" si="166"/>
        <v>75.357279571914376</v>
      </c>
      <c r="DH89" s="531">
        <f t="shared" ca="1" si="166"/>
        <v>-118.41058440668141</v>
      </c>
      <c r="DI89" s="531">
        <f t="shared" ca="1" si="166"/>
        <v>-112.49005518634749</v>
      </c>
      <c r="DJ89" s="531">
        <f t="shared" ca="1" si="166"/>
        <v>-106.86555242703025</v>
      </c>
      <c r="DK89" s="531">
        <f t="shared" ca="1" si="166"/>
        <v>-101.52227480567882</v>
      </c>
      <c r="DL89" s="531">
        <f t="shared" ca="1" si="166"/>
        <v>-96.446161065394961</v>
      </c>
      <c r="DM89" s="531">
        <f t="shared" ca="1" si="166"/>
        <v>-91.623853012125437</v>
      </c>
      <c r="DN89" s="531">
        <f t="shared" ca="1" si="166"/>
        <v>-87.042660361519324</v>
      </c>
      <c r="DO89" s="531">
        <f t="shared" ca="1" si="166"/>
        <v>-82.690527343443478</v>
      </c>
      <c r="DP89" s="531">
        <f t="shared" ca="1" si="166"/>
        <v>-78.556000976271378</v>
      </c>
      <c r="DQ89" s="531">
        <f t="shared" ca="1" si="166"/>
        <v>-74.628200927457783</v>
      </c>
      <c r="DR89" s="531">
        <f t="shared" ca="1" si="166"/>
        <v>-70.896790881084939</v>
      </c>
      <c r="DS89" s="531">
        <f t="shared" ca="1" si="166"/>
        <v>-67.351951337030755</v>
      </c>
      <c r="DT89" s="531">
        <f t="shared" ca="1" si="166"/>
        <v>-63.984353770179268</v>
      </c>
      <c r="DU89" s="531">
        <f t="shared" ca="1" si="166"/>
        <v>-60.785136081670316</v>
      </c>
      <c r="DV89" s="531">
        <f t="shared" ca="1" si="166"/>
        <v>-57.745879277586937</v>
      </c>
      <c r="DW89" s="531">
        <f t="shared" ca="1" si="166"/>
        <v>-54.858585313707636</v>
      </c>
      <c r="DX89" s="531">
        <f t="shared" ca="1" si="166"/>
        <v>-52.115656048022288</v>
      </c>
      <c r="DY89" s="531">
        <f t="shared" ca="1" si="166"/>
        <v>-49.509873245621407</v>
      </c>
      <c r="DZ89" s="531">
        <f t="shared" ca="1" si="166"/>
        <v>-47.03437958334041</v>
      </c>
      <c r="EA89" s="531">
        <f t="shared" ca="1" si="166"/>
        <v>-44.68266060417352</v>
      </c>
      <c r="EB89" s="531">
        <f t="shared" ca="1" si="166"/>
        <v>-1.4779288903810084E-12</v>
      </c>
      <c r="EC89" s="531">
        <f t="shared" ca="1" si="166"/>
        <v>-1.4779288903810084E-12</v>
      </c>
      <c r="ED89" s="531">
        <f t="shared" ca="1" si="166"/>
        <v>-1.4779288903810084E-12</v>
      </c>
      <c r="EE89" s="531">
        <f t="shared" ca="1" si="166"/>
        <v>-1.4779288903810084E-12</v>
      </c>
      <c r="EF89" s="531">
        <f t="shared" ca="1" si="166"/>
        <v>-1.4779288903810084E-12</v>
      </c>
      <c r="EG89" s="531">
        <f t="shared" ca="1" si="166"/>
        <v>-1.4779288903810084E-12</v>
      </c>
      <c r="EH89" s="531">
        <f t="shared" ref="EH89:GJ89" ca="1" si="167" xml:space="preserve"> IF( EH84 = 1, $F83, EH86 + EH87 - EH88)</f>
        <v>-1.4779288903810084E-12</v>
      </c>
      <c r="EI89" s="531">
        <f t="shared" ca="1" si="167"/>
        <v>-1.4779288903810084E-12</v>
      </c>
      <c r="EJ89" s="531">
        <f t="shared" ca="1" si="167"/>
        <v>-1.4779288903810084E-12</v>
      </c>
      <c r="EK89" s="531">
        <f t="shared" ca="1" si="167"/>
        <v>-1.4779288903810084E-12</v>
      </c>
      <c r="EL89" s="531">
        <f t="shared" ca="1" si="167"/>
        <v>-1.4779288903810084E-12</v>
      </c>
      <c r="EM89" s="531">
        <f t="shared" ca="1" si="167"/>
        <v>-1.4779288903810084E-12</v>
      </c>
      <c r="EN89" s="531">
        <f t="shared" ca="1" si="167"/>
        <v>-1.4779288903810084E-12</v>
      </c>
      <c r="EO89" s="531">
        <f t="shared" ca="1" si="167"/>
        <v>-1.4779288903810084E-12</v>
      </c>
      <c r="EP89" s="531">
        <f t="shared" ca="1" si="167"/>
        <v>-1.4779288903810084E-12</v>
      </c>
      <c r="EQ89" s="531">
        <f t="shared" ca="1" si="167"/>
        <v>-1.4779288903810084E-12</v>
      </c>
      <c r="ER89" s="531">
        <f t="shared" ca="1" si="167"/>
        <v>-1.4779288903810084E-12</v>
      </c>
      <c r="ES89" s="531">
        <f t="shared" ca="1" si="167"/>
        <v>-1.4779288903810084E-12</v>
      </c>
      <c r="ET89" s="531">
        <f t="shared" ca="1" si="167"/>
        <v>-1.4779288903810084E-12</v>
      </c>
      <c r="EU89" s="531">
        <f t="shared" ca="1" si="167"/>
        <v>-1.4779288903810084E-12</v>
      </c>
      <c r="EV89" s="531">
        <f t="shared" ca="1" si="167"/>
        <v>-1.4779288903810084E-12</v>
      </c>
      <c r="EW89" s="531">
        <f t="shared" ca="1" si="167"/>
        <v>-1.4779288903810084E-12</v>
      </c>
      <c r="EX89" s="531">
        <f t="shared" ca="1" si="167"/>
        <v>-1.4779288903810084E-12</v>
      </c>
      <c r="EY89" s="531">
        <f t="shared" ca="1" si="167"/>
        <v>-1.4779288903810084E-12</v>
      </c>
      <c r="EZ89" s="531">
        <f t="shared" ca="1" si="167"/>
        <v>-1.4779288903810084E-12</v>
      </c>
      <c r="FA89" s="531">
        <f t="shared" ca="1" si="167"/>
        <v>-1.4779288903810084E-12</v>
      </c>
      <c r="FB89" s="531">
        <f t="shared" ca="1" si="167"/>
        <v>-1.4779288903810084E-12</v>
      </c>
      <c r="FC89" s="531">
        <f t="shared" ca="1" si="167"/>
        <v>-1.4779288903810084E-12</v>
      </c>
      <c r="FD89" s="531">
        <f t="shared" ca="1" si="167"/>
        <v>-1.4779288903810084E-12</v>
      </c>
      <c r="FE89" s="531">
        <f t="shared" ca="1" si="167"/>
        <v>-1.4779288903810084E-12</v>
      </c>
      <c r="FF89" s="531">
        <f t="shared" ca="1" si="167"/>
        <v>-1.4779288903810084E-12</v>
      </c>
      <c r="FG89" s="531">
        <f t="shared" ca="1" si="167"/>
        <v>-1.4779288903810084E-12</v>
      </c>
      <c r="FH89" s="531">
        <f t="shared" ca="1" si="167"/>
        <v>-1.4779288903810084E-12</v>
      </c>
      <c r="FI89" s="531">
        <f t="shared" ca="1" si="167"/>
        <v>-1.4779288903810084E-12</v>
      </c>
      <c r="FJ89" s="531">
        <f t="shared" ca="1" si="167"/>
        <v>-1.4779288903810084E-12</v>
      </c>
      <c r="FK89" s="531">
        <f t="shared" ca="1" si="167"/>
        <v>-1.4779288903810084E-12</v>
      </c>
      <c r="FL89" s="531">
        <f t="shared" ca="1" si="167"/>
        <v>-1.4779288903810084E-12</v>
      </c>
      <c r="FM89" s="531">
        <f t="shared" ca="1" si="167"/>
        <v>-1.4779288903810084E-12</v>
      </c>
      <c r="FN89" s="531">
        <f t="shared" ca="1" si="167"/>
        <v>-1.4779288903810084E-12</v>
      </c>
      <c r="FO89" s="531">
        <f t="shared" ca="1" si="167"/>
        <v>-1.4779288903810084E-12</v>
      </c>
      <c r="FP89" s="531">
        <f t="shared" ca="1" si="167"/>
        <v>-1.4779288903810084E-12</v>
      </c>
      <c r="FQ89" s="531">
        <f t="shared" ca="1" si="167"/>
        <v>-1.4779288903810084E-12</v>
      </c>
      <c r="FR89" s="531">
        <f t="shared" ca="1" si="167"/>
        <v>-1.4779288903810084E-12</v>
      </c>
      <c r="FS89" s="531">
        <f t="shared" ca="1" si="167"/>
        <v>-1.4779288903810084E-12</v>
      </c>
      <c r="FT89" s="531">
        <f t="shared" ca="1" si="167"/>
        <v>-1.4779288903810084E-12</v>
      </c>
      <c r="FU89" s="531">
        <f t="shared" ca="1" si="167"/>
        <v>-1.4779288903810084E-12</v>
      </c>
      <c r="FV89" s="531">
        <f t="shared" ca="1" si="167"/>
        <v>-1.4779288903810084E-12</v>
      </c>
      <c r="FW89" s="531">
        <f t="shared" ca="1" si="167"/>
        <v>-1.4779288903810084E-12</v>
      </c>
      <c r="FX89" s="531">
        <f t="shared" ca="1" si="167"/>
        <v>-1.4779288903810084E-12</v>
      </c>
      <c r="FY89" s="531">
        <f t="shared" ca="1" si="167"/>
        <v>-1.4779288903810084E-12</v>
      </c>
      <c r="FZ89" s="531">
        <f t="shared" ca="1" si="167"/>
        <v>-1.4779288903810084E-12</v>
      </c>
      <c r="GA89" s="531">
        <f t="shared" ca="1" si="167"/>
        <v>-1.4779288903810084E-12</v>
      </c>
      <c r="GB89" s="531">
        <f t="shared" ca="1" si="167"/>
        <v>-1.4779288903810084E-12</v>
      </c>
      <c r="GC89" s="531">
        <f t="shared" ca="1" si="167"/>
        <v>-1.4779288903810084E-12</v>
      </c>
      <c r="GD89" s="531">
        <f t="shared" ca="1" si="167"/>
        <v>-1.4779288903810084E-12</v>
      </c>
      <c r="GE89" s="531">
        <f t="shared" ca="1" si="167"/>
        <v>-1.4779288903810084E-12</v>
      </c>
      <c r="GF89" s="531">
        <f t="shared" ca="1" si="167"/>
        <v>-1.4779288903810084E-12</v>
      </c>
      <c r="GG89" s="531">
        <f t="shared" ca="1" si="167"/>
        <v>-1.4779288903810084E-12</v>
      </c>
      <c r="GH89" s="531">
        <f t="shared" ca="1" si="167"/>
        <v>-1.4779288903810084E-12</v>
      </c>
      <c r="GI89" s="531">
        <f t="shared" ca="1" si="167"/>
        <v>-1.4779288903810084E-12</v>
      </c>
      <c r="GJ89" s="531">
        <f t="shared" ca="1" si="167"/>
        <v>-1.4779288903810084E-12</v>
      </c>
    </row>
    <row r="93" spans="1:192" x14ac:dyDescent="0.25">
      <c r="A93" s="15" t="s">
        <v>63</v>
      </c>
    </row>
  </sheetData>
  <conditionalFormatting sqref="J3:GJ3">
    <cfRule type="cellIs" dxfId="96" priority="8" stopIfTrue="1" operator="equal">
      <formula>"Construction"</formula>
    </cfRule>
    <cfRule type="cellIs" dxfId="95" priority="9" stopIfTrue="1" operator="equal">
      <formula>"Operations"</formula>
    </cfRule>
  </conditionalFormatting>
  <conditionalFormatting sqref="J3:GJ3">
    <cfRule type="cellIs" dxfId="94" priority="7" operator="equal">
      <formula>"Fin Close"</formula>
    </cfRule>
  </conditionalFormatting>
  <conditionalFormatting sqref="J3:GJ3">
    <cfRule type="cellIs" dxfId="93" priority="5" operator="equal">
      <formula>"PPA ext."</formula>
    </cfRule>
    <cfRule type="cellIs" dxfId="92" priority="6" operator="equal">
      <formula>"Delay"</formula>
    </cfRule>
  </conditionalFormatting>
  <conditionalFormatting sqref="F2:F4">
    <cfRule type="cellIs" dxfId="91" priority="1" stopIfTrue="1" operator="notEqual">
      <formula>0</formula>
    </cfRule>
    <cfRule type="cellIs" dxfId="90" priority="2" stopIfTrue="1" operator="equal">
      <formula>""</formula>
    </cfRule>
  </conditionalFormatting>
  <conditionalFormatting sqref="F2:F4">
    <cfRule type="cellIs" dxfId="89" priority="3" stopIfTrue="1" operator="notEqual">
      <formula>0</formula>
    </cfRule>
    <cfRule type="cellIs" dxfId="88" priority="4" stopIfTrue="1" operator="equal">
      <formula>""</formula>
    </cfRule>
  </conditionalFormatting>
  <dataValidations count="1">
    <dataValidation allowBlank="1" showInputMessage="1" showErrorMessage="1" sqref="E25:H25 E10:H10 E18:H18 E61:H61 E72:H72 E83:H83" xr:uid="{00000000-0002-0000-06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">
    <outlinePr summaryBelow="0" summaryRight="0"/>
  </sheetPr>
  <dimension ref="A1:PY86"/>
  <sheetViews>
    <sheetView defaultGridColor="0" colorId="8" workbookViewId="0">
      <pane xSplit="9" ySplit="5" topLeftCell="J60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Metrics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8" spans="1:441" x14ac:dyDescent="0.25">
      <c r="A8" s="15" t="s">
        <v>195</v>
      </c>
    </row>
    <row r="10" spans="1:441" x14ac:dyDescent="0.25">
      <c r="E10" s="252" t="str">
        <f xml:space="preserve"> InpC!E$93</f>
        <v>Small negative value for IRR</v>
      </c>
      <c r="F10" s="252">
        <f xml:space="preserve"> InpC!F$93</f>
        <v>-1.0000000000000001E-9</v>
      </c>
      <c r="G10" s="252" t="str">
        <f xml:space="preserve"> InpC!G$93</f>
        <v>$ 000s</v>
      </c>
    </row>
    <row r="11" spans="1:441" s="553" customFormat="1" x14ac:dyDescent="0.25">
      <c r="A11" s="129"/>
      <c r="B11" s="129"/>
      <c r="C11" s="130"/>
      <c r="D11" s="131"/>
      <c r="E11" s="248" t="str">
        <f xml:space="preserve"> Equity!E$12</f>
        <v>Share capital drawdown</v>
      </c>
      <c r="F11" s="248">
        <f xml:space="preserve"> Equity!F$12</f>
        <v>30000.000000000004</v>
      </c>
      <c r="G11" s="252" t="str">
        <f xml:space="preserve"> Equity!G$12</f>
        <v>$ 000s</v>
      </c>
      <c r="H11" s="552"/>
      <c r="I11" s="197"/>
      <c r="J11" s="552"/>
      <c r="K11" s="552"/>
      <c r="L11" s="552"/>
      <c r="M11" s="552"/>
      <c r="N11" s="552"/>
      <c r="O11" s="552"/>
      <c r="P11" s="552"/>
      <c r="Q11" s="552"/>
      <c r="R11" s="552"/>
      <c r="S11" s="552"/>
      <c r="T11" s="552"/>
      <c r="U11" s="552"/>
      <c r="V11" s="552"/>
      <c r="W11" s="552"/>
      <c r="X11" s="552"/>
      <c r="Y11" s="552"/>
      <c r="Z11" s="552"/>
      <c r="AA11" s="552"/>
      <c r="AB11" s="552"/>
      <c r="AC11" s="552"/>
      <c r="AD11" s="552"/>
      <c r="AE11" s="552"/>
      <c r="AF11" s="552"/>
      <c r="AG11" s="552"/>
      <c r="AH11" s="552"/>
      <c r="AI11" s="552"/>
      <c r="AJ11" s="552"/>
      <c r="AK11" s="552"/>
      <c r="AL11" s="552"/>
      <c r="AM11" s="552"/>
      <c r="AN11" s="552"/>
      <c r="AO11" s="552"/>
      <c r="AP11" s="552"/>
      <c r="AQ11" s="552"/>
      <c r="AR11" s="552"/>
      <c r="AS11" s="552"/>
      <c r="AT11" s="552"/>
      <c r="AU11" s="552"/>
      <c r="AV11" s="552"/>
      <c r="AW11" s="552"/>
      <c r="AX11" s="552"/>
      <c r="AY11" s="552"/>
      <c r="AZ11" s="552"/>
      <c r="BA11" s="552"/>
      <c r="BB11" s="552"/>
      <c r="BC11" s="552"/>
      <c r="BD11" s="552"/>
      <c r="BE11" s="552"/>
      <c r="BF11" s="552"/>
      <c r="BG11" s="552"/>
      <c r="BH11" s="552"/>
      <c r="BI11" s="552"/>
      <c r="BJ11" s="552"/>
      <c r="BK11" s="552"/>
      <c r="BL11" s="552"/>
      <c r="BM11" s="552"/>
      <c r="BN11" s="552"/>
      <c r="BO11" s="552"/>
      <c r="BP11" s="552"/>
      <c r="BQ11" s="552"/>
      <c r="BR11" s="552"/>
      <c r="BS11" s="552"/>
      <c r="BT11" s="552"/>
      <c r="BU11" s="552"/>
      <c r="BV11" s="552"/>
      <c r="BW11" s="552"/>
      <c r="BX11" s="552"/>
      <c r="BY11" s="552"/>
      <c r="BZ11" s="552"/>
      <c r="CA11" s="552"/>
      <c r="CB11" s="552"/>
      <c r="CC11" s="552"/>
      <c r="CD11" s="552"/>
      <c r="CE11" s="552"/>
      <c r="CF11" s="552"/>
      <c r="CG11" s="552"/>
      <c r="CH11" s="552"/>
      <c r="CI11" s="552"/>
      <c r="CJ11" s="552"/>
      <c r="CK11" s="552"/>
      <c r="CL11" s="552"/>
      <c r="CM11" s="552"/>
      <c r="CN11" s="552"/>
      <c r="CO11" s="552"/>
      <c r="CP11" s="552"/>
      <c r="CQ11" s="552"/>
      <c r="CR11" s="552"/>
      <c r="CS11" s="552"/>
      <c r="CT11" s="552"/>
      <c r="CU11" s="552"/>
      <c r="CV11" s="552"/>
      <c r="CW11" s="552"/>
      <c r="CX11" s="552"/>
      <c r="CY11" s="552"/>
      <c r="CZ11" s="552"/>
      <c r="DA11" s="552"/>
      <c r="DB11" s="552"/>
      <c r="DC11" s="552"/>
      <c r="DD11" s="552"/>
      <c r="DE11" s="552"/>
      <c r="DF11" s="552"/>
      <c r="DG11" s="552"/>
      <c r="DH11" s="552"/>
      <c r="DI11" s="552"/>
      <c r="DJ11" s="552"/>
      <c r="DK11" s="552"/>
      <c r="DL11" s="552"/>
      <c r="DM11" s="552"/>
      <c r="DN11" s="552"/>
      <c r="DO11" s="552"/>
      <c r="DP11" s="552"/>
      <c r="DQ11" s="552"/>
      <c r="DR11" s="552"/>
      <c r="DS11" s="552"/>
      <c r="DT11" s="552"/>
      <c r="DU11" s="552"/>
      <c r="DV11" s="552"/>
      <c r="DW11" s="552"/>
      <c r="DX11" s="552"/>
      <c r="DY11" s="552"/>
      <c r="DZ11" s="552"/>
      <c r="EA11" s="552"/>
      <c r="EB11" s="552"/>
      <c r="EC11" s="552"/>
      <c r="ED11" s="552"/>
      <c r="EE11" s="552"/>
      <c r="EF11" s="552"/>
      <c r="EG11" s="552"/>
      <c r="EH11" s="552"/>
      <c r="EI11" s="552"/>
      <c r="EJ11" s="552"/>
      <c r="EK11" s="552"/>
      <c r="EL11" s="552"/>
      <c r="EM11" s="552"/>
      <c r="EN11" s="552"/>
      <c r="EO11" s="552"/>
      <c r="EP11" s="552"/>
      <c r="EQ11" s="552"/>
      <c r="ER11" s="552"/>
      <c r="ES11" s="552"/>
      <c r="ET11" s="552"/>
      <c r="EU11" s="552"/>
      <c r="EV11" s="552"/>
      <c r="EW11" s="552"/>
      <c r="EX11" s="552"/>
      <c r="EY11" s="552"/>
      <c r="EZ11" s="552"/>
      <c r="FA11" s="552"/>
      <c r="FB11" s="552"/>
      <c r="FC11" s="552"/>
      <c r="FD11" s="552"/>
      <c r="FE11" s="552"/>
      <c r="FF11" s="552"/>
      <c r="FG11" s="552"/>
      <c r="FH11" s="552"/>
      <c r="FI11" s="552"/>
      <c r="FJ11" s="552"/>
      <c r="FK11" s="552"/>
      <c r="FL11" s="552"/>
      <c r="FM11" s="552"/>
      <c r="FN11" s="552"/>
      <c r="FO11" s="552"/>
      <c r="FP11" s="552"/>
      <c r="FQ11" s="552"/>
      <c r="FR11" s="552"/>
      <c r="FS11" s="552"/>
      <c r="FT11" s="552"/>
      <c r="FU11" s="552"/>
      <c r="FV11" s="552"/>
      <c r="FW11" s="552"/>
      <c r="FX11" s="552"/>
      <c r="FY11" s="552"/>
      <c r="FZ11" s="552"/>
      <c r="GA11" s="552"/>
      <c r="GB11" s="552"/>
      <c r="GC11" s="552"/>
      <c r="GD11" s="552"/>
      <c r="GE11" s="552"/>
      <c r="GF11" s="552"/>
      <c r="GG11" s="552"/>
      <c r="GH11" s="552"/>
      <c r="GI11" s="552"/>
      <c r="GJ11" s="552"/>
    </row>
    <row r="12" spans="1:441" x14ac:dyDescent="0.25">
      <c r="E12" s="252" t="str">
        <f xml:space="preserve"> Time!E$14</f>
        <v>First model column flag</v>
      </c>
      <c r="F12" s="252">
        <f xml:space="preserve"> Time!F$14</f>
        <v>0</v>
      </c>
      <c r="G12" s="252" t="str">
        <f xml:space="preserve"> Time!G$14</f>
        <v>flag</v>
      </c>
      <c r="H12" s="252">
        <f xml:space="preserve"> Time!H$14</f>
        <v>1</v>
      </c>
      <c r="I12" s="252">
        <f xml:space="preserve"> Time!I$14</f>
        <v>0</v>
      </c>
      <c r="J12" s="252">
        <f xml:space="preserve"> Time!J$14</f>
        <v>1</v>
      </c>
      <c r="K12" s="252">
        <f xml:space="preserve"> Time!K$14</f>
        <v>0</v>
      </c>
      <c r="L12" s="252">
        <f xml:space="preserve"> Time!L$14</f>
        <v>0</v>
      </c>
      <c r="M12" s="252">
        <f xml:space="preserve"> Time!M$14</f>
        <v>0</v>
      </c>
      <c r="N12" s="252">
        <f xml:space="preserve"> Time!N$14</f>
        <v>0</v>
      </c>
      <c r="O12" s="252">
        <f xml:space="preserve"> Time!O$14</f>
        <v>0</v>
      </c>
      <c r="P12" s="252">
        <f xml:space="preserve"> Time!P$14</f>
        <v>0</v>
      </c>
      <c r="Q12" s="252">
        <f xml:space="preserve"> Time!Q$14</f>
        <v>0</v>
      </c>
      <c r="R12" s="252">
        <f xml:space="preserve"> Time!R$14</f>
        <v>0</v>
      </c>
      <c r="S12" s="252">
        <f xml:space="preserve"> Time!S$14</f>
        <v>0</v>
      </c>
      <c r="T12" s="252">
        <f xml:space="preserve"> Time!T$14</f>
        <v>0</v>
      </c>
      <c r="U12" s="252">
        <f xml:space="preserve"> Time!U$14</f>
        <v>0</v>
      </c>
      <c r="V12" s="252">
        <f xml:space="preserve"> Time!V$14</f>
        <v>0</v>
      </c>
      <c r="W12" s="252">
        <f xml:space="preserve"> Time!W$14</f>
        <v>0</v>
      </c>
      <c r="X12" s="252">
        <f xml:space="preserve"> Time!X$14</f>
        <v>0</v>
      </c>
      <c r="Y12" s="252">
        <f xml:space="preserve"> Time!Y$14</f>
        <v>0</v>
      </c>
      <c r="Z12" s="252">
        <f xml:space="preserve"> Time!Z$14</f>
        <v>0</v>
      </c>
      <c r="AA12" s="252">
        <f xml:space="preserve"> Time!AA$14</f>
        <v>0</v>
      </c>
      <c r="AB12" s="252">
        <f xml:space="preserve"> Time!AB$14</f>
        <v>0</v>
      </c>
      <c r="AC12" s="252">
        <f xml:space="preserve"> Time!AC$14</f>
        <v>0</v>
      </c>
      <c r="AD12" s="252">
        <f xml:space="preserve"> Time!AD$14</f>
        <v>0</v>
      </c>
      <c r="AE12" s="252">
        <f xml:space="preserve"> Time!AE$14</f>
        <v>0</v>
      </c>
      <c r="AF12" s="252">
        <f xml:space="preserve"> Time!AF$14</f>
        <v>0</v>
      </c>
      <c r="AG12" s="252">
        <f xml:space="preserve"> Time!AG$14</f>
        <v>0</v>
      </c>
      <c r="AH12" s="252">
        <f xml:space="preserve"> Time!AH$14</f>
        <v>0</v>
      </c>
      <c r="AI12" s="252">
        <f xml:space="preserve"> Time!AI$14</f>
        <v>0</v>
      </c>
      <c r="AJ12" s="252">
        <f xml:space="preserve"> Time!AJ$14</f>
        <v>0</v>
      </c>
      <c r="AK12" s="252">
        <f xml:space="preserve"> Time!AK$14</f>
        <v>0</v>
      </c>
      <c r="AL12" s="252">
        <f xml:space="preserve"> Time!AL$14</f>
        <v>0</v>
      </c>
      <c r="AM12" s="252">
        <f xml:space="preserve"> Time!AM$14</f>
        <v>0</v>
      </c>
      <c r="AN12" s="252">
        <f xml:space="preserve"> Time!AN$14</f>
        <v>0</v>
      </c>
      <c r="AO12" s="252">
        <f xml:space="preserve"> Time!AO$14</f>
        <v>0</v>
      </c>
      <c r="AP12" s="252">
        <f xml:space="preserve"> Time!AP$14</f>
        <v>0</v>
      </c>
      <c r="AQ12" s="252">
        <f xml:space="preserve"> Time!AQ$14</f>
        <v>0</v>
      </c>
      <c r="AR12" s="252">
        <f xml:space="preserve"> Time!AR$14</f>
        <v>0</v>
      </c>
      <c r="AS12" s="252">
        <f xml:space="preserve"> Time!AS$14</f>
        <v>0</v>
      </c>
      <c r="AT12" s="252">
        <f xml:space="preserve"> Time!AT$14</f>
        <v>0</v>
      </c>
      <c r="AU12" s="252">
        <f xml:space="preserve"> Time!AU$14</f>
        <v>0</v>
      </c>
      <c r="AV12" s="252">
        <f xml:space="preserve"> Time!AV$14</f>
        <v>0</v>
      </c>
      <c r="AW12" s="252">
        <f xml:space="preserve"> Time!AW$14</f>
        <v>0</v>
      </c>
      <c r="AX12" s="252">
        <f xml:space="preserve"> Time!AX$14</f>
        <v>0</v>
      </c>
      <c r="AY12" s="252">
        <f xml:space="preserve"> Time!AY$14</f>
        <v>0</v>
      </c>
      <c r="AZ12" s="252">
        <f xml:space="preserve"> Time!AZ$14</f>
        <v>0</v>
      </c>
      <c r="BA12" s="252">
        <f xml:space="preserve"> Time!BA$14</f>
        <v>0</v>
      </c>
      <c r="BB12" s="252">
        <f xml:space="preserve"> Time!BB$14</f>
        <v>0</v>
      </c>
      <c r="BC12" s="252">
        <f xml:space="preserve"> Time!BC$14</f>
        <v>0</v>
      </c>
      <c r="BD12" s="252">
        <f xml:space="preserve"> Time!BD$14</f>
        <v>0</v>
      </c>
      <c r="BE12" s="252">
        <f xml:space="preserve"> Time!BE$14</f>
        <v>0</v>
      </c>
      <c r="BF12" s="252">
        <f xml:space="preserve"> Time!BF$14</f>
        <v>0</v>
      </c>
      <c r="BG12" s="252">
        <f xml:space="preserve"> Time!BG$14</f>
        <v>0</v>
      </c>
      <c r="BH12" s="252">
        <f xml:space="preserve"> Time!BH$14</f>
        <v>0</v>
      </c>
      <c r="BI12" s="252">
        <f xml:space="preserve"> Time!BI$14</f>
        <v>0</v>
      </c>
      <c r="BJ12" s="252">
        <f xml:space="preserve"> Time!BJ$14</f>
        <v>0</v>
      </c>
      <c r="BK12" s="252">
        <f xml:space="preserve"> Time!BK$14</f>
        <v>0</v>
      </c>
      <c r="BL12" s="252">
        <f xml:space="preserve"> Time!BL$14</f>
        <v>0</v>
      </c>
      <c r="BM12" s="252">
        <f xml:space="preserve"> Time!BM$14</f>
        <v>0</v>
      </c>
      <c r="BN12" s="252">
        <f xml:space="preserve"> Time!BN$14</f>
        <v>0</v>
      </c>
      <c r="BO12" s="252">
        <f xml:space="preserve"> Time!BO$14</f>
        <v>0</v>
      </c>
      <c r="BP12" s="252">
        <f xml:space="preserve"> Time!BP$14</f>
        <v>0</v>
      </c>
      <c r="BQ12" s="252">
        <f xml:space="preserve"> Time!BQ$14</f>
        <v>0</v>
      </c>
      <c r="BR12" s="252">
        <f xml:space="preserve"> Time!BR$14</f>
        <v>0</v>
      </c>
      <c r="BS12" s="252">
        <f xml:space="preserve"> Time!BS$14</f>
        <v>0</v>
      </c>
      <c r="BT12" s="252">
        <f xml:space="preserve"> Time!BT$14</f>
        <v>0</v>
      </c>
      <c r="BU12" s="252">
        <f xml:space="preserve"> Time!BU$14</f>
        <v>0</v>
      </c>
      <c r="BV12" s="252">
        <f xml:space="preserve"> Time!BV$14</f>
        <v>0</v>
      </c>
      <c r="BW12" s="252">
        <f xml:space="preserve"> Time!BW$14</f>
        <v>0</v>
      </c>
      <c r="BX12" s="252">
        <f xml:space="preserve"> Time!BX$14</f>
        <v>0</v>
      </c>
      <c r="BY12" s="252">
        <f xml:space="preserve"> Time!BY$14</f>
        <v>0</v>
      </c>
      <c r="BZ12" s="252">
        <f xml:space="preserve"> Time!BZ$14</f>
        <v>0</v>
      </c>
      <c r="CA12" s="252">
        <f xml:space="preserve"> Time!CA$14</f>
        <v>0</v>
      </c>
      <c r="CB12" s="252">
        <f xml:space="preserve"> Time!CB$14</f>
        <v>0</v>
      </c>
      <c r="CC12" s="252">
        <f xml:space="preserve"> Time!CC$14</f>
        <v>0</v>
      </c>
      <c r="CD12" s="252">
        <f xml:space="preserve"> Time!CD$14</f>
        <v>0</v>
      </c>
      <c r="CE12" s="252">
        <f xml:space="preserve"> Time!CE$14</f>
        <v>0</v>
      </c>
      <c r="CF12" s="252">
        <f xml:space="preserve"> Time!CF$14</f>
        <v>0</v>
      </c>
      <c r="CG12" s="252">
        <f xml:space="preserve"> Time!CG$14</f>
        <v>0</v>
      </c>
      <c r="CH12" s="252">
        <f xml:space="preserve"> Time!CH$14</f>
        <v>0</v>
      </c>
      <c r="CI12" s="252">
        <f xml:space="preserve"> Time!CI$14</f>
        <v>0</v>
      </c>
      <c r="CJ12" s="252">
        <f xml:space="preserve"> Time!CJ$14</f>
        <v>0</v>
      </c>
      <c r="CK12" s="252">
        <f xml:space="preserve"> Time!CK$14</f>
        <v>0</v>
      </c>
      <c r="CL12" s="252">
        <f xml:space="preserve"> Time!CL$14</f>
        <v>0</v>
      </c>
      <c r="CM12" s="252">
        <f xml:space="preserve"> Time!CM$14</f>
        <v>0</v>
      </c>
      <c r="CN12" s="252">
        <f xml:space="preserve"> Time!CN$14</f>
        <v>0</v>
      </c>
      <c r="CO12" s="252">
        <f xml:space="preserve"> Time!CO$14</f>
        <v>0</v>
      </c>
      <c r="CP12" s="252">
        <f xml:space="preserve"> Time!CP$14</f>
        <v>0</v>
      </c>
      <c r="CQ12" s="252">
        <f xml:space="preserve"> Time!CQ$14</f>
        <v>0</v>
      </c>
      <c r="CR12" s="252">
        <f xml:space="preserve"> Time!CR$14</f>
        <v>0</v>
      </c>
      <c r="CS12" s="252">
        <f xml:space="preserve"> Time!CS$14</f>
        <v>0</v>
      </c>
      <c r="CT12" s="252">
        <f xml:space="preserve"> Time!CT$14</f>
        <v>0</v>
      </c>
      <c r="CU12" s="252">
        <f xml:space="preserve"> Time!CU$14</f>
        <v>0</v>
      </c>
      <c r="CV12" s="252">
        <f xml:space="preserve"> Time!CV$14</f>
        <v>0</v>
      </c>
      <c r="CW12" s="252">
        <f xml:space="preserve"> Time!CW$14</f>
        <v>0</v>
      </c>
      <c r="CX12" s="252">
        <f xml:space="preserve"> Time!CX$14</f>
        <v>0</v>
      </c>
      <c r="CY12" s="252">
        <f xml:space="preserve"> Time!CY$14</f>
        <v>0</v>
      </c>
      <c r="CZ12" s="252">
        <f xml:space="preserve"> Time!CZ$14</f>
        <v>0</v>
      </c>
      <c r="DA12" s="252">
        <f xml:space="preserve"> Time!DA$14</f>
        <v>0</v>
      </c>
      <c r="DB12" s="252">
        <f xml:space="preserve"> Time!DB$14</f>
        <v>0</v>
      </c>
      <c r="DC12" s="252">
        <f xml:space="preserve"> Time!DC$14</f>
        <v>0</v>
      </c>
      <c r="DD12" s="252">
        <f xml:space="preserve"> Time!DD$14</f>
        <v>0</v>
      </c>
      <c r="DE12" s="252">
        <f xml:space="preserve"> Time!DE$14</f>
        <v>0</v>
      </c>
      <c r="DF12" s="252">
        <f xml:space="preserve"> Time!DF$14</f>
        <v>0</v>
      </c>
      <c r="DG12" s="252">
        <f xml:space="preserve"> Time!DG$14</f>
        <v>0</v>
      </c>
      <c r="DH12" s="252">
        <f xml:space="preserve"> Time!DH$14</f>
        <v>0</v>
      </c>
      <c r="DI12" s="252">
        <f xml:space="preserve"> Time!DI$14</f>
        <v>0</v>
      </c>
      <c r="DJ12" s="252">
        <f xml:space="preserve"> Time!DJ$14</f>
        <v>0</v>
      </c>
      <c r="DK12" s="252">
        <f xml:space="preserve"> Time!DK$14</f>
        <v>0</v>
      </c>
      <c r="DL12" s="252">
        <f xml:space="preserve"> Time!DL$14</f>
        <v>0</v>
      </c>
      <c r="DM12" s="252">
        <f xml:space="preserve"> Time!DM$14</f>
        <v>0</v>
      </c>
      <c r="DN12" s="252">
        <f xml:space="preserve"> Time!DN$14</f>
        <v>0</v>
      </c>
      <c r="DO12" s="252">
        <f xml:space="preserve"> Time!DO$14</f>
        <v>0</v>
      </c>
      <c r="DP12" s="252">
        <f xml:space="preserve"> Time!DP$14</f>
        <v>0</v>
      </c>
      <c r="DQ12" s="252">
        <f xml:space="preserve"> Time!DQ$14</f>
        <v>0</v>
      </c>
      <c r="DR12" s="252">
        <f xml:space="preserve"> Time!DR$14</f>
        <v>0</v>
      </c>
      <c r="DS12" s="252">
        <f xml:space="preserve"> Time!DS$14</f>
        <v>0</v>
      </c>
      <c r="DT12" s="252">
        <f xml:space="preserve"> Time!DT$14</f>
        <v>0</v>
      </c>
      <c r="DU12" s="252">
        <f xml:space="preserve"> Time!DU$14</f>
        <v>0</v>
      </c>
      <c r="DV12" s="252">
        <f xml:space="preserve"> Time!DV$14</f>
        <v>0</v>
      </c>
      <c r="DW12" s="252">
        <f xml:space="preserve"> Time!DW$14</f>
        <v>0</v>
      </c>
      <c r="DX12" s="252">
        <f xml:space="preserve"> Time!DX$14</f>
        <v>0</v>
      </c>
      <c r="DY12" s="252">
        <f xml:space="preserve"> Time!DY$14</f>
        <v>0</v>
      </c>
      <c r="DZ12" s="252">
        <f xml:space="preserve"> Time!DZ$14</f>
        <v>0</v>
      </c>
      <c r="EA12" s="252">
        <f xml:space="preserve"> Time!EA$14</f>
        <v>0</v>
      </c>
      <c r="EB12" s="252">
        <f xml:space="preserve"> Time!EB$14</f>
        <v>0</v>
      </c>
      <c r="EC12" s="252">
        <f xml:space="preserve"> Time!EC$14</f>
        <v>0</v>
      </c>
      <c r="ED12" s="252">
        <f xml:space="preserve"> Time!ED$14</f>
        <v>0</v>
      </c>
      <c r="EE12" s="252">
        <f xml:space="preserve"> Time!EE$14</f>
        <v>0</v>
      </c>
      <c r="EF12" s="252">
        <f xml:space="preserve"> Time!EF$14</f>
        <v>0</v>
      </c>
      <c r="EG12" s="252">
        <f xml:space="preserve"> Time!EG$14</f>
        <v>0</v>
      </c>
      <c r="EH12" s="252">
        <f xml:space="preserve"> Time!EH$14</f>
        <v>0</v>
      </c>
      <c r="EI12" s="252">
        <f xml:space="preserve"> Time!EI$14</f>
        <v>0</v>
      </c>
      <c r="EJ12" s="252">
        <f xml:space="preserve"> Time!EJ$14</f>
        <v>0</v>
      </c>
      <c r="EK12" s="252">
        <f xml:space="preserve"> Time!EK$14</f>
        <v>0</v>
      </c>
      <c r="EL12" s="252">
        <f xml:space="preserve"> Time!EL$14</f>
        <v>0</v>
      </c>
      <c r="EM12" s="252">
        <f xml:space="preserve"> Time!EM$14</f>
        <v>0</v>
      </c>
      <c r="EN12" s="252">
        <f xml:space="preserve"> Time!EN$14</f>
        <v>0</v>
      </c>
      <c r="EO12" s="252">
        <f xml:space="preserve"> Time!EO$14</f>
        <v>0</v>
      </c>
      <c r="EP12" s="252">
        <f xml:space="preserve"> Time!EP$14</f>
        <v>0</v>
      </c>
      <c r="EQ12" s="252">
        <f xml:space="preserve"> Time!EQ$14</f>
        <v>0</v>
      </c>
      <c r="ER12" s="252">
        <f xml:space="preserve"> Time!ER$14</f>
        <v>0</v>
      </c>
      <c r="ES12" s="252">
        <f xml:space="preserve"> Time!ES$14</f>
        <v>0</v>
      </c>
      <c r="ET12" s="252">
        <f xml:space="preserve"> Time!ET$14</f>
        <v>0</v>
      </c>
      <c r="EU12" s="252">
        <f xml:space="preserve"> Time!EU$14</f>
        <v>0</v>
      </c>
      <c r="EV12" s="252">
        <f xml:space="preserve"> Time!EV$14</f>
        <v>0</v>
      </c>
      <c r="EW12" s="252">
        <f xml:space="preserve"> Time!EW$14</f>
        <v>0</v>
      </c>
      <c r="EX12" s="252">
        <f xml:space="preserve"> Time!EX$14</f>
        <v>0</v>
      </c>
      <c r="EY12" s="252">
        <f xml:space="preserve"> Time!EY$14</f>
        <v>0</v>
      </c>
      <c r="EZ12" s="252">
        <f xml:space="preserve"> Time!EZ$14</f>
        <v>0</v>
      </c>
      <c r="FA12" s="252">
        <f xml:space="preserve"> Time!FA$14</f>
        <v>0</v>
      </c>
      <c r="FB12" s="252">
        <f xml:space="preserve"> Time!FB$14</f>
        <v>0</v>
      </c>
      <c r="FC12" s="252">
        <f xml:space="preserve"> Time!FC$14</f>
        <v>0</v>
      </c>
      <c r="FD12" s="252">
        <f xml:space="preserve"> Time!FD$14</f>
        <v>0</v>
      </c>
      <c r="FE12" s="252">
        <f xml:space="preserve"> Time!FE$14</f>
        <v>0</v>
      </c>
      <c r="FF12" s="252">
        <f xml:space="preserve"> Time!FF$14</f>
        <v>0</v>
      </c>
      <c r="FG12" s="252">
        <f xml:space="preserve"> Time!FG$14</f>
        <v>0</v>
      </c>
      <c r="FH12" s="252">
        <f xml:space="preserve"> Time!FH$14</f>
        <v>0</v>
      </c>
      <c r="FI12" s="252">
        <f xml:space="preserve"> Time!FI$14</f>
        <v>0</v>
      </c>
      <c r="FJ12" s="252">
        <f xml:space="preserve"> Time!FJ$14</f>
        <v>0</v>
      </c>
      <c r="FK12" s="252">
        <f xml:space="preserve"> Time!FK$14</f>
        <v>0</v>
      </c>
      <c r="FL12" s="252">
        <f xml:space="preserve"> Time!FL$14</f>
        <v>0</v>
      </c>
      <c r="FM12" s="252">
        <f xml:space="preserve"> Time!FM$14</f>
        <v>0</v>
      </c>
      <c r="FN12" s="252">
        <f xml:space="preserve"> Time!FN$14</f>
        <v>0</v>
      </c>
      <c r="FO12" s="252">
        <f xml:space="preserve"> Time!FO$14</f>
        <v>0</v>
      </c>
      <c r="FP12" s="252">
        <f xml:space="preserve"> Time!FP$14</f>
        <v>0</v>
      </c>
      <c r="FQ12" s="252">
        <f xml:space="preserve"> Time!FQ$14</f>
        <v>0</v>
      </c>
      <c r="FR12" s="252">
        <f xml:space="preserve"> Time!FR$14</f>
        <v>0</v>
      </c>
      <c r="FS12" s="252">
        <f xml:space="preserve"> Time!FS$14</f>
        <v>0</v>
      </c>
      <c r="FT12" s="252">
        <f xml:space="preserve"> Time!FT$14</f>
        <v>0</v>
      </c>
      <c r="FU12" s="252">
        <f xml:space="preserve"> Time!FU$14</f>
        <v>0</v>
      </c>
      <c r="FV12" s="252">
        <f xml:space="preserve"> Time!FV$14</f>
        <v>0</v>
      </c>
      <c r="FW12" s="252">
        <f xml:space="preserve"> Time!FW$14</f>
        <v>0</v>
      </c>
      <c r="FX12" s="252">
        <f xml:space="preserve"> Time!FX$14</f>
        <v>0</v>
      </c>
      <c r="FY12" s="252">
        <f xml:space="preserve"> Time!FY$14</f>
        <v>0</v>
      </c>
      <c r="FZ12" s="252">
        <f xml:space="preserve"> Time!FZ$14</f>
        <v>0</v>
      </c>
      <c r="GA12" s="252">
        <f xml:space="preserve"> Time!GA$14</f>
        <v>0</v>
      </c>
      <c r="GB12" s="252">
        <f xml:space="preserve"> Time!GB$14</f>
        <v>0</v>
      </c>
      <c r="GC12" s="252">
        <f xml:space="preserve"> Time!GC$14</f>
        <v>0</v>
      </c>
      <c r="GD12" s="252">
        <f xml:space="preserve"> Time!GD$14</f>
        <v>0</v>
      </c>
      <c r="GE12" s="252">
        <f xml:space="preserve"> Time!GE$14</f>
        <v>0</v>
      </c>
      <c r="GF12" s="252">
        <f xml:space="preserve"> Time!GF$14</f>
        <v>0</v>
      </c>
      <c r="GG12" s="252">
        <f xml:space="preserve"> Time!GG$14</f>
        <v>0</v>
      </c>
      <c r="GH12" s="252">
        <f xml:space="preserve"> Time!GH$14</f>
        <v>0</v>
      </c>
      <c r="GI12" s="252">
        <f xml:space="preserve"> Time!GI$14</f>
        <v>0</v>
      </c>
      <c r="GJ12" s="252">
        <f xml:space="preserve"> Time!GJ$14</f>
        <v>0</v>
      </c>
    </row>
    <row r="13" spans="1:441" x14ac:dyDescent="0.25">
      <c r="E13" s="252" t="str">
        <f xml:space="preserve"> Time!E$76</f>
        <v>Financial close date flag</v>
      </c>
      <c r="F13" s="252">
        <f xml:space="preserve"> Time!F$76</f>
        <v>0</v>
      </c>
      <c r="G13" s="252" t="str">
        <f xml:space="preserve"> Time!G$76</f>
        <v>flag</v>
      </c>
      <c r="H13" s="252">
        <f xml:space="preserve"> Time!H$76</f>
        <v>1</v>
      </c>
      <c r="I13" s="252">
        <f xml:space="preserve"> Time!I$76</f>
        <v>0</v>
      </c>
      <c r="J13" s="252">
        <f xml:space="preserve"> Time!J$76</f>
        <v>0</v>
      </c>
      <c r="K13" s="252">
        <f xml:space="preserve"> Time!K$76</f>
        <v>0</v>
      </c>
      <c r="L13" s="252">
        <f xml:space="preserve"> Time!L$76</f>
        <v>1</v>
      </c>
      <c r="M13" s="252">
        <f xml:space="preserve"> Time!M$76</f>
        <v>0</v>
      </c>
      <c r="N13" s="252">
        <f xml:space="preserve"> Time!N$76</f>
        <v>0</v>
      </c>
      <c r="O13" s="252">
        <f xml:space="preserve"> Time!O$76</f>
        <v>0</v>
      </c>
      <c r="P13" s="252">
        <f xml:space="preserve"> Time!P$76</f>
        <v>0</v>
      </c>
      <c r="Q13" s="252">
        <f xml:space="preserve"> Time!Q$76</f>
        <v>0</v>
      </c>
      <c r="R13" s="252">
        <f xml:space="preserve"> Time!R$76</f>
        <v>0</v>
      </c>
      <c r="S13" s="252">
        <f xml:space="preserve"> Time!S$76</f>
        <v>0</v>
      </c>
      <c r="T13" s="252">
        <f xml:space="preserve"> Time!T$76</f>
        <v>0</v>
      </c>
      <c r="U13" s="252">
        <f xml:space="preserve"> Time!U$76</f>
        <v>0</v>
      </c>
      <c r="V13" s="252">
        <f xml:space="preserve"> Time!V$76</f>
        <v>0</v>
      </c>
      <c r="W13" s="252">
        <f xml:space="preserve"> Time!W$76</f>
        <v>0</v>
      </c>
      <c r="X13" s="252">
        <f xml:space="preserve"> Time!X$76</f>
        <v>0</v>
      </c>
      <c r="Y13" s="252">
        <f xml:space="preserve"> Time!Y$76</f>
        <v>0</v>
      </c>
      <c r="Z13" s="252">
        <f xml:space="preserve"> Time!Z$76</f>
        <v>0</v>
      </c>
      <c r="AA13" s="252">
        <f xml:space="preserve"> Time!AA$76</f>
        <v>0</v>
      </c>
      <c r="AB13" s="252">
        <f xml:space="preserve"> Time!AB$76</f>
        <v>0</v>
      </c>
      <c r="AC13" s="252">
        <f xml:space="preserve"> Time!AC$76</f>
        <v>0</v>
      </c>
      <c r="AD13" s="252">
        <f xml:space="preserve"> Time!AD$76</f>
        <v>0</v>
      </c>
      <c r="AE13" s="252">
        <f xml:space="preserve"> Time!AE$76</f>
        <v>0</v>
      </c>
      <c r="AF13" s="252">
        <f xml:space="preserve"> Time!AF$76</f>
        <v>0</v>
      </c>
      <c r="AG13" s="252">
        <f xml:space="preserve"> Time!AG$76</f>
        <v>0</v>
      </c>
      <c r="AH13" s="252">
        <f xml:space="preserve"> Time!AH$76</f>
        <v>0</v>
      </c>
      <c r="AI13" s="252">
        <f xml:space="preserve"> Time!AI$76</f>
        <v>0</v>
      </c>
      <c r="AJ13" s="252">
        <f xml:space="preserve"> Time!AJ$76</f>
        <v>0</v>
      </c>
      <c r="AK13" s="252">
        <f xml:space="preserve"> Time!AK$76</f>
        <v>0</v>
      </c>
      <c r="AL13" s="252">
        <f xml:space="preserve"> Time!AL$76</f>
        <v>0</v>
      </c>
      <c r="AM13" s="252">
        <f xml:space="preserve"> Time!AM$76</f>
        <v>0</v>
      </c>
      <c r="AN13" s="252">
        <f xml:space="preserve"> Time!AN$76</f>
        <v>0</v>
      </c>
      <c r="AO13" s="252">
        <f xml:space="preserve"> Time!AO$76</f>
        <v>0</v>
      </c>
      <c r="AP13" s="252">
        <f xml:space="preserve"> Time!AP$76</f>
        <v>0</v>
      </c>
      <c r="AQ13" s="252">
        <f xml:space="preserve"> Time!AQ$76</f>
        <v>0</v>
      </c>
      <c r="AR13" s="252">
        <f xml:space="preserve"> Time!AR$76</f>
        <v>0</v>
      </c>
      <c r="AS13" s="252">
        <f xml:space="preserve"> Time!AS$76</f>
        <v>0</v>
      </c>
      <c r="AT13" s="252">
        <f xml:space="preserve"> Time!AT$76</f>
        <v>0</v>
      </c>
      <c r="AU13" s="252">
        <f xml:space="preserve"> Time!AU$76</f>
        <v>0</v>
      </c>
      <c r="AV13" s="252">
        <f xml:space="preserve"> Time!AV$76</f>
        <v>0</v>
      </c>
      <c r="AW13" s="252">
        <f xml:space="preserve"> Time!AW$76</f>
        <v>0</v>
      </c>
      <c r="AX13" s="252">
        <f xml:space="preserve"> Time!AX$76</f>
        <v>0</v>
      </c>
      <c r="AY13" s="252">
        <f xml:space="preserve"> Time!AY$76</f>
        <v>0</v>
      </c>
      <c r="AZ13" s="252">
        <f xml:space="preserve"> Time!AZ$76</f>
        <v>0</v>
      </c>
      <c r="BA13" s="252">
        <f xml:space="preserve"> Time!BA$76</f>
        <v>0</v>
      </c>
      <c r="BB13" s="252">
        <f xml:space="preserve"> Time!BB$76</f>
        <v>0</v>
      </c>
      <c r="BC13" s="252">
        <f xml:space="preserve"> Time!BC$76</f>
        <v>0</v>
      </c>
      <c r="BD13" s="252">
        <f xml:space="preserve"> Time!BD$76</f>
        <v>0</v>
      </c>
      <c r="BE13" s="252">
        <f xml:space="preserve"> Time!BE$76</f>
        <v>0</v>
      </c>
      <c r="BF13" s="252">
        <f xml:space="preserve"> Time!BF$76</f>
        <v>0</v>
      </c>
      <c r="BG13" s="252">
        <f xml:space="preserve"> Time!BG$76</f>
        <v>0</v>
      </c>
      <c r="BH13" s="252">
        <f xml:space="preserve"> Time!BH$76</f>
        <v>0</v>
      </c>
      <c r="BI13" s="252">
        <f xml:space="preserve"> Time!BI$76</f>
        <v>0</v>
      </c>
      <c r="BJ13" s="252">
        <f xml:space="preserve"> Time!BJ$76</f>
        <v>0</v>
      </c>
      <c r="BK13" s="252">
        <f xml:space="preserve"> Time!BK$76</f>
        <v>0</v>
      </c>
      <c r="BL13" s="252">
        <f xml:space="preserve"> Time!BL$76</f>
        <v>0</v>
      </c>
      <c r="BM13" s="252">
        <f xml:space="preserve"> Time!BM$76</f>
        <v>0</v>
      </c>
      <c r="BN13" s="252">
        <f xml:space="preserve"> Time!BN$76</f>
        <v>0</v>
      </c>
      <c r="BO13" s="252">
        <f xml:space="preserve"> Time!BO$76</f>
        <v>0</v>
      </c>
      <c r="BP13" s="252">
        <f xml:space="preserve"> Time!BP$76</f>
        <v>0</v>
      </c>
      <c r="BQ13" s="252">
        <f xml:space="preserve"> Time!BQ$76</f>
        <v>0</v>
      </c>
      <c r="BR13" s="252">
        <f xml:space="preserve"> Time!BR$76</f>
        <v>0</v>
      </c>
      <c r="BS13" s="252">
        <f xml:space="preserve"> Time!BS$76</f>
        <v>0</v>
      </c>
      <c r="BT13" s="252">
        <f xml:space="preserve"> Time!BT$76</f>
        <v>0</v>
      </c>
      <c r="BU13" s="252">
        <f xml:space="preserve"> Time!BU$76</f>
        <v>0</v>
      </c>
      <c r="BV13" s="252">
        <f xml:space="preserve"> Time!BV$76</f>
        <v>0</v>
      </c>
      <c r="BW13" s="252">
        <f xml:space="preserve"> Time!BW$76</f>
        <v>0</v>
      </c>
      <c r="BX13" s="252">
        <f xml:space="preserve"> Time!BX$76</f>
        <v>0</v>
      </c>
      <c r="BY13" s="252">
        <f xml:space="preserve"> Time!BY$76</f>
        <v>0</v>
      </c>
      <c r="BZ13" s="252">
        <f xml:space="preserve"> Time!BZ$76</f>
        <v>0</v>
      </c>
      <c r="CA13" s="252">
        <f xml:space="preserve"> Time!CA$76</f>
        <v>0</v>
      </c>
      <c r="CB13" s="252">
        <f xml:space="preserve"> Time!CB$76</f>
        <v>0</v>
      </c>
      <c r="CC13" s="252">
        <f xml:space="preserve"> Time!CC$76</f>
        <v>0</v>
      </c>
      <c r="CD13" s="252">
        <f xml:space="preserve"> Time!CD$76</f>
        <v>0</v>
      </c>
      <c r="CE13" s="252">
        <f xml:space="preserve"> Time!CE$76</f>
        <v>0</v>
      </c>
      <c r="CF13" s="252">
        <f xml:space="preserve"> Time!CF$76</f>
        <v>0</v>
      </c>
      <c r="CG13" s="252">
        <f xml:space="preserve"> Time!CG$76</f>
        <v>0</v>
      </c>
      <c r="CH13" s="252">
        <f xml:space="preserve"> Time!CH$76</f>
        <v>0</v>
      </c>
      <c r="CI13" s="252">
        <f xml:space="preserve"> Time!CI$76</f>
        <v>0</v>
      </c>
      <c r="CJ13" s="252">
        <f xml:space="preserve"> Time!CJ$76</f>
        <v>0</v>
      </c>
      <c r="CK13" s="252">
        <f xml:space="preserve"> Time!CK$76</f>
        <v>0</v>
      </c>
      <c r="CL13" s="252">
        <f xml:space="preserve"> Time!CL$76</f>
        <v>0</v>
      </c>
      <c r="CM13" s="252">
        <f xml:space="preserve"> Time!CM$76</f>
        <v>0</v>
      </c>
      <c r="CN13" s="252">
        <f xml:space="preserve"> Time!CN$76</f>
        <v>0</v>
      </c>
      <c r="CO13" s="252">
        <f xml:space="preserve"> Time!CO$76</f>
        <v>0</v>
      </c>
      <c r="CP13" s="252">
        <f xml:space="preserve"> Time!CP$76</f>
        <v>0</v>
      </c>
      <c r="CQ13" s="252">
        <f xml:space="preserve"> Time!CQ$76</f>
        <v>0</v>
      </c>
      <c r="CR13" s="252">
        <f xml:space="preserve"> Time!CR$76</f>
        <v>0</v>
      </c>
      <c r="CS13" s="252">
        <f xml:space="preserve"> Time!CS$76</f>
        <v>0</v>
      </c>
      <c r="CT13" s="252">
        <f xml:space="preserve"> Time!CT$76</f>
        <v>0</v>
      </c>
      <c r="CU13" s="252">
        <f xml:space="preserve"> Time!CU$76</f>
        <v>0</v>
      </c>
      <c r="CV13" s="252">
        <f xml:space="preserve"> Time!CV$76</f>
        <v>0</v>
      </c>
      <c r="CW13" s="252">
        <f xml:space="preserve"> Time!CW$76</f>
        <v>0</v>
      </c>
      <c r="CX13" s="252">
        <f xml:space="preserve"> Time!CX$76</f>
        <v>0</v>
      </c>
      <c r="CY13" s="252">
        <f xml:space="preserve"> Time!CY$76</f>
        <v>0</v>
      </c>
      <c r="CZ13" s="252">
        <f xml:space="preserve"> Time!CZ$76</f>
        <v>0</v>
      </c>
      <c r="DA13" s="252">
        <f xml:space="preserve"> Time!DA$76</f>
        <v>0</v>
      </c>
      <c r="DB13" s="252">
        <f xml:space="preserve"> Time!DB$76</f>
        <v>0</v>
      </c>
      <c r="DC13" s="252">
        <f xml:space="preserve"> Time!DC$76</f>
        <v>0</v>
      </c>
      <c r="DD13" s="252">
        <f xml:space="preserve"> Time!DD$76</f>
        <v>0</v>
      </c>
      <c r="DE13" s="252">
        <f xml:space="preserve"> Time!DE$76</f>
        <v>0</v>
      </c>
      <c r="DF13" s="252">
        <f xml:space="preserve"> Time!DF$76</f>
        <v>0</v>
      </c>
      <c r="DG13" s="252">
        <f xml:space="preserve"> Time!DG$76</f>
        <v>0</v>
      </c>
      <c r="DH13" s="252">
        <f xml:space="preserve"> Time!DH$76</f>
        <v>0</v>
      </c>
      <c r="DI13" s="252">
        <f xml:space="preserve"> Time!DI$76</f>
        <v>0</v>
      </c>
      <c r="DJ13" s="252">
        <f xml:space="preserve"> Time!DJ$76</f>
        <v>0</v>
      </c>
      <c r="DK13" s="252">
        <f xml:space="preserve"> Time!DK$76</f>
        <v>0</v>
      </c>
      <c r="DL13" s="252">
        <f xml:space="preserve"> Time!DL$76</f>
        <v>0</v>
      </c>
      <c r="DM13" s="252">
        <f xml:space="preserve"> Time!DM$76</f>
        <v>0</v>
      </c>
      <c r="DN13" s="252">
        <f xml:space="preserve"> Time!DN$76</f>
        <v>0</v>
      </c>
      <c r="DO13" s="252">
        <f xml:space="preserve"> Time!DO$76</f>
        <v>0</v>
      </c>
      <c r="DP13" s="252">
        <f xml:space="preserve"> Time!DP$76</f>
        <v>0</v>
      </c>
      <c r="DQ13" s="252">
        <f xml:space="preserve"> Time!DQ$76</f>
        <v>0</v>
      </c>
      <c r="DR13" s="252">
        <f xml:space="preserve"> Time!DR$76</f>
        <v>0</v>
      </c>
      <c r="DS13" s="252">
        <f xml:space="preserve"> Time!DS$76</f>
        <v>0</v>
      </c>
      <c r="DT13" s="252">
        <f xml:space="preserve"> Time!DT$76</f>
        <v>0</v>
      </c>
      <c r="DU13" s="252">
        <f xml:space="preserve"> Time!DU$76</f>
        <v>0</v>
      </c>
      <c r="DV13" s="252">
        <f xml:space="preserve"> Time!DV$76</f>
        <v>0</v>
      </c>
      <c r="DW13" s="252">
        <f xml:space="preserve"> Time!DW$76</f>
        <v>0</v>
      </c>
      <c r="DX13" s="252">
        <f xml:space="preserve"> Time!DX$76</f>
        <v>0</v>
      </c>
      <c r="DY13" s="252">
        <f xml:space="preserve"> Time!DY$76</f>
        <v>0</v>
      </c>
      <c r="DZ13" s="252">
        <f xml:space="preserve"> Time!DZ$76</f>
        <v>0</v>
      </c>
      <c r="EA13" s="252">
        <f xml:space="preserve"> Time!EA$76</f>
        <v>0</v>
      </c>
      <c r="EB13" s="252">
        <f xml:space="preserve"> Time!EB$76</f>
        <v>0</v>
      </c>
      <c r="EC13" s="252">
        <f xml:space="preserve"> Time!EC$76</f>
        <v>0</v>
      </c>
      <c r="ED13" s="252">
        <f xml:space="preserve"> Time!ED$76</f>
        <v>0</v>
      </c>
      <c r="EE13" s="252">
        <f xml:space="preserve"> Time!EE$76</f>
        <v>0</v>
      </c>
      <c r="EF13" s="252">
        <f xml:space="preserve"> Time!EF$76</f>
        <v>0</v>
      </c>
      <c r="EG13" s="252">
        <f xml:space="preserve"> Time!EG$76</f>
        <v>0</v>
      </c>
      <c r="EH13" s="252">
        <f xml:space="preserve"> Time!EH$76</f>
        <v>0</v>
      </c>
      <c r="EI13" s="252">
        <f xml:space="preserve"> Time!EI$76</f>
        <v>0</v>
      </c>
      <c r="EJ13" s="252">
        <f xml:space="preserve"> Time!EJ$76</f>
        <v>0</v>
      </c>
      <c r="EK13" s="252">
        <f xml:space="preserve"> Time!EK$76</f>
        <v>0</v>
      </c>
      <c r="EL13" s="252">
        <f xml:space="preserve"> Time!EL$76</f>
        <v>0</v>
      </c>
      <c r="EM13" s="252">
        <f xml:space="preserve"> Time!EM$76</f>
        <v>0</v>
      </c>
      <c r="EN13" s="252">
        <f xml:space="preserve"> Time!EN$76</f>
        <v>0</v>
      </c>
      <c r="EO13" s="252">
        <f xml:space="preserve"> Time!EO$76</f>
        <v>0</v>
      </c>
      <c r="EP13" s="252">
        <f xml:space="preserve"> Time!EP$76</f>
        <v>0</v>
      </c>
      <c r="EQ13" s="252">
        <f xml:space="preserve"> Time!EQ$76</f>
        <v>0</v>
      </c>
      <c r="ER13" s="252">
        <f xml:space="preserve"> Time!ER$76</f>
        <v>0</v>
      </c>
      <c r="ES13" s="252">
        <f xml:space="preserve"> Time!ES$76</f>
        <v>0</v>
      </c>
      <c r="ET13" s="252">
        <f xml:space="preserve"> Time!ET$76</f>
        <v>0</v>
      </c>
      <c r="EU13" s="252">
        <f xml:space="preserve"> Time!EU$76</f>
        <v>0</v>
      </c>
      <c r="EV13" s="252">
        <f xml:space="preserve"> Time!EV$76</f>
        <v>0</v>
      </c>
      <c r="EW13" s="252">
        <f xml:space="preserve"> Time!EW$76</f>
        <v>0</v>
      </c>
      <c r="EX13" s="252">
        <f xml:space="preserve"> Time!EX$76</f>
        <v>0</v>
      </c>
      <c r="EY13" s="252">
        <f xml:space="preserve"> Time!EY$76</f>
        <v>0</v>
      </c>
      <c r="EZ13" s="252">
        <f xml:space="preserve"> Time!EZ$76</f>
        <v>0</v>
      </c>
      <c r="FA13" s="252">
        <f xml:space="preserve"> Time!FA$76</f>
        <v>0</v>
      </c>
      <c r="FB13" s="252">
        <f xml:space="preserve"> Time!FB$76</f>
        <v>0</v>
      </c>
      <c r="FC13" s="252">
        <f xml:space="preserve"> Time!FC$76</f>
        <v>0</v>
      </c>
      <c r="FD13" s="252">
        <f xml:space="preserve"> Time!FD$76</f>
        <v>0</v>
      </c>
      <c r="FE13" s="252">
        <f xml:space="preserve"> Time!FE$76</f>
        <v>0</v>
      </c>
      <c r="FF13" s="252">
        <f xml:space="preserve"> Time!FF$76</f>
        <v>0</v>
      </c>
      <c r="FG13" s="252">
        <f xml:space="preserve"> Time!FG$76</f>
        <v>0</v>
      </c>
      <c r="FH13" s="252">
        <f xml:space="preserve"> Time!FH$76</f>
        <v>0</v>
      </c>
      <c r="FI13" s="252">
        <f xml:space="preserve"> Time!FI$76</f>
        <v>0</v>
      </c>
      <c r="FJ13" s="252">
        <f xml:space="preserve"> Time!FJ$76</f>
        <v>0</v>
      </c>
      <c r="FK13" s="252">
        <f xml:space="preserve"> Time!FK$76</f>
        <v>0</v>
      </c>
      <c r="FL13" s="252">
        <f xml:space="preserve"> Time!FL$76</f>
        <v>0</v>
      </c>
      <c r="FM13" s="252">
        <f xml:space="preserve"> Time!FM$76</f>
        <v>0</v>
      </c>
      <c r="FN13" s="252">
        <f xml:space="preserve"> Time!FN$76</f>
        <v>0</v>
      </c>
      <c r="FO13" s="252">
        <f xml:space="preserve"> Time!FO$76</f>
        <v>0</v>
      </c>
      <c r="FP13" s="252">
        <f xml:space="preserve"> Time!FP$76</f>
        <v>0</v>
      </c>
      <c r="FQ13" s="252">
        <f xml:space="preserve"> Time!FQ$76</f>
        <v>0</v>
      </c>
      <c r="FR13" s="252">
        <f xml:space="preserve"> Time!FR$76</f>
        <v>0</v>
      </c>
      <c r="FS13" s="252">
        <f xml:space="preserve"> Time!FS$76</f>
        <v>0</v>
      </c>
      <c r="FT13" s="252">
        <f xml:space="preserve"> Time!FT$76</f>
        <v>0</v>
      </c>
      <c r="FU13" s="252">
        <f xml:space="preserve"> Time!FU$76</f>
        <v>0</v>
      </c>
      <c r="FV13" s="252">
        <f xml:space="preserve"> Time!FV$76</f>
        <v>0</v>
      </c>
      <c r="FW13" s="252">
        <f xml:space="preserve"> Time!FW$76</f>
        <v>0</v>
      </c>
      <c r="FX13" s="252">
        <f xml:space="preserve"> Time!FX$76</f>
        <v>0</v>
      </c>
      <c r="FY13" s="252">
        <f xml:space="preserve"> Time!FY$76</f>
        <v>0</v>
      </c>
      <c r="FZ13" s="252">
        <f xml:space="preserve"> Time!FZ$76</f>
        <v>0</v>
      </c>
      <c r="GA13" s="252">
        <f xml:space="preserve"> Time!GA$76</f>
        <v>0</v>
      </c>
      <c r="GB13" s="252">
        <f xml:space="preserve"> Time!GB$76</f>
        <v>0</v>
      </c>
      <c r="GC13" s="252">
        <f xml:space="preserve"> Time!GC$76</f>
        <v>0</v>
      </c>
      <c r="GD13" s="252">
        <f xml:space="preserve"> Time!GD$76</f>
        <v>0</v>
      </c>
      <c r="GE13" s="252">
        <f xml:space="preserve"> Time!GE$76</f>
        <v>0</v>
      </c>
      <c r="GF13" s="252">
        <f xml:space="preserve"> Time!GF$76</f>
        <v>0</v>
      </c>
      <c r="GG13" s="252">
        <f xml:space="preserve"> Time!GG$76</f>
        <v>0</v>
      </c>
      <c r="GH13" s="252">
        <f xml:space="preserve"> Time!GH$76</f>
        <v>0</v>
      </c>
      <c r="GI13" s="252">
        <f xml:space="preserve"> Time!GI$76</f>
        <v>0</v>
      </c>
      <c r="GJ13" s="252">
        <f xml:space="preserve"> Time!GJ$76</f>
        <v>0</v>
      </c>
    </row>
    <row r="14" spans="1:441" x14ac:dyDescent="0.25">
      <c r="E14" s="252" t="str">
        <f xml:space="preserve"> Equity!E$62</f>
        <v>Dividends paid POS</v>
      </c>
      <c r="F14" s="252">
        <f xml:space="preserve"> Equity!F$62</f>
        <v>0</v>
      </c>
      <c r="G14" s="252" t="str">
        <f xml:space="preserve"> Equity!G$62</f>
        <v>$ 000s</v>
      </c>
      <c r="H14" s="252">
        <f ca="1" xml:space="preserve"> Equity!H$62</f>
        <v>217633.25471094763</v>
      </c>
      <c r="I14" s="252">
        <f xml:space="preserve"> Equity!I$62</f>
        <v>0</v>
      </c>
      <c r="J14" s="252">
        <f ca="1" xml:space="preserve"> Equity!J$62</f>
        <v>0</v>
      </c>
      <c r="K14" s="252">
        <f ca="1" xml:space="preserve"> Equity!K$62</f>
        <v>0</v>
      </c>
      <c r="L14" s="252">
        <f ca="1" xml:space="preserve"> Equity!L$62</f>
        <v>0</v>
      </c>
      <c r="M14" s="252">
        <f ca="1" xml:space="preserve"> Equity!M$62</f>
        <v>1961.8750000000018</v>
      </c>
      <c r="N14" s="252">
        <f ca="1" xml:space="preserve"> Equity!N$62</f>
        <v>2450.6750000000011</v>
      </c>
      <c r="O14" s="252">
        <f ca="1" xml:space="preserve"> Equity!O$62</f>
        <v>0</v>
      </c>
      <c r="P14" s="252">
        <f ca="1" xml:space="preserve"> Equity!P$62</f>
        <v>0</v>
      </c>
      <c r="Q14" s="252">
        <f ca="1" xml:space="preserve"> Equity!Q$62</f>
        <v>526.01783194838413</v>
      </c>
      <c r="R14" s="252">
        <f ca="1" xml:space="preserve"> Equity!R$62</f>
        <v>2535.1436567164192</v>
      </c>
      <c r="S14" s="252">
        <f ca="1" xml:space="preserve"> Equity!S$62</f>
        <v>0</v>
      </c>
      <c r="T14" s="252">
        <f ca="1" xml:space="preserve"> Equity!T$62</f>
        <v>0</v>
      </c>
      <c r="U14" s="252">
        <f ca="1" xml:space="preserve"> Equity!U$62</f>
        <v>819.51577160535885</v>
      </c>
      <c r="V14" s="252">
        <f ca="1" xml:space="preserve"> Equity!V$62</f>
        <v>2619.7527678770348</v>
      </c>
      <c r="W14" s="252">
        <f ca="1" xml:space="preserve"> Equity!W$62</f>
        <v>0</v>
      </c>
      <c r="X14" s="252">
        <f ca="1" xml:space="preserve"> Equity!X$62</f>
        <v>0</v>
      </c>
      <c r="Y14" s="252">
        <f ca="1" xml:space="preserve"> Equity!Y$62</f>
        <v>1103.9283123809789</v>
      </c>
      <c r="Z14" s="252">
        <f ca="1" xml:space="preserve"> Equity!Z$62</f>
        <v>2704.5016347035175</v>
      </c>
      <c r="AA14" s="252">
        <f ca="1" xml:space="preserve"> Equity!AA$62</f>
        <v>0</v>
      </c>
      <c r="AB14" s="252">
        <f ca="1" xml:space="preserve"> Equity!AB$62</f>
        <v>0</v>
      </c>
      <c r="AC14" s="252">
        <f ca="1" xml:space="preserve"> Equity!AC$62</f>
        <v>1407.2741668786609</v>
      </c>
      <c r="AD14" s="252">
        <f ca="1" xml:space="preserve"> Equity!AD$62</f>
        <v>2789.3895618940492</v>
      </c>
      <c r="AE14" s="252">
        <f ca="1" xml:space="preserve"> Equity!AE$62</f>
        <v>0</v>
      </c>
      <c r="AF14" s="252">
        <f ca="1" xml:space="preserve"> Equity!AF$62</f>
        <v>0</v>
      </c>
      <c r="AG14" s="252">
        <f ca="1" xml:space="preserve"> Equity!AG$62</f>
        <v>1701.5320955210582</v>
      </c>
      <c r="AH14" s="252">
        <f ca="1" xml:space="preserve"> Equity!AH$62</f>
        <v>2874.4158576060199</v>
      </c>
      <c r="AI14" s="252">
        <f ca="1" xml:space="preserve"> Equity!AI$62</f>
        <v>0</v>
      </c>
      <c r="AJ14" s="252">
        <f ca="1" xml:space="preserve"> Equity!AJ$62</f>
        <v>0</v>
      </c>
      <c r="AK14" s="252">
        <f ca="1" xml:space="preserve"> Equity!AK$62</f>
        <v>1996.0408373227799</v>
      </c>
      <c r="AL14" s="252">
        <f ca="1" xml:space="preserve"> Equity!AL$62</f>
        <v>2899.2494785453619</v>
      </c>
      <c r="AM14" s="252">
        <f ca="1" xml:space="preserve"> Equity!AM$62</f>
        <v>0</v>
      </c>
      <c r="AN14" s="252">
        <f ca="1" xml:space="preserve"> Equity!AN$62</f>
        <v>0</v>
      </c>
      <c r="AO14" s="252">
        <f ca="1" xml:space="preserve"> Equity!AO$62</f>
        <v>1526.3839969571115</v>
      </c>
      <c r="AP14" s="252">
        <f ca="1" xml:space="preserve"> Equity!AP$62</f>
        <v>2311.8401845259596</v>
      </c>
      <c r="AQ14" s="252">
        <f ca="1" xml:space="preserve"> Equity!AQ$62</f>
        <v>0</v>
      </c>
      <c r="AR14" s="252">
        <f ca="1" xml:space="preserve"> Equity!AR$62</f>
        <v>0</v>
      </c>
      <c r="AS14" s="252">
        <f ca="1" xml:space="preserve"> Equity!AS$62</f>
        <v>1621.2806119291183</v>
      </c>
      <c r="AT14" s="252">
        <f ca="1" xml:space="preserve"> Equity!AT$62</f>
        <v>2338.2803814130843</v>
      </c>
      <c r="AU14" s="252">
        <f ca="1" xml:space="preserve"> Equity!AU$62</f>
        <v>0</v>
      </c>
      <c r="AV14" s="252">
        <f ca="1" xml:space="preserve"> Equity!AV$62</f>
        <v>0</v>
      </c>
      <c r="AW14" s="252">
        <f ca="1" xml:space="preserve"> Equity!AW$62</f>
        <v>1739.5718038390191</v>
      </c>
      <c r="AX14" s="252">
        <f ca="1" xml:space="preserve"> Equity!AX$62</f>
        <v>2372.6030611906149</v>
      </c>
      <c r="AY14" s="252">
        <f ca="1" xml:space="preserve"> Equity!AY$62</f>
        <v>0</v>
      </c>
      <c r="AZ14" s="252">
        <f ca="1" xml:space="preserve"> Equity!AZ$62</f>
        <v>0</v>
      </c>
      <c r="BA14" s="252">
        <f ca="1" xml:space="preserve"> Equity!BA$62</f>
        <v>3629.6563388536106</v>
      </c>
      <c r="BB14" s="252">
        <f ca="1" xml:space="preserve"> Equity!BB$62</f>
        <v>4140.8256603207283</v>
      </c>
      <c r="BC14" s="252">
        <f ca="1" xml:space="preserve"> Equity!BC$62</f>
        <v>1675.4393387875091</v>
      </c>
      <c r="BD14" s="252">
        <f ca="1" xml:space="preserve"> Equity!BD$62</f>
        <v>1669.6402277225097</v>
      </c>
      <c r="BE14" s="252">
        <f ca="1" xml:space="preserve"> Equity!BE$62</f>
        <v>3743.8223981248057</v>
      </c>
      <c r="BF14" s="252">
        <f ca="1" xml:space="preserve"> Equity!BF$62</f>
        <v>4096.6931043342374</v>
      </c>
      <c r="BG14" s="252">
        <f ca="1" xml:space="preserve"> Equity!BG$62</f>
        <v>1644.6743311899797</v>
      </c>
      <c r="BH14" s="252">
        <f ca="1" xml:space="preserve"> Equity!BH$62</f>
        <v>1639.950918983094</v>
      </c>
      <c r="BI14" s="252">
        <f ca="1" xml:space="preserve"> Equity!BI$62</f>
        <v>3704.8082802861009</v>
      </c>
      <c r="BJ14" s="252">
        <f ca="1" xml:space="preserve"> Equity!BJ$62</f>
        <v>4056.8681907650021</v>
      </c>
      <c r="BK14" s="252">
        <f ca="1" xml:space="preserve"> Equity!BK$62</f>
        <v>1617.9460569207358</v>
      </c>
      <c r="BL14" s="252">
        <f ca="1" xml:space="preserve"> Equity!BL$62</f>
        <v>1614.0988081569014</v>
      </c>
      <c r="BM14" s="252">
        <f ca="1" xml:space="preserve"> Equity!BM$62</f>
        <v>3669.4932779502114</v>
      </c>
      <c r="BN14" s="252">
        <f ca="1" xml:space="preserve"> Equity!BN$62</f>
        <v>4020.5711757374834</v>
      </c>
      <c r="BO14" s="252">
        <f ca="1" xml:space="preserve"> Equity!BO$62</f>
        <v>1594.5140355515878</v>
      </c>
      <c r="BP14" s="252">
        <f ca="1" xml:space="preserve"> Equity!BP$62</f>
        <v>1591.3804273881403</v>
      </c>
      <c r="BQ14" s="252">
        <f ca="1" xml:space="preserve"> Equity!BQ$62</f>
        <v>3637.2088291044602</v>
      </c>
      <c r="BR14" s="252">
        <f ca="1" xml:space="preserve"> Equity!BR$62</f>
        <v>3987.16685698733</v>
      </c>
      <c r="BS14" s="252">
        <f ca="1" xml:space="preserve"> Equity!BS$62</f>
        <v>1573.7750998105785</v>
      </c>
      <c r="BT14" s="252">
        <f ca="1" xml:space="preserve"> Equity!BT$62</f>
        <v>1571.2227563763995</v>
      </c>
      <c r="BU14" s="252">
        <f ca="1" xml:space="preserve"> Equity!BU$62</f>
        <v>3607.4102982448703</v>
      </c>
      <c r="BV14" s="252">
        <f ca="1" xml:space="preserve"> Equity!BV$62</f>
        <v>3956.1377627735155</v>
      </c>
      <c r="BW14" s="252">
        <f ca="1" xml:space="preserve"> Equity!BW$62</f>
        <v>1555.2379250553518</v>
      </c>
      <c r="BX14" s="252">
        <f ca="1" xml:space="preserve"> Equity!BX$62</f>
        <v>1103.6418095983965</v>
      </c>
      <c r="BY14" s="252">
        <f ca="1" xml:space="preserve"> Equity!BY$62</f>
        <v>2742.1298500078788</v>
      </c>
      <c r="BZ14" s="252">
        <f ca="1" xml:space="preserve"> Equity!BZ$62</f>
        <v>3091.4143818267776</v>
      </c>
      <c r="CA14" s="252">
        <f ca="1" xml:space="preserve"> Equity!CA$62</f>
        <v>704.63674773097227</v>
      </c>
      <c r="CB14" s="252">
        <f ca="1" xml:space="preserve"> Equity!CB$62</f>
        <v>704.63674773097341</v>
      </c>
      <c r="CC14" s="252">
        <f ca="1" xml:space="preserve"> Equity!CC$62</f>
        <v>2723.0147761272433</v>
      </c>
      <c r="CD14" s="252">
        <f ca="1" xml:space="preserve"> Equity!CD$62</f>
        <v>3070.5615739569926</v>
      </c>
      <c r="CE14" s="252">
        <f ca="1" xml:space="preserve"> Equity!CE$62</f>
        <v>695.65845545370428</v>
      </c>
      <c r="CF14" s="252">
        <f ca="1" xml:space="preserve"> Equity!CF$62</f>
        <v>695.65845545370541</v>
      </c>
      <c r="CG14" s="252">
        <f ca="1" xml:space="preserve"> Equity!CG$62</f>
        <v>2703.9948021166615</v>
      </c>
      <c r="CH14" s="252">
        <f ca="1" xml:space="preserve"> Equity!CH$62</f>
        <v>3049.8125113999945</v>
      </c>
      <c r="CI14" s="252">
        <f ca="1" xml:space="preserve"> Equity!CI$62</f>
        <v>686.72483129721877</v>
      </c>
      <c r="CJ14" s="252">
        <f ca="1" xml:space="preserve"> Equity!CJ$62</f>
        <v>686.72483129721945</v>
      </c>
      <c r="CK14" s="252">
        <f ca="1" xml:space="preserve"> Equity!CK$62</f>
        <v>2685.0694548424499</v>
      </c>
      <c r="CL14" s="252">
        <f ca="1" xml:space="preserve"> Equity!CL$62</f>
        <v>3029.166678009944</v>
      </c>
      <c r="CM14" s="252">
        <f ca="1" xml:space="preserve"> Equity!CM$62</f>
        <v>677.8356530320583</v>
      </c>
      <c r="CN14" s="252">
        <f ca="1" xml:space="preserve"> Equity!CN$62</f>
        <v>677.83565303205944</v>
      </c>
      <c r="CO14" s="252">
        <f ca="1" xml:space="preserve"> Equity!CO$62</f>
        <v>2666.238263524825</v>
      </c>
      <c r="CP14" s="252">
        <f ca="1" xml:space="preserve"> Equity!CP$62</f>
        <v>3008.6235602089</v>
      </c>
      <c r="CQ14" s="252">
        <f ca="1" xml:space="preserve"> Equity!CQ$62</f>
        <v>668.99069953438664</v>
      </c>
      <c r="CR14" s="252">
        <f ca="1" xml:space="preserve"> Equity!CR$62</f>
        <v>668.99069953438743</v>
      </c>
      <c r="CS14" s="252">
        <f ca="1" xml:space="preserve"> Equity!CS$62</f>
        <v>2647.5007597261961</v>
      </c>
      <c r="CT14" s="252">
        <f ca="1" xml:space="preserve"> Equity!CT$62</f>
        <v>2988.1826469740313</v>
      </c>
      <c r="CU14" s="252">
        <f ca="1" xml:space="preserve"> Equity!CU$62</f>
        <v>660.18975078048493</v>
      </c>
      <c r="CV14" s="252">
        <f ca="1" xml:space="preserve"> Equity!CV$62</f>
        <v>660.18975078048572</v>
      </c>
      <c r="CW14" s="252">
        <f ca="1" xml:space="preserve"> Equity!CW$62</f>
        <v>2628.8564773394983</v>
      </c>
      <c r="CX14" s="252">
        <f ca="1" xml:space="preserve"> Equity!CX$62</f>
        <v>2967.8434298249076</v>
      </c>
      <c r="CY14" s="252">
        <f ca="1" xml:space="preserve"> Equity!CY$62</f>
        <v>651.43258784127863</v>
      </c>
      <c r="CZ14" s="252">
        <f ca="1" xml:space="preserve"> Equity!CZ$62</f>
        <v>651.43258784127977</v>
      </c>
      <c r="DA14" s="252">
        <f ca="1" xml:space="preserve"> Equity!DA$62</f>
        <v>2610.3049525766169</v>
      </c>
      <c r="DB14" s="252">
        <f ca="1" xml:space="preserve"> Equity!DB$62</f>
        <v>2947.6054028108542</v>
      </c>
      <c r="DC14" s="252">
        <f ca="1" xml:space="preserve"> Equity!DC$62</f>
        <v>642.7189928768945</v>
      </c>
      <c r="DD14" s="252">
        <f ca="1" xml:space="preserve"> Equity!DD$62</f>
        <v>642.71899287689519</v>
      </c>
      <c r="DE14" s="252">
        <f ca="1" xml:space="preserve"> Equity!DE$62</f>
        <v>2591.845723956832</v>
      </c>
      <c r="DF14" s="252">
        <f ca="1" xml:space="preserve"> Equity!DF$62</f>
        <v>2927.4680624983621</v>
      </c>
      <c r="DG14" s="252">
        <f ca="1" xml:space="preserve"> Equity!DG$62</f>
        <v>634.0487491312382</v>
      </c>
      <c r="DH14" s="252">
        <f ca="1" xml:space="preserve"> Equity!DH$62</f>
        <v>634.04874913123933</v>
      </c>
      <c r="DI14" s="252">
        <f ca="1" xml:space="preserve"> Equity!DI$62</f>
        <v>3373.4783322953563</v>
      </c>
      <c r="DJ14" s="252">
        <f ca="1" xml:space="preserve"> Equity!DJ$62</f>
        <v>3707.4309079585692</v>
      </c>
      <c r="DK14" s="252">
        <f ca="1" xml:space="preserve"> Equity!DK$62</f>
        <v>1425.4216409266057</v>
      </c>
      <c r="DL14" s="252">
        <f ca="1" xml:space="preserve"> Equity!DL$62</f>
        <v>1425.4216409266064</v>
      </c>
      <c r="DM14" s="252">
        <f ca="1" xml:space="preserve"> Equity!DM$62</f>
        <v>3355.2023206918975</v>
      </c>
      <c r="DN14" s="252">
        <f ca="1" xml:space="preserve"> Equity!DN$62</f>
        <v>3687.4934407547962</v>
      </c>
      <c r="DO14" s="252">
        <f ca="1" xml:space="preserve"> Equity!DO$62</f>
        <v>1416.8374536583142</v>
      </c>
      <c r="DP14" s="252">
        <f ca="1" xml:space="preserve"> Equity!DP$62</f>
        <v>1416.8374536583153</v>
      </c>
      <c r="DQ14" s="252">
        <f ca="1" xml:space="preserve"> Equity!DQ$62</f>
        <v>3337.0172345193009</v>
      </c>
      <c r="DR14" s="252">
        <f ca="1" xml:space="preserve"> Equity!DR$62</f>
        <v>3667.6551649301459</v>
      </c>
      <c r="DS14" s="252">
        <f ca="1" xml:space="preserve"> Equity!DS$62</f>
        <v>1408.2959737893677</v>
      </c>
      <c r="DT14" s="252">
        <f ca="1" xml:space="preserve"> Equity!DT$62</f>
        <v>1408.2959737893684</v>
      </c>
      <c r="DU14" s="252">
        <f ca="1" xml:space="preserve"> Equity!DU$62</f>
        <v>3318.9226214122405</v>
      </c>
      <c r="DV14" s="252">
        <f ca="1" xml:space="preserve"> Equity!DV$62</f>
        <v>3647.9155869951719</v>
      </c>
      <c r="DW14" s="252">
        <f ca="1" xml:space="preserve"> Equity!DW$62</f>
        <v>1399.7969888451426</v>
      </c>
      <c r="DX14" s="252">
        <f ca="1" xml:space="preserve"> Equity!DX$62</f>
        <v>1399.7969888451432</v>
      </c>
      <c r="DY14" s="252">
        <f ca="1" xml:space="preserve"> Equity!DY$62</f>
        <v>3300.918031255962</v>
      </c>
      <c r="DZ14" s="252">
        <f ca="1" xml:space="preserve"> Equity!DZ$62</f>
        <v>3628.2742159155941</v>
      </c>
      <c r="EA14" s="252">
        <f ca="1" xml:space="preserve"> Equity!EA$62</f>
        <v>1391.3402874081021</v>
      </c>
      <c r="EB14" s="252">
        <f ca="1" xml:space="preserve"> Equity!EB$62</f>
        <v>1391.3402874081032</v>
      </c>
      <c r="EC14" s="252">
        <f ca="1" xml:space="preserve"> Equity!EC$62</f>
        <v>0</v>
      </c>
      <c r="ED14" s="252">
        <f ca="1" xml:space="preserve"> Equity!ED$62</f>
        <v>0</v>
      </c>
      <c r="EE14" s="252">
        <f ca="1" xml:space="preserve"> Equity!EE$62</f>
        <v>0</v>
      </c>
      <c r="EF14" s="252">
        <f ca="1" xml:space="preserve"> Equity!EF$62</f>
        <v>0</v>
      </c>
      <c r="EG14" s="252">
        <f ca="1" xml:space="preserve"> Equity!EG$62</f>
        <v>0</v>
      </c>
      <c r="EH14" s="252">
        <f ca="1" xml:space="preserve"> Equity!EH$62</f>
        <v>0</v>
      </c>
      <c r="EI14" s="252">
        <f ca="1" xml:space="preserve"> Equity!EI$62</f>
        <v>0</v>
      </c>
      <c r="EJ14" s="252">
        <f ca="1" xml:space="preserve"> Equity!EJ$62</f>
        <v>0</v>
      </c>
      <c r="EK14" s="252">
        <f ca="1" xml:space="preserve"> Equity!EK$62</f>
        <v>0</v>
      </c>
      <c r="EL14" s="252">
        <f ca="1" xml:space="preserve"> Equity!EL$62</f>
        <v>0</v>
      </c>
      <c r="EM14" s="252">
        <f ca="1" xml:space="preserve"> Equity!EM$62</f>
        <v>0</v>
      </c>
      <c r="EN14" s="252">
        <f ca="1" xml:space="preserve"> Equity!EN$62</f>
        <v>0</v>
      </c>
      <c r="EO14" s="252">
        <f ca="1" xml:space="preserve"> Equity!EO$62</f>
        <v>0</v>
      </c>
      <c r="EP14" s="252">
        <f ca="1" xml:space="preserve"> Equity!EP$62</f>
        <v>0</v>
      </c>
      <c r="EQ14" s="252">
        <f ca="1" xml:space="preserve"> Equity!EQ$62</f>
        <v>0</v>
      </c>
      <c r="ER14" s="252">
        <f ca="1" xml:space="preserve"> Equity!ER$62</f>
        <v>0</v>
      </c>
      <c r="ES14" s="252">
        <f ca="1" xml:space="preserve"> Equity!ES$62</f>
        <v>0</v>
      </c>
      <c r="ET14" s="252">
        <f ca="1" xml:space="preserve"> Equity!ET$62</f>
        <v>0</v>
      </c>
      <c r="EU14" s="252">
        <f ca="1" xml:space="preserve"> Equity!EU$62</f>
        <v>0</v>
      </c>
      <c r="EV14" s="252">
        <f ca="1" xml:space="preserve"> Equity!EV$62</f>
        <v>0</v>
      </c>
      <c r="EW14" s="252">
        <f ca="1" xml:space="preserve"> Equity!EW$62</f>
        <v>0</v>
      </c>
      <c r="EX14" s="252">
        <f ca="1" xml:space="preserve"> Equity!EX$62</f>
        <v>0</v>
      </c>
      <c r="EY14" s="252">
        <f ca="1" xml:space="preserve"> Equity!EY$62</f>
        <v>0</v>
      </c>
      <c r="EZ14" s="252">
        <f ca="1" xml:space="preserve"> Equity!EZ$62</f>
        <v>0</v>
      </c>
      <c r="FA14" s="252">
        <f ca="1" xml:space="preserve"> Equity!FA$62</f>
        <v>0</v>
      </c>
      <c r="FB14" s="252">
        <f ca="1" xml:space="preserve"> Equity!FB$62</f>
        <v>0</v>
      </c>
      <c r="FC14" s="252">
        <f ca="1" xml:space="preserve"> Equity!FC$62</f>
        <v>0</v>
      </c>
      <c r="FD14" s="252">
        <f ca="1" xml:space="preserve"> Equity!FD$62</f>
        <v>0</v>
      </c>
      <c r="FE14" s="252">
        <f ca="1" xml:space="preserve"> Equity!FE$62</f>
        <v>0</v>
      </c>
      <c r="FF14" s="252">
        <f ca="1" xml:space="preserve"> Equity!FF$62</f>
        <v>0</v>
      </c>
      <c r="FG14" s="252">
        <f ca="1" xml:space="preserve"> Equity!FG$62</f>
        <v>0</v>
      </c>
      <c r="FH14" s="252">
        <f ca="1" xml:space="preserve"> Equity!FH$62</f>
        <v>0</v>
      </c>
      <c r="FI14" s="252">
        <f ca="1" xml:space="preserve"> Equity!FI$62</f>
        <v>0</v>
      </c>
      <c r="FJ14" s="252">
        <f ca="1" xml:space="preserve"> Equity!FJ$62</f>
        <v>0</v>
      </c>
      <c r="FK14" s="252">
        <f ca="1" xml:space="preserve"> Equity!FK$62</f>
        <v>0</v>
      </c>
      <c r="FL14" s="252">
        <f ca="1" xml:space="preserve"> Equity!FL$62</f>
        <v>0</v>
      </c>
      <c r="FM14" s="252">
        <f ca="1" xml:space="preserve"> Equity!FM$62</f>
        <v>0</v>
      </c>
      <c r="FN14" s="252">
        <f ca="1" xml:space="preserve"> Equity!FN$62</f>
        <v>0</v>
      </c>
      <c r="FO14" s="252">
        <f ca="1" xml:space="preserve"> Equity!FO$62</f>
        <v>0</v>
      </c>
      <c r="FP14" s="252">
        <f ca="1" xml:space="preserve"> Equity!FP$62</f>
        <v>0</v>
      </c>
      <c r="FQ14" s="252">
        <f ca="1" xml:space="preserve"> Equity!FQ$62</f>
        <v>0</v>
      </c>
      <c r="FR14" s="252">
        <f ca="1" xml:space="preserve"> Equity!FR$62</f>
        <v>0</v>
      </c>
      <c r="FS14" s="252">
        <f ca="1" xml:space="preserve"> Equity!FS$62</f>
        <v>0</v>
      </c>
      <c r="FT14" s="252">
        <f ca="1" xml:space="preserve"> Equity!FT$62</f>
        <v>0</v>
      </c>
      <c r="FU14" s="252">
        <f ca="1" xml:space="preserve"> Equity!FU$62</f>
        <v>0</v>
      </c>
      <c r="FV14" s="252">
        <f ca="1" xml:space="preserve"> Equity!FV$62</f>
        <v>0</v>
      </c>
      <c r="FW14" s="252">
        <f ca="1" xml:space="preserve"> Equity!FW$62</f>
        <v>0</v>
      </c>
      <c r="FX14" s="252">
        <f ca="1" xml:space="preserve"> Equity!FX$62</f>
        <v>0</v>
      </c>
      <c r="FY14" s="252">
        <f ca="1" xml:space="preserve"> Equity!FY$62</f>
        <v>0</v>
      </c>
      <c r="FZ14" s="252">
        <f ca="1" xml:space="preserve"> Equity!FZ$62</f>
        <v>0</v>
      </c>
      <c r="GA14" s="252">
        <f ca="1" xml:space="preserve"> Equity!GA$62</f>
        <v>0</v>
      </c>
      <c r="GB14" s="252">
        <f ca="1" xml:space="preserve"> Equity!GB$62</f>
        <v>0</v>
      </c>
      <c r="GC14" s="252">
        <f ca="1" xml:space="preserve"> Equity!GC$62</f>
        <v>0</v>
      </c>
      <c r="GD14" s="252">
        <f ca="1" xml:space="preserve"> Equity!GD$62</f>
        <v>0</v>
      </c>
      <c r="GE14" s="252">
        <f ca="1" xml:space="preserve"> Equity!GE$62</f>
        <v>0</v>
      </c>
      <c r="GF14" s="252">
        <f ca="1" xml:space="preserve"> Equity!GF$62</f>
        <v>0</v>
      </c>
      <c r="GG14" s="252">
        <f ca="1" xml:space="preserve"> Equity!GG$62</f>
        <v>0</v>
      </c>
      <c r="GH14" s="252">
        <f ca="1" xml:space="preserve"> Equity!GH$62</f>
        <v>0</v>
      </c>
      <c r="GI14" s="252">
        <f ca="1" xml:space="preserve"> Equity!GI$62</f>
        <v>0</v>
      </c>
      <c r="GJ14" s="252">
        <f ca="1" xml:space="preserve"> Equity!GJ$62</f>
        <v>0</v>
      </c>
    </row>
    <row r="15" spans="1:441" x14ac:dyDescent="0.25">
      <c r="E15" s="252" t="str">
        <f xml:space="preserve"> Equity!E$16</f>
        <v>Share capital redemption POS</v>
      </c>
      <c r="F15" s="252">
        <f xml:space="preserve"> Equity!F$16</f>
        <v>0</v>
      </c>
      <c r="G15" s="252" t="str">
        <f xml:space="preserve"> Equity!G$16</f>
        <v>$ 000s</v>
      </c>
      <c r="H15" s="252">
        <f xml:space="preserve"> Equity!H$16</f>
        <v>30000.000000000004</v>
      </c>
      <c r="I15" s="252">
        <f xml:space="preserve"> Equity!I$16</f>
        <v>0</v>
      </c>
      <c r="J15" s="252">
        <f xml:space="preserve"> Equity!J$16</f>
        <v>0</v>
      </c>
      <c r="K15" s="252">
        <f xml:space="preserve"> Equity!K$16</f>
        <v>0</v>
      </c>
      <c r="L15" s="252">
        <f xml:space="preserve"> Equity!L$16</f>
        <v>0</v>
      </c>
      <c r="M15" s="252">
        <f xml:space="preserve"> Equity!M$16</f>
        <v>0</v>
      </c>
      <c r="N15" s="252">
        <f xml:space="preserve"> Equity!N$16</f>
        <v>0</v>
      </c>
      <c r="O15" s="252">
        <f xml:space="preserve"> Equity!O$16</f>
        <v>0</v>
      </c>
      <c r="P15" s="252">
        <f xml:space="preserve"> Equity!P$16</f>
        <v>0</v>
      </c>
      <c r="Q15" s="252">
        <f xml:space="preserve"> Equity!Q$16</f>
        <v>0</v>
      </c>
      <c r="R15" s="252">
        <f xml:space="preserve"> Equity!R$16</f>
        <v>0</v>
      </c>
      <c r="S15" s="252">
        <f xml:space="preserve"> Equity!S$16</f>
        <v>0</v>
      </c>
      <c r="T15" s="252">
        <f xml:space="preserve"> Equity!T$16</f>
        <v>0</v>
      </c>
      <c r="U15" s="252">
        <f xml:space="preserve"> Equity!U$16</f>
        <v>0</v>
      </c>
      <c r="V15" s="252">
        <f xml:space="preserve"> Equity!V$16</f>
        <v>0</v>
      </c>
      <c r="W15" s="252">
        <f xml:space="preserve"> Equity!W$16</f>
        <v>0</v>
      </c>
      <c r="X15" s="252">
        <f xml:space="preserve"> Equity!X$16</f>
        <v>0</v>
      </c>
      <c r="Y15" s="252">
        <f xml:space="preserve"> Equity!Y$16</f>
        <v>0</v>
      </c>
      <c r="Z15" s="252">
        <f xml:space="preserve"> Equity!Z$16</f>
        <v>0</v>
      </c>
      <c r="AA15" s="252">
        <f xml:space="preserve"> Equity!AA$16</f>
        <v>0</v>
      </c>
      <c r="AB15" s="252">
        <f xml:space="preserve"> Equity!AB$16</f>
        <v>0</v>
      </c>
      <c r="AC15" s="252">
        <f xml:space="preserve"> Equity!AC$16</f>
        <v>0</v>
      </c>
      <c r="AD15" s="252">
        <f xml:space="preserve"> Equity!AD$16</f>
        <v>0</v>
      </c>
      <c r="AE15" s="252">
        <f xml:space="preserve"> Equity!AE$16</f>
        <v>0</v>
      </c>
      <c r="AF15" s="252">
        <f xml:space="preserve"> Equity!AF$16</f>
        <v>0</v>
      </c>
      <c r="AG15" s="252">
        <f xml:space="preserve"> Equity!AG$16</f>
        <v>0</v>
      </c>
      <c r="AH15" s="252">
        <f xml:space="preserve"> Equity!AH$16</f>
        <v>0</v>
      </c>
      <c r="AI15" s="252">
        <f xml:space="preserve"> Equity!AI$16</f>
        <v>0</v>
      </c>
      <c r="AJ15" s="252">
        <f xml:space="preserve"> Equity!AJ$16</f>
        <v>0</v>
      </c>
      <c r="AK15" s="252">
        <f xml:space="preserve"> Equity!AK$16</f>
        <v>0</v>
      </c>
      <c r="AL15" s="252">
        <f xml:space="preserve"> Equity!AL$16</f>
        <v>0</v>
      </c>
      <c r="AM15" s="252">
        <f xml:space="preserve"> Equity!AM$16</f>
        <v>0</v>
      </c>
      <c r="AN15" s="252">
        <f xml:space="preserve"> Equity!AN$16</f>
        <v>0</v>
      </c>
      <c r="AO15" s="252">
        <f xml:space="preserve"> Equity!AO$16</f>
        <v>0</v>
      </c>
      <c r="AP15" s="252">
        <f xml:space="preserve"> Equity!AP$16</f>
        <v>0</v>
      </c>
      <c r="AQ15" s="252">
        <f xml:space="preserve"> Equity!AQ$16</f>
        <v>0</v>
      </c>
      <c r="AR15" s="252">
        <f xml:space="preserve"> Equity!AR$16</f>
        <v>0</v>
      </c>
      <c r="AS15" s="252">
        <f xml:space="preserve"> Equity!AS$16</f>
        <v>0</v>
      </c>
      <c r="AT15" s="252">
        <f xml:space="preserve"> Equity!AT$16</f>
        <v>0</v>
      </c>
      <c r="AU15" s="252">
        <f xml:space="preserve"> Equity!AU$16</f>
        <v>0</v>
      </c>
      <c r="AV15" s="252">
        <f xml:space="preserve"> Equity!AV$16</f>
        <v>0</v>
      </c>
      <c r="AW15" s="252">
        <f xml:space="preserve"> Equity!AW$16</f>
        <v>0</v>
      </c>
      <c r="AX15" s="252">
        <f xml:space="preserve"> Equity!AX$16</f>
        <v>0</v>
      </c>
      <c r="AY15" s="252">
        <f xml:space="preserve"> Equity!AY$16</f>
        <v>0</v>
      </c>
      <c r="AZ15" s="252">
        <f xml:space="preserve"> Equity!AZ$16</f>
        <v>0</v>
      </c>
      <c r="BA15" s="252">
        <f xml:space="preserve"> Equity!BA$16</f>
        <v>0</v>
      </c>
      <c r="BB15" s="252">
        <f xml:space="preserve"> Equity!BB$16</f>
        <v>0</v>
      </c>
      <c r="BC15" s="252">
        <f xml:space="preserve"> Equity!BC$16</f>
        <v>0</v>
      </c>
      <c r="BD15" s="252">
        <f xml:space="preserve"> Equity!BD$16</f>
        <v>0</v>
      </c>
      <c r="BE15" s="252">
        <f xml:space="preserve"> Equity!BE$16</f>
        <v>0</v>
      </c>
      <c r="BF15" s="252">
        <f xml:space="preserve"> Equity!BF$16</f>
        <v>0</v>
      </c>
      <c r="BG15" s="252">
        <f xml:space="preserve"> Equity!BG$16</f>
        <v>0</v>
      </c>
      <c r="BH15" s="252">
        <f xml:space="preserve"> Equity!BH$16</f>
        <v>0</v>
      </c>
      <c r="BI15" s="252">
        <f xml:space="preserve"> Equity!BI$16</f>
        <v>0</v>
      </c>
      <c r="BJ15" s="252">
        <f xml:space="preserve"> Equity!BJ$16</f>
        <v>0</v>
      </c>
      <c r="BK15" s="252">
        <f xml:space="preserve"> Equity!BK$16</f>
        <v>0</v>
      </c>
      <c r="BL15" s="252">
        <f xml:space="preserve"> Equity!BL$16</f>
        <v>0</v>
      </c>
      <c r="BM15" s="252">
        <f xml:space="preserve"> Equity!BM$16</f>
        <v>0</v>
      </c>
      <c r="BN15" s="252">
        <f xml:space="preserve"> Equity!BN$16</f>
        <v>0</v>
      </c>
      <c r="BO15" s="252">
        <f xml:space="preserve"> Equity!BO$16</f>
        <v>0</v>
      </c>
      <c r="BP15" s="252">
        <f xml:space="preserve"> Equity!BP$16</f>
        <v>0</v>
      </c>
      <c r="BQ15" s="252">
        <f xml:space="preserve"> Equity!BQ$16</f>
        <v>0</v>
      </c>
      <c r="BR15" s="252">
        <f xml:space="preserve"> Equity!BR$16</f>
        <v>0</v>
      </c>
      <c r="BS15" s="252">
        <f xml:space="preserve"> Equity!BS$16</f>
        <v>0</v>
      </c>
      <c r="BT15" s="252">
        <f xml:space="preserve"> Equity!BT$16</f>
        <v>0</v>
      </c>
      <c r="BU15" s="252">
        <f xml:space="preserve"> Equity!BU$16</f>
        <v>0</v>
      </c>
      <c r="BV15" s="252">
        <f xml:space="preserve"> Equity!BV$16</f>
        <v>0</v>
      </c>
      <c r="BW15" s="252">
        <f xml:space="preserve"> Equity!BW$16</f>
        <v>0</v>
      </c>
      <c r="BX15" s="252">
        <f xml:space="preserve"> Equity!BX$16</f>
        <v>0</v>
      </c>
      <c r="BY15" s="252">
        <f xml:space="preserve"> Equity!BY$16</f>
        <v>0</v>
      </c>
      <c r="BZ15" s="252">
        <f xml:space="preserve"> Equity!BZ$16</f>
        <v>0</v>
      </c>
      <c r="CA15" s="252">
        <f xml:space="preserve"> Equity!CA$16</f>
        <v>0</v>
      </c>
      <c r="CB15" s="252">
        <f xml:space="preserve"> Equity!CB$16</f>
        <v>0</v>
      </c>
      <c r="CC15" s="252">
        <f xml:space="preserve"> Equity!CC$16</f>
        <v>0</v>
      </c>
      <c r="CD15" s="252">
        <f xml:space="preserve"> Equity!CD$16</f>
        <v>0</v>
      </c>
      <c r="CE15" s="252">
        <f xml:space="preserve"> Equity!CE$16</f>
        <v>0</v>
      </c>
      <c r="CF15" s="252">
        <f xml:space="preserve"> Equity!CF$16</f>
        <v>0</v>
      </c>
      <c r="CG15" s="252">
        <f xml:space="preserve"> Equity!CG$16</f>
        <v>0</v>
      </c>
      <c r="CH15" s="252">
        <f xml:space="preserve"> Equity!CH$16</f>
        <v>0</v>
      </c>
      <c r="CI15" s="252">
        <f xml:space="preserve"> Equity!CI$16</f>
        <v>0</v>
      </c>
      <c r="CJ15" s="252">
        <f xml:space="preserve"> Equity!CJ$16</f>
        <v>0</v>
      </c>
      <c r="CK15" s="252">
        <f xml:space="preserve"> Equity!CK$16</f>
        <v>0</v>
      </c>
      <c r="CL15" s="252">
        <f xml:space="preserve"> Equity!CL$16</f>
        <v>0</v>
      </c>
      <c r="CM15" s="252">
        <f xml:space="preserve"> Equity!CM$16</f>
        <v>0</v>
      </c>
      <c r="CN15" s="252">
        <f xml:space="preserve"> Equity!CN$16</f>
        <v>0</v>
      </c>
      <c r="CO15" s="252">
        <f xml:space="preserve"> Equity!CO$16</f>
        <v>0</v>
      </c>
      <c r="CP15" s="252">
        <f xml:space="preserve"> Equity!CP$16</f>
        <v>0</v>
      </c>
      <c r="CQ15" s="252">
        <f xml:space="preserve"> Equity!CQ$16</f>
        <v>0</v>
      </c>
      <c r="CR15" s="252">
        <f xml:space="preserve"> Equity!CR$16</f>
        <v>0</v>
      </c>
      <c r="CS15" s="252">
        <f xml:space="preserve"> Equity!CS$16</f>
        <v>0</v>
      </c>
      <c r="CT15" s="252">
        <f xml:space="preserve"> Equity!CT$16</f>
        <v>0</v>
      </c>
      <c r="CU15" s="252">
        <f xml:space="preserve"> Equity!CU$16</f>
        <v>0</v>
      </c>
      <c r="CV15" s="252">
        <f xml:space="preserve"> Equity!CV$16</f>
        <v>0</v>
      </c>
      <c r="CW15" s="252">
        <f xml:space="preserve"> Equity!CW$16</f>
        <v>0</v>
      </c>
      <c r="CX15" s="252">
        <f xml:space="preserve"> Equity!CX$16</f>
        <v>0</v>
      </c>
      <c r="CY15" s="252">
        <f xml:space="preserve"> Equity!CY$16</f>
        <v>0</v>
      </c>
      <c r="CZ15" s="252">
        <f xml:space="preserve"> Equity!CZ$16</f>
        <v>0</v>
      </c>
      <c r="DA15" s="252">
        <f xml:space="preserve"> Equity!DA$16</f>
        <v>0</v>
      </c>
      <c r="DB15" s="252">
        <f xml:space="preserve"> Equity!DB$16</f>
        <v>0</v>
      </c>
      <c r="DC15" s="252">
        <f xml:space="preserve"> Equity!DC$16</f>
        <v>0</v>
      </c>
      <c r="DD15" s="252">
        <f xml:space="preserve"> Equity!DD$16</f>
        <v>0</v>
      </c>
      <c r="DE15" s="252">
        <f xml:space="preserve"> Equity!DE$16</f>
        <v>0</v>
      </c>
      <c r="DF15" s="252">
        <f xml:space="preserve"> Equity!DF$16</f>
        <v>0</v>
      </c>
      <c r="DG15" s="252">
        <f xml:space="preserve"> Equity!DG$16</f>
        <v>0</v>
      </c>
      <c r="DH15" s="252">
        <f xml:space="preserve"> Equity!DH$16</f>
        <v>0</v>
      </c>
      <c r="DI15" s="252">
        <f xml:space="preserve"> Equity!DI$16</f>
        <v>0</v>
      </c>
      <c r="DJ15" s="252">
        <f xml:space="preserve"> Equity!DJ$16</f>
        <v>0</v>
      </c>
      <c r="DK15" s="252">
        <f xml:space="preserve"> Equity!DK$16</f>
        <v>0</v>
      </c>
      <c r="DL15" s="252">
        <f xml:space="preserve"> Equity!DL$16</f>
        <v>0</v>
      </c>
      <c r="DM15" s="252">
        <f xml:space="preserve"> Equity!DM$16</f>
        <v>0</v>
      </c>
      <c r="DN15" s="252">
        <f xml:space="preserve"> Equity!DN$16</f>
        <v>0</v>
      </c>
      <c r="DO15" s="252">
        <f xml:space="preserve"> Equity!DO$16</f>
        <v>0</v>
      </c>
      <c r="DP15" s="252">
        <f xml:space="preserve"> Equity!DP$16</f>
        <v>0</v>
      </c>
      <c r="DQ15" s="252">
        <f xml:space="preserve"> Equity!DQ$16</f>
        <v>0</v>
      </c>
      <c r="DR15" s="252">
        <f xml:space="preserve"> Equity!DR$16</f>
        <v>0</v>
      </c>
      <c r="DS15" s="252">
        <f xml:space="preserve"> Equity!DS$16</f>
        <v>0</v>
      </c>
      <c r="DT15" s="252">
        <f xml:space="preserve"> Equity!DT$16</f>
        <v>0</v>
      </c>
      <c r="DU15" s="252">
        <f xml:space="preserve"> Equity!DU$16</f>
        <v>0</v>
      </c>
      <c r="DV15" s="252">
        <f xml:space="preserve"> Equity!DV$16</f>
        <v>0</v>
      </c>
      <c r="DW15" s="252">
        <f xml:space="preserve"> Equity!DW$16</f>
        <v>0</v>
      </c>
      <c r="DX15" s="252">
        <f xml:space="preserve"> Equity!DX$16</f>
        <v>0</v>
      </c>
      <c r="DY15" s="252">
        <f xml:space="preserve"> Equity!DY$16</f>
        <v>0</v>
      </c>
      <c r="DZ15" s="252">
        <f xml:space="preserve"> Equity!DZ$16</f>
        <v>0</v>
      </c>
      <c r="EA15" s="252">
        <f xml:space="preserve"> Equity!EA$16</f>
        <v>0</v>
      </c>
      <c r="EB15" s="252">
        <f xml:space="preserve"> Equity!EB$16</f>
        <v>30000.000000000004</v>
      </c>
      <c r="EC15" s="252">
        <f xml:space="preserve"> Equity!EC$16</f>
        <v>0</v>
      </c>
      <c r="ED15" s="252">
        <f xml:space="preserve"> Equity!ED$16</f>
        <v>0</v>
      </c>
      <c r="EE15" s="252">
        <f xml:space="preserve"> Equity!EE$16</f>
        <v>0</v>
      </c>
      <c r="EF15" s="252">
        <f xml:space="preserve"> Equity!EF$16</f>
        <v>0</v>
      </c>
      <c r="EG15" s="252">
        <f xml:space="preserve"> Equity!EG$16</f>
        <v>0</v>
      </c>
      <c r="EH15" s="252">
        <f xml:space="preserve"> Equity!EH$16</f>
        <v>0</v>
      </c>
      <c r="EI15" s="252">
        <f xml:space="preserve"> Equity!EI$16</f>
        <v>0</v>
      </c>
      <c r="EJ15" s="252">
        <f xml:space="preserve"> Equity!EJ$16</f>
        <v>0</v>
      </c>
      <c r="EK15" s="252">
        <f xml:space="preserve"> Equity!EK$16</f>
        <v>0</v>
      </c>
      <c r="EL15" s="252">
        <f xml:space="preserve"> Equity!EL$16</f>
        <v>0</v>
      </c>
      <c r="EM15" s="252">
        <f xml:space="preserve"> Equity!EM$16</f>
        <v>0</v>
      </c>
      <c r="EN15" s="252">
        <f xml:space="preserve"> Equity!EN$16</f>
        <v>0</v>
      </c>
      <c r="EO15" s="252">
        <f xml:space="preserve"> Equity!EO$16</f>
        <v>0</v>
      </c>
      <c r="EP15" s="252">
        <f xml:space="preserve"> Equity!EP$16</f>
        <v>0</v>
      </c>
      <c r="EQ15" s="252">
        <f xml:space="preserve"> Equity!EQ$16</f>
        <v>0</v>
      </c>
      <c r="ER15" s="252">
        <f xml:space="preserve"> Equity!ER$16</f>
        <v>0</v>
      </c>
      <c r="ES15" s="252">
        <f xml:space="preserve"> Equity!ES$16</f>
        <v>0</v>
      </c>
      <c r="ET15" s="252">
        <f xml:space="preserve"> Equity!ET$16</f>
        <v>0</v>
      </c>
      <c r="EU15" s="252">
        <f xml:space="preserve"> Equity!EU$16</f>
        <v>0</v>
      </c>
      <c r="EV15" s="252">
        <f xml:space="preserve"> Equity!EV$16</f>
        <v>0</v>
      </c>
      <c r="EW15" s="252">
        <f xml:space="preserve"> Equity!EW$16</f>
        <v>0</v>
      </c>
      <c r="EX15" s="252">
        <f xml:space="preserve"> Equity!EX$16</f>
        <v>0</v>
      </c>
      <c r="EY15" s="252">
        <f xml:space="preserve"> Equity!EY$16</f>
        <v>0</v>
      </c>
      <c r="EZ15" s="252">
        <f xml:space="preserve"> Equity!EZ$16</f>
        <v>0</v>
      </c>
      <c r="FA15" s="252">
        <f xml:space="preserve"> Equity!FA$16</f>
        <v>0</v>
      </c>
      <c r="FB15" s="252">
        <f xml:space="preserve"> Equity!FB$16</f>
        <v>0</v>
      </c>
      <c r="FC15" s="252">
        <f xml:space="preserve"> Equity!FC$16</f>
        <v>0</v>
      </c>
      <c r="FD15" s="252">
        <f xml:space="preserve"> Equity!FD$16</f>
        <v>0</v>
      </c>
      <c r="FE15" s="252">
        <f xml:space="preserve"> Equity!FE$16</f>
        <v>0</v>
      </c>
      <c r="FF15" s="252">
        <f xml:space="preserve"> Equity!FF$16</f>
        <v>0</v>
      </c>
      <c r="FG15" s="252">
        <f xml:space="preserve"> Equity!FG$16</f>
        <v>0</v>
      </c>
      <c r="FH15" s="252">
        <f xml:space="preserve"> Equity!FH$16</f>
        <v>0</v>
      </c>
      <c r="FI15" s="252">
        <f xml:space="preserve"> Equity!FI$16</f>
        <v>0</v>
      </c>
      <c r="FJ15" s="252">
        <f xml:space="preserve"> Equity!FJ$16</f>
        <v>0</v>
      </c>
      <c r="FK15" s="252">
        <f xml:space="preserve"> Equity!FK$16</f>
        <v>0</v>
      </c>
      <c r="FL15" s="252">
        <f xml:space="preserve"> Equity!FL$16</f>
        <v>0</v>
      </c>
      <c r="FM15" s="252">
        <f xml:space="preserve"> Equity!FM$16</f>
        <v>0</v>
      </c>
      <c r="FN15" s="252">
        <f xml:space="preserve"> Equity!FN$16</f>
        <v>0</v>
      </c>
      <c r="FO15" s="252">
        <f xml:space="preserve"> Equity!FO$16</f>
        <v>0</v>
      </c>
      <c r="FP15" s="252">
        <f xml:space="preserve"> Equity!FP$16</f>
        <v>0</v>
      </c>
      <c r="FQ15" s="252">
        <f xml:space="preserve"> Equity!FQ$16</f>
        <v>0</v>
      </c>
      <c r="FR15" s="252">
        <f xml:space="preserve"> Equity!FR$16</f>
        <v>0</v>
      </c>
      <c r="FS15" s="252">
        <f xml:space="preserve"> Equity!FS$16</f>
        <v>0</v>
      </c>
      <c r="FT15" s="252">
        <f xml:space="preserve"> Equity!FT$16</f>
        <v>0</v>
      </c>
      <c r="FU15" s="252">
        <f xml:space="preserve"> Equity!FU$16</f>
        <v>0</v>
      </c>
      <c r="FV15" s="252">
        <f xml:space="preserve"> Equity!FV$16</f>
        <v>0</v>
      </c>
      <c r="FW15" s="252">
        <f xml:space="preserve"> Equity!FW$16</f>
        <v>0</v>
      </c>
      <c r="FX15" s="252">
        <f xml:space="preserve"> Equity!FX$16</f>
        <v>0</v>
      </c>
      <c r="FY15" s="252">
        <f xml:space="preserve"> Equity!FY$16</f>
        <v>0</v>
      </c>
      <c r="FZ15" s="252">
        <f xml:space="preserve"> Equity!FZ$16</f>
        <v>0</v>
      </c>
      <c r="GA15" s="252">
        <f xml:space="preserve"> Equity!GA$16</f>
        <v>0</v>
      </c>
      <c r="GB15" s="252">
        <f xml:space="preserve"> Equity!GB$16</f>
        <v>0</v>
      </c>
      <c r="GC15" s="252">
        <f xml:space="preserve"> Equity!GC$16</f>
        <v>0</v>
      </c>
      <c r="GD15" s="252">
        <f xml:space="preserve"> Equity!GD$16</f>
        <v>0</v>
      </c>
      <c r="GE15" s="252">
        <f xml:space="preserve"> Equity!GE$16</f>
        <v>0</v>
      </c>
      <c r="GF15" s="252">
        <f xml:space="preserve"> Equity!GF$16</f>
        <v>0</v>
      </c>
      <c r="GG15" s="252">
        <f xml:space="preserve"> Equity!GG$16</f>
        <v>0</v>
      </c>
      <c r="GH15" s="252">
        <f xml:space="preserve"> Equity!GH$16</f>
        <v>0</v>
      </c>
      <c r="GI15" s="252">
        <f xml:space="preserve"> Equity!GI$16</f>
        <v>0</v>
      </c>
      <c r="GJ15" s="252">
        <f xml:space="preserve"> Equity!GJ$16</f>
        <v>0</v>
      </c>
    </row>
    <row r="16" spans="1:441" x14ac:dyDescent="0.25">
      <c r="E16" s="12" t="s">
        <v>241</v>
      </c>
      <c r="G16" s="12" t="str">
        <f xml:space="preserve"> SMU</f>
        <v>$ 000s</v>
      </c>
      <c r="H16" s="12">
        <f ca="1" xml:space="preserve"> SUM(J16:GJ16)</f>
        <v>217633.25471094652</v>
      </c>
      <c r="J16" s="9">
        <f t="shared" ref="J16:AO16" ca="1" si="0" xml:space="preserve"> $F10 * J12 - $F11 * J13 + J14 + J15</f>
        <v>-1.0000000000000001E-9</v>
      </c>
      <c r="K16" s="12">
        <f t="shared" ca="1" si="0"/>
        <v>0</v>
      </c>
      <c r="L16" s="12">
        <f t="shared" ca="1" si="0"/>
        <v>-30000.000000000004</v>
      </c>
      <c r="M16" s="12">
        <f t="shared" ca="1" si="0"/>
        <v>1961.8750000000018</v>
      </c>
      <c r="N16" s="12">
        <f t="shared" ca="1" si="0"/>
        <v>2450.6750000000011</v>
      </c>
      <c r="O16" s="12">
        <f t="shared" ca="1" si="0"/>
        <v>0</v>
      </c>
      <c r="P16" s="12">
        <f t="shared" ca="1" si="0"/>
        <v>0</v>
      </c>
      <c r="Q16" s="12">
        <f t="shared" ca="1" si="0"/>
        <v>526.01783194838413</v>
      </c>
      <c r="R16" s="12">
        <f t="shared" ca="1" si="0"/>
        <v>2535.1436567164192</v>
      </c>
      <c r="S16" s="12">
        <f t="shared" ca="1" si="0"/>
        <v>0</v>
      </c>
      <c r="T16" s="12">
        <f t="shared" ca="1" si="0"/>
        <v>0</v>
      </c>
      <c r="U16" s="12">
        <f t="shared" ca="1" si="0"/>
        <v>819.51577160535885</v>
      </c>
      <c r="V16" s="12">
        <f t="shared" ca="1" si="0"/>
        <v>2619.7527678770348</v>
      </c>
      <c r="W16" s="12">
        <f t="shared" ca="1" si="0"/>
        <v>0</v>
      </c>
      <c r="X16" s="12">
        <f t="shared" ca="1" si="0"/>
        <v>0</v>
      </c>
      <c r="Y16" s="12">
        <f t="shared" ca="1" si="0"/>
        <v>1103.9283123809789</v>
      </c>
      <c r="Z16" s="12">
        <f t="shared" ca="1" si="0"/>
        <v>2704.5016347035175</v>
      </c>
      <c r="AA16" s="12">
        <f t="shared" ca="1" si="0"/>
        <v>0</v>
      </c>
      <c r="AB16" s="12">
        <f t="shared" ca="1" si="0"/>
        <v>0</v>
      </c>
      <c r="AC16" s="12">
        <f t="shared" ca="1" si="0"/>
        <v>1407.2741668786609</v>
      </c>
      <c r="AD16" s="12">
        <f t="shared" ca="1" si="0"/>
        <v>2789.3895618940492</v>
      </c>
      <c r="AE16" s="12">
        <f t="shared" ca="1" si="0"/>
        <v>0</v>
      </c>
      <c r="AF16" s="12">
        <f t="shared" ca="1" si="0"/>
        <v>0</v>
      </c>
      <c r="AG16" s="12">
        <f t="shared" ca="1" si="0"/>
        <v>1701.5320955210582</v>
      </c>
      <c r="AH16" s="12">
        <f t="shared" ca="1" si="0"/>
        <v>2874.4158576060199</v>
      </c>
      <c r="AI16" s="12">
        <f t="shared" ca="1" si="0"/>
        <v>0</v>
      </c>
      <c r="AJ16" s="12">
        <f t="shared" ca="1" si="0"/>
        <v>0</v>
      </c>
      <c r="AK16" s="12">
        <f t="shared" ca="1" si="0"/>
        <v>1996.0408373227799</v>
      </c>
      <c r="AL16" s="12">
        <f t="shared" ca="1" si="0"/>
        <v>2899.2494785453619</v>
      </c>
      <c r="AM16" s="12">
        <f t="shared" ca="1" si="0"/>
        <v>0</v>
      </c>
      <c r="AN16" s="12">
        <f t="shared" ca="1" si="0"/>
        <v>0</v>
      </c>
      <c r="AO16" s="12">
        <f t="shared" ca="1" si="0"/>
        <v>1526.3839969571115</v>
      </c>
      <c r="AP16" s="12">
        <f t="shared" ref="AP16:BU16" ca="1" si="1" xml:space="preserve"> $F10 * AP12 - $F11 * AP13 + AP14 + AP15</f>
        <v>2311.8401845259596</v>
      </c>
      <c r="AQ16" s="12">
        <f t="shared" ca="1" si="1"/>
        <v>0</v>
      </c>
      <c r="AR16" s="12">
        <f t="shared" ca="1" si="1"/>
        <v>0</v>
      </c>
      <c r="AS16" s="12">
        <f t="shared" ca="1" si="1"/>
        <v>1621.2806119291183</v>
      </c>
      <c r="AT16" s="12">
        <f t="shared" ca="1" si="1"/>
        <v>2338.2803814130843</v>
      </c>
      <c r="AU16" s="12">
        <f t="shared" ca="1" si="1"/>
        <v>0</v>
      </c>
      <c r="AV16" s="12">
        <f t="shared" ca="1" si="1"/>
        <v>0</v>
      </c>
      <c r="AW16" s="12">
        <f t="shared" ca="1" si="1"/>
        <v>1739.5718038390191</v>
      </c>
      <c r="AX16" s="12">
        <f t="shared" ca="1" si="1"/>
        <v>2372.6030611906149</v>
      </c>
      <c r="AY16" s="12">
        <f t="shared" ca="1" si="1"/>
        <v>0</v>
      </c>
      <c r="AZ16" s="12">
        <f t="shared" ca="1" si="1"/>
        <v>0</v>
      </c>
      <c r="BA16" s="12">
        <f t="shared" ca="1" si="1"/>
        <v>3629.6563388536106</v>
      </c>
      <c r="BB16" s="12">
        <f t="shared" ca="1" si="1"/>
        <v>4140.8256603207283</v>
      </c>
      <c r="BC16" s="12">
        <f t="shared" ca="1" si="1"/>
        <v>1675.4393387875091</v>
      </c>
      <c r="BD16" s="12">
        <f t="shared" ca="1" si="1"/>
        <v>1669.6402277225097</v>
      </c>
      <c r="BE16" s="12">
        <f t="shared" ca="1" si="1"/>
        <v>3743.8223981248057</v>
      </c>
      <c r="BF16" s="12">
        <f t="shared" ca="1" si="1"/>
        <v>4096.6931043342374</v>
      </c>
      <c r="BG16" s="12">
        <f t="shared" ca="1" si="1"/>
        <v>1644.6743311899797</v>
      </c>
      <c r="BH16" s="12">
        <f t="shared" ca="1" si="1"/>
        <v>1639.950918983094</v>
      </c>
      <c r="BI16" s="12">
        <f t="shared" ca="1" si="1"/>
        <v>3704.8082802861009</v>
      </c>
      <c r="BJ16" s="12">
        <f t="shared" ca="1" si="1"/>
        <v>4056.8681907650021</v>
      </c>
      <c r="BK16" s="12">
        <f t="shared" ca="1" si="1"/>
        <v>1617.9460569207358</v>
      </c>
      <c r="BL16" s="12">
        <f t="shared" ca="1" si="1"/>
        <v>1614.0988081569014</v>
      </c>
      <c r="BM16" s="12">
        <f t="shared" ca="1" si="1"/>
        <v>3669.4932779502114</v>
      </c>
      <c r="BN16" s="12">
        <f t="shared" ca="1" si="1"/>
        <v>4020.5711757374834</v>
      </c>
      <c r="BO16" s="12">
        <f t="shared" ca="1" si="1"/>
        <v>1594.5140355515878</v>
      </c>
      <c r="BP16" s="12">
        <f t="shared" ca="1" si="1"/>
        <v>1591.3804273881403</v>
      </c>
      <c r="BQ16" s="12">
        <f t="shared" ca="1" si="1"/>
        <v>3637.2088291044602</v>
      </c>
      <c r="BR16" s="12">
        <f t="shared" ca="1" si="1"/>
        <v>3987.16685698733</v>
      </c>
      <c r="BS16" s="12">
        <f t="shared" ca="1" si="1"/>
        <v>1573.7750998105785</v>
      </c>
      <c r="BT16" s="12">
        <f t="shared" ca="1" si="1"/>
        <v>1571.2227563763995</v>
      </c>
      <c r="BU16" s="12">
        <f t="shared" ca="1" si="1"/>
        <v>3607.4102982448703</v>
      </c>
      <c r="BV16" s="12">
        <f t="shared" ref="BV16:DA16" ca="1" si="2" xml:space="preserve"> $F10 * BV12 - $F11 * BV13 + BV14 + BV15</f>
        <v>3956.1377627735155</v>
      </c>
      <c r="BW16" s="12">
        <f t="shared" ca="1" si="2"/>
        <v>1555.2379250553518</v>
      </c>
      <c r="BX16" s="12">
        <f t="shared" ca="1" si="2"/>
        <v>1103.6418095983965</v>
      </c>
      <c r="BY16" s="12">
        <f t="shared" ca="1" si="2"/>
        <v>2742.1298500078788</v>
      </c>
      <c r="BZ16" s="12">
        <f t="shared" ca="1" si="2"/>
        <v>3091.4143818267776</v>
      </c>
      <c r="CA16" s="12">
        <f t="shared" ca="1" si="2"/>
        <v>704.63674773097227</v>
      </c>
      <c r="CB16" s="12">
        <f t="shared" ca="1" si="2"/>
        <v>704.63674773097341</v>
      </c>
      <c r="CC16" s="12">
        <f t="shared" ca="1" si="2"/>
        <v>2723.0147761272433</v>
      </c>
      <c r="CD16" s="12">
        <f t="shared" ca="1" si="2"/>
        <v>3070.5615739569926</v>
      </c>
      <c r="CE16" s="12">
        <f t="shared" ca="1" si="2"/>
        <v>695.65845545370428</v>
      </c>
      <c r="CF16" s="12">
        <f t="shared" ca="1" si="2"/>
        <v>695.65845545370541</v>
      </c>
      <c r="CG16" s="12">
        <f t="shared" ca="1" si="2"/>
        <v>2703.9948021166615</v>
      </c>
      <c r="CH16" s="12">
        <f t="shared" ca="1" si="2"/>
        <v>3049.8125113999945</v>
      </c>
      <c r="CI16" s="12">
        <f t="shared" ca="1" si="2"/>
        <v>686.72483129721877</v>
      </c>
      <c r="CJ16" s="12">
        <f t="shared" ca="1" si="2"/>
        <v>686.72483129721945</v>
      </c>
      <c r="CK16" s="12">
        <f t="shared" ca="1" si="2"/>
        <v>2685.0694548424499</v>
      </c>
      <c r="CL16" s="12">
        <f t="shared" ca="1" si="2"/>
        <v>3029.166678009944</v>
      </c>
      <c r="CM16" s="12">
        <f t="shared" ca="1" si="2"/>
        <v>677.8356530320583</v>
      </c>
      <c r="CN16" s="12">
        <f t="shared" ca="1" si="2"/>
        <v>677.83565303205944</v>
      </c>
      <c r="CO16" s="12">
        <f t="shared" ca="1" si="2"/>
        <v>2666.238263524825</v>
      </c>
      <c r="CP16" s="12">
        <f t="shared" ca="1" si="2"/>
        <v>3008.6235602089</v>
      </c>
      <c r="CQ16" s="12">
        <f t="shared" ca="1" si="2"/>
        <v>668.99069953438664</v>
      </c>
      <c r="CR16" s="12">
        <f t="shared" ca="1" si="2"/>
        <v>668.99069953438743</v>
      </c>
      <c r="CS16" s="12">
        <f t="shared" ca="1" si="2"/>
        <v>2647.5007597261961</v>
      </c>
      <c r="CT16" s="12">
        <f t="shared" ca="1" si="2"/>
        <v>2988.1826469740313</v>
      </c>
      <c r="CU16" s="12">
        <f t="shared" ca="1" si="2"/>
        <v>660.18975078048493</v>
      </c>
      <c r="CV16" s="12">
        <f t="shared" ca="1" si="2"/>
        <v>660.18975078048572</v>
      </c>
      <c r="CW16" s="12">
        <f t="shared" ca="1" si="2"/>
        <v>2628.8564773394983</v>
      </c>
      <c r="CX16" s="12">
        <f t="shared" ca="1" si="2"/>
        <v>2967.8434298249076</v>
      </c>
      <c r="CY16" s="12">
        <f t="shared" ca="1" si="2"/>
        <v>651.43258784127863</v>
      </c>
      <c r="CZ16" s="12">
        <f t="shared" ca="1" si="2"/>
        <v>651.43258784127977</v>
      </c>
      <c r="DA16" s="12">
        <f t="shared" ca="1" si="2"/>
        <v>2610.3049525766169</v>
      </c>
      <c r="DB16" s="12">
        <f t="shared" ref="DB16:EG16" ca="1" si="3" xml:space="preserve"> $F10 * DB12 - $F11 * DB13 + DB14 + DB15</f>
        <v>2947.6054028108542</v>
      </c>
      <c r="DC16" s="12">
        <f t="shared" ca="1" si="3"/>
        <v>642.7189928768945</v>
      </c>
      <c r="DD16" s="12">
        <f t="shared" ca="1" si="3"/>
        <v>642.71899287689519</v>
      </c>
      <c r="DE16" s="12">
        <f t="shared" ca="1" si="3"/>
        <v>2591.845723956832</v>
      </c>
      <c r="DF16" s="12">
        <f t="shared" ca="1" si="3"/>
        <v>2927.4680624983621</v>
      </c>
      <c r="DG16" s="12">
        <f t="shared" ca="1" si="3"/>
        <v>634.0487491312382</v>
      </c>
      <c r="DH16" s="12">
        <f t="shared" ca="1" si="3"/>
        <v>634.04874913123933</v>
      </c>
      <c r="DI16" s="12">
        <f t="shared" ca="1" si="3"/>
        <v>3373.4783322953563</v>
      </c>
      <c r="DJ16" s="12">
        <f t="shared" ca="1" si="3"/>
        <v>3707.4309079585692</v>
      </c>
      <c r="DK16" s="12">
        <f t="shared" ca="1" si="3"/>
        <v>1425.4216409266057</v>
      </c>
      <c r="DL16" s="12">
        <f t="shared" ca="1" si="3"/>
        <v>1425.4216409266064</v>
      </c>
      <c r="DM16" s="12">
        <f t="shared" ca="1" si="3"/>
        <v>3355.2023206918975</v>
      </c>
      <c r="DN16" s="12">
        <f t="shared" ca="1" si="3"/>
        <v>3687.4934407547962</v>
      </c>
      <c r="DO16" s="12">
        <f t="shared" ca="1" si="3"/>
        <v>1416.8374536583142</v>
      </c>
      <c r="DP16" s="12">
        <f t="shared" ca="1" si="3"/>
        <v>1416.8374536583153</v>
      </c>
      <c r="DQ16" s="12">
        <f t="shared" ca="1" si="3"/>
        <v>3337.0172345193009</v>
      </c>
      <c r="DR16" s="12">
        <f t="shared" ca="1" si="3"/>
        <v>3667.6551649301459</v>
      </c>
      <c r="DS16" s="12">
        <f t="shared" ca="1" si="3"/>
        <v>1408.2959737893677</v>
      </c>
      <c r="DT16" s="12">
        <f t="shared" ca="1" si="3"/>
        <v>1408.2959737893684</v>
      </c>
      <c r="DU16" s="12">
        <f t="shared" ca="1" si="3"/>
        <v>3318.9226214122405</v>
      </c>
      <c r="DV16" s="12">
        <f t="shared" ca="1" si="3"/>
        <v>3647.9155869951719</v>
      </c>
      <c r="DW16" s="12">
        <f t="shared" ca="1" si="3"/>
        <v>1399.7969888451426</v>
      </c>
      <c r="DX16" s="12">
        <f t="shared" ca="1" si="3"/>
        <v>1399.7969888451432</v>
      </c>
      <c r="DY16" s="12">
        <f t="shared" ca="1" si="3"/>
        <v>3300.918031255962</v>
      </c>
      <c r="DZ16" s="12">
        <f t="shared" ca="1" si="3"/>
        <v>3628.2742159155941</v>
      </c>
      <c r="EA16" s="12">
        <f t="shared" ca="1" si="3"/>
        <v>1391.3402874081021</v>
      </c>
      <c r="EB16" s="12">
        <f t="shared" ca="1" si="3"/>
        <v>31391.340287408108</v>
      </c>
      <c r="EC16" s="12">
        <f t="shared" ca="1" si="3"/>
        <v>0</v>
      </c>
      <c r="ED16" s="12">
        <f t="shared" ca="1" si="3"/>
        <v>0</v>
      </c>
      <c r="EE16" s="12">
        <f t="shared" ca="1" si="3"/>
        <v>0</v>
      </c>
      <c r="EF16" s="12">
        <f t="shared" ca="1" si="3"/>
        <v>0</v>
      </c>
      <c r="EG16" s="12">
        <f t="shared" ca="1" si="3"/>
        <v>0</v>
      </c>
      <c r="EH16" s="12">
        <f t="shared" ref="EH16:FM16" ca="1" si="4" xml:space="preserve"> $F10 * EH12 - $F11 * EH13 + EH14 + EH15</f>
        <v>0</v>
      </c>
      <c r="EI16" s="12">
        <f t="shared" ca="1" si="4"/>
        <v>0</v>
      </c>
      <c r="EJ16" s="12">
        <f t="shared" ca="1" si="4"/>
        <v>0</v>
      </c>
      <c r="EK16" s="12">
        <f t="shared" ca="1" si="4"/>
        <v>0</v>
      </c>
      <c r="EL16" s="12">
        <f t="shared" ca="1" si="4"/>
        <v>0</v>
      </c>
      <c r="EM16" s="12">
        <f t="shared" ca="1" si="4"/>
        <v>0</v>
      </c>
      <c r="EN16" s="12">
        <f t="shared" ca="1" si="4"/>
        <v>0</v>
      </c>
      <c r="EO16" s="12">
        <f t="shared" ca="1" si="4"/>
        <v>0</v>
      </c>
      <c r="EP16" s="12">
        <f t="shared" ca="1" si="4"/>
        <v>0</v>
      </c>
      <c r="EQ16" s="12">
        <f t="shared" ca="1" si="4"/>
        <v>0</v>
      </c>
      <c r="ER16" s="12">
        <f t="shared" ca="1" si="4"/>
        <v>0</v>
      </c>
      <c r="ES16" s="12">
        <f t="shared" ca="1" si="4"/>
        <v>0</v>
      </c>
      <c r="ET16" s="12">
        <f t="shared" ca="1" si="4"/>
        <v>0</v>
      </c>
      <c r="EU16" s="12">
        <f t="shared" ca="1" si="4"/>
        <v>0</v>
      </c>
      <c r="EV16" s="12">
        <f t="shared" ca="1" si="4"/>
        <v>0</v>
      </c>
      <c r="EW16" s="12">
        <f t="shared" ca="1" si="4"/>
        <v>0</v>
      </c>
      <c r="EX16" s="12">
        <f t="shared" ca="1" si="4"/>
        <v>0</v>
      </c>
      <c r="EY16" s="12">
        <f t="shared" ca="1" si="4"/>
        <v>0</v>
      </c>
      <c r="EZ16" s="12">
        <f t="shared" ca="1" si="4"/>
        <v>0</v>
      </c>
      <c r="FA16" s="12">
        <f t="shared" ca="1" si="4"/>
        <v>0</v>
      </c>
      <c r="FB16" s="12">
        <f t="shared" ca="1" si="4"/>
        <v>0</v>
      </c>
      <c r="FC16" s="12">
        <f t="shared" ca="1" si="4"/>
        <v>0</v>
      </c>
      <c r="FD16" s="12">
        <f t="shared" ca="1" si="4"/>
        <v>0</v>
      </c>
      <c r="FE16" s="12">
        <f t="shared" ca="1" si="4"/>
        <v>0</v>
      </c>
      <c r="FF16" s="12">
        <f t="shared" ca="1" si="4"/>
        <v>0</v>
      </c>
      <c r="FG16" s="12">
        <f t="shared" ca="1" si="4"/>
        <v>0</v>
      </c>
      <c r="FH16" s="12">
        <f t="shared" ca="1" si="4"/>
        <v>0</v>
      </c>
      <c r="FI16" s="12">
        <f t="shared" ca="1" si="4"/>
        <v>0</v>
      </c>
      <c r="FJ16" s="12">
        <f t="shared" ca="1" si="4"/>
        <v>0</v>
      </c>
      <c r="FK16" s="12">
        <f t="shared" ca="1" si="4"/>
        <v>0</v>
      </c>
      <c r="FL16" s="12">
        <f t="shared" ca="1" si="4"/>
        <v>0</v>
      </c>
      <c r="FM16" s="12">
        <f t="shared" ca="1" si="4"/>
        <v>0</v>
      </c>
      <c r="FN16" s="12">
        <f t="shared" ref="FN16:GJ16" ca="1" si="5" xml:space="preserve"> $F10 * FN12 - $F11 * FN13 + FN14 + FN15</f>
        <v>0</v>
      </c>
      <c r="FO16" s="12">
        <f t="shared" ca="1" si="5"/>
        <v>0</v>
      </c>
      <c r="FP16" s="12">
        <f t="shared" ca="1" si="5"/>
        <v>0</v>
      </c>
      <c r="FQ16" s="12">
        <f t="shared" ca="1" si="5"/>
        <v>0</v>
      </c>
      <c r="FR16" s="12">
        <f t="shared" ca="1" si="5"/>
        <v>0</v>
      </c>
      <c r="FS16" s="12">
        <f t="shared" ca="1" si="5"/>
        <v>0</v>
      </c>
      <c r="FT16" s="12">
        <f t="shared" ca="1" si="5"/>
        <v>0</v>
      </c>
      <c r="FU16" s="12">
        <f t="shared" ca="1" si="5"/>
        <v>0</v>
      </c>
      <c r="FV16" s="12">
        <f t="shared" ca="1" si="5"/>
        <v>0</v>
      </c>
      <c r="FW16" s="12">
        <f t="shared" ca="1" si="5"/>
        <v>0</v>
      </c>
      <c r="FX16" s="12">
        <f t="shared" ca="1" si="5"/>
        <v>0</v>
      </c>
      <c r="FY16" s="12">
        <f t="shared" ca="1" si="5"/>
        <v>0</v>
      </c>
      <c r="FZ16" s="12">
        <f t="shared" ca="1" si="5"/>
        <v>0</v>
      </c>
      <c r="GA16" s="12">
        <f t="shared" ca="1" si="5"/>
        <v>0</v>
      </c>
      <c r="GB16" s="12">
        <f t="shared" ca="1" si="5"/>
        <v>0</v>
      </c>
      <c r="GC16" s="12">
        <f t="shared" ca="1" si="5"/>
        <v>0</v>
      </c>
      <c r="GD16" s="12">
        <f t="shared" ca="1" si="5"/>
        <v>0</v>
      </c>
      <c r="GE16" s="12">
        <f t="shared" ca="1" si="5"/>
        <v>0</v>
      </c>
      <c r="GF16" s="12">
        <f t="shared" ca="1" si="5"/>
        <v>0</v>
      </c>
      <c r="GG16" s="12">
        <f t="shared" ca="1" si="5"/>
        <v>0</v>
      </c>
      <c r="GH16" s="12">
        <f t="shared" ca="1" si="5"/>
        <v>0</v>
      </c>
      <c r="GI16" s="12">
        <f t="shared" ca="1" si="5"/>
        <v>0</v>
      </c>
      <c r="GJ16" s="12">
        <f t="shared" ca="1" si="5"/>
        <v>0</v>
      </c>
    </row>
    <row r="18" spans="1:192" x14ac:dyDescent="0.25">
      <c r="E18" s="557" t="str">
        <f xml:space="preserve"> Time!E$25</f>
        <v>Model period ending</v>
      </c>
      <c r="F18" s="557">
        <f xml:space="preserve"> Time!F$25</f>
        <v>0</v>
      </c>
      <c r="G18" s="557" t="str">
        <f xml:space="preserve"> Time!G$25</f>
        <v>date</v>
      </c>
      <c r="H18" s="557">
        <f xml:space="preserve"> Time!H$25</f>
        <v>0</v>
      </c>
      <c r="I18" s="557">
        <f xml:space="preserve"> Time!I$25</f>
        <v>0</v>
      </c>
      <c r="J18" s="557">
        <f xml:space="preserve"> Time!J$25</f>
        <v>44104</v>
      </c>
      <c r="K18" s="557">
        <f xml:space="preserve"> Time!K$25</f>
        <v>44196</v>
      </c>
      <c r="L18" s="557">
        <f xml:space="preserve"> Time!L$25</f>
        <v>44286</v>
      </c>
      <c r="M18" s="557">
        <f xml:space="preserve"> Time!M$25</f>
        <v>44377</v>
      </c>
      <c r="N18" s="557">
        <f xml:space="preserve"> Time!N$25</f>
        <v>44469</v>
      </c>
      <c r="O18" s="557">
        <f xml:space="preserve"> Time!O$25</f>
        <v>44561</v>
      </c>
      <c r="P18" s="557">
        <f xml:space="preserve"> Time!P$25</f>
        <v>44651</v>
      </c>
      <c r="Q18" s="557">
        <f xml:space="preserve"> Time!Q$25</f>
        <v>44742</v>
      </c>
      <c r="R18" s="557">
        <f xml:space="preserve"> Time!R$25</f>
        <v>44834</v>
      </c>
      <c r="S18" s="557">
        <f xml:space="preserve"> Time!S$25</f>
        <v>44926</v>
      </c>
      <c r="T18" s="557">
        <f xml:space="preserve"> Time!T$25</f>
        <v>45016</v>
      </c>
      <c r="U18" s="557">
        <f xml:space="preserve"> Time!U$25</f>
        <v>45107</v>
      </c>
      <c r="V18" s="557">
        <f xml:space="preserve"> Time!V$25</f>
        <v>45199</v>
      </c>
      <c r="W18" s="557">
        <f xml:space="preserve"> Time!W$25</f>
        <v>45291</v>
      </c>
      <c r="X18" s="557">
        <f xml:space="preserve"> Time!X$25</f>
        <v>45382</v>
      </c>
      <c r="Y18" s="557">
        <f xml:space="preserve"> Time!Y$25</f>
        <v>45473</v>
      </c>
      <c r="Z18" s="557">
        <f xml:space="preserve"> Time!Z$25</f>
        <v>45565</v>
      </c>
      <c r="AA18" s="557">
        <f xml:space="preserve"> Time!AA$25</f>
        <v>45657</v>
      </c>
      <c r="AB18" s="557">
        <f xml:space="preserve"> Time!AB$25</f>
        <v>45747</v>
      </c>
      <c r="AC18" s="557">
        <f xml:space="preserve"> Time!AC$25</f>
        <v>45838</v>
      </c>
      <c r="AD18" s="557">
        <f xml:space="preserve"> Time!AD$25</f>
        <v>45930</v>
      </c>
      <c r="AE18" s="557">
        <f xml:space="preserve"> Time!AE$25</f>
        <v>46022</v>
      </c>
      <c r="AF18" s="557">
        <f xml:space="preserve"> Time!AF$25</f>
        <v>46112</v>
      </c>
      <c r="AG18" s="557">
        <f xml:space="preserve"> Time!AG$25</f>
        <v>46203</v>
      </c>
      <c r="AH18" s="557">
        <f xml:space="preserve"> Time!AH$25</f>
        <v>46295</v>
      </c>
      <c r="AI18" s="557">
        <f xml:space="preserve"> Time!AI$25</f>
        <v>46387</v>
      </c>
      <c r="AJ18" s="557">
        <f xml:space="preserve"> Time!AJ$25</f>
        <v>46477</v>
      </c>
      <c r="AK18" s="557">
        <f xml:space="preserve"> Time!AK$25</f>
        <v>46568</v>
      </c>
      <c r="AL18" s="557">
        <f xml:space="preserve"> Time!AL$25</f>
        <v>46660</v>
      </c>
      <c r="AM18" s="557">
        <f xml:space="preserve"> Time!AM$25</f>
        <v>46752</v>
      </c>
      <c r="AN18" s="557">
        <f xml:space="preserve"> Time!AN$25</f>
        <v>46843</v>
      </c>
      <c r="AO18" s="557">
        <f xml:space="preserve"> Time!AO$25</f>
        <v>46934</v>
      </c>
      <c r="AP18" s="557">
        <f xml:space="preserve"> Time!AP$25</f>
        <v>47026</v>
      </c>
      <c r="AQ18" s="557">
        <f xml:space="preserve"> Time!AQ$25</f>
        <v>47118</v>
      </c>
      <c r="AR18" s="557">
        <f xml:space="preserve"> Time!AR$25</f>
        <v>47208</v>
      </c>
      <c r="AS18" s="557">
        <f xml:space="preserve"> Time!AS$25</f>
        <v>47299</v>
      </c>
      <c r="AT18" s="557">
        <f xml:space="preserve"> Time!AT$25</f>
        <v>47391</v>
      </c>
      <c r="AU18" s="557">
        <f xml:space="preserve"> Time!AU$25</f>
        <v>47483</v>
      </c>
      <c r="AV18" s="557">
        <f xml:space="preserve"> Time!AV$25</f>
        <v>47573</v>
      </c>
      <c r="AW18" s="557">
        <f xml:space="preserve"> Time!AW$25</f>
        <v>47664</v>
      </c>
      <c r="AX18" s="557">
        <f xml:space="preserve"> Time!AX$25</f>
        <v>47756</v>
      </c>
      <c r="AY18" s="557">
        <f xml:space="preserve"> Time!AY$25</f>
        <v>47848</v>
      </c>
      <c r="AZ18" s="557">
        <f xml:space="preserve"> Time!AZ$25</f>
        <v>47938</v>
      </c>
      <c r="BA18" s="557">
        <f xml:space="preserve"> Time!BA$25</f>
        <v>48029</v>
      </c>
      <c r="BB18" s="557">
        <f xml:space="preserve"> Time!BB$25</f>
        <v>48121</v>
      </c>
      <c r="BC18" s="557">
        <f xml:space="preserve"> Time!BC$25</f>
        <v>48213</v>
      </c>
      <c r="BD18" s="557">
        <f xml:space="preserve"> Time!BD$25</f>
        <v>48304</v>
      </c>
      <c r="BE18" s="557">
        <f xml:space="preserve"> Time!BE$25</f>
        <v>48395</v>
      </c>
      <c r="BF18" s="557">
        <f xml:space="preserve"> Time!BF$25</f>
        <v>48487</v>
      </c>
      <c r="BG18" s="557">
        <f xml:space="preserve"> Time!BG$25</f>
        <v>48579</v>
      </c>
      <c r="BH18" s="557">
        <f xml:space="preserve"> Time!BH$25</f>
        <v>48669</v>
      </c>
      <c r="BI18" s="557">
        <f xml:space="preserve"> Time!BI$25</f>
        <v>48760</v>
      </c>
      <c r="BJ18" s="557">
        <f xml:space="preserve"> Time!BJ$25</f>
        <v>48852</v>
      </c>
      <c r="BK18" s="557">
        <f xml:space="preserve"> Time!BK$25</f>
        <v>48944</v>
      </c>
      <c r="BL18" s="557">
        <f xml:space="preserve"> Time!BL$25</f>
        <v>49034</v>
      </c>
      <c r="BM18" s="557">
        <f xml:space="preserve"> Time!BM$25</f>
        <v>49125</v>
      </c>
      <c r="BN18" s="557">
        <f xml:space="preserve"> Time!BN$25</f>
        <v>49217</v>
      </c>
      <c r="BO18" s="557">
        <f xml:space="preserve"> Time!BO$25</f>
        <v>49309</v>
      </c>
      <c r="BP18" s="557">
        <f xml:space="preserve"> Time!BP$25</f>
        <v>49399</v>
      </c>
      <c r="BQ18" s="557">
        <f xml:space="preserve"> Time!BQ$25</f>
        <v>49490</v>
      </c>
      <c r="BR18" s="557">
        <f xml:space="preserve"> Time!BR$25</f>
        <v>49582</v>
      </c>
      <c r="BS18" s="557">
        <f xml:space="preserve"> Time!BS$25</f>
        <v>49674</v>
      </c>
      <c r="BT18" s="557">
        <f xml:space="preserve"> Time!BT$25</f>
        <v>49765</v>
      </c>
      <c r="BU18" s="557">
        <f xml:space="preserve"> Time!BU$25</f>
        <v>49856</v>
      </c>
      <c r="BV18" s="557">
        <f xml:space="preserve"> Time!BV$25</f>
        <v>49948</v>
      </c>
      <c r="BW18" s="557">
        <f xml:space="preserve"> Time!BW$25</f>
        <v>50040</v>
      </c>
      <c r="BX18" s="557">
        <f xml:space="preserve"> Time!BX$25</f>
        <v>50130</v>
      </c>
      <c r="BY18" s="557">
        <f xml:space="preserve"> Time!BY$25</f>
        <v>50221</v>
      </c>
      <c r="BZ18" s="557">
        <f xml:space="preserve"> Time!BZ$25</f>
        <v>50313</v>
      </c>
      <c r="CA18" s="557">
        <f xml:space="preserve"> Time!CA$25</f>
        <v>50405</v>
      </c>
      <c r="CB18" s="557">
        <f xml:space="preserve"> Time!CB$25</f>
        <v>50495</v>
      </c>
      <c r="CC18" s="557">
        <f xml:space="preserve"> Time!CC$25</f>
        <v>50586</v>
      </c>
      <c r="CD18" s="557">
        <f xml:space="preserve"> Time!CD$25</f>
        <v>50678</v>
      </c>
      <c r="CE18" s="557">
        <f xml:space="preserve"> Time!CE$25</f>
        <v>50770</v>
      </c>
      <c r="CF18" s="557">
        <f xml:space="preserve"> Time!CF$25</f>
        <v>50860</v>
      </c>
      <c r="CG18" s="557">
        <f xml:space="preserve"> Time!CG$25</f>
        <v>50951</v>
      </c>
      <c r="CH18" s="557">
        <f xml:space="preserve"> Time!CH$25</f>
        <v>51043</v>
      </c>
      <c r="CI18" s="557">
        <f xml:space="preserve"> Time!CI$25</f>
        <v>51135</v>
      </c>
      <c r="CJ18" s="557">
        <f xml:space="preserve"> Time!CJ$25</f>
        <v>51226</v>
      </c>
      <c r="CK18" s="557">
        <f xml:space="preserve"> Time!CK$25</f>
        <v>51317</v>
      </c>
      <c r="CL18" s="557">
        <f xml:space="preserve"> Time!CL$25</f>
        <v>51409</v>
      </c>
      <c r="CM18" s="557">
        <f xml:space="preserve"> Time!CM$25</f>
        <v>51501</v>
      </c>
      <c r="CN18" s="557">
        <f xml:space="preserve"> Time!CN$25</f>
        <v>51591</v>
      </c>
      <c r="CO18" s="557">
        <f xml:space="preserve"> Time!CO$25</f>
        <v>51682</v>
      </c>
      <c r="CP18" s="557">
        <f xml:space="preserve"> Time!CP$25</f>
        <v>51774</v>
      </c>
      <c r="CQ18" s="557">
        <f xml:space="preserve"> Time!CQ$25</f>
        <v>51866</v>
      </c>
      <c r="CR18" s="557">
        <f xml:space="preserve"> Time!CR$25</f>
        <v>51956</v>
      </c>
      <c r="CS18" s="557">
        <f xml:space="preserve"> Time!CS$25</f>
        <v>52047</v>
      </c>
      <c r="CT18" s="557">
        <f xml:space="preserve"> Time!CT$25</f>
        <v>52139</v>
      </c>
      <c r="CU18" s="557">
        <f xml:space="preserve"> Time!CU$25</f>
        <v>52231</v>
      </c>
      <c r="CV18" s="557">
        <f xml:space="preserve"> Time!CV$25</f>
        <v>52321</v>
      </c>
      <c r="CW18" s="557">
        <f xml:space="preserve"> Time!CW$25</f>
        <v>52412</v>
      </c>
      <c r="CX18" s="557">
        <f xml:space="preserve"> Time!CX$25</f>
        <v>52504</v>
      </c>
      <c r="CY18" s="557">
        <f xml:space="preserve"> Time!CY$25</f>
        <v>52596</v>
      </c>
      <c r="CZ18" s="557">
        <f xml:space="preserve"> Time!CZ$25</f>
        <v>52687</v>
      </c>
      <c r="DA18" s="557">
        <f xml:space="preserve"> Time!DA$25</f>
        <v>52778</v>
      </c>
      <c r="DB18" s="557">
        <f xml:space="preserve"> Time!DB$25</f>
        <v>52870</v>
      </c>
      <c r="DC18" s="557">
        <f xml:space="preserve"> Time!DC$25</f>
        <v>52962</v>
      </c>
      <c r="DD18" s="557">
        <f xml:space="preserve"> Time!DD$25</f>
        <v>53052</v>
      </c>
      <c r="DE18" s="557">
        <f xml:space="preserve"> Time!DE$25</f>
        <v>53143</v>
      </c>
      <c r="DF18" s="557">
        <f xml:space="preserve"> Time!DF$25</f>
        <v>53235</v>
      </c>
      <c r="DG18" s="557">
        <f xml:space="preserve"> Time!DG$25</f>
        <v>53327</v>
      </c>
      <c r="DH18" s="557">
        <f xml:space="preserve"> Time!DH$25</f>
        <v>53417</v>
      </c>
      <c r="DI18" s="557">
        <f xml:space="preserve"> Time!DI$25</f>
        <v>53508</v>
      </c>
      <c r="DJ18" s="557">
        <f xml:space="preserve"> Time!DJ$25</f>
        <v>53600</v>
      </c>
      <c r="DK18" s="557">
        <f xml:space="preserve"> Time!DK$25</f>
        <v>53692</v>
      </c>
      <c r="DL18" s="557">
        <f xml:space="preserve"> Time!DL$25</f>
        <v>53782</v>
      </c>
      <c r="DM18" s="557">
        <f xml:space="preserve"> Time!DM$25</f>
        <v>53873</v>
      </c>
      <c r="DN18" s="557">
        <f xml:space="preserve"> Time!DN$25</f>
        <v>53965</v>
      </c>
      <c r="DO18" s="557">
        <f xml:space="preserve"> Time!DO$25</f>
        <v>54057</v>
      </c>
      <c r="DP18" s="557">
        <f xml:space="preserve"> Time!DP$25</f>
        <v>54148</v>
      </c>
      <c r="DQ18" s="557">
        <f xml:space="preserve"> Time!DQ$25</f>
        <v>54239</v>
      </c>
      <c r="DR18" s="557">
        <f xml:space="preserve"> Time!DR$25</f>
        <v>54331</v>
      </c>
      <c r="DS18" s="557">
        <f xml:space="preserve"> Time!DS$25</f>
        <v>54423</v>
      </c>
      <c r="DT18" s="557">
        <f xml:space="preserve"> Time!DT$25</f>
        <v>54513</v>
      </c>
      <c r="DU18" s="557">
        <f xml:space="preserve"> Time!DU$25</f>
        <v>54604</v>
      </c>
      <c r="DV18" s="557">
        <f xml:space="preserve"> Time!DV$25</f>
        <v>54696</v>
      </c>
      <c r="DW18" s="557">
        <f xml:space="preserve"> Time!DW$25</f>
        <v>54788</v>
      </c>
      <c r="DX18" s="557">
        <f xml:space="preserve"> Time!DX$25</f>
        <v>54878</v>
      </c>
      <c r="DY18" s="557">
        <f xml:space="preserve"> Time!DY$25</f>
        <v>54969</v>
      </c>
      <c r="DZ18" s="557">
        <f xml:space="preserve"> Time!DZ$25</f>
        <v>55061</v>
      </c>
      <c r="EA18" s="557">
        <f xml:space="preserve"> Time!EA$25</f>
        <v>55153</v>
      </c>
      <c r="EB18" s="557">
        <f xml:space="preserve"> Time!EB$25</f>
        <v>55243</v>
      </c>
      <c r="EC18" s="557">
        <f xml:space="preserve"> Time!EC$25</f>
        <v>55334</v>
      </c>
      <c r="ED18" s="557">
        <f xml:space="preserve"> Time!ED$25</f>
        <v>55426</v>
      </c>
      <c r="EE18" s="557">
        <f xml:space="preserve"> Time!EE$25</f>
        <v>55518</v>
      </c>
      <c r="EF18" s="557">
        <f xml:space="preserve"> Time!EF$25</f>
        <v>55609</v>
      </c>
      <c r="EG18" s="557">
        <f xml:space="preserve"> Time!EG$25</f>
        <v>55700</v>
      </c>
      <c r="EH18" s="557">
        <f xml:space="preserve"> Time!EH$25</f>
        <v>55792</v>
      </c>
      <c r="EI18" s="557">
        <f xml:space="preserve"> Time!EI$25</f>
        <v>55884</v>
      </c>
      <c r="EJ18" s="557">
        <f xml:space="preserve"> Time!EJ$25</f>
        <v>55974</v>
      </c>
      <c r="EK18" s="557">
        <f xml:space="preserve"> Time!EK$25</f>
        <v>56065</v>
      </c>
      <c r="EL18" s="557">
        <f xml:space="preserve"> Time!EL$25</f>
        <v>56157</v>
      </c>
      <c r="EM18" s="557">
        <f xml:space="preserve"> Time!EM$25</f>
        <v>56249</v>
      </c>
      <c r="EN18" s="557">
        <f xml:space="preserve"> Time!EN$25</f>
        <v>56339</v>
      </c>
      <c r="EO18" s="557">
        <f xml:space="preserve"> Time!EO$25</f>
        <v>56430</v>
      </c>
      <c r="EP18" s="557">
        <f xml:space="preserve"> Time!EP$25</f>
        <v>56522</v>
      </c>
      <c r="EQ18" s="557">
        <f xml:space="preserve"> Time!EQ$25</f>
        <v>56614</v>
      </c>
      <c r="ER18" s="557">
        <f xml:space="preserve"> Time!ER$25</f>
        <v>56704</v>
      </c>
      <c r="ES18" s="557">
        <f xml:space="preserve"> Time!ES$25</f>
        <v>56795</v>
      </c>
      <c r="ET18" s="557">
        <f xml:space="preserve"> Time!ET$25</f>
        <v>56887</v>
      </c>
      <c r="EU18" s="557">
        <f xml:space="preserve"> Time!EU$25</f>
        <v>56979</v>
      </c>
      <c r="EV18" s="557">
        <f xml:space="preserve"> Time!EV$25</f>
        <v>57070</v>
      </c>
      <c r="EW18" s="557">
        <f xml:space="preserve"> Time!EW$25</f>
        <v>57161</v>
      </c>
      <c r="EX18" s="557">
        <f xml:space="preserve"> Time!EX$25</f>
        <v>57253</v>
      </c>
      <c r="EY18" s="557">
        <f xml:space="preserve"> Time!EY$25</f>
        <v>57345</v>
      </c>
      <c r="EZ18" s="557">
        <f xml:space="preserve"> Time!EZ$25</f>
        <v>57435</v>
      </c>
      <c r="FA18" s="557">
        <f xml:space="preserve"> Time!FA$25</f>
        <v>57526</v>
      </c>
      <c r="FB18" s="557">
        <f xml:space="preserve"> Time!FB$25</f>
        <v>57618</v>
      </c>
      <c r="FC18" s="557">
        <f xml:space="preserve"> Time!FC$25</f>
        <v>57710</v>
      </c>
      <c r="FD18" s="557">
        <f xml:space="preserve"> Time!FD$25</f>
        <v>57800</v>
      </c>
      <c r="FE18" s="557">
        <f xml:space="preserve"> Time!FE$25</f>
        <v>57891</v>
      </c>
      <c r="FF18" s="557">
        <f xml:space="preserve"> Time!FF$25</f>
        <v>57983</v>
      </c>
      <c r="FG18" s="557">
        <f xml:space="preserve"> Time!FG$25</f>
        <v>58075</v>
      </c>
      <c r="FH18" s="557">
        <f xml:space="preserve"> Time!FH$25</f>
        <v>58165</v>
      </c>
      <c r="FI18" s="557">
        <f xml:space="preserve"> Time!FI$25</f>
        <v>58256</v>
      </c>
      <c r="FJ18" s="557">
        <f xml:space="preserve"> Time!FJ$25</f>
        <v>58348</v>
      </c>
      <c r="FK18" s="557">
        <f xml:space="preserve"> Time!FK$25</f>
        <v>58440</v>
      </c>
      <c r="FL18" s="557">
        <f xml:space="preserve"> Time!FL$25</f>
        <v>58531</v>
      </c>
      <c r="FM18" s="557">
        <f xml:space="preserve"> Time!FM$25</f>
        <v>58622</v>
      </c>
      <c r="FN18" s="557">
        <f xml:space="preserve"> Time!FN$25</f>
        <v>58714</v>
      </c>
      <c r="FO18" s="557">
        <f xml:space="preserve"> Time!FO$25</f>
        <v>58806</v>
      </c>
      <c r="FP18" s="557">
        <f xml:space="preserve"> Time!FP$25</f>
        <v>58896</v>
      </c>
      <c r="FQ18" s="557">
        <f xml:space="preserve"> Time!FQ$25</f>
        <v>58987</v>
      </c>
      <c r="FR18" s="557">
        <f xml:space="preserve"> Time!FR$25</f>
        <v>59079</v>
      </c>
      <c r="FS18" s="557">
        <f xml:space="preserve"> Time!FS$25</f>
        <v>59171</v>
      </c>
      <c r="FT18" s="557">
        <f xml:space="preserve"> Time!FT$25</f>
        <v>59261</v>
      </c>
      <c r="FU18" s="557">
        <f xml:space="preserve"> Time!FU$25</f>
        <v>59352</v>
      </c>
      <c r="FV18" s="557">
        <f xml:space="preserve"> Time!FV$25</f>
        <v>59444</v>
      </c>
      <c r="FW18" s="557">
        <f xml:space="preserve"> Time!FW$25</f>
        <v>59536</v>
      </c>
      <c r="FX18" s="557">
        <f xml:space="preserve"> Time!FX$25</f>
        <v>59626</v>
      </c>
      <c r="FY18" s="557">
        <f xml:space="preserve"> Time!FY$25</f>
        <v>59717</v>
      </c>
      <c r="FZ18" s="557">
        <f xml:space="preserve"> Time!FZ$25</f>
        <v>59809</v>
      </c>
      <c r="GA18" s="557">
        <f xml:space="preserve"> Time!GA$25</f>
        <v>59901</v>
      </c>
      <c r="GB18" s="557">
        <f xml:space="preserve"> Time!GB$25</f>
        <v>59992</v>
      </c>
      <c r="GC18" s="557">
        <f xml:space="preserve"> Time!GC$25</f>
        <v>60083</v>
      </c>
      <c r="GD18" s="557">
        <f xml:space="preserve"> Time!GD$25</f>
        <v>60175</v>
      </c>
      <c r="GE18" s="557">
        <f xml:space="preserve"> Time!GE$25</f>
        <v>60267</v>
      </c>
      <c r="GF18" s="557">
        <f xml:space="preserve"> Time!GF$25</f>
        <v>60357</v>
      </c>
      <c r="GG18" s="557">
        <f xml:space="preserve"> Time!GG$25</f>
        <v>60448</v>
      </c>
      <c r="GH18" s="557">
        <f xml:space="preserve"> Time!GH$25</f>
        <v>60540</v>
      </c>
      <c r="GI18" s="557">
        <f xml:space="preserve"> Time!GI$25</f>
        <v>60632</v>
      </c>
      <c r="GJ18" s="557">
        <f xml:space="preserve"> Time!GJ$25</f>
        <v>60722</v>
      </c>
    </row>
    <row r="19" spans="1:192" x14ac:dyDescent="0.25">
      <c r="E19" s="268" t="str">
        <f t="shared" ref="E19:AJ19" si="6" xml:space="preserve"> E$16</f>
        <v>Cashflow for blended equity IRR</v>
      </c>
      <c r="F19" s="268">
        <f t="shared" si="6"/>
        <v>0</v>
      </c>
      <c r="G19" s="268" t="str">
        <f t="shared" si="6"/>
        <v>$ 000s</v>
      </c>
      <c r="H19" s="268">
        <f t="shared" ca="1" si="6"/>
        <v>217633.25471094652</v>
      </c>
      <c r="I19" s="268">
        <f t="shared" si="6"/>
        <v>0</v>
      </c>
      <c r="J19" s="268">
        <f t="shared" ca="1" si="6"/>
        <v>-1.0000000000000001E-9</v>
      </c>
      <c r="K19" s="268">
        <f t="shared" ca="1" si="6"/>
        <v>0</v>
      </c>
      <c r="L19" s="268">
        <f t="shared" ca="1" si="6"/>
        <v>-30000.000000000004</v>
      </c>
      <c r="M19" s="268">
        <f t="shared" ca="1" si="6"/>
        <v>1961.8750000000018</v>
      </c>
      <c r="N19" s="268">
        <f t="shared" ca="1" si="6"/>
        <v>2450.6750000000011</v>
      </c>
      <c r="O19" s="268">
        <f t="shared" ca="1" si="6"/>
        <v>0</v>
      </c>
      <c r="P19" s="268">
        <f t="shared" ca="1" si="6"/>
        <v>0</v>
      </c>
      <c r="Q19" s="268">
        <f t="shared" ca="1" si="6"/>
        <v>526.01783194838413</v>
      </c>
      <c r="R19" s="268">
        <f t="shared" ca="1" si="6"/>
        <v>2535.1436567164192</v>
      </c>
      <c r="S19" s="268">
        <f t="shared" ca="1" si="6"/>
        <v>0</v>
      </c>
      <c r="T19" s="268">
        <f t="shared" ca="1" si="6"/>
        <v>0</v>
      </c>
      <c r="U19" s="268">
        <f t="shared" ca="1" si="6"/>
        <v>819.51577160535885</v>
      </c>
      <c r="V19" s="268">
        <f t="shared" ca="1" si="6"/>
        <v>2619.7527678770348</v>
      </c>
      <c r="W19" s="268">
        <f t="shared" ca="1" si="6"/>
        <v>0</v>
      </c>
      <c r="X19" s="268">
        <f t="shared" ca="1" si="6"/>
        <v>0</v>
      </c>
      <c r="Y19" s="268">
        <f t="shared" ca="1" si="6"/>
        <v>1103.9283123809789</v>
      </c>
      <c r="Z19" s="268">
        <f t="shared" ca="1" si="6"/>
        <v>2704.5016347035175</v>
      </c>
      <c r="AA19" s="268">
        <f t="shared" ca="1" si="6"/>
        <v>0</v>
      </c>
      <c r="AB19" s="268">
        <f t="shared" ca="1" si="6"/>
        <v>0</v>
      </c>
      <c r="AC19" s="268">
        <f t="shared" ca="1" si="6"/>
        <v>1407.2741668786609</v>
      </c>
      <c r="AD19" s="268">
        <f t="shared" ca="1" si="6"/>
        <v>2789.3895618940492</v>
      </c>
      <c r="AE19" s="268">
        <f t="shared" ca="1" si="6"/>
        <v>0</v>
      </c>
      <c r="AF19" s="268">
        <f t="shared" ca="1" si="6"/>
        <v>0</v>
      </c>
      <c r="AG19" s="268">
        <f t="shared" ca="1" si="6"/>
        <v>1701.5320955210582</v>
      </c>
      <c r="AH19" s="268">
        <f t="shared" ca="1" si="6"/>
        <v>2874.4158576060199</v>
      </c>
      <c r="AI19" s="268">
        <f t="shared" ca="1" si="6"/>
        <v>0</v>
      </c>
      <c r="AJ19" s="268">
        <f t="shared" ca="1" si="6"/>
        <v>0</v>
      </c>
      <c r="AK19" s="268">
        <f t="shared" ref="AK19:BP19" ca="1" si="7" xml:space="preserve"> AK$16</f>
        <v>1996.0408373227799</v>
      </c>
      <c r="AL19" s="268">
        <f t="shared" ca="1" si="7"/>
        <v>2899.2494785453619</v>
      </c>
      <c r="AM19" s="268">
        <f t="shared" ca="1" si="7"/>
        <v>0</v>
      </c>
      <c r="AN19" s="268">
        <f t="shared" ca="1" si="7"/>
        <v>0</v>
      </c>
      <c r="AO19" s="268">
        <f t="shared" ca="1" si="7"/>
        <v>1526.3839969571115</v>
      </c>
      <c r="AP19" s="268">
        <f t="shared" ca="1" si="7"/>
        <v>2311.8401845259596</v>
      </c>
      <c r="AQ19" s="268">
        <f t="shared" ca="1" si="7"/>
        <v>0</v>
      </c>
      <c r="AR19" s="268">
        <f t="shared" ca="1" si="7"/>
        <v>0</v>
      </c>
      <c r="AS19" s="268">
        <f t="shared" ca="1" si="7"/>
        <v>1621.2806119291183</v>
      </c>
      <c r="AT19" s="268">
        <f t="shared" ca="1" si="7"/>
        <v>2338.2803814130843</v>
      </c>
      <c r="AU19" s="268">
        <f t="shared" ca="1" si="7"/>
        <v>0</v>
      </c>
      <c r="AV19" s="268">
        <f t="shared" ca="1" si="7"/>
        <v>0</v>
      </c>
      <c r="AW19" s="268">
        <f t="shared" ca="1" si="7"/>
        <v>1739.5718038390191</v>
      </c>
      <c r="AX19" s="268">
        <f t="shared" ca="1" si="7"/>
        <v>2372.6030611906149</v>
      </c>
      <c r="AY19" s="268">
        <f t="shared" ca="1" si="7"/>
        <v>0</v>
      </c>
      <c r="AZ19" s="268">
        <f t="shared" ca="1" si="7"/>
        <v>0</v>
      </c>
      <c r="BA19" s="268">
        <f t="shared" ca="1" si="7"/>
        <v>3629.6563388536106</v>
      </c>
      <c r="BB19" s="268">
        <f t="shared" ca="1" si="7"/>
        <v>4140.8256603207283</v>
      </c>
      <c r="BC19" s="268">
        <f t="shared" ca="1" si="7"/>
        <v>1675.4393387875091</v>
      </c>
      <c r="BD19" s="268">
        <f t="shared" ca="1" si="7"/>
        <v>1669.6402277225097</v>
      </c>
      <c r="BE19" s="268">
        <f t="shared" ca="1" si="7"/>
        <v>3743.8223981248057</v>
      </c>
      <c r="BF19" s="268">
        <f t="shared" ca="1" si="7"/>
        <v>4096.6931043342374</v>
      </c>
      <c r="BG19" s="268">
        <f t="shared" ca="1" si="7"/>
        <v>1644.6743311899797</v>
      </c>
      <c r="BH19" s="268">
        <f t="shared" ca="1" si="7"/>
        <v>1639.950918983094</v>
      </c>
      <c r="BI19" s="268">
        <f t="shared" ca="1" si="7"/>
        <v>3704.8082802861009</v>
      </c>
      <c r="BJ19" s="268">
        <f t="shared" ca="1" si="7"/>
        <v>4056.8681907650021</v>
      </c>
      <c r="BK19" s="268">
        <f t="shared" ca="1" si="7"/>
        <v>1617.9460569207358</v>
      </c>
      <c r="BL19" s="268">
        <f t="shared" ca="1" si="7"/>
        <v>1614.0988081569014</v>
      </c>
      <c r="BM19" s="268">
        <f t="shared" ca="1" si="7"/>
        <v>3669.4932779502114</v>
      </c>
      <c r="BN19" s="268">
        <f t="shared" ca="1" si="7"/>
        <v>4020.5711757374834</v>
      </c>
      <c r="BO19" s="268">
        <f t="shared" ca="1" si="7"/>
        <v>1594.5140355515878</v>
      </c>
      <c r="BP19" s="268">
        <f t="shared" ca="1" si="7"/>
        <v>1591.3804273881403</v>
      </c>
      <c r="BQ19" s="268">
        <f t="shared" ref="BQ19:CV19" ca="1" si="8" xml:space="preserve"> BQ$16</f>
        <v>3637.2088291044602</v>
      </c>
      <c r="BR19" s="268">
        <f t="shared" ca="1" si="8"/>
        <v>3987.16685698733</v>
      </c>
      <c r="BS19" s="268">
        <f t="shared" ca="1" si="8"/>
        <v>1573.7750998105785</v>
      </c>
      <c r="BT19" s="268">
        <f t="shared" ca="1" si="8"/>
        <v>1571.2227563763995</v>
      </c>
      <c r="BU19" s="268">
        <f t="shared" ca="1" si="8"/>
        <v>3607.4102982448703</v>
      </c>
      <c r="BV19" s="268">
        <f t="shared" ca="1" si="8"/>
        <v>3956.1377627735155</v>
      </c>
      <c r="BW19" s="268">
        <f t="shared" ca="1" si="8"/>
        <v>1555.2379250553518</v>
      </c>
      <c r="BX19" s="268">
        <f t="shared" ca="1" si="8"/>
        <v>1103.6418095983965</v>
      </c>
      <c r="BY19" s="268">
        <f t="shared" ca="1" si="8"/>
        <v>2742.1298500078788</v>
      </c>
      <c r="BZ19" s="268">
        <f t="shared" ca="1" si="8"/>
        <v>3091.4143818267776</v>
      </c>
      <c r="CA19" s="268">
        <f t="shared" ca="1" si="8"/>
        <v>704.63674773097227</v>
      </c>
      <c r="CB19" s="268">
        <f t="shared" ca="1" si="8"/>
        <v>704.63674773097341</v>
      </c>
      <c r="CC19" s="268">
        <f t="shared" ca="1" si="8"/>
        <v>2723.0147761272433</v>
      </c>
      <c r="CD19" s="268">
        <f t="shared" ca="1" si="8"/>
        <v>3070.5615739569926</v>
      </c>
      <c r="CE19" s="268">
        <f t="shared" ca="1" si="8"/>
        <v>695.65845545370428</v>
      </c>
      <c r="CF19" s="268">
        <f t="shared" ca="1" si="8"/>
        <v>695.65845545370541</v>
      </c>
      <c r="CG19" s="268">
        <f t="shared" ca="1" si="8"/>
        <v>2703.9948021166615</v>
      </c>
      <c r="CH19" s="268">
        <f t="shared" ca="1" si="8"/>
        <v>3049.8125113999945</v>
      </c>
      <c r="CI19" s="268">
        <f t="shared" ca="1" si="8"/>
        <v>686.72483129721877</v>
      </c>
      <c r="CJ19" s="268">
        <f t="shared" ca="1" si="8"/>
        <v>686.72483129721945</v>
      </c>
      <c r="CK19" s="268">
        <f t="shared" ca="1" si="8"/>
        <v>2685.0694548424499</v>
      </c>
      <c r="CL19" s="268">
        <f t="shared" ca="1" si="8"/>
        <v>3029.166678009944</v>
      </c>
      <c r="CM19" s="268">
        <f t="shared" ca="1" si="8"/>
        <v>677.8356530320583</v>
      </c>
      <c r="CN19" s="268">
        <f t="shared" ca="1" si="8"/>
        <v>677.83565303205944</v>
      </c>
      <c r="CO19" s="268">
        <f t="shared" ca="1" si="8"/>
        <v>2666.238263524825</v>
      </c>
      <c r="CP19" s="268">
        <f t="shared" ca="1" si="8"/>
        <v>3008.6235602089</v>
      </c>
      <c r="CQ19" s="268">
        <f t="shared" ca="1" si="8"/>
        <v>668.99069953438664</v>
      </c>
      <c r="CR19" s="268">
        <f t="shared" ca="1" si="8"/>
        <v>668.99069953438743</v>
      </c>
      <c r="CS19" s="268">
        <f t="shared" ca="1" si="8"/>
        <v>2647.5007597261961</v>
      </c>
      <c r="CT19" s="268">
        <f t="shared" ca="1" si="8"/>
        <v>2988.1826469740313</v>
      </c>
      <c r="CU19" s="268">
        <f t="shared" ca="1" si="8"/>
        <v>660.18975078048493</v>
      </c>
      <c r="CV19" s="268">
        <f t="shared" ca="1" si="8"/>
        <v>660.18975078048572</v>
      </c>
      <c r="CW19" s="268">
        <f t="shared" ref="CW19:EB19" ca="1" si="9" xml:space="preserve"> CW$16</f>
        <v>2628.8564773394983</v>
      </c>
      <c r="CX19" s="268">
        <f t="shared" ca="1" si="9"/>
        <v>2967.8434298249076</v>
      </c>
      <c r="CY19" s="268">
        <f t="shared" ca="1" si="9"/>
        <v>651.43258784127863</v>
      </c>
      <c r="CZ19" s="268">
        <f t="shared" ca="1" si="9"/>
        <v>651.43258784127977</v>
      </c>
      <c r="DA19" s="268">
        <f t="shared" ca="1" si="9"/>
        <v>2610.3049525766169</v>
      </c>
      <c r="DB19" s="268">
        <f t="shared" ca="1" si="9"/>
        <v>2947.6054028108542</v>
      </c>
      <c r="DC19" s="268">
        <f t="shared" ca="1" si="9"/>
        <v>642.7189928768945</v>
      </c>
      <c r="DD19" s="268">
        <f t="shared" ca="1" si="9"/>
        <v>642.71899287689519</v>
      </c>
      <c r="DE19" s="268">
        <f t="shared" ca="1" si="9"/>
        <v>2591.845723956832</v>
      </c>
      <c r="DF19" s="268">
        <f t="shared" ca="1" si="9"/>
        <v>2927.4680624983621</v>
      </c>
      <c r="DG19" s="268">
        <f t="shared" ca="1" si="9"/>
        <v>634.0487491312382</v>
      </c>
      <c r="DH19" s="268">
        <f t="shared" ca="1" si="9"/>
        <v>634.04874913123933</v>
      </c>
      <c r="DI19" s="268">
        <f t="shared" ca="1" si="9"/>
        <v>3373.4783322953563</v>
      </c>
      <c r="DJ19" s="268">
        <f t="shared" ca="1" si="9"/>
        <v>3707.4309079585692</v>
      </c>
      <c r="DK19" s="268">
        <f t="shared" ca="1" si="9"/>
        <v>1425.4216409266057</v>
      </c>
      <c r="DL19" s="268">
        <f t="shared" ca="1" si="9"/>
        <v>1425.4216409266064</v>
      </c>
      <c r="DM19" s="268">
        <f t="shared" ca="1" si="9"/>
        <v>3355.2023206918975</v>
      </c>
      <c r="DN19" s="268">
        <f t="shared" ca="1" si="9"/>
        <v>3687.4934407547962</v>
      </c>
      <c r="DO19" s="268">
        <f t="shared" ca="1" si="9"/>
        <v>1416.8374536583142</v>
      </c>
      <c r="DP19" s="268">
        <f t="shared" ca="1" si="9"/>
        <v>1416.8374536583153</v>
      </c>
      <c r="DQ19" s="268">
        <f t="shared" ca="1" si="9"/>
        <v>3337.0172345193009</v>
      </c>
      <c r="DR19" s="268">
        <f t="shared" ca="1" si="9"/>
        <v>3667.6551649301459</v>
      </c>
      <c r="DS19" s="268">
        <f t="shared" ca="1" si="9"/>
        <v>1408.2959737893677</v>
      </c>
      <c r="DT19" s="268">
        <f t="shared" ca="1" si="9"/>
        <v>1408.2959737893684</v>
      </c>
      <c r="DU19" s="268">
        <f t="shared" ca="1" si="9"/>
        <v>3318.9226214122405</v>
      </c>
      <c r="DV19" s="268">
        <f t="shared" ca="1" si="9"/>
        <v>3647.9155869951719</v>
      </c>
      <c r="DW19" s="268">
        <f t="shared" ca="1" si="9"/>
        <v>1399.7969888451426</v>
      </c>
      <c r="DX19" s="268">
        <f t="shared" ca="1" si="9"/>
        <v>1399.7969888451432</v>
      </c>
      <c r="DY19" s="268">
        <f t="shared" ca="1" si="9"/>
        <v>3300.918031255962</v>
      </c>
      <c r="DZ19" s="268">
        <f t="shared" ca="1" si="9"/>
        <v>3628.2742159155941</v>
      </c>
      <c r="EA19" s="268">
        <f t="shared" ca="1" si="9"/>
        <v>1391.3402874081021</v>
      </c>
      <c r="EB19" s="268">
        <f t="shared" ca="1" si="9"/>
        <v>31391.340287408108</v>
      </c>
      <c r="EC19" s="268">
        <f t="shared" ref="EC19:FH19" ca="1" si="10" xml:space="preserve"> EC$16</f>
        <v>0</v>
      </c>
      <c r="ED19" s="268">
        <f t="shared" ca="1" si="10"/>
        <v>0</v>
      </c>
      <c r="EE19" s="268">
        <f t="shared" ca="1" si="10"/>
        <v>0</v>
      </c>
      <c r="EF19" s="268">
        <f t="shared" ca="1" si="10"/>
        <v>0</v>
      </c>
      <c r="EG19" s="268">
        <f t="shared" ca="1" si="10"/>
        <v>0</v>
      </c>
      <c r="EH19" s="268">
        <f t="shared" ca="1" si="10"/>
        <v>0</v>
      </c>
      <c r="EI19" s="268">
        <f t="shared" ca="1" si="10"/>
        <v>0</v>
      </c>
      <c r="EJ19" s="268">
        <f t="shared" ca="1" si="10"/>
        <v>0</v>
      </c>
      <c r="EK19" s="268">
        <f t="shared" ca="1" si="10"/>
        <v>0</v>
      </c>
      <c r="EL19" s="268">
        <f t="shared" ca="1" si="10"/>
        <v>0</v>
      </c>
      <c r="EM19" s="268">
        <f t="shared" ca="1" si="10"/>
        <v>0</v>
      </c>
      <c r="EN19" s="268">
        <f t="shared" ca="1" si="10"/>
        <v>0</v>
      </c>
      <c r="EO19" s="268">
        <f t="shared" ca="1" si="10"/>
        <v>0</v>
      </c>
      <c r="EP19" s="268">
        <f t="shared" ca="1" si="10"/>
        <v>0</v>
      </c>
      <c r="EQ19" s="268">
        <f t="shared" ca="1" si="10"/>
        <v>0</v>
      </c>
      <c r="ER19" s="268">
        <f t="shared" ca="1" si="10"/>
        <v>0</v>
      </c>
      <c r="ES19" s="268">
        <f t="shared" ca="1" si="10"/>
        <v>0</v>
      </c>
      <c r="ET19" s="268">
        <f t="shared" ca="1" si="10"/>
        <v>0</v>
      </c>
      <c r="EU19" s="268">
        <f t="shared" ca="1" si="10"/>
        <v>0</v>
      </c>
      <c r="EV19" s="268">
        <f t="shared" ca="1" si="10"/>
        <v>0</v>
      </c>
      <c r="EW19" s="268">
        <f t="shared" ca="1" si="10"/>
        <v>0</v>
      </c>
      <c r="EX19" s="268">
        <f t="shared" ca="1" si="10"/>
        <v>0</v>
      </c>
      <c r="EY19" s="268">
        <f t="shared" ca="1" si="10"/>
        <v>0</v>
      </c>
      <c r="EZ19" s="268">
        <f t="shared" ca="1" si="10"/>
        <v>0</v>
      </c>
      <c r="FA19" s="268">
        <f t="shared" ca="1" si="10"/>
        <v>0</v>
      </c>
      <c r="FB19" s="268">
        <f t="shared" ca="1" si="10"/>
        <v>0</v>
      </c>
      <c r="FC19" s="268">
        <f t="shared" ca="1" si="10"/>
        <v>0</v>
      </c>
      <c r="FD19" s="268">
        <f t="shared" ca="1" si="10"/>
        <v>0</v>
      </c>
      <c r="FE19" s="268">
        <f t="shared" ca="1" si="10"/>
        <v>0</v>
      </c>
      <c r="FF19" s="268">
        <f t="shared" ca="1" si="10"/>
        <v>0</v>
      </c>
      <c r="FG19" s="268">
        <f t="shared" ca="1" si="10"/>
        <v>0</v>
      </c>
      <c r="FH19" s="268">
        <f t="shared" ca="1" si="10"/>
        <v>0</v>
      </c>
      <c r="FI19" s="268">
        <f t="shared" ref="FI19:GJ19" ca="1" si="11" xml:space="preserve"> FI$16</f>
        <v>0</v>
      </c>
      <c r="FJ19" s="268">
        <f t="shared" ca="1" si="11"/>
        <v>0</v>
      </c>
      <c r="FK19" s="268">
        <f t="shared" ca="1" si="11"/>
        <v>0</v>
      </c>
      <c r="FL19" s="268">
        <f t="shared" ca="1" si="11"/>
        <v>0</v>
      </c>
      <c r="FM19" s="268">
        <f t="shared" ca="1" si="11"/>
        <v>0</v>
      </c>
      <c r="FN19" s="268">
        <f t="shared" ca="1" si="11"/>
        <v>0</v>
      </c>
      <c r="FO19" s="268">
        <f t="shared" ca="1" si="11"/>
        <v>0</v>
      </c>
      <c r="FP19" s="268">
        <f t="shared" ca="1" si="11"/>
        <v>0</v>
      </c>
      <c r="FQ19" s="268">
        <f t="shared" ca="1" si="11"/>
        <v>0</v>
      </c>
      <c r="FR19" s="268">
        <f t="shared" ca="1" si="11"/>
        <v>0</v>
      </c>
      <c r="FS19" s="268">
        <f t="shared" ca="1" si="11"/>
        <v>0</v>
      </c>
      <c r="FT19" s="268">
        <f t="shared" ca="1" si="11"/>
        <v>0</v>
      </c>
      <c r="FU19" s="268">
        <f t="shared" ca="1" si="11"/>
        <v>0</v>
      </c>
      <c r="FV19" s="268">
        <f t="shared" ca="1" si="11"/>
        <v>0</v>
      </c>
      <c r="FW19" s="268">
        <f t="shared" ca="1" si="11"/>
        <v>0</v>
      </c>
      <c r="FX19" s="268">
        <f t="shared" ca="1" si="11"/>
        <v>0</v>
      </c>
      <c r="FY19" s="268">
        <f t="shared" ca="1" si="11"/>
        <v>0</v>
      </c>
      <c r="FZ19" s="268">
        <f t="shared" ca="1" si="11"/>
        <v>0</v>
      </c>
      <c r="GA19" s="268">
        <f t="shared" ca="1" si="11"/>
        <v>0</v>
      </c>
      <c r="GB19" s="268">
        <f t="shared" ca="1" si="11"/>
        <v>0</v>
      </c>
      <c r="GC19" s="268">
        <f t="shared" ca="1" si="11"/>
        <v>0</v>
      </c>
      <c r="GD19" s="268">
        <f t="shared" ca="1" si="11"/>
        <v>0</v>
      </c>
      <c r="GE19" s="268">
        <f t="shared" ca="1" si="11"/>
        <v>0</v>
      </c>
      <c r="GF19" s="268">
        <f t="shared" ca="1" si="11"/>
        <v>0</v>
      </c>
      <c r="GG19" s="268">
        <f t="shared" ca="1" si="11"/>
        <v>0</v>
      </c>
      <c r="GH19" s="268">
        <f t="shared" ca="1" si="11"/>
        <v>0</v>
      </c>
      <c r="GI19" s="268">
        <f t="shared" ca="1" si="11"/>
        <v>0</v>
      </c>
      <c r="GJ19" s="268">
        <f t="shared" ca="1" si="11"/>
        <v>0</v>
      </c>
    </row>
    <row r="20" spans="1:192" s="548" customFormat="1" x14ac:dyDescent="0.25">
      <c r="A20" s="189"/>
      <c r="B20" s="189"/>
      <c r="C20" s="190"/>
      <c r="D20" s="191"/>
      <c r="E20" s="249" t="s">
        <v>197</v>
      </c>
      <c r="F20" s="586">
        <f ca="1" xml:space="preserve"> XIRR(J19:GJ19, J18:GJ18)</f>
        <v>0.18273352980613711</v>
      </c>
      <c r="G20" s="249" t="s">
        <v>108</v>
      </c>
      <c r="H20" s="249"/>
      <c r="I20" s="192"/>
      <c r="J20" s="249"/>
      <c r="K20" s="249"/>
      <c r="L20" s="249"/>
      <c r="M20" s="249"/>
      <c r="N20" s="249"/>
      <c r="O20" s="249"/>
      <c r="P20" s="249"/>
      <c r="Q20" s="249"/>
      <c r="R20" s="249"/>
      <c r="S20" s="249"/>
      <c r="T20" s="249"/>
      <c r="U20" s="249"/>
      <c r="V20" s="249"/>
      <c r="W20" s="249"/>
      <c r="X20" s="249"/>
      <c r="Y20" s="249"/>
      <c r="Z20" s="249"/>
      <c r="AA20" s="249"/>
      <c r="AB20" s="249"/>
      <c r="AC20" s="249"/>
      <c r="AD20" s="249"/>
      <c r="AE20" s="249"/>
      <c r="AF20" s="249"/>
      <c r="AG20" s="249"/>
      <c r="AH20" s="249"/>
      <c r="AI20" s="249"/>
      <c r="AJ20" s="249"/>
      <c r="AK20" s="249"/>
      <c r="AL20" s="249"/>
      <c r="AM20" s="249"/>
      <c r="AN20" s="249"/>
      <c r="AO20" s="249"/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249"/>
      <c r="BB20" s="249"/>
      <c r="BC20" s="249"/>
      <c r="BD20" s="249"/>
      <c r="BE20" s="249"/>
      <c r="BF20" s="249"/>
      <c r="BG20" s="249"/>
      <c r="BH20" s="249"/>
      <c r="BI20" s="249"/>
      <c r="BJ20" s="249"/>
      <c r="BK20" s="249"/>
      <c r="BL20" s="249"/>
      <c r="BM20" s="249"/>
      <c r="BN20" s="249"/>
      <c r="BO20" s="249"/>
      <c r="BP20" s="249"/>
      <c r="BQ20" s="249"/>
      <c r="BR20" s="249"/>
      <c r="BS20" s="249"/>
      <c r="BT20" s="249"/>
      <c r="BU20" s="249"/>
      <c r="BV20" s="249"/>
      <c r="BW20" s="249"/>
      <c r="BX20" s="249"/>
      <c r="BY20" s="249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M20" s="249"/>
      <c r="CN20" s="249"/>
      <c r="CO20" s="249"/>
      <c r="CP20" s="249"/>
      <c r="CQ20" s="249"/>
      <c r="CR20" s="249"/>
      <c r="CS20" s="249"/>
      <c r="CT20" s="249"/>
      <c r="CU20" s="249"/>
      <c r="CV20" s="249"/>
      <c r="CW20" s="249"/>
      <c r="CX20" s="249"/>
      <c r="CY20" s="249"/>
      <c r="CZ20" s="249"/>
      <c r="DA20" s="249"/>
      <c r="DB20" s="249"/>
      <c r="DC20" s="249"/>
      <c r="DD20" s="249"/>
      <c r="DE20" s="249"/>
      <c r="DF20" s="249"/>
      <c r="DG20" s="249"/>
      <c r="DH20" s="249"/>
      <c r="DI20" s="249"/>
      <c r="DJ20" s="249"/>
      <c r="DK20" s="249"/>
      <c r="DL20" s="249"/>
      <c r="DM20" s="249"/>
      <c r="DN20" s="249"/>
      <c r="DO20" s="249"/>
      <c r="DP20" s="249"/>
      <c r="DQ20" s="249"/>
      <c r="DR20" s="249"/>
      <c r="DS20" s="249"/>
      <c r="DT20" s="249"/>
      <c r="DU20" s="249"/>
      <c r="DV20" s="249"/>
      <c r="DW20" s="249"/>
      <c r="DX20" s="249"/>
      <c r="DY20" s="249"/>
      <c r="DZ20" s="249"/>
      <c r="EA20" s="249"/>
      <c r="EB20" s="249"/>
      <c r="EC20" s="249"/>
      <c r="ED20" s="249"/>
      <c r="EE20" s="249"/>
      <c r="EF20" s="249"/>
      <c r="EG20" s="249"/>
      <c r="EH20" s="249"/>
      <c r="EI20" s="249"/>
      <c r="EJ20" s="249"/>
      <c r="EK20" s="249"/>
      <c r="EL20" s="249"/>
      <c r="EM20" s="249"/>
      <c r="EN20" s="249"/>
      <c r="EO20" s="249"/>
      <c r="EP20" s="249"/>
      <c r="EQ20" s="249"/>
      <c r="ER20" s="249"/>
      <c r="ES20" s="249"/>
      <c r="ET20" s="249"/>
      <c r="EU20" s="249"/>
      <c r="EV20" s="249"/>
      <c r="EW20" s="249"/>
      <c r="EX20" s="249"/>
      <c r="EY20" s="249"/>
      <c r="EZ20" s="249"/>
      <c r="FA20" s="249"/>
      <c r="FB20" s="249"/>
      <c r="FC20" s="249"/>
      <c r="FD20" s="249"/>
      <c r="FE20" s="249"/>
      <c r="FF20" s="249"/>
      <c r="FG20" s="249"/>
      <c r="FH20" s="249"/>
      <c r="FI20" s="249"/>
      <c r="FJ20" s="249"/>
      <c r="FK20" s="249"/>
      <c r="FL20" s="249"/>
      <c r="FM20" s="249"/>
      <c r="FN20" s="249"/>
      <c r="FO20" s="249"/>
      <c r="FP20" s="249"/>
      <c r="FQ20" s="249"/>
      <c r="FR20" s="249"/>
      <c r="FS20" s="249"/>
      <c r="FT20" s="249"/>
      <c r="FU20" s="249"/>
      <c r="FV20" s="249"/>
      <c r="FW20" s="249"/>
      <c r="FX20" s="249"/>
      <c r="FY20" s="249"/>
      <c r="FZ20" s="249"/>
      <c r="GA20" s="249"/>
      <c r="GB20" s="249"/>
      <c r="GC20" s="249"/>
      <c r="GD20" s="249"/>
      <c r="GE20" s="249"/>
      <c r="GF20" s="249"/>
      <c r="GG20" s="249"/>
      <c r="GH20" s="249"/>
      <c r="GI20" s="249"/>
      <c r="GJ20" s="249"/>
    </row>
    <row r="23" spans="1:192" x14ac:dyDescent="0.25">
      <c r="A23" s="15" t="s">
        <v>234</v>
      </c>
    </row>
    <row r="24" spans="1:192" x14ac:dyDescent="0.25">
      <c r="B24" s="15" t="s">
        <v>249</v>
      </c>
    </row>
    <row r="25" spans="1:192" s="553" customFormat="1" x14ac:dyDescent="0.25">
      <c r="A25" s="129"/>
      <c r="B25" s="129"/>
      <c r="C25" s="130"/>
      <c r="D25" s="131"/>
      <c r="E25" s="248" t="str">
        <f xml:space="preserve"> Equity!E$12</f>
        <v>Share capital drawdown</v>
      </c>
      <c r="F25" s="248">
        <f xml:space="preserve"> Equity!F$12</f>
        <v>30000.000000000004</v>
      </c>
      <c r="G25" s="252" t="str">
        <f xml:space="preserve"> Equity!G$12</f>
        <v>$ 000s</v>
      </c>
      <c r="H25" s="552"/>
      <c r="I25" s="197"/>
      <c r="J25" s="552"/>
      <c r="K25" s="552"/>
      <c r="L25" s="552"/>
      <c r="M25" s="552"/>
      <c r="N25" s="552"/>
      <c r="O25" s="552"/>
      <c r="P25" s="552"/>
      <c r="Q25" s="552"/>
      <c r="R25" s="552"/>
      <c r="S25" s="552"/>
      <c r="T25" s="552"/>
      <c r="U25" s="552"/>
      <c r="V25" s="552"/>
      <c r="W25" s="552"/>
      <c r="X25" s="552"/>
      <c r="Y25" s="552"/>
      <c r="Z25" s="552"/>
      <c r="AA25" s="552"/>
      <c r="AB25" s="552"/>
      <c r="AC25" s="552"/>
      <c r="AD25" s="552"/>
      <c r="AE25" s="552"/>
      <c r="AF25" s="552"/>
      <c r="AG25" s="552"/>
      <c r="AH25" s="552"/>
      <c r="AI25" s="552"/>
      <c r="AJ25" s="552"/>
      <c r="AK25" s="552"/>
      <c r="AL25" s="552"/>
      <c r="AM25" s="552"/>
      <c r="AN25" s="552"/>
      <c r="AO25" s="552"/>
      <c r="AP25" s="552"/>
      <c r="AQ25" s="552"/>
      <c r="AR25" s="552"/>
      <c r="AS25" s="552"/>
      <c r="AT25" s="552"/>
      <c r="AU25" s="552"/>
      <c r="AV25" s="552"/>
      <c r="AW25" s="552"/>
      <c r="AX25" s="552"/>
      <c r="AY25" s="552"/>
      <c r="AZ25" s="552"/>
      <c r="BA25" s="552"/>
      <c r="BB25" s="552"/>
      <c r="BC25" s="552"/>
      <c r="BD25" s="552"/>
      <c r="BE25" s="552"/>
      <c r="BF25" s="552"/>
      <c r="BG25" s="552"/>
      <c r="BH25" s="552"/>
      <c r="BI25" s="552"/>
      <c r="BJ25" s="552"/>
      <c r="BK25" s="552"/>
      <c r="BL25" s="552"/>
      <c r="BM25" s="552"/>
      <c r="BN25" s="552"/>
      <c r="BO25" s="552"/>
      <c r="BP25" s="552"/>
      <c r="BQ25" s="552"/>
      <c r="BR25" s="552"/>
      <c r="BS25" s="552"/>
      <c r="BT25" s="552"/>
      <c r="BU25" s="552"/>
      <c r="BV25" s="552"/>
      <c r="BW25" s="552"/>
      <c r="BX25" s="552"/>
      <c r="BY25" s="552"/>
      <c r="BZ25" s="552"/>
      <c r="CA25" s="552"/>
      <c r="CB25" s="552"/>
      <c r="CC25" s="552"/>
      <c r="CD25" s="552"/>
      <c r="CE25" s="552"/>
      <c r="CF25" s="552"/>
      <c r="CG25" s="552"/>
      <c r="CH25" s="552"/>
      <c r="CI25" s="552"/>
      <c r="CJ25" s="552"/>
      <c r="CK25" s="552"/>
      <c r="CL25" s="552"/>
      <c r="CM25" s="552"/>
      <c r="CN25" s="552"/>
      <c r="CO25" s="552"/>
      <c r="CP25" s="552"/>
      <c r="CQ25" s="552"/>
      <c r="CR25" s="552"/>
      <c r="CS25" s="552"/>
      <c r="CT25" s="552"/>
      <c r="CU25" s="552"/>
      <c r="CV25" s="552"/>
      <c r="CW25" s="552"/>
      <c r="CX25" s="552"/>
      <c r="CY25" s="552"/>
      <c r="CZ25" s="552"/>
      <c r="DA25" s="552"/>
      <c r="DB25" s="552"/>
      <c r="DC25" s="552"/>
      <c r="DD25" s="552"/>
      <c r="DE25" s="552"/>
      <c r="DF25" s="552"/>
      <c r="DG25" s="552"/>
      <c r="DH25" s="552"/>
      <c r="DI25" s="552"/>
      <c r="DJ25" s="552"/>
      <c r="DK25" s="552"/>
      <c r="DL25" s="552"/>
      <c r="DM25" s="552"/>
      <c r="DN25" s="552"/>
      <c r="DO25" s="552"/>
      <c r="DP25" s="552"/>
      <c r="DQ25" s="552"/>
      <c r="DR25" s="552"/>
      <c r="DS25" s="552"/>
      <c r="DT25" s="552"/>
      <c r="DU25" s="552"/>
      <c r="DV25" s="552"/>
      <c r="DW25" s="552"/>
      <c r="DX25" s="552"/>
      <c r="DY25" s="552"/>
      <c r="DZ25" s="552"/>
      <c r="EA25" s="552"/>
      <c r="EB25" s="552"/>
      <c r="EC25" s="552"/>
      <c r="ED25" s="552"/>
      <c r="EE25" s="552"/>
      <c r="EF25" s="552"/>
      <c r="EG25" s="552"/>
      <c r="EH25" s="552"/>
      <c r="EI25" s="552"/>
      <c r="EJ25" s="552"/>
      <c r="EK25" s="552"/>
      <c r="EL25" s="552"/>
      <c r="EM25" s="552"/>
      <c r="EN25" s="552"/>
      <c r="EO25" s="552"/>
      <c r="EP25" s="552"/>
      <c r="EQ25" s="552"/>
      <c r="ER25" s="552"/>
      <c r="ES25" s="552"/>
      <c r="ET25" s="552"/>
      <c r="EU25" s="552"/>
      <c r="EV25" s="552"/>
      <c r="EW25" s="552"/>
      <c r="EX25" s="552"/>
      <c r="EY25" s="552"/>
      <c r="EZ25" s="552"/>
      <c r="FA25" s="552"/>
      <c r="FB25" s="552"/>
      <c r="FC25" s="552"/>
      <c r="FD25" s="552"/>
      <c r="FE25" s="552"/>
      <c r="FF25" s="552"/>
      <c r="FG25" s="552"/>
      <c r="FH25" s="552"/>
      <c r="FI25" s="552"/>
      <c r="FJ25" s="552"/>
      <c r="FK25" s="552"/>
      <c r="FL25" s="552"/>
      <c r="FM25" s="552"/>
      <c r="FN25" s="552"/>
      <c r="FO25" s="552"/>
      <c r="FP25" s="552"/>
      <c r="FQ25" s="552"/>
      <c r="FR25" s="552"/>
      <c r="FS25" s="552"/>
      <c r="FT25" s="552"/>
      <c r="FU25" s="552"/>
      <c r="FV25" s="552"/>
      <c r="FW25" s="552"/>
      <c r="FX25" s="552"/>
      <c r="FY25" s="552"/>
      <c r="FZ25" s="552"/>
      <c r="GA25" s="552"/>
      <c r="GB25" s="552"/>
      <c r="GC25" s="552"/>
      <c r="GD25" s="552"/>
      <c r="GE25" s="552"/>
      <c r="GF25" s="552"/>
      <c r="GG25" s="552"/>
      <c r="GH25" s="552"/>
      <c r="GI25" s="552"/>
      <c r="GJ25" s="552"/>
    </row>
    <row r="26" spans="1:192" x14ac:dyDescent="0.25">
      <c r="E26" s="198" t="str">
        <f xml:space="preserve"> InpC!E$58</f>
        <v>Aurelius share of ProjectCo</v>
      </c>
      <c r="F26" s="427">
        <f xml:space="preserve"> InpC!F$58</f>
        <v>0.4</v>
      </c>
      <c r="G26" s="198" t="str">
        <f xml:space="preserve"> InpC!G$58</f>
        <v>%</v>
      </c>
      <c r="H26" s="43"/>
    </row>
    <row r="27" spans="1:192" x14ac:dyDescent="0.25">
      <c r="E27" s="12" t="s">
        <v>236</v>
      </c>
      <c r="F27" s="12">
        <f xml:space="preserve"> F25 * F26</f>
        <v>12000.000000000002</v>
      </c>
      <c r="G27" s="12" t="str">
        <f xml:space="preserve"> SMU</f>
        <v>$ 000s</v>
      </c>
    </row>
    <row r="29" spans="1:192" x14ac:dyDescent="0.25">
      <c r="E29" s="198" t="str">
        <f xml:space="preserve"> InpC!E$58</f>
        <v>Aurelius share of ProjectCo</v>
      </c>
      <c r="F29" s="427">
        <f xml:space="preserve"> InpC!F$58</f>
        <v>0.4</v>
      </c>
      <c r="G29" s="198" t="str">
        <f xml:space="preserve"> InpC!G$58</f>
        <v>%</v>
      </c>
      <c r="H29" s="43"/>
    </row>
    <row r="30" spans="1:192" x14ac:dyDescent="0.25">
      <c r="E30" s="252" t="str">
        <f xml:space="preserve"> Equity!E$62</f>
        <v>Dividends paid POS</v>
      </c>
      <c r="F30" s="252">
        <f xml:space="preserve"> Equity!F$62</f>
        <v>0</v>
      </c>
      <c r="G30" s="252" t="str">
        <f xml:space="preserve"> Equity!G$62</f>
        <v>$ 000s</v>
      </c>
      <c r="H30" s="252">
        <f ca="1" xml:space="preserve"> Equity!H$62</f>
        <v>217633.25471094763</v>
      </c>
      <c r="I30" s="252">
        <f xml:space="preserve"> Equity!I$62</f>
        <v>0</v>
      </c>
      <c r="J30" s="252">
        <f ca="1" xml:space="preserve"> Equity!J$62</f>
        <v>0</v>
      </c>
      <c r="K30" s="252">
        <f ca="1" xml:space="preserve"> Equity!K$62</f>
        <v>0</v>
      </c>
      <c r="L30" s="252">
        <f ca="1" xml:space="preserve"> Equity!L$62</f>
        <v>0</v>
      </c>
      <c r="M30" s="252">
        <f ca="1" xml:space="preserve"> Equity!M$62</f>
        <v>1961.8750000000018</v>
      </c>
      <c r="N30" s="252">
        <f ca="1" xml:space="preserve"> Equity!N$62</f>
        <v>2450.6750000000011</v>
      </c>
      <c r="O30" s="252">
        <f ca="1" xml:space="preserve"> Equity!O$62</f>
        <v>0</v>
      </c>
      <c r="P30" s="252">
        <f ca="1" xml:space="preserve"> Equity!P$62</f>
        <v>0</v>
      </c>
      <c r="Q30" s="252">
        <f ca="1" xml:space="preserve"> Equity!Q$62</f>
        <v>526.01783194838413</v>
      </c>
      <c r="R30" s="252">
        <f ca="1" xml:space="preserve"> Equity!R$62</f>
        <v>2535.1436567164192</v>
      </c>
      <c r="S30" s="252">
        <f ca="1" xml:space="preserve"> Equity!S$62</f>
        <v>0</v>
      </c>
      <c r="T30" s="252">
        <f ca="1" xml:space="preserve"> Equity!T$62</f>
        <v>0</v>
      </c>
      <c r="U30" s="252">
        <f ca="1" xml:space="preserve"> Equity!U$62</f>
        <v>819.51577160535885</v>
      </c>
      <c r="V30" s="252">
        <f ca="1" xml:space="preserve"> Equity!V$62</f>
        <v>2619.7527678770348</v>
      </c>
      <c r="W30" s="252">
        <f ca="1" xml:space="preserve"> Equity!W$62</f>
        <v>0</v>
      </c>
      <c r="X30" s="252">
        <f ca="1" xml:space="preserve"> Equity!X$62</f>
        <v>0</v>
      </c>
      <c r="Y30" s="252">
        <f ca="1" xml:space="preserve"> Equity!Y$62</f>
        <v>1103.9283123809789</v>
      </c>
      <c r="Z30" s="252">
        <f ca="1" xml:space="preserve"> Equity!Z$62</f>
        <v>2704.5016347035175</v>
      </c>
      <c r="AA30" s="252">
        <f ca="1" xml:space="preserve"> Equity!AA$62</f>
        <v>0</v>
      </c>
      <c r="AB30" s="252">
        <f ca="1" xml:space="preserve"> Equity!AB$62</f>
        <v>0</v>
      </c>
      <c r="AC30" s="252">
        <f ca="1" xml:space="preserve"> Equity!AC$62</f>
        <v>1407.2741668786609</v>
      </c>
      <c r="AD30" s="252">
        <f ca="1" xml:space="preserve"> Equity!AD$62</f>
        <v>2789.3895618940492</v>
      </c>
      <c r="AE30" s="252">
        <f ca="1" xml:space="preserve"> Equity!AE$62</f>
        <v>0</v>
      </c>
      <c r="AF30" s="252">
        <f ca="1" xml:space="preserve"> Equity!AF$62</f>
        <v>0</v>
      </c>
      <c r="AG30" s="252">
        <f ca="1" xml:space="preserve"> Equity!AG$62</f>
        <v>1701.5320955210582</v>
      </c>
      <c r="AH30" s="252">
        <f ca="1" xml:space="preserve"> Equity!AH$62</f>
        <v>2874.4158576060199</v>
      </c>
      <c r="AI30" s="252">
        <f ca="1" xml:space="preserve"> Equity!AI$62</f>
        <v>0</v>
      </c>
      <c r="AJ30" s="252">
        <f ca="1" xml:space="preserve"> Equity!AJ$62</f>
        <v>0</v>
      </c>
      <c r="AK30" s="252">
        <f ca="1" xml:space="preserve"> Equity!AK$62</f>
        <v>1996.0408373227799</v>
      </c>
      <c r="AL30" s="252">
        <f ca="1" xml:space="preserve"> Equity!AL$62</f>
        <v>2899.2494785453619</v>
      </c>
      <c r="AM30" s="252">
        <f ca="1" xml:space="preserve"> Equity!AM$62</f>
        <v>0</v>
      </c>
      <c r="AN30" s="252">
        <f ca="1" xml:space="preserve"> Equity!AN$62</f>
        <v>0</v>
      </c>
      <c r="AO30" s="252">
        <f ca="1" xml:space="preserve"> Equity!AO$62</f>
        <v>1526.3839969571115</v>
      </c>
      <c r="AP30" s="252">
        <f ca="1" xml:space="preserve"> Equity!AP$62</f>
        <v>2311.8401845259596</v>
      </c>
      <c r="AQ30" s="252">
        <f ca="1" xml:space="preserve"> Equity!AQ$62</f>
        <v>0</v>
      </c>
      <c r="AR30" s="252">
        <f ca="1" xml:space="preserve"> Equity!AR$62</f>
        <v>0</v>
      </c>
      <c r="AS30" s="252">
        <f ca="1" xml:space="preserve"> Equity!AS$62</f>
        <v>1621.2806119291183</v>
      </c>
      <c r="AT30" s="252">
        <f ca="1" xml:space="preserve"> Equity!AT$62</f>
        <v>2338.2803814130843</v>
      </c>
      <c r="AU30" s="252">
        <f ca="1" xml:space="preserve"> Equity!AU$62</f>
        <v>0</v>
      </c>
      <c r="AV30" s="252">
        <f ca="1" xml:space="preserve"> Equity!AV$62</f>
        <v>0</v>
      </c>
      <c r="AW30" s="252">
        <f ca="1" xml:space="preserve"> Equity!AW$62</f>
        <v>1739.5718038390191</v>
      </c>
      <c r="AX30" s="252">
        <f ca="1" xml:space="preserve"> Equity!AX$62</f>
        <v>2372.6030611906149</v>
      </c>
      <c r="AY30" s="252">
        <f ca="1" xml:space="preserve"> Equity!AY$62</f>
        <v>0</v>
      </c>
      <c r="AZ30" s="252">
        <f ca="1" xml:space="preserve"> Equity!AZ$62</f>
        <v>0</v>
      </c>
      <c r="BA30" s="252">
        <f ca="1" xml:space="preserve"> Equity!BA$62</f>
        <v>3629.6563388536106</v>
      </c>
      <c r="BB30" s="252">
        <f ca="1" xml:space="preserve"> Equity!BB$62</f>
        <v>4140.8256603207283</v>
      </c>
      <c r="BC30" s="252">
        <f ca="1" xml:space="preserve"> Equity!BC$62</f>
        <v>1675.4393387875091</v>
      </c>
      <c r="BD30" s="252">
        <f ca="1" xml:space="preserve"> Equity!BD$62</f>
        <v>1669.6402277225097</v>
      </c>
      <c r="BE30" s="252">
        <f ca="1" xml:space="preserve"> Equity!BE$62</f>
        <v>3743.8223981248057</v>
      </c>
      <c r="BF30" s="252">
        <f ca="1" xml:space="preserve"> Equity!BF$62</f>
        <v>4096.6931043342374</v>
      </c>
      <c r="BG30" s="252">
        <f ca="1" xml:space="preserve"> Equity!BG$62</f>
        <v>1644.6743311899797</v>
      </c>
      <c r="BH30" s="252">
        <f ca="1" xml:space="preserve"> Equity!BH$62</f>
        <v>1639.950918983094</v>
      </c>
      <c r="BI30" s="252">
        <f ca="1" xml:space="preserve"> Equity!BI$62</f>
        <v>3704.8082802861009</v>
      </c>
      <c r="BJ30" s="252">
        <f ca="1" xml:space="preserve"> Equity!BJ$62</f>
        <v>4056.8681907650021</v>
      </c>
      <c r="BK30" s="252">
        <f ca="1" xml:space="preserve"> Equity!BK$62</f>
        <v>1617.9460569207358</v>
      </c>
      <c r="BL30" s="252">
        <f ca="1" xml:space="preserve"> Equity!BL$62</f>
        <v>1614.0988081569014</v>
      </c>
      <c r="BM30" s="252">
        <f ca="1" xml:space="preserve"> Equity!BM$62</f>
        <v>3669.4932779502114</v>
      </c>
      <c r="BN30" s="252">
        <f ca="1" xml:space="preserve"> Equity!BN$62</f>
        <v>4020.5711757374834</v>
      </c>
      <c r="BO30" s="252">
        <f ca="1" xml:space="preserve"> Equity!BO$62</f>
        <v>1594.5140355515878</v>
      </c>
      <c r="BP30" s="252">
        <f ca="1" xml:space="preserve"> Equity!BP$62</f>
        <v>1591.3804273881403</v>
      </c>
      <c r="BQ30" s="252">
        <f ca="1" xml:space="preserve"> Equity!BQ$62</f>
        <v>3637.2088291044602</v>
      </c>
      <c r="BR30" s="252">
        <f ca="1" xml:space="preserve"> Equity!BR$62</f>
        <v>3987.16685698733</v>
      </c>
      <c r="BS30" s="252">
        <f ca="1" xml:space="preserve"> Equity!BS$62</f>
        <v>1573.7750998105785</v>
      </c>
      <c r="BT30" s="252">
        <f ca="1" xml:space="preserve"> Equity!BT$62</f>
        <v>1571.2227563763995</v>
      </c>
      <c r="BU30" s="252">
        <f ca="1" xml:space="preserve"> Equity!BU$62</f>
        <v>3607.4102982448703</v>
      </c>
      <c r="BV30" s="252">
        <f ca="1" xml:space="preserve"> Equity!BV$62</f>
        <v>3956.1377627735155</v>
      </c>
      <c r="BW30" s="252">
        <f ca="1" xml:space="preserve"> Equity!BW$62</f>
        <v>1555.2379250553518</v>
      </c>
      <c r="BX30" s="252">
        <f ca="1" xml:space="preserve"> Equity!BX$62</f>
        <v>1103.6418095983965</v>
      </c>
      <c r="BY30" s="252">
        <f ca="1" xml:space="preserve"> Equity!BY$62</f>
        <v>2742.1298500078788</v>
      </c>
      <c r="BZ30" s="252">
        <f ca="1" xml:space="preserve"> Equity!BZ$62</f>
        <v>3091.4143818267776</v>
      </c>
      <c r="CA30" s="252">
        <f ca="1" xml:space="preserve"> Equity!CA$62</f>
        <v>704.63674773097227</v>
      </c>
      <c r="CB30" s="252">
        <f ca="1" xml:space="preserve"> Equity!CB$62</f>
        <v>704.63674773097341</v>
      </c>
      <c r="CC30" s="252">
        <f ca="1" xml:space="preserve"> Equity!CC$62</f>
        <v>2723.0147761272433</v>
      </c>
      <c r="CD30" s="252">
        <f ca="1" xml:space="preserve"> Equity!CD$62</f>
        <v>3070.5615739569926</v>
      </c>
      <c r="CE30" s="252">
        <f ca="1" xml:space="preserve"> Equity!CE$62</f>
        <v>695.65845545370428</v>
      </c>
      <c r="CF30" s="252">
        <f ca="1" xml:space="preserve"> Equity!CF$62</f>
        <v>695.65845545370541</v>
      </c>
      <c r="CG30" s="252">
        <f ca="1" xml:space="preserve"> Equity!CG$62</f>
        <v>2703.9948021166615</v>
      </c>
      <c r="CH30" s="252">
        <f ca="1" xml:space="preserve"> Equity!CH$62</f>
        <v>3049.8125113999945</v>
      </c>
      <c r="CI30" s="252">
        <f ca="1" xml:space="preserve"> Equity!CI$62</f>
        <v>686.72483129721877</v>
      </c>
      <c r="CJ30" s="252">
        <f ca="1" xml:space="preserve"> Equity!CJ$62</f>
        <v>686.72483129721945</v>
      </c>
      <c r="CK30" s="252">
        <f ca="1" xml:space="preserve"> Equity!CK$62</f>
        <v>2685.0694548424499</v>
      </c>
      <c r="CL30" s="252">
        <f ca="1" xml:space="preserve"> Equity!CL$62</f>
        <v>3029.166678009944</v>
      </c>
      <c r="CM30" s="252">
        <f ca="1" xml:space="preserve"> Equity!CM$62</f>
        <v>677.8356530320583</v>
      </c>
      <c r="CN30" s="252">
        <f ca="1" xml:space="preserve"> Equity!CN$62</f>
        <v>677.83565303205944</v>
      </c>
      <c r="CO30" s="252">
        <f ca="1" xml:space="preserve"> Equity!CO$62</f>
        <v>2666.238263524825</v>
      </c>
      <c r="CP30" s="252">
        <f ca="1" xml:space="preserve"> Equity!CP$62</f>
        <v>3008.6235602089</v>
      </c>
      <c r="CQ30" s="252">
        <f ca="1" xml:space="preserve"> Equity!CQ$62</f>
        <v>668.99069953438664</v>
      </c>
      <c r="CR30" s="252">
        <f ca="1" xml:space="preserve"> Equity!CR$62</f>
        <v>668.99069953438743</v>
      </c>
      <c r="CS30" s="252">
        <f ca="1" xml:space="preserve"> Equity!CS$62</f>
        <v>2647.5007597261961</v>
      </c>
      <c r="CT30" s="252">
        <f ca="1" xml:space="preserve"> Equity!CT$62</f>
        <v>2988.1826469740313</v>
      </c>
      <c r="CU30" s="252">
        <f ca="1" xml:space="preserve"> Equity!CU$62</f>
        <v>660.18975078048493</v>
      </c>
      <c r="CV30" s="252">
        <f ca="1" xml:space="preserve"> Equity!CV$62</f>
        <v>660.18975078048572</v>
      </c>
      <c r="CW30" s="252">
        <f ca="1" xml:space="preserve"> Equity!CW$62</f>
        <v>2628.8564773394983</v>
      </c>
      <c r="CX30" s="252">
        <f ca="1" xml:space="preserve"> Equity!CX$62</f>
        <v>2967.8434298249076</v>
      </c>
      <c r="CY30" s="252">
        <f ca="1" xml:space="preserve"> Equity!CY$62</f>
        <v>651.43258784127863</v>
      </c>
      <c r="CZ30" s="252">
        <f ca="1" xml:space="preserve"> Equity!CZ$62</f>
        <v>651.43258784127977</v>
      </c>
      <c r="DA30" s="252">
        <f ca="1" xml:space="preserve"> Equity!DA$62</f>
        <v>2610.3049525766169</v>
      </c>
      <c r="DB30" s="252">
        <f ca="1" xml:space="preserve"> Equity!DB$62</f>
        <v>2947.6054028108542</v>
      </c>
      <c r="DC30" s="252">
        <f ca="1" xml:space="preserve"> Equity!DC$62</f>
        <v>642.7189928768945</v>
      </c>
      <c r="DD30" s="252">
        <f ca="1" xml:space="preserve"> Equity!DD$62</f>
        <v>642.71899287689519</v>
      </c>
      <c r="DE30" s="252">
        <f ca="1" xml:space="preserve"> Equity!DE$62</f>
        <v>2591.845723956832</v>
      </c>
      <c r="DF30" s="252">
        <f ca="1" xml:space="preserve"> Equity!DF$62</f>
        <v>2927.4680624983621</v>
      </c>
      <c r="DG30" s="252">
        <f ca="1" xml:space="preserve"> Equity!DG$62</f>
        <v>634.0487491312382</v>
      </c>
      <c r="DH30" s="252">
        <f ca="1" xml:space="preserve"> Equity!DH$62</f>
        <v>634.04874913123933</v>
      </c>
      <c r="DI30" s="252">
        <f ca="1" xml:space="preserve"> Equity!DI$62</f>
        <v>3373.4783322953563</v>
      </c>
      <c r="DJ30" s="252">
        <f ca="1" xml:space="preserve"> Equity!DJ$62</f>
        <v>3707.4309079585692</v>
      </c>
      <c r="DK30" s="252">
        <f ca="1" xml:space="preserve"> Equity!DK$62</f>
        <v>1425.4216409266057</v>
      </c>
      <c r="DL30" s="252">
        <f ca="1" xml:space="preserve"> Equity!DL$62</f>
        <v>1425.4216409266064</v>
      </c>
      <c r="DM30" s="252">
        <f ca="1" xml:space="preserve"> Equity!DM$62</f>
        <v>3355.2023206918975</v>
      </c>
      <c r="DN30" s="252">
        <f ca="1" xml:space="preserve"> Equity!DN$62</f>
        <v>3687.4934407547962</v>
      </c>
      <c r="DO30" s="252">
        <f ca="1" xml:space="preserve"> Equity!DO$62</f>
        <v>1416.8374536583142</v>
      </c>
      <c r="DP30" s="252">
        <f ca="1" xml:space="preserve"> Equity!DP$62</f>
        <v>1416.8374536583153</v>
      </c>
      <c r="DQ30" s="252">
        <f ca="1" xml:space="preserve"> Equity!DQ$62</f>
        <v>3337.0172345193009</v>
      </c>
      <c r="DR30" s="252">
        <f ca="1" xml:space="preserve"> Equity!DR$62</f>
        <v>3667.6551649301459</v>
      </c>
      <c r="DS30" s="252">
        <f ca="1" xml:space="preserve"> Equity!DS$62</f>
        <v>1408.2959737893677</v>
      </c>
      <c r="DT30" s="252">
        <f ca="1" xml:space="preserve"> Equity!DT$62</f>
        <v>1408.2959737893684</v>
      </c>
      <c r="DU30" s="252">
        <f ca="1" xml:space="preserve"> Equity!DU$62</f>
        <v>3318.9226214122405</v>
      </c>
      <c r="DV30" s="252">
        <f ca="1" xml:space="preserve"> Equity!DV$62</f>
        <v>3647.9155869951719</v>
      </c>
      <c r="DW30" s="252">
        <f ca="1" xml:space="preserve"> Equity!DW$62</f>
        <v>1399.7969888451426</v>
      </c>
      <c r="DX30" s="252">
        <f ca="1" xml:space="preserve"> Equity!DX$62</f>
        <v>1399.7969888451432</v>
      </c>
      <c r="DY30" s="252">
        <f ca="1" xml:space="preserve"> Equity!DY$62</f>
        <v>3300.918031255962</v>
      </c>
      <c r="DZ30" s="252">
        <f ca="1" xml:space="preserve"> Equity!DZ$62</f>
        <v>3628.2742159155941</v>
      </c>
      <c r="EA30" s="252">
        <f ca="1" xml:space="preserve"> Equity!EA$62</f>
        <v>1391.3402874081021</v>
      </c>
      <c r="EB30" s="252">
        <f ca="1" xml:space="preserve"> Equity!EB$62</f>
        <v>1391.3402874081032</v>
      </c>
      <c r="EC30" s="252">
        <f ca="1" xml:space="preserve"> Equity!EC$62</f>
        <v>0</v>
      </c>
      <c r="ED30" s="252">
        <f ca="1" xml:space="preserve"> Equity!ED$62</f>
        <v>0</v>
      </c>
      <c r="EE30" s="252">
        <f ca="1" xml:space="preserve"> Equity!EE$62</f>
        <v>0</v>
      </c>
      <c r="EF30" s="252">
        <f ca="1" xml:space="preserve"> Equity!EF$62</f>
        <v>0</v>
      </c>
      <c r="EG30" s="252">
        <f ca="1" xml:space="preserve"> Equity!EG$62</f>
        <v>0</v>
      </c>
      <c r="EH30" s="252">
        <f ca="1" xml:space="preserve"> Equity!EH$62</f>
        <v>0</v>
      </c>
      <c r="EI30" s="252">
        <f ca="1" xml:space="preserve"> Equity!EI$62</f>
        <v>0</v>
      </c>
      <c r="EJ30" s="252">
        <f ca="1" xml:space="preserve"> Equity!EJ$62</f>
        <v>0</v>
      </c>
      <c r="EK30" s="252">
        <f ca="1" xml:space="preserve"> Equity!EK$62</f>
        <v>0</v>
      </c>
      <c r="EL30" s="252">
        <f ca="1" xml:space="preserve"> Equity!EL$62</f>
        <v>0</v>
      </c>
      <c r="EM30" s="252">
        <f ca="1" xml:space="preserve"> Equity!EM$62</f>
        <v>0</v>
      </c>
      <c r="EN30" s="252">
        <f ca="1" xml:space="preserve"> Equity!EN$62</f>
        <v>0</v>
      </c>
      <c r="EO30" s="252">
        <f ca="1" xml:space="preserve"> Equity!EO$62</f>
        <v>0</v>
      </c>
      <c r="EP30" s="252">
        <f ca="1" xml:space="preserve"> Equity!EP$62</f>
        <v>0</v>
      </c>
      <c r="EQ30" s="252">
        <f ca="1" xml:space="preserve"> Equity!EQ$62</f>
        <v>0</v>
      </c>
      <c r="ER30" s="252">
        <f ca="1" xml:space="preserve"> Equity!ER$62</f>
        <v>0</v>
      </c>
      <c r="ES30" s="252">
        <f ca="1" xml:space="preserve"> Equity!ES$62</f>
        <v>0</v>
      </c>
      <c r="ET30" s="252">
        <f ca="1" xml:space="preserve"> Equity!ET$62</f>
        <v>0</v>
      </c>
      <c r="EU30" s="252">
        <f ca="1" xml:space="preserve"> Equity!EU$62</f>
        <v>0</v>
      </c>
      <c r="EV30" s="252">
        <f ca="1" xml:space="preserve"> Equity!EV$62</f>
        <v>0</v>
      </c>
      <c r="EW30" s="252">
        <f ca="1" xml:space="preserve"> Equity!EW$62</f>
        <v>0</v>
      </c>
      <c r="EX30" s="252">
        <f ca="1" xml:space="preserve"> Equity!EX$62</f>
        <v>0</v>
      </c>
      <c r="EY30" s="252">
        <f ca="1" xml:space="preserve"> Equity!EY$62</f>
        <v>0</v>
      </c>
      <c r="EZ30" s="252">
        <f ca="1" xml:space="preserve"> Equity!EZ$62</f>
        <v>0</v>
      </c>
      <c r="FA30" s="252">
        <f ca="1" xml:space="preserve"> Equity!FA$62</f>
        <v>0</v>
      </c>
      <c r="FB30" s="252">
        <f ca="1" xml:space="preserve"> Equity!FB$62</f>
        <v>0</v>
      </c>
      <c r="FC30" s="252">
        <f ca="1" xml:space="preserve"> Equity!FC$62</f>
        <v>0</v>
      </c>
      <c r="FD30" s="252">
        <f ca="1" xml:space="preserve"> Equity!FD$62</f>
        <v>0</v>
      </c>
      <c r="FE30" s="252">
        <f ca="1" xml:space="preserve"> Equity!FE$62</f>
        <v>0</v>
      </c>
      <c r="FF30" s="252">
        <f ca="1" xml:space="preserve"> Equity!FF$62</f>
        <v>0</v>
      </c>
      <c r="FG30" s="252">
        <f ca="1" xml:space="preserve"> Equity!FG$62</f>
        <v>0</v>
      </c>
      <c r="FH30" s="252">
        <f ca="1" xml:space="preserve"> Equity!FH$62</f>
        <v>0</v>
      </c>
      <c r="FI30" s="252">
        <f ca="1" xml:space="preserve"> Equity!FI$62</f>
        <v>0</v>
      </c>
      <c r="FJ30" s="252">
        <f ca="1" xml:space="preserve"> Equity!FJ$62</f>
        <v>0</v>
      </c>
      <c r="FK30" s="252">
        <f ca="1" xml:space="preserve"> Equity!FK$62</f>
        <v>0</v>
      </c>
      <c r="FL30" s="252">
        <f ca="1" xml:space="preserve"> Equity!FL$62</f>
        <v>0</v>
      </c>
      <c r="FM30" s="252">
        <f ca="1" xml:space="preserve"> Equity!FM$62</f>
        <v>0</v>
      </c>
      <c r="FN30" s="252">
        <f ca="1" xml:space="preserve"> Equity!FN$62</f>
        <v>0</v>
      </c>
      <c r="FO30" s="252">
        <f ca="1" xml:space="preserve"> Equity!FO$62</f>
        <v>0</v>
      </c>
      <c r="FP30" s="252">
        <f ca="1" xml:space="preserve"> Equity!FP$62</f>
        <v>0</v>
      </c>
      <c r="FQ30" s="252">
        <f ca="1" xml:space="preserve"> Equity!FQ$62</f>
        <v>0</v>
      </c>
      <c r="FR30" s="252">
        <f ca="1" xml:space="preserve"> Equity!FR$62</f>
        <v>0</v>
      </c>
      <c r="FS30" s="252">
        <f ca="1" xml:space="preserve"> Equity!FS$62</f>
        <v>0</v>
      </c>
      <c r="FT30" s="252">
        <f ca="1" xml:space="preserve"> Equity!FT$62</f>
        <v>0</v>
      </c>
      <c r="FU30" s="252">
        <f ca="1" xml:space="preserve"> Equity!FU$62</f>
        <v>0</v>
      </c>
      <c r="FV30" s="252">
        <f ca="1" xml:space="preserve"> Equity!FV$62</f>
        <v>0</v>
      </c>
      <c r="FW30" s="252">
        <f ca="1" xml:space="preserve"> Equity!FW$62</f>
        <v>0</v>
      </c>
      <c r="FX30" s="252">
        <f ca="1" xml:space="preserve"> Equity!FX$62</f>
        <v>0</v>
      </c>
      <c r="FY30" s="252">
        <f ca="1" xml:space="preserve"> Equity!FY$62</f>
        <v>0</v>
      </c>
      <c r="FZ30" s="252">
        <f ca="1" xml:space="preserve"> Equity!FZ$62</f>
        <v>0</v>
      </c>
      <c r="GA30" s="252">
        <f ca="1" xml:space="preserve"> Equity!GA$62</f>
        <v>0</v>
      </c>
      <c r="GB30" s="252">
        <f ca="1" xml:space="preserve"> Equity!GB$62</f>
        <v>0</v>
      </c>
      <c r="GC30" s="252">
        <f ca="1" xml:space="preserve"> Equity!GC$62</f>
        <v>0</v>
      </c>
      <c r="GD30" s="252">
        <f ca="1" xml:space="preserve"> Equity!GD$62</f>
        <v>0</v>
      </c>
      <c r="GE30" s="252">
        <f ca="1" xml:space="preserve"> Equity!GE$62</f>
        <v>0</v>
      </c>
      <c r="GF30" s="252">
        <f ca="1" xml:space="preserve"> Equity!GF$62</f>
        <v>0</v>
      </c>
      <c r="GG30" s="252">
        <f ca="1" xml:space="preserve"> Equity!GG$62</f>
        <v>0</v>
      </c>
      <c r="GH30" s="252">
        <f ca="1" xml:space="preserve"> Equity!GH$62</f>
        <v>0</v>
      </c>
      <c r="GI30" s="252">
        <f ca="1" xml:space="preserve"> Equity!GI$62</f>
        <v>0</v>
      </c>
      <c r="GJ30" s="252">
        <f ca="1" xml:space="preserve"> Equity!GJ$62</f>
        <v>0</v>
      </c>
    </row>
    <row r="31" spans="1:192" x14ac:dyDescent="0.25">
      <c r="E31" s="252" t="str">
        <f xml:space="preserve"> Equity!E$16</f>
        <v>Share capital redemption POS</v>
      </c>
      <c r="F31" s="252">
        <f xml:space="preserve"> Equity!F$16</f>
        <v>0</v>
      </c>
      <c r="G31" s="252" t="str">
        <f xml:space="preserve"> Equity!G$16</f>
        <v>$ 000s</v>
      </c>
      <c r="H31" s="252">
        <f xml:space="preserve"> Equity!H$16</f>
        <v>30000.000000000004</v>
      </c>
      <c r="I31" s="252">
        <f xml:space="preserve"> Equity!I$16</f>
        <v>0</v>
      </c>
      <c r="J31" s="252">
        <f xml:space="preserve"> Equity!J$16</f>
        <v>0</v>
      </c>
      <c r="K31" s="252">
        <f xml:space="preserve"> Equity!K$16</f>
        <v>0</v>
      </c>
      <c r="L31" s="252">
        <f xml:space="preserve"> Equity!L$16</f>
        <v>0</v>
      </c>
      <c r="M31" s="252">
        <f xml:space="preserve"> Equity!M$16</f>
        <v>0</v>
      </c>
      <c r="N31" s="252">
        <f xml:space="preserve"> Equity!N$16</f>
        <v>0</v>
      </c>
      <c r="O31" s="252">
        <f xml:space="preserve"> Equity!O$16</f>
        <v>0</v>
      </c>
      <c r="P31" s="252">
        <f xml:space="preserve"> Equity!P$16</f>
        <v>0</v>
      </c>
      <c r="Q31" s="252">
        <f xml:space="preserve"> Equity!Q$16</f>
        <v>0</v>
      </c>
      <c r="R31" s="252">
        <f xml:space="preserve"> Equity!R$16</f>
        <v>0</v>
      </c>
      <c r="S31" s="252">
        <f xml:space="preserve"> Equity!S$16</f>
        <v>0</v>
      </c>
      <c r="T31" s="252">
        <f xml:space="preserve"> Equity!T$16</f>
        <v>0</v>
      </c>
      <c r="U31" s="252">
        <f xml:space="preserve"> Equity!U$16</f>
        <v>0</v>
      </c>
      <c r="V31" s="252">
        <f xml:space="preserve"> Equity!V$16</f>
        <v>0</v>
      </c>
      <c r="W31" s="252">
        <f xml:space="preserve"> Equity!W$16</f>
        <v>0</v>
      </c>
      <c r="X31" s="252">
        <f xml:space="preserve"> Equity!X$16</f>
        <v>0</v>
      </c>
      <c r="Y31" s="252">
        <f xml:space="preserve"> Equity!Y$16</f>
        <v>0</v>
      </c>
      <c r="Z31" s="252">
        <f xml:space="preserve"> Equity!Z$16</f>
        <v>0</v>
      </c>
      <c r="AA31" s="252">
        <f xml:space="preserve"> Equity!AA$16</f>
        <v>0</v>
      </c>
      <c r="AB31" s="252">
        <f xml:space="preserve"> Equity!AB$16</f>
        <v>0</v>
      </c>
      <c r="AC31" s="252">
        <f xml:space="preserve"> Equity!AC$16</f>
        <v>0</v>
      </c>
      <c r="AD31" s="252">
        <f xml:space="preserve"> Equity!AD$16</f>
        <v>0</v>
      </c>
      <c r="AE31" s="252">
        <f xml:space="preserve"> Equity!AE$16</f>
        <v>0</v>
      </c>
      <c r="AF31" s="252">
        <f xml:space="preserve"> Equity!AF$16</f>
        <v>0</v>
      </c>
      <c r="AG31" s="252">
        <f xml:space="preserve"> Equity!AG$16</f>
        <v>0</v>
      </c>
      <c r="AH31" s="252">
        <f xml:space="preserve"> Equity!AH$16</f>
        <v>0</v>
      </c>
      <c r="AI31" s="252">
        <f xml:space="preserve"> Equity!AI$16</f>
        <v>0</v>
      </c>
      <c r="AJ31" s="252">
        <f xml:space="preserve"> Equity!AJ$16</f>
        <v>0</v>
      </c>
      <c r="AK31" s="252">
        <f xml:space="preserve"> Equity!AK$16</f>
        <v>0</v>
      </c>
      <c r="AL31" s="252">
        <f xml:space="preserve"> Equity!AL$16</f>
        <v>0</v>
      </c>
      <c r="AM31" s="252">
        <f xml:space="preserve"> Equity!AM$16</f>
        <v>0</v>
      </c>
      <c r="AN31" s="252">
        <f xml:space="preserve"> Equity!AN$16</f>
        <v>0</v>
      </c>
      <c r="AO31" s="252">
        <f xml:space="preserve"> Equity!AO$16</f>
        <v>0</v>
      </c>
      <c r="AP31" s="252">
        <f xml:space="preserve"> Equity!AP$16</f>
        <v>0</v>
      </c>
      <c r="AQ31" s="252">
        <f xml:space="preserve"> Equity!AQ$16</f>
        <v>0</v>
      </c>
      <c r="AR31" s="252">
        <f xml:space="preserve"> Equity!AR$16</f>
        <v>0</v>
      </c>
      <c r="AS31" s="252">
        <f xml:space="preserve"> Equity!AS$16</f>
        <v>0</v>
      </c>
      <c r="AT31" s="252">
        <f xml:space="preserve"> Equity!AT$16</f>
        <v>0</v>
      </c>
      <c r="AU31" s="252">
        <f xml:space="preserve"> Equity!AU$16</f>
        <v>0</v>
      </c>
      <c r="AV31" s="252">
        <f xml:space="preserve"> Equity!AV$16</f>
        <v>0</v>
      </c>
      <c r="AW31" s="252">
        <f xml:space="preserve"> Equity!AW$16</f>
        <v>0</v>
      </c>
      <c r="AX31" s="252">
        <f xml:space="preserve"> Equity!AX$16</f>
        <v>0</v>
      </c>
      <c r="AY31" s="252">
        <f xml:space="preserve"> Equity!AY$16</f>
        <v>0</v>
      </c>
      <c r="AZ31" s="252">
        <f xml:space="preserve"> Equity!AZ$16</f>
        <v>0</v>
      </c>
      <c r="BA31" s="252">
        <f xml:space="preserve"> Equity!BA$16</f>
        <v>0</v>
      </c>
      <c r="BB31" s="252">
        <f xml:space="preserve"> Equity!BB$16</f>
        <v>0</v>
      </c>
      <c r="BC31" s="252">
        <f xml:space="preserve"> Equity!BC$16</f>
        <v>0</v>
      </c>
      <c r="BD31" s="252">
        <f xml:space="preserve"> Equity!BD$16</f>
        <v>0</v>
      </c>
      <c r="BE31" s="252">
        <f xml:space="preserve"> Equity!BE$16</f>
        <v>0</v>
      </c>
      <c r="BF31" s="252">
        <f xml:space="preserve"> Equity!BF$16</f>
        <v>0</v>
      </c>
      <c r="BG31" s="252">
        <f xml:space="preserve"> Equity!BG$16</f>
        <v>0</v>
      </c>
      <c r="BH31" s="252">
        <f xml:space="preserve"> Equity!BH$16</f>
        <v>0</v>
      </c>
      <c r="BI31" s="252">
        <f xml:space="preserve"> Equity!BI$16</f>
        <v>0</v>
      </c>
      <c r="BJ31" s="252">
        <f xml:space="preserve"> Equity!BJ$16</f>
        <v>0</v>
      </c>
      <c r="BK31" s="252">
        <f xml:space="preserve"> Equity!BK$16</f>
        <v>0</v>
      </c>
      <c r="BL31" s="252">
        <f xml:space="preserve"> Equity!BL$16</f>
        <v>0</v>
      </c>
      <c r="BM31" s="252">
        <f xml:space="preserve"> Equity!BM$16</f>
        <v>0</v>
      </c>
      <c r="BN31" s="252">
        <f xml:space="preserve"> Equity!BN$16</f>
        <v>0</v>
      </c>
      <c r="BO31" s="252">
        <f xml:space="preserve"> Equity!BO$16</f>
        <v>0</v>
      </c>
      <c r="BP31" s="252">
        <f xml:space="preserve"> Equity!BP$16</f>
        <v>0</v>
      </c>
      <c r="BQ31" s="252">
        <f xml:space="preserve"> Equity!BQ$16</f>
        <v>0</v>
      </c>
      <c r="BR31" s="252">
        <f xml:space="preserve"> Equity!BR$16</f>
        <v>0</v>
      </c>
      <c r="BS31" s="252">
        <f xml:space="preserve"> Equity!BS$16</f>
        <v>0</v>
      </c>
      <c r="BT31" s="252">
        <f xml:space="preserve"> Equity!BT$16</f>
        <v>0</v>
      </c>
      <c r="BU31" s="252">
        <f xml:space="preserve"> Equity!BU$16</f>
        <v>0</v>
      </c>
      <c r="BV31" s="252">
        <f xml:space="preserve"> Equity!BV$16</f>
        <v>0</v>
      </c>
      <c r="BW31" s="252">
        <f xml:space="preserve"> Equity!BW$16</f>
        <v>0</v>
      </c>
      <c r="BX31" s="252">
        <f xml:space="preserve"> Equity!BX$16</f>
        <v>0</v>
      </c>
      <c r="BY31" s="252">
        <f xml:space="preserve"> Equity!BY$16</f>
        <v>0</v>
      </c>
      <c r="BZ31" s="252">
        <f xml:space="preserve"> Equity!BZ$16</f>
        <v>0</v>
      </c>
      <c r="CA31" s="252">
        <f xml:space="preserve"> Equity!CA$16</f>
        <v>0</v>
      </c>
      <c r="CB31" s="252">
        <f xml:space="preserve"> Equity!CB$16</f>
        <v>0</v>
      </c>
      <c r="CC31" s="252">
        <f xml:space="preserve"> Equity!CC$16</f>
        <v>0</v>
      </c>
      <c r="CD31" s="252">
        <f xml:space="preserve"> Equity!CD$16</f>
        <v>0</v>
      </c>
      <c r="CE31" s="252">
        <f xml:space="preserve"> Equity!CE$16</f>
        <v>0</v>
      </c>
      <c r="CF31" s="252">
        <f xml:space="preserve"> Equity!CF$16</f>
        <v>0</v>
      </c>
      <c r="CG31" s="252">
        <f xml:space="preserve"> Equity!CG$16</f>
        <v>0</v>
      </c>
      <c r="CH31" s="252">
        <f xml:space="preserve"> Equity!CH$16</f>
        <v>0</v>
      </c>
      <c r="CI31" s="252">
        <f xml:space="preserve"> Equity!CI$16</f>
        <v>0</v>
      </c>
      <c r="CJ31" s="252">
        <f xml:space="preserve"> Equity!CJ$16</f>
        <v>0</v>
      </c>
      <c r="CK31" s="252">
        <f xml:space="preserve"> Equity!CK$16</f>
        <v>0</v>
      </c>
      <c r="CL31" s="252">
        <f xml:space="preserve"> Equity!CL$16</f>
        <v>0</v>
      </c>
      <c r="CM31" s="252">
        <f xml:space="preserve"> Equity!CM$16</f>
        <v>0</v>
      </c>
      <c r="CN31" s="252">
        <f xml:space="preserve"> Equity!CN$16</f>
        <v>0</v>
      </c>
      <c r="CO31" s="252">
        <f xml:space="preserve"> Equity!CO$16</f>
        <v>0</v>
      </c>
      <c r="CP31" s="252">
        <f xml:space="preserve"> Equity!CP$16</f>
        <v>0</v>
      </c>
      <c r="CQ31" s="252">
        <f xml:space="preserve"> Equity!CQ$16</f>
        <v>0</v>
      </c>
      <c r="CR31" s="252">
        <f xml:space="preserve"> Equity!CR$16</f>
        <v>0</v>
      </c>
      <c r="CS31" s="252">
        <f xml:space="preserve"> Equity!CS$16</f>
        <v>0</v>
      </c>
      <c r="CT31" s="252">
        <f xml:space="preserve"> Equity!CT$16</f>
        <v>0</v>
      </c>
      <c r="CU31" s="252">
        <f xml:space="preserve"> Equity!CU$16</f>
        <v>0</v>
      </c>
      <c r="CV31" s="252">
        <f xml:space="preserve"> Equity!CV$16</f>
        <v>0</v>
      </c>
      <c r="CW31" s="252">
        <f xml:space="preserve"> Equity!CW$16</f>
        <v>0</v>
      </c>
      <c r="CX31" s="252">
        <f xml:space="preserve"> Equity!CX$16</f>
        <v>0</v>
      </c>
      <c r="CY31" s="252">
        <f xml:space="preserve"> Equity!CY$16</f>
        <v>0</v>
      </c>
      <c r="CZ31" s="252">
        <f xml:space="preserve"> Equity!CZ$16</f>
        <v>0</v>
      </c>
      <c r="DA31" s="252">
        <f xml:space="preserve"> Equity!DA$16</f>
        <v>0</v>
      </c>
      <c r="DB31" s="252">
        <f xml:space="preserve"> Equity!DB$16</f>
        <v>0</v>
      </c>
      <c r="DC31" s="252">
        <f xml:space="preserve"> Equity!DC$16</f>
        <v>0</v>
      </c>
      <c r="DD31" s="252">
        <f xml:space="preserve"> Equity!DD$16</f>
        <v>0</v>
      </c>
      <c r="DE31" s="252">
        <f xml:space="preserve"> Equity!DE$16</f>
        <v>0</v>
      </c>
      <c r="DF31" s="252">
        <f xml:space="preserve"> Equity!DF$16</f>
        <v>0</v>
      </c>
      <c r="DG31" s="252">
        <f xml:space="preserve"> Equity!DG$16</f>
        <v>0</v>
      </c>
      <c r="DH31" s="252">
        <f xml:space="preserve"> Equity!DH$16</f>
        <v>0</v>
      </c>
      <c r="DI31" s="252">
        <f xml:space="preserve"> Equity!DI$16</f>
        <v>0</v>
      </c>
      <c r="DJ31" s="252">
        <f xml:space="preserve"> Equity!DJ$16</f>
        <v>0</v>
      </c>
      <c r="DK31" s="252">
        <f xml:space="preserve"> Equity!DK$16</f>
        <v>0</v>
      </c>
      <c r="DL31" s="252">
        <f xml:space="preserve"> Equity!DL$16</f>
        <v>0</v>
      </c>
      <c r="DM31" s="252">
        <f xml:space="preserve"> Equity!DM$16</f>
        <v>0</v>
      </c>
      <c r="DN31" s="252">
        <f xml:space="preserve"> Equity!DN$16</f>
        <v>0</v>
      </c>
      <c r="DO31" s="252">
        <f xml:space="preserve"> Equity!DO$16</f>
        <v>0</v>
      </c>
      <c r="DP31" s="252">
        <f xml:space="preserve"> Equity!DP$16</f>
        <v>0</v>
      </c>
      <c r="DQ31" s="252">
        <f xml:space="preserve"> Equity!DQ$16</f>
        <v>0</v>
      </c>
      <c r="DR31" s="252">
        <f xml:space="preserve"> Equity!DR$16</f>
        <v>0</v>
      </c>
      <c r="DS31" s="252">
        <f xml:space="preserve"> Equity!DS$16</f>
        <v>0</v>
      </c>
      <c r="DT31" s="252">
        <f xml:space="preserve"> Equity!DT$16</f>
        <v>0</v>
      </c>
      <c r="DU31" s="252">
        <f xml:space="preserve"> Equity!DU$16</f>
        <v>0</v>
      </c>
      <c r="DV31" s="252">
        <f xml:space="preserve"> Equity!DV$16</f>
        <v>0</v>
      </c>
      <c r="DW31" s="252">
        <f xml:space="preserve"> Equity!DW$16</f>
        <v>0</v>
      </c>
      <c r="DX31" s="252">
        <f xml:space="preserve"> Equity!DX$16</f>
        <v>0</v>
      </c>
      <c r="DY31" s="252">
        <f xml:space="preserve"> Equity!DY$16</f>
        <v>0</v>
      </c>
      <c r="DZ31" s="252">
        <f xml:space="preserve"> Equity!DZ$16</f>
        <v>0</v>
      </c>
      <c r="EA31" s="252">
        <f xml:space="preserve"> Equity!EA$16</f>
        <v>0</v>
      </c>
      <c r="EB31" s="252">
        <f xml:space="preserve"> Equity!EB$16</f>
        <v>30000.000000000004</v>
      </c>
      <c r="EC31" s="252">
        <f xml:space="preserve"> Equity!EC$16</f>
        <v>0</v>
      </c>
      <c r="ED31" s="252">
        <f xml:space="preserve"> Equity!ED$16</f>
        <v>0</v>
      </c>
      <c r="EE31" s="252">
        <f xml:space="preserve"> Equity!EE$16</f>
        <v>0</v>
      </c>
      <c r="EF31" s="252">
        <f xml:space="preserve"> Equity!EF$16</f>
        <v>0</v>
      </c>
      <c r="EG31" s="252">
        <f xml:space="preserve"> Equity!EG$16</f>
        <v>0</v>
      </c>
      <c r="EH31" s="252">
        <f xml:space="preserve"> Equity!EH$16</f>
        <v>0</v>
      </c>
      <c r="EI31" s="252">
        <f xml:space="preserve"> Equity!EI$16</f>
        <v>0</v>
      </c>
      <c r="EJ31" s="252">
        <f xml:space="preserve"> Equity!EJ$16</f>
        <v>0</v>
      </c>
      <c r="EK31" s="252">
        <f xml:space="preserve"> Equity!EK$16</f>
        <v>0</v>
      </c>
      <c r="EL31" s="252">
        <f xml:space="preserve"> Equity!EL$16</f>
        <v>0</v>
      </c>
      <c r="EM31" s="252">
        <f xml:space="preserve"> Equity!EM$16</f>
        <v>0</v>
      </c>
      <c r="EN31" s="252">
        <f xml:space="preserve"> Equity!EN$16</f>
        <v>0</v>
      </c>
      <c r="EO31" s="252">
        <f xml:space="preserve"> Equity!EO$16</f>
        <v>0</v>
      </c>
      <c r="EP31" s="252">
        <f xml:space="preserve"> Equity!EP$16</f>
        <v>0</v>
      </c>
      <c r="EQ31" s="252">
        <f xml:space="preserve"> Equity!EQ$16</f>
        <v>0</v>
      </c>
      <c r="ER31" s="252">
        <f xml:space="preserve"> Equity!ER$16</f>
        <v>0</v>
      </c>
      <c r="ES31" s="252">
        <f xml:space="preserve"> Equity!ES$16</f>
        <v>0</v>
      </c>
      <c r="ET31" s="252">
        <f xml:space="preserve"> Equity!ET$16</f>
        <v>0</v>
      </c>
      <c r="EU31" s="252">
        <f xml:space="preserve"> Equity!EU$16</f>
        <v>0</v>
      </c>
      <c r="EV31" s="252">
        <f xml:space="preserve"> Equity!EV$16</f>
        <v>0</v>
      </c>
      <c r="EW31" s="252">
        <f xml:space="preserve"> Equity!EW$16</f>
        <v>0</v>
      </c>
      <c r="EX31" s="252">
        <f xml:space="preserve"> Equity!EX$16</f>
        <v>0</v>
      </c>
      <c r="EY31" s="252">
        <f xml:space="preserve"> Equity!EY$16</f>
        <v>0</v>
      </c>
      <c r="EZ31" s="252">
        <f xml:space="preserve"> Equity!EZ$16</f>
        <v>0</v>
      </c>
      <c r="FA31" s="252">
        <f xml:space="preserve"> Equity!FA$16</f>
        <v>0</v>
      </c>
      <c r="FB31" s="252">
        <f xml:space="preserve"> Equity!FB$16</f>
        <v>0</v>
      </c>
      <c r="FC31" s="252">
        <f xml:space="preserve"> Equity!FC$16</f>
        <v>0</v>
      </c>
      <c r="FD31" s="252">
        <f xml:space="preserve"> Equity!FD$16</f>
        <v>0</v>
      </c>
      <c r="FE31" s="252">
        <f xml:space="preserve"> Equity!FE$16</f>
        <v>0</v>
      </c>
      <c r="FF31" s="252">
        <f xml:space="preserve"> Equity!FF$16</f>
        <v>0</v>
      </c>
      <c r="FG31" s="252">
        <f xml:space="preserve"> Equity!FG$16</f>
        <v>0</v>
      </c>
      <c r="FH31" s="252">
        <f xml:space="preserve"> Equity!FH$16</f>
        <v>0</v>
      </c>
      <c r="FI31" s="252">
        <f xml:space="preserve"> Equity!FI$16</f>
        <v>0</v>
      </c>
      <c r="FJ31" s="252">
        <f xml:space="preserve"> Equity!FJ$16</f>
        <v>0</v>
      </c>
      <c r="FK31" s="252">
        <f xml:space="preserve"> Equity!FK$16</f>
        <v>0</v>
      </c>
      <c r="FL31" s="252">
        <f xml:space="preserve"> Equity!FL$16</f>
        <v>0</v>
      </c>
      <c r="FM31" s="252">
        <f xml:space="preserve"> Equity!FM$16</f>
        <v>0</v>
      </c>
      <c r="FN31" s="252">
        <f xml:space="preserve"> Equity!FN$16</f>
        <v>0</v>
      </c>
      <c r="FO31" s="252">
        <f xml:space="preserve"> Equity!FO$16</f>
        <v>0</v>
      </c>
      <c r="FP31" s="252">
        <f xml:space="preserve"> Equity!FP$16</f>
        <v>0</v>
      </c>
      <c r="FQ31" s="252">
        <f xml:space="preserve"> Equity!FQ$16</f>
        <v>0</v>
      </c>
      <c r="FR31" s="252">
        <f xml:space="preserve"> Equity!FR$16</f>
        <v>0</v>
      </c>
      <c r="FS31" s="252">
        <f xml:space="preserve"> Equity!FS$16</f>
        <v>0</v>
      </c>
      <c r="FT31" s="252">
        <f xml:space="preserve"> Equity!FT$16</f>
        <v>0</v>
      </c>
      <c r="FU31" s="252">
        <f xml:space="preserve"> Equity!FU$16</f>
        <v>0</v>
      </c>
      <c r="FV31" s="252">
        <f xml:space="preserve"> Equity!FV$16</f>
        <v>0</v>
      </c>
      <c r="FW31" s="252">
        <f xml:space="preserve"> Equity!FW$16</f>
        <v>0</v>
      </c>
      <c r="FX31" s="252">
        <f xml:space="preserve"> Equity!FX$16</f>
        <v>0</v>
      </c>
      <c r="FY31" s="252">
        <f xml:space="preserve"> Equity!FY$16</f>
        <v>0</v>
      </c>
      <c r="FZ31" s="252">
        <f xml:space="preserve"> Equity!FZ$16</f>
        <v>0</v>
      </c>
      <c r="GA31" s="252">
        <f xml:space="preserve"> Equity!GA$16</f>
        <v>0</v>
      </c>
      <c r="GB31" s="252">
        <f xml:space="preserve"> Equity!GB$16</f>
        <v>0</v>
      </c>
      <c r="GC31" s="252">
        <f xml:space="preserve"> Equity!GC$16</f>
        <v>0</v>
      </c>
      <c r="GD31" s="252">
        <f xml:space="preserve"> Equity!GD$16</f>
        <v>0</v>
      </c>
      <c r="GE31" s="252">
        <f xml:space="preserve"> Equity!GE$16</f>
        <v>0</v>
      </c>
      <c r="GF31" s="252">
        <f xml:space="preserve"> Equity!GF$16</f>
        <v>0</v>
      </c>
      <c r="GG31" s="252">
        <f xml:space="preserve"> Equity!GG$16</f>
        <v>0</v>
      </c>
      <c r="GH31" s="252">
        <f xml:space="preserve"> Equity!GH$16</f>
        <v>0</v>
      </c>
      <c r="GI31" s="252">
        <f xml:space="preserve"> Equity!GI$16</f>
        <v>0</v>
      </c>
      <c r="GJ31" s="252">
        <f xml:space="preserve"> Equity!GJ$16</f>
        <v>0</v>
      </c>
    </row>
    <row r="32" spans="1:192" x14ac:dyDescent="0.25">
      <c r="E32" s="12" t="s">
        <v>237</v>
      </c>
      <c r="G32" s="12" t="str">
        <f xml:space="preserve"> SMU</f>
        <v>$ 000s</v>
      </c>
      <c r="H32" s="12">
        <f ca="1" xml:space="preserve"> SUM(J32:GJ32)</f>
        <v>99053.301884379063</v>
      </c>
      <c r="J32" s="12">
        <f t="shared" ref="J32:AO32" ca="1" si="12" xml:space="preserve"> SUM(J30:J31) * $F29</f>
        <v>0</v>
      </c>
      <c r="K32" s="12">
        <f t="shared" ca="1" si="12"/>
        <v>0</v>
      </c>
      <c r="L32" s="12">
        <f t="shared" ca="1" si="12"/>
        <v>0</v>
      </c>
      <c r="M32" s="12">
        <f t="shared" ca="1" si="12"/>
        <v>784.7500000000008</v>
      </c>
      <c r="N32" s="12">
        <f t="shared" ca="1" si="12"/>
        <v>980.27000000000044</v>
      </c>
      <c r="O32" s="12">
        <f t="shared" ca="1" si="12"/>
        <v>0</v>
      </c>
      <c r="P32" s="12">
        <f t="shared" ca="1" si="12"/>
        <v>0</v>
      </c>
      <c r="Q32" s="12">
        <f t="shared" ca="1" si="12"/>
        <v>210.40713277935367</v>
      </c>
      <c r="R32" s="12">
        <f t="shared" ca="1" si="12"/>
        <v>1014.0574626865678</v>
      </c>
      <c r="S32" s="12">
        <f t="shared" ca="1" si="12"/>
        <v>0</v>
      </c>
      <c r="T32" s="12">
        <f t="shared" ca="1" si="12"/>
        <v>0</v>
      </c>
      <c r="U32" s="12">
        <f t="shared" ca="1" si="12"/>
        <v>327.80630864214356</v>
      </c>
      <c r="V32" s="12">
        <f t="shared" ca="1" si="12"/>
        <v>1047.9011071508139</v>
      </c>
      <c r="W32" s="12">
        <f t="shared" ca="1" si="12"/>
        <v>0</v>
      </c>
      <c r="X32" s="12">
        <f t="shared" ca="1" si="12"/>
        <v>0</v>
      </c>
      <c r="Y32" s="12">
        <f t="shared" ca="1" si="12"/>
        <v>441.57132495239159</v>
      </c>
      <c r="Z32" s="12">
        <f t="shared" ca="1" si="12"/>
        <v>1081.800653881407</v>
      </c>
      <c r="AA32" s="12">
        <f t="shared" ca="1" si="12"/>
        <v>0</v>
      </c>
      <c r="AB32" s="12">
        <f t="shared" ca="1" si="12"/>
        <v>0</v>
      </c>
      <c r="AC32" s="12">
        <f t="shared" ca="1" si="12"/>
        <v>562.90966675146444</v>
      </c>
      <c r="AD32" s="12">
        <f t="shared" ca="1" si="12"/>
        <v>1115.7558247576196</v>
      </c>
      <c r="AE32" s="12">
        <f t="shared" ca="1" si="12"/>
        <v>0</v>
      </c>
      <c r="AF32" s="12">
        <f t="shared" ca="1" si="12"/>
        <v>0</v>
      </c>
      <c r="AG32" s="12">
        <f t="shared" ca="1" si="12"/>
        <v>680.61283820842334</v>
      </c>
      <c r="AH32" s="12">
        <f t="shared" ca="1" si="12"/>
        <v>1149.7663430424079</v>
      </c>
      <c r="AI32" s="12">
        <f t="shared" ca="1" si="12"/>
        <v>0</v>
      </c>
      <c r="AJ32" s="12">
        <f t="shared" ca="1" si="12"/>
        <v>0</v>
      </c>
      <c r="AK32" s="12">
        <f t="shared" ca="1" si="12"/>
        <v>798.41633492911205</v>
      </c>
      <c r="AL32" s="12">
        <f t="shared" ca="1" si="12"/>
        <v>1159.6997914181447</v>
      </c>
      <c r="AM32" s="12">
        <f t="shared" ca="1" si="12"/>
        <v>0</v>
      </c>
      <c r="AN32" s="12">
        <f t="shared" ca="1" si="12"/>
        <v>0</v>
      </c>
      <c r="AO32" s="12">
        <f t="shared" ca="1" si="12"/>
        <v>610.55359878284469</v>
      </c>
      <c r="AP32" s="12">
        <f t="shared" ref="AP32:BU32" ca="1" si="13" xml:space="preserve"> SUM(AP30:AP31) * $F29</f>
        <v>924.73607381038391</v>
      </c>
      <c r="AQ32" s="12">
        <f t="shared" ca="1" si="13"/>
        <v>0</v>
      </c>
      <c r="AR32" s="12">
        <f t="shared" ca="1" si="13"/>
        <v>0</v>
      </c>
      <c r="AS32" s="12">
        <f t="shared" ca="1" si="13"/>
        <v>648.51224477164737</v>
      </c>
      <c r="AT32" s="12">
        <f t="shared" ca="1" si="13"/>
        <v>935.31215256523376</v>
      </c>
      <c r="AU32" s="12">
        <f t="shared" ca="1" si="13"/>
        <v>0</v>
      </c>
      <c r="AV32" s="12">
        <f t="shared" ca="1" si="13"/>
        <v>0</v>
      </c>
      <c r="AW32" s="12">
        <f t="shared" ca="1" si="13"/>
        <v>695.82872153560766</v>
      </c>
      <c r="AX32" s="12">
        <f t="shared" ca="1" si="13"/>
        <v>949.04122447624604</v>
      </c>
      <c r="AY32" s="12">
        <f t="shared" ca="1" si="13"/>
        <v>0</v>
      </c>
      <c r="AZ32" s="12">
        <f t="shared" ca="1" si="13"/>
        <v>0</v>
      </c>
      <c r="BA32" s="12">
        <f t="shared" ca="1" si="13"/>
        <v>1451.8625355414442</v>
      </c>
      <c r="BB32" s="12">
        <f t="shared" ca="1" si="13"/>
        <v>1656.3302641282914</v>
      </c>
      <c r="BC32" s="12">
        <f t="shared" ca="1" si="13"/>
        <v>670.17573551500368</v>
      </c>
      <c r="BD32" s="12">
        <f t="shared" ca="1" si="13"/>
        <v>667.85609108900394</v>
      </c>
      <c r="BE32" s="12">
        <f t="shared" ca="1" si="13"/>
        <v>1497.5289592499223</v>
      </c>
      <c r="BF32" s="12">
        <f t="shared" ca="1" si="13"/>
        <v>1638.6772417336952</v>
      </c>
      <c r="BG32" s="12">
        <f t="shared" ca="1" si="13"/>
        <v>657.8697324759919</v>
      </c>
      <c r="BH32" s="12">
        <f t="shared" ca="1" si="13"/>
        <v>655.98036759323759</v>
      </c>
      <c r="BI32" s="12">
        <f t="shared" ca="1" si="13"/>
        <v>1481.9233121144405</v>
      </c>
      <c r="BJ32" s="12">
        <f t="shared" ca="1" si="13"/>
        <v>1622.7472763060009</v>
      </c>
      <c r="BK32" s="12">
        <f t="shared" ca="1" si="13"/>
        <v>647.17842276829435</v>
      </c>
      <c r="BL32" s="12">
        <f t="shared" ca="1" si="13"/>
        <v>645.63952326276058</v>
      </c>
      <c r="BM32" s="12">
        <f t="shared" ca="1" si="13"/>
        <v>1467.7973111800848</v>
      </c>
      <c r="BN32" s="12">
        <f t="shared" ca="1" si="13"/>
        <v>1608.2284702949935</v>
      </c>
      <c r="BO32" s="12">
        <f t="shared" ca="1" si="13"/>
        <v>637.80561422063511</v>
      </c>
      <c r="BP32" s="12">
        <f t="shared" ca="1" si="13"/>
        <v>636.5521709552562</v>
      </c>
      <c r="BQ32" s="12">
        <f t="shared" ca="1" si="13"/>
        <v>1454.8835316417842</v>
      </c>
      <c r="BR32" s="12">
        <f t="shared" ca="1" si="13"/>
        <v>1594.8667427949322</v>
      </c>
      <c r="BS32" s="12">
        <f t="shared" ca="1" si="13"/>
        <v>629.51003992423148</v>
      </c>
      <c r="BT32" s="12">
        <f t="shared" ca="1" si="13"/>
        <v>628.48910255055989</v>
      </c>
      <c r="BU32" s="12">
        <f t="shared" ca="1" si="13"/>
        <v>1442.9641192979482</v>
      </c>
      <c r="BV32" s="12">
        <f t="shared" ref="BV32:DA32" ca="1" si="14" xml:space="preserve"> SUM(BV30:BV31) * $F29</f>
        <v>1582.4551051094063</v>
      </c>
      <c r="BW32" s="12">
        <f t="shared" ca="1" si="14"/>
        <v>622.09517002214079</v>
      </c>
      <c r="BX32" s="12">
        <f t="shared" ca="1" si="14"/>
        <v>441.45672383935863</v>
      </c>
      <c r="BY32" s="12">
        <f t="shared" ca="1" si="14"/>
        <v>1096.8519400031516</v>
      </c>
      <c r="BZ32" s="12">
        <f t="shared" ca="1" si="14"/>
        <v>1236.5657527307112</v>
      </c>
      <c r="CA32" s="12">
        <f t="shared" ca="1" si="14"/>
        <v>281.8546990923889</v>
      </c>
      <c r="CB32" s="12">
        <f t="shared" ca="1" si="14"/>
        <v>281.85469909238935</v>
      </c>
      <c r="CC32" s="12">
        <f t="shared" ca="1" si="14"/>
        <v>1089.2059104508974</v>
      </c>
      <c r="CD32" s="12">
        <f t="shared" ca="1" si="14"/>
        <v>1228.2246295827972</v>
      </c>
      <c r="CE32" s="12">
        <f t="shared" ca="1" si="14"/>
        <v>278.26338218148175</v>
      </c>
      <c r="CF32" s="12">
        <f t="shared" ca="1" si="14"/>
        <v>278.2633821814822</v>
      </c>
      <c r="CG32" s="12">
        <f t="shared" ca="1" si="14"/>
        <v>1081.5979208466647</v>
      </c>
      <c r="CH32" s="12">
        <f t="shared" ca="1" si="14"/>
        <v>1219.9250045599979</v>
      </c>
      <c r="CI32" s="12">
        <f t="shared" ca="1" si="14"/>
        <v>274.68993251888753</v>
      </c>
      <c r="CJ32" s="12">
        <f t="shared" ca="1" si="14"/>
        <v>274.68993251888782</v>
      </c>
      <c r="CK32" s="12">
        <f t="shared" ca="1" si="14"/>
        <v>1074.0277819369801</v>
      </c>
      <c r="CL32" s="12">
        <f t="shared" ca="1" si="14"/>
        <v>1211.6666712039776</v>
      </c>
      <c r="CM32" s="12">
        <f t="shared" ca="1" si="14"/>
        <v>271.13426121282333</v>
      </c>
      <c r="CN32" s="12">
        <f t="shared" ca="1" si="14"/>
        <v>271.13426121282379</v>
      </c>
      <c r="CO32" s="12">
        <f t="shared" ca="1" si="14"/>
        <v>1066.4953054099301</v>
      </c>
      <c r="CP32" s="12">
        <f t="shared" ca="1" si="14"/>
        <v>1203.44942408356</v>
      </c>
      <c r="CQ32" s="12">
        <f t="shared" ca="1" si="14"/>
        <v>267.59627981375468</v>
      </c>
      <c r="CR32" s="12">
        <f t="shared" ca="1" si="14"/>
        <v>267.59627981375496</v>
      </c>
      <c r="CS32" s="12">
        <f t="shared" ca="1" si="14"/>
        <v>1059.0003038904786</v>
      </c>
      <c r="CT32" s="12">
        <f t="shared" ca="1" si="14"/>
        <v>1195.2730587896126</v>
      </c>
      <c r="CU32" s="12">
        <f t="shared" ca="1" si="14"/>
        <v>264.07590031219399</v>
      </c>
      <c r="CV32" s="12">
        <f t="shared" ca="1" si="14"/>
        <v>264.07590031219428</v>
      </c>
      <c r="CW32" s="12">
        <f t="shared" ca="1" si="14"/>
        <v>1051.5425909357994</v>
      </c>
      <c r="CX32" s="12">
        <f t="shared" ca="1" si="14"/>
        <v>1187.1373719299631</v>
      </c>
      <c r="CY32" s="12">
        <f t="shared" ca="1" si="14"/>
        <v>260.57303513651146</v>
      </c>
      <c r="CZ32" s="12">
        <f t="shared" ca="1" si="14"/>
        <v>260.57303513651192</v>
      </c>
      <c r="DA32" s="12">
        <f t="shared" ca="1" si="14"/>
        <v>1044.1219810306468</v>
      </c>
      <c r="DB32" s="12">
        <f t="shared" ref="DB32:EG32" ca="1" si="15" xml:space="preserve"> SUM(DB30:DB31) * $F29</f>
        <v>1179.0421611243416</v>
      </c>
      <c r="DC32" s="12">
        <f t="shared" ca="1" si="15"/>
        <v>257.0875971507578</v>
      </c>
      <c r="DD32" s="12">
        <f t="shared" ca="1" si="15"/>
        <v>257.08759715075809</v>
      </c>
      <c r="DE32" s="12">
        <f t="shared" ca="1" si="15"/>
        <v>1036.7382895827329</v>
      </c>
      <c r="DF32" s="12">
        <f t="shared" ca="1" si="15"/>
        <v>1170.9872249993448</v>
      </c>
      <c r="DG32" s="12">
        <f t="shared" ca="1" si="15"/>
        <v>253.61949965249528</v>
      </c>
      <c r="DH32" s="12">
        <f t="shared" ca="1" si="15"/>
        <v>253.61949965249573</v>
      </c>
      <c r="DI32" s="12">
        <f t="shared" ca="1" si="15"/>
        <v>1349.3913329181426</v>
      </c>
      <c r="DJ32" s="12">
        <f t="shared" ca="1" si="15"/>
        <v>1482.9723631834277</v>
      </c>
      <c r="DK32" s="12">
        <f t="shared" ca="1" si="15"/>
        <v>570.16865637064234</v>
      </c>
      <c r="DL32" s="12">
        <f t="shared" ca="1" si="15"/>
        <v>570.16865637064257</v>
      </c>
      <c r="DM32" s="12">
        <f t="shared" ca="1" si="15"/>
        <v>1342.0809282767591</v>
      </c>
      <c r="DN32" s="12">
        <f t="shared" ca="1" si="15"/>
        <v>1474.9973763019186</v>
      </c>
      <c r="DO32" s="12">
        <f t="shared" ca="1" si="15"/>
        <v>566.73498146332565</v>
      </c>
      <c r="DP32" s="12">
        <f t="shared" ca="1" si="15"/>
        <v>566.73498146332611</v>
      </c>
      <c r="DQ32" s="12">
        <f t="shared" ca="1" si="15"/>
        <v>1334.8068938077204</v>
      </c>
      <c r="DR32" s="12">
        <f t="shared" ca="1" si="15"/>
        <v>1467.0620659720585</v>
      </c>
      <c r="DS32" s="12">
        <f t="shared" ca="1" si="15"/>
        <v>563.31838951574707</v>
      </c>
      <c r="DT32" s="12">
        <f t="shared" ca="1" si="15"/>
        <v>563.31838951574741</v>
      </c>
      <c r="DU32" s="12">
        <f t="shared" ca="1" si="15"/>
        <v>1327.5690485648963</v>
      </c>
      <c r="DV32" s="12">
        <f t="shared" ca="1" si="15"/>
        <v>1459.1662347980689</v>
      </c>
      <c r="DW32" s="12">
        <f t="shared" ca="1" si="15"/>
        <v>559.918795538057</v>
      </c>
      <c r="DX32" s="12">
        <f t="shared" ca="1" si="15"/>
        <v>559.91879553805734</v>
      </c>
      <c r="DY32" s="12">
        <f t="shared" ca="1" si="15"/>
        <v>1320.367212502385</v>
      </c>
      <c r="DZ32" s="12">
        <f t="shared" ca="1" si="15"/>
        <v>1451.3096863662377</v>
      </c>
      <c r="EA32" s="12">
        <f t="shared" ca="1" si="15"/>
        <v>556.53611496324083</v>
      </c>
      <c r="EB32" s="12">
        <f t="shared" ca="1" si="15"/>
        <v>12556.536114963244</v>
      </c>
      <c r="EC32" s="12">
        <f t="shared" ca="1" si="15"/>
        <v>0</v>
      </c>
      <c r="ED32" s="12">
        <f t="shared" ca="1" si="15"/>
        <v>0</v>
      </c>
      <c r="EE32" s="12">
        <f t="shared" ca="1" si="15"/>
        <v>0</v>
      </c>
      <c r="EF32" s="12">
        <f t="shared" ca="1" si="15"/>
        <v>0</v>
      </c>
      <c r="EG32" s="12">
        <f t="shared" ca="1" si="15"/>
        <v>0</v>
      </c>
      <c r="EH32" s="12">
        <f t="shared" ref="EH32:FM32" ca="1" si="16" xml:space="preserve"> SUM(EH30:EH31) * $F29</f>
        <v>0</v>
      </c>
      <c r="EI32" s="12">
        <f t="shared" ca="1" si="16"/>
        <v>0</v>
      </c>
      <c r="EJ32" s="12">
        <f t="shared" ca="1" si="16"/>
        <v>0</v>
      </c>
      <c r="EK32" s="12">
        <f t="shared" ca="1" si="16"/>
        <v>0</v>
      </c>
      <c r="EL32" s="12">
        <f t="shared" ca="1" si="16"/>
        <v>0</v>
      </c>
      <c r="EM32" s="12">
        <f t="shared" ca="1" si="16"/>
        <v>0</v>
      </c>
      <c r="EN32" s="12">
        <f t="shared" ca="1" si="16"/>
        <v>0</v>
      </c>
      <c r="EO32" s="12">
        <f t="shared" ca="1" si="16"/>
        <v>0</v>
      </c>
      <c r="EP32" s="12">
        <f t="shared" ca="1" si="16"/>
        <v>0</v>
      </c>
      <c r="EQ32" s="12">
        <f t="shared" ca="1" si="16"/>
        <v>0</v>
      </c>
      <c r="ER32" s="12">
        <f t="shared" ca="1" si="16"/>
        <v>0</v>
      </c>
      <c r="ES32" s="12">
        <f t="shared" ca="1" si="16"/>
        <v>0</v>
      </c>
      <c r="ET32" s="12">
        <f t="shared" ca="1" si="16"/>
        <v>0</v>
      </c>
      <c r="EU32" s="12">
        <f t="shared" ca="1" si="16"/>
        <v>0</v>
      </c>
      <c r="EV32" s="12">
        <f t="shared" ca="1" si="16"/>
        <v>0</v>
      </c>
      <c r="EW32" s="12">
        <f t="shared" ca="1" si="16"/>
        <v>0</v>
      </c>
      <c r="EX32" s="12">
        <f t="shared" ca="1" si="16"/>
        <v>0</v>
      </c>
      <c r="EY32" s="12">
        <f t="shared" ca="1" si="16"/>
        <v>0</v>
      </c>
      <c r="EZ32" s="12">
        <f t="shared" ca="1" si="16"/>
        <v>0</v>
      </c>
      <c r="FA32" s="12">
        <f t="shared" ca="1" si="16"/>
        <v>0</v>
      </c>
      <c r="FB32" s="12">
        <f t="shared" ca="1" si="16"/>
        <v>0</v>
      </c>
      <c r="FC32" s="12">
        <f t="shared" ca="1" si="16"/>
        <v>0</v>
      </c>
      <c r="FD32" s="12">
        <f t="shared" ca="1" si="16"/>
        <v>0</v>
      </c>
      <c r="FE32" s="12">
        <f t="shared" ca="1" si="16"/>
        <v>0</v>
      </c>
      <c r="FF32" s="12">
        <f t="shared" ca="1" si="16"/>
        <v>0</v>
      </c>
      <c r="FG32" s="12">
        <f t="shared" ca="1" si="16"/>
        <v>0</v>
      </c>
      <c r="FH32" s="12">
        <f t="shared" ca="1" si="16"/>
        <v>0</v>
      </c>
      <c r="FI32" s="12">
        <f t="shared" ca="1" si="16"/>
        <v>0</v>
      </c>
      <c r="FJ32" s="12">
        <f t="shared" ca="1" si="16"/>
        <v>0</v>
      </c>
      <c r="FK32" s="12">
        <f t="shared" ca="1" si="16"/>
        <v>0</v>
      </c>
      <c r="FL32" s="12">
        <f t="shared" ca="1" si="16"/>
        <v>0</v>
      </c>
      <c r="FM32" s="12">
        <f t="shared" ca="1" si="16"/>
        <v>0</v>
      </c>
      <c r="FN32" s="12">
        <f t="shared" ref="FN32:GJ32" ca="1" si="17" xml:space="preserve"> SUM(FN30:FN31) * $F29</f>
        <v>0</v>
      </c>
      <c r="FO32" s="12">
        <f t="shared" ca="1" si="17"/>
        <v>0</v>
      </c>
      <c r="FP32" s="12">
        <f t="shared" ca="1" si="17"/>
        <v>0</v>
      </c>
      <c r="FQ32" s="12">
        <f t="shared" ca="1" si="17"/>
        <v>0</v>
      </c>
      <c r="FR32" s="12">
        <f t="shared" ca="1" si="17"/>
        <v>0</v>
      </c>
      <c r="FS32" s="12">
        <f t="shared" ca="1" si="17"/>
        <v>0</v>
      </c>
      <c r="FT32" s="12">
        <f t="shared" ca="1" si="17"/>
        <v>0</v>
      </c>
      <c r="FU32" s="12">
        <f t="shared" ca="1" si="17"/>
        <v>0</v>
      </c>
      <c r="FV32" s="12">
        <f t="shared" ca="1" si="17"/>
        <v>0</v>
      </c>
      <c r="FW32" s="12">
        <f t="shared" ca="1" si="17"/>
        <v>0</v>
      </c>
      <c r="FX32" s="12">
        <f t="shared" ca="1" si="17"/>
        <v>0</v>
      </c>
      <c r="FY32" s="12">
        <f t="shared" ca="1" si="17"/>
        <v>0</v>
      </c>
      <c r="FZ32" s="12">
        <f t="shared" ca="1" si="17"/>
        <v>0</v>
      </c>
      <c r="GA32" s="12">
        <f t="shared" ca="1" si="17"/>
        <v>0</v>
      </c>
      <c r="GB32" s="12">
        <f t="shared" ca="1" si="17"/>
        <v>0</v>
      </c>
      <c r="GC32" s="12">
        <f t="shared" ca="1" si="17"/>
        <v>0</v>
      </c>
      <c r="GD32" s="12">
        <f t="shared" ca="1" si="17"/>
        <v>0</v>
      </c>
      <c r="GE32" s="12">
        <f t="shared" ca="1" si="17"/>
        <v>0</v>
      </c>
      <c r="GF32" s="12">
        <f t="shared" ca="1" si="17"/>
        <v>0</v>
      </c>
      <c r="GG32" s="12">
        <f t="shared" ca="1" si="17"/>
        <v>0</v>
      </c>
      <c r="GH32" s="12">
        <f t="shared" ca="1" si="17"/>
        <v>0</v>
      </c>
      <c r="GI32" s="12">
        <f t="shared" ca="1" si="17"/>
        <v>0</v>
      </c>
      <c r="GJ32" s="12">
        <f t="shared" ca="1" si="17"/>
        <v>0</v>
      </c>
    </row>
    <row r="34" spans="1:192" x14ac:dyDescent="0.25">
      <c r="E34" s="252" t="str">
        <f xml:space="preserve"> InpC!E$93</f>
        <v>Small negative value for IRR</v>
      </c>
      <c r="F34" s="252">
        <f xml:space="preserve"> InpC!F$93</f>
        <v>-1.0000000000000001E-9</v>
      </c>
      <c r="G34" s="252" t="str">
        <f xml:space="preserve"> InpC!G$93</f>
        <v>$ 000s</v>
      </c>
    </row>
    <row r="35" spans="1:192" s="574" customFormat="1" x14ac:dyDescent="0.25">
      <c r="A35" s="313"/>
      <c r="B35" s="313"/>
      <c r="C35" s="314"/>
      <c r="D35" s="315"/>
      <c r="E35" s="416" t="s">
        <v>239</v>
      </c>
      <c r="F35" s="594">
        <v>10298.576221025642</v>
      </c>
      <c r="G35" s="416" t="str">
        <f xml:space="preserve"> SMU</f>
        <v>$ 000s</v>
      </c>
      <c r="H35" s="310"/>
      <c r="I35" s="312"/>
      <c r="J35" s="310"/>
      <c r="K35" s="310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310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310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310"/>
      <c r="BV35" s="310"/>
      <c r="BW35" s="310"/>
      <c r="BX35" s="310"/>
      <c r="BY35" s="310"/>
      <c r="BZ35" s="310"/>
      <c r="CA35" s="310"/>
      <c r="CB35" s="310"/>
      <c r="CC35" s="310"/>
      <c r="CD35" s="310"/>
      <c r="CE35" s="310"/>
      <c r="CF35" s="310"/>
      <c r="CG35" s="310"/>
      <c r="CH35" s="310"/>
      <c r="CI35" s="310"/>
      <c r="CJ35" s="310"/>
      <c r="CK35" s="310"/>
      <c r="CL35" s="310"/>
      <c r="CM35" s="310"/>
      <c r="CN35" s="310"/>
      <c r="CO35" s="310"/>
      <c r="CP35" s="310"/>
      <c r="CQ35" s="310"/>
      <c r="CR35" s="310"/>
      <c r="CS35" s="310"/>
      <c r="CT35" s="310"/>
      <c r="CU35" s="310"/>
      <c r="CV35" s="310"/>
      <c r="CW35" s="310"/>
      <c r="CX35" s="310"/>
      <c r="CY35" s="310"/>
      <c r="CZ35" s="310"/>
      <c r="DA35" s="310"/>
      <c r="DB35" s="310"/>
      <c r="DC35" s="310"/>
      <c r="DD35" s="310"/>
      <c r="DE35" s="310"/>
      <c r="DF35" s="310"/>
      <c r="DG35" s="310"/>
      <c r="DH35" s="310"/>
      <c r="DI35" s="310"/>
      <c r="DJ35" s="310"/>
      <c r="DK35" s="310"/>
      <c r="DL35" s="310"/>
      <c r="DM35" s="310"/>
      <c r="DN35" s="310"/>
      <c r="DO35" s="310"/>
      <c r="DP35" s="310"/>
      <c r="DQ35" s="310"/>
      <c r="DR35" s="310"/>
      <c r="DS35" s="310"/>
      <c r="DT35" s="310"/>
      <c r="DU35" s="310"/>
      <c r="DV35" s="310"/>
      <c r="DW35" s="310"/>
      <c r="DX35" s="310"/>
      <c r="DY35" s="310"/>
      <c r="DZ35" s="310"/>
      <c r="EA35" s="310"/>
      <c r="EB35" s="310"/>
      <c r="EC35" s="310"/>
      <c r="ED35" s="310"/>
      <c r="EE35" s="310"/>
      <c r="EF35" s="310"/>
      <c r="EG35" s="310"/>
      <c r="EH35" s="310"/>
      <c r="EI35" s="310"/>
      <c r="EJ35" s="310"/>
      <c r="EK35" s="310"/>
      <c r="EL35" s="310"/>
      <c r="EM35" s="310"/>
      <c r="EN35" s="310"/>
      <c r="EO35" s="310"/>
      <c r="EP35" s="310"/>
      <c r="EQ35" s="310"/>
      <c r="ER35" s="310"/>
      <c r="ES35" s="310"/>
      <c r="ET35" s="310"/>
      <c r="EU35" s="310"/>
      <c r="EV35" s="310"/>
      <c r="EW35" s="310"/>
      <c r="EX35" s="310"/>
      <c r="EY35" s="310"/>
      <c r="EZ35" s="310"/>
      <c r="FA35" s="310"/>
      <c r="FB35" s="310"/>
      <c r="FC35" s="310"/>
      <c r="FD35" s="310"/>
      <c r="FE35" s="310"/>
      <c r="FF35" s="310"/>
      <c r="FG35" s="310"/>
      <c r="FH35" s="310"/>
      <c r="FI35" s="310"/>
      <c r="FJ35" s="310"/>
      <c r="FK35" s="310"/>
      <c r="FL35" s="310"/>
      <c r="FM35" s="310"/>
      <c r="FN35" s="310"/>
      <c r="FO35" s="310"/>
      <c r="FP35" s="310"/>
      <c r="FQ35" s="310"/>
      <c r="FR35" s="310"/>
      <c r="FS35" s="310"/>
      <c r="FT35" s="310"/>
      <c r="FU35" s="310"/>
      <c r="FV35" s="310"/>
      <c r="FW35" s="310"/>
      <c r="FX35" s="310"/>
      <c r="FY35" s="310"/>
      <c r="FZ35" s="310"/>
      <c r="GA35" s="310"/>
      <c r="GB35" s="310"/>
      <c r="GC35" s="310"/>
      <c r="GD35" s="310"/>
      <c r="GE35" s="310"/>
      <c r="GF35" s="310"/>
      <c r="GG35" s="310"/>
      <c r="GH35" s="310"/>
      <c r="GI35" s="310"/>
      <c r="GJ35" s="310"/>
    </row>
    <row r="36" spans="1:192" s="553" customFormat="1" x14ac:dyDescent="0.25">
      <c r="A36" s="129"/>
      <c r="B36" s="129"/>
      <c r="C36" s="130"/>
      <c r="D36" s="131"/>
      <c r="E36" s="126" t="str">
        <f xml:space="preserve"> E$27</f>
        <v>Aurelius investment capital</v>
      </c>
      <c r="F36" s="126">
        <f xml:space="preserve"> F$27</f>
        <v>12000.000000000002</v>
      </c>
      <c r="G36" s="126" t="str">
        <f xml:space="preserve"> G$27</f>
        <v>$ 000s</v>
      </c>
      <c r="H36" s="552"/>
      <c r="I36" s="197"/>
      <c r="J36" s="552"/>
      <c r="K36" s="552"/>
      <c r="L36" s="552"/>
      <c r="M36" s="552"/>
      <c r="N36" s="552"/>
      <c r="O36" s="552"/>
      <c r="P36" s="552"/>
      <c r="Q36" s="552"/>
      <c r="R36" s="552"/>
      <c r="S36" s="552"/>
      <c r="T36" s="552"/>
      <c r="U36" s="552"/>
      <c r="V36" s="552"/>
      <c r="W36" s="552"/>
      <c r="X36" s="552"/>
      <c r="Y36" s="552"/>
      <c r="Z36" s="552"/>
      <c r="AA36" s="552"/>
      <c r="AB36" s="552"/>
      <c r="AC36" s="552"/>
      <c r="AD36" s="552"/>
      <c r="AE36" s="552"/>
      <c r="AF36" s="552"/>
      <c r="AG36" s="552"/>
      <c r="AH36" s="552"/>
      <c r="AI36" s="552"/>
      <c r="AJ36" s="552"/>
      <c r="AK36" s="552"/>
      <c r="AL36" s="552"/>
      <c r="AM36" s="552"/>
      <c r="AN36" s="552"/>
      <c r="AO36" s="552"/>
      <c r="AP36" s="552"/>
      <c r="AQ36" s="552"/>
      <c r="AR36" s="552"/>
      <c r="AS36" s="552"/>
      <c r="AT36" s="552"/>
      <c r="AU36" s="552"/>
      <c r="AV36" s="552"/>
      <c r="AW36" s="552"/>
      <c r="AX36" s="552"/>
      <c r="AY36" s="552"/>
      <c r="AZ36" s="552"/>
      <c r="BA36" s="552"/>
      <c r="BB36" s="552"/>
      <c r="BC36" s="552"/>
      <c r="BD36" s="552"/>
      <c r="BE36" s="552"/>
      <c r="BF36" s="552"/>
      <c r="BG36" s="552"/>
      <c r="BH36" s="552"/>
      <c r="BI36" s="552"/>
      <c r="BJ36" s="552"/>
      <c r="BK36" s="552"/>
      <c r="BL36" s="552"/>
      <c r="BM36" s="552"/>
      <c r="BN36" s="552"/>
      <c r="BO36" s="552"/>
      <c r="BP36" s="552"/>
      <c r="BQ36" s="552"/>
      <c r="BR36" s="552"/>
      <c r="BS36" s="552"/>
      <c r="BT36" s="552"/>
      <c r="BU36" s="552"/>
      <c r="BV36" s="552"/>
      <c r="BW36" s="552"/>
      <c r="BX36" s="552"/>
      <c r="BY36" s="552"/>
      <c r="BZ36" s="552"/>
      <c r="CA36" s="552"/>
      <c r="CB36" s="552"/>
      <c r="CC36" s="552"/>
      <c r="CD36" s="552"/>
      <c r="CE36" s="552"/>
      <c r="CF36" s="552"/>
      <c r="CG36" s="552"/>
      <c r="CH36" s="552"/>
      <c r="CI36" s="552"/>
      <c r="CJ36" s="552"/>
      <c r="CK36" s="552"/>
      <c r="CL36" s="552"/>
      <c r="CM36" s="552"/>
      <c r="CN36" s="552"/>
      <c r="CO36" s="552"/>
      <c r="CP36" s="552"/>
      <c r="CQ36" s="552"/>
      <c r="CR36" s="552"/>
      <c r="CS36" s="552"/>
      <c r="CT36" s="552"/>
      <c r="CU36" s="552"/>
      <c r="CV36" s="552"/>
      <c r="CW36" s="552"/>
      <c r="CX36" s="552"/>
      <c r="CY36" s="552"/>
      <c r="CZ36" s="552"/>
      <c r="DA36" s="552"/>
      <c r="DB36" s="552"/>
      <c r="DC36" s="552"/>
      <c r="DD36" s="552"/>
      <c r="DE36" s="552"/>
      <c r="DF36" s="552"/>
      <c r="DG36" s="552"/>
      <c r="DH36" s="552"/>
      <c r="DI36" s="552"/>
      <c r="DJ36" s="552"/>
      <c r="DK36" s="552"/>
      <c r="DL36" s="552"/>
      <c r="DM36" s="552"/>
      <c r="DN36" s="552"/>
      <c r="DO36" s="552"/>
      <c r="DP36" s="552"/>
      <c r="DQ36" s="552"/>
      <c r="DR36" s="552"/>
      <c r="DS36" s="552"/>
      <c r="DT36" s="552"/>
      <c r="DU36" s="552"/>
      <c r="DV36" s="552"/>
      <c r="DW36" s="552"/>
      <c r="DX36" s="552"/>
      <c r="DY36" s="552"/>
      <c r="DZ36" s="552"/>
      <c r="EA36" s="552"/>
      <c r="EB36" s="552"/>
      <c r="EC36" s="552"/>
      <c r="ED36" s="552"/>
      <c r="EE36" s="552"/>
      <c r="EF36" s="552"/>
      <c r="EG36" s="552"/>
      <c r="EH36" s="552"/>
      <c r="EI36" s="552"/>
      <c r="EJ36" s="552"/>
      <c r="EK36" s="552"/>
      <c r="EL36" s="552"/>
      <c r="EM36" s="552"/>
      <c r="EN36" s="552"/>
      <c r="EO36" s="552"/>
      <c r="EP36" s="552"/>
      <c r="EQ36" s="552"/>
      <c r="ER36" s="552"/>
      <c r="ES36" s="552"/>
      <c r="ET36" s="552"/>
      <c r="EU36" s="552"/>
      <c r="EV36" s="552"/>
      <c r="EW36" s="552"/>
      <c r="EX36" s="552"/>
      <c r="EY36" s="552"/>
      <c r="EZ36" s="552"/>
      <c r="FA36" s="552"/>
      <c r="FB36" s="552"/>
      <c r="FC36" s="552"/>
      <c r="FD36" s="552"/>
      <c r="FE36" s="552"/>
      <c r="FF36" s="552"/>
      <c r="FG36" s="552"/>
      <c r="FH36" s="552"/>
      <c r="FI36" s="552"/>
      <c r="FJ36" s="552"/>
      <c r="FK36" s="552"/>
      <c r="FL36" s="552"/>
      <c r="FM36" s="552"/>
      <c r="FN36" s="552"/>
      <c r="FO36" s="552"/>
      <c r="FP36" s="552"/>
      <c r="FQ36" s="552"/>
      <c r="FR36" s="552"/>
      <c r="FS36" s="552"/>
      <c r="FT36" s="552"/>
      <c r="FU36" s="552"/>
      <c r="FV36" s="552"/>
      <c r="FW36" s="552"/>
      <c r="FX36" s="552"/>
      <c r="FY36" s="552"/>
      <c r="FZ36" s="552"/>
      <c r="GA36" s="552"/>
      <c r="GB36" s="552"/>
      <c r="GC36" s="552"/>
      <c r="GD36" s="552"/>
      <c r="GE36" s="552"/>
      <c r="GF36" s="552"/>
      <c r="GG36" s="552"/>
      <c r="GH36" s="552"/>
      <c r="GI36" s="552"/>
      <c r="GJ36" s="552"/>
    </row>
    <row r="37" spans="1:192" x14ac:dyDescent="0.25">
      <c r="E37" s="252" t="str">
        <f xml:space="preserve"> Time!E$14</f>
        <v>First model column flag</v>
      </c>
      <c r="F37" s="252">
        <f xml:space="preserve"> Time!F$14</f>
        <v>0</v>
      </c>
      <c r="G37" s="252" t="str">
        <f xml:space="preserve"> Time!G$14</f>
        <v>flag</v>
      </c>
      <c r="H37" s="252">
        <f xml:space="preserve"> Time!H$14</f>
        <v>1</v>
      </c>
      <c r="I37" s="252">
        <f xml:space="preserve"> Time!I$14</f>
        <v>0</v>
      </c>
      <c r="J37" s="252">
        <f xml:space="preserve"> Time!J$14</f>
        <v>1</v>
      </c>
      <c r="K37" s="252">
        <f xml:space="preserve"> Time!K$14</f>
        <v>0</v>
      </c>
      <c r="L37" s="252">
        <f xml:space="preserve"> Time!L$14</f>
        <v>0</v>
      </c>
      <c r="M37" s="252">
        <f xml:space="preserve"> Time!M$14</f>
        <v>0</v>
      </c>
      <c r="N37" s="252">
        <f xml:space="preserve"> Time!N$14</f>
        <v>0</v>
      </c>
      <c r="O37" s="252">
        <f xml:space="preserve"> Time!O$14</f>
        <v>0</v>
      </c>
      <c r="P37" s="252">
        <f xml:space="preserve"> Time!P$14</f>
        <v>0</v>
      </c>
      <c r="Q37" s="252">
        <f xml:space="preserve"> Time!Q$14</f>
        <v>0</v>
      </c>
      <c r="R37" s="252">
        <f xml:space="preserve"> Time!R$14</f>
        <v>0</v>
      </c>
      <c r="S37" s="252">
        <f xml:space="preserve"> Time!S$14</f>
        <v>0</v>
      </c>
      <c r="T37" s="252">
        <f xml:space="preserve"> Time!T$14</f>
        <v>0</v>
      </c>
      <c r="U37" s="252">
        <f xml:space="preserve"> Time!U$14</f>
        <v>0</v>
      </c>
      <c r="V37" s="252">
        <f xml:space="preserve"> Time!V$14</f>
        <v>0</v>
      </c>
      <c r="W37" s="252">
        <f xml:space="preserve"> Time!W$14</f>
        <v>0</v>
      </c>
      <c r="X37" s="252">
        <f xml:space="preserve"> Time!X$14</f>
        <v>0</v>
      </c>
      <c r="Y37" s="252">
        <f xml:space="preserve"> Time!Y$14</f>
        <v>0</v>
      </c>
      <c r="Z37" s="252">
        <f xml:space="preserve"> Time!Z$14</f>
        <v>0</v>
      </c>
      <c r="AA37" s="252">
        <f xml:space="preserve"> Time!AA$14</f>
        <v>0</v>
      </c>
      <c r="AB37" s="252">
        <f xml:space="preserve"> Time!AB$14</f>
        <v>0</v>
      </c>
      <c r="AC37" s="252">
        <f xml:space="preserve"> Time!AC$14</f>
        <v>0</v>
      </c>
      <c r="AD37" s="252">
        <f xml:space="preserve"> Time!AD$14</f>
        <v>0</v>
      </c>
      <c r="AE37" s="252">
        <f xml:space="preserve"> Time!AE$14</f>
        <v>0</v>
      </c>
      <c r="AF37" s="252">
        <f xml:space="preserve"> Time!AF$14</f>
        <v>0</v>
      </c>
      <c r="AG37" s="252">
        <f xml:space="preserve"> Time!AG$14</f>
        <v>0</v>
      </c>
      <c r="AH37" s="252">
        <f xml:space="preserve"> Time!AH$14</f>
        <v>0</v>
      </c>
      <c r="AI37" s="252">
        <f xml:space="preserve"> Time!AI$14</f>
        <v>0</v>
      </c>
      <c r="AJ37" s="252">
        <f xml:space="preserve"> Time!AJ$14</f>
        <v>0</v>
      </c>
      <c r="AK37" s="252">
        <f xml:space="preserve"> Time!AK$14</f>
        <v>0</v>
      </c>
      <c r="AL37" s="252">
        <f xml:space="preserve"> Time!AL$14</f>
        <v>0</v>
      </c>
      <c r="AM37" s="252">
        <f xml:space="preserve"> Time!AM$14</f>
        <v>0</v>
      </c>
      <c r="AN37" s="252">
        <f xml:space="preserve"> Time!AN$14</f>
        <v>0</v>
      </c>
      <c r="AO37" s="252">
        <f xml:space="preserve"> Time!AO$14</f>
        <v>0</v>
      </c>
      <c r="AP37" s="252">
        <f xml:space="preserve"> Time!AP$14</f>
        <v>0</v>
      </c>
      <c r="AQ37" s="252">
        <f xml:space="preserve"> Time!AQ$14</f>
        <v>0</v>
      </c>
      <c r="AR37" s="252">
        <f xml:space="preserve"> Time!AR$14</f>
        <v>0</v>
      </c>
      <c r="AS37" s="252">
        <f xml:space="preserve"> Time!AS$14</f>
        <v>0</v>
      </c>
      <c r="AT37" s="252">
        <f xml:space="preserve"> Time!AT$14</f>
        <v>0</v>
      </c>
      <c r="AU37" s="252">
        <f xml:space="preserve"> Time!AU$14</f>
        <v>0</v>
      </c>
      <c r="AV37" s="252">
        <f xml:space="preserve"> Time!AV$14</f>
        <v>0</v>
      </c>
      <c r="AW37" s="252">
        <f xml:space="preserve"> Time!AW$14</f>
        <v>0</v>
      </c>
      <c r="AX37" s="252">
        <f xml:space="preserve"> Time!AX$14</f>
        <v>0</v>
      </c>
      <c r="AY37" s="252">
        <f xml:space="preserve"> Time!AY$14</f>
        <v>0</v>
      </c>
      <c r="AZ37" s="252">
        <f xml:space="preserve"> Time!AZ$14</f>
        <v>0</v>
      </c>
      <c r="BA37" s="252">
        <f xml:space="preserve"> Time!BA$14</f>
        <v>0</v>
      </c>
      <c r="BB37" s="252">
        <f xml:space="preserve"> Time!BB$14</f>
        <v>0</v>
      </c>
      <c r="BC37" s="252">
        <f xml:space="preserve"> Time!BC$14</f>
        <v>0</v>
      </c>
      <c r="BD37" s="252">
        <f xml:space="preserve"> Time!BD$14</f>
        <v>0</v>
      </c>
      <c r="BE37" s="252">
        <f xml:space="preserve"> Time!BE$14</f>
        <v>0</v>
      </c>
      <c r="BF37" s="252">
        <f xml:space="preserve"> Time!BF$14</f>
        <v>0</v>
      </c>
      <c r="BG37" s="252">
        <f xml:space="preserve"> Time!BG$14</f>
        <v>0</v>
      </c>
      <c r="BH37" s="252">
        <f xml:space="preserve"> Time!BH$14</f>
        <v>0</v>
      </c>
      <c r="BI37" s="252">
        <f xml:space="preserve"> Time!BI$14</f>
        <v>0</v>
      </c>
      <c r="BJ37" s="252">
        <f xml:space="preserve"> Time!BJ$14</f>
        <v>0</v>
      </c>
      <c r="BK37" s="252">
        <f xml:space="preserve"> Time!BK$14</f>
        <v>0</v>
      </c>
      <c r="BL37" s="252">
        <f xml:space="preserve"> Time!BL$14</f>
        <v>0</v>
      </c>
      <c r="BM37" s="252">
        <f xml:space="preserve"> Time!BM$14</f>
        <v>0</v>
      </c>
      <c r="BN37" s="252">
        <f xml:space="preserve"> Time!BN$14</f>
        <v>0</v>
      </c>
      <c r="BO37" s="252">
        <f xml:space="preserve"> Time!BO$14</f>
        <v>0</v>
      </c>
      <c r="BP37" s="252">
        <f xml:space="preserve"> Time!BP$14</f>
        <v>0</v>
      </c>
      <c r="BQ37" s="252">
        <f xml:space="preserve"> Time!BQ$14</f>
        <v>0</v>
      </c>
      <c r="BR37" s="252">
        <f xml:space="preserve"> Time!BR$14</f>
        <v>0</v>
      </c>
      <c r="BS37" s="252">
        <f xml:space="preserve"> Time!BS$14</f>
        <v>0</v>
      </c>
      <c r="BT37" s="252">
        <f xml:space="preserve"> Time!BT$14</f>
        <v>0</v>
      </c>
      <c r="BU37" s="252">
        <f xml:space="preserve"> Time!BU$14</f>
        <v>0</v>
      </c>
      <c r="BV37" s="252">
        <f xml:space="preserve"> Time!BV$14</f>
        <v>0</v>
      </c>
      <c r="BW37" s="252">
        <f xml:space="preserve"> Time!BW$14</f>
        <v>0</v>
      </c>
      <c r="BX37" s="252">
        <f xml:space="preserve"> Time!BX$14</f>
        <v>0</v>
      </c>
      <c r="BY37" s="252">
        <f xml:space="preserve"> Time!BY$14</f>
        <v>0</v>
      </c>
      <c r="BZ37" s="252">
        <f xml:space="preserve"> Time!BZ$14</f>
        <v>0</v>
      </c>
      <c r="CA37" s="252">
        <f xml:space="preserve"> Time!CA$14</f>
        <v>0</v>
      </c>
      <c r="CB37" s="252">
        <f xml:space="preserve"> Time!CB$14</f>
        <v>0</v>
      </c>
      <c r="CC37" s="252">
        <f xml:space="preserve"> Time!CC$14</f>
        <v>0</v>
      </c>
      <c r="CD37" s="252">
        <f xml:space="preserve"> Time!CD$14</f>
        <v>0</v>
      </c>
      <c r="CE37" s="252">
        <f xml:space="preserve"> Time!CE$14</f>
        <v>0</v>
      </c>
      <c r="CF37" s="252">
        <f xml:space="preserve"> Time!CF$14</f>
        <v>0</v>
      </c>
      <c r="CG37" s="252">
        <f xml:space="preserve"> Time!CG$14</f>
        <v>0</v>
      </c>
      <c r="CH37" s="252">
        <f xml:space="preserve"> Time!CH$14</f>
        <v>0</v>
      </c>
      <c r="CI37" s="252">
        <f xml:space="preserve"> Time!CI$14</f>
        <v>0</v>
      </c>
      <c r="CJ37" s="252">
        <f xml:space="preserve"> Time!CJ$14</f>
        <v>0</v>
      </c>
      <c r="CK37" s="252">
        <f xml:space="preserve"> Time!CK$14</f>
        <v>0</v>
      </c>
      <c r="CL37" s="252">
        <f xml:space="preserve"> Time!CL$14</f>
        <v>0</v>
      </c>
      <c r="CM37" s="252">
        <f xml:space="preserve"> Time!CM$14</f>
        <v>0</v>
      </c>
      <c r="CN37" s="252">
        <f xml:space="preserve"> Time!CN$14</f>
        <v>0</v>
      </c>
      <c r="CO37" s="252">
        <f xml:space="preserve"> Time!CO$14</f>
        <v>0</v>
      </c>
      <c r="CP37" s="252">
        <f xml:space="preserve"> Time!CP$14</f>
        <v>0</v>
      </c>
      <c r="CQ37" s="252">
        <f xml:space="preserve"> Time!CQ$14</f>
        <v>0</v>
      </c>
      <c r="CR37" s="252">
        <f xml:space="preserve"> Time!CR$14</f>
        <v>0</v>
      </c>
      <c r="CS37" s="252">
        <f xml:space="preserve"> Time!CS$14</f>
        <v>0</v>
      </c>
      <c r="CT37" s="252">
        <f xml:space="preserve"> Time!CT$14</f>
        <v>0</v>
      </c>
      <c r="CU37" s="252">
        <f xml:space="preserve"> Time!CU$14</f>
        <v>0</v>
      </c>
      <c r="CV37" s="252">
        <f xml:space="preserve"> Time!CV$14</f>
        <v>0</v>
      </c>
      <c r="CW37" s="252">
        <f xml:space="preserve"> Time!CW$14</f>
        <v>0</v>
      </c>
      <c r="CX37" s="252">
        <f xml:space="preserve"> Time!CX$14</f>
        <v>0</v>
      </c>
      <c r="CY37" s="252">
        <f xml:space="preserve"> Time!CY$14</f>
        <v>0</v>
      </c>
      <c r="CZ37" s="252">
        <f xml:space="preserve"> Time!CZ$14</f>
        <v>0</v>
      </c>
      <c r="DA37" s="252">
        <f xml:space="preserve"> Time!DA$14</f>
        <v>0</v>
      </c>
      <c r="DB37" s="252">
        <f xml:space="preserve"> Time!DB$14</f>
        <v>0</v>
      </c>
      <c r="DC37" s="252">
        <f xml:space="preserve"> Time!DC$14</f>
        <v>0</v>
      </c>
      <c r="DD37" s="252">
        <f xml:space="preserve"> Time!DD$14</f>
        <v>0</v>
      </c>
      <c r="DE37" s="252">
        <f xml:space="preserve"> Time!DE$14</f>
        <v>0</v>
      </c>
      <c r="DF37" s="252">
        <f xml:space="preserve"> Time!DF$14</f>
        <v>0</v>
      </c>
      <c r="DG37" s="252">
        <f xml:space="preserve"> Time!DG$14</f>
        <v>0</v>
      </c>
      <c r="DH37" s="252">
        <f xml:space="preserve"> Time!DH$14</f>
        <v>0</v>
      </c>
      <c r="DI37" s="252">
        <f xml:space="preserve"> Time!DI$14</f>
        <v>0</v>
      </c>
      <c r="DJ37" s="252">
        <f xml:space="preserve"> Time!DJ$14</f>
        <v>0</v>
      </c>
      <c r="DK37" s="252">
        <f xml:space="preserve"> Time!DK$14</f>
        <v>0</v>
      </c>
      <c r="DL37" s="252">
        <f xml:space="preserve"> Time!DL$14</f>
        <v>0</v>
      </c>
      <c r="DM37" s="252">
        <f xml:space="preserve"> Time!DM$14</f>
        <v>0</v>
      </c>
      <c r="DN37" s="252">
        <f xml:space="preserve"> Time!DN$14</f>
        <v>0</v>
      </c>
      <c r="DO37" s="252">
        <f xml:space="preserve"> Time!DO$14</f>
        <v>0</v>
      </c>
      <c r="DP37" s="252">
        <f xml:space="preserve"> Time!DP$14</f>
        <v>0</v>
      </c>
      <c r="DQ37" s="252">
        <f xml:space="preserve"> Time!DQ$14</f>
        <v>0</v>
      </c>
      <c r="DR37" s="252">
        <f xml:space="preserve"> Time!DR$14</f>
        <v>0</v>
      </c>
      <c r="DS37" s="252">
        <f xml:space="preserve"> Time!DS$14</f>
        <v>0</v>
      </c>
      <c r="DT37" s="252">
        <f xml:space="preserve"> Time!DT$14</f>
        <v>0</v>
      </c>
      <c r="DU37" s="252">
        <f xml:space="preserve"> Time!DU$14</f>
        <v>0</v>
      </c>
      <c r="DV37" s="252">
        <f xml:space="preserve"> Time!DV$14</f>
        <v>0</v>
      </c>
      <c r="DW37" s="252">
        <f xml:space="preserve"> Time!DW$14</f>
        <v>0</v>
      </c>
      <c r="DX37" s="252">
        <f xml:space="preserve"> Time!DX$14</f>
        <v>0</v>
      </c>
      <c r="DY37" s="252">
        <f xml:space="preserve"> Time!DY$14</f>
        <v>0</v>
      </c>
      <c r="DZ37" s="252">
        <f xml:space="preserve"> Time!DZ$14</f>
        <v>0</v>
      </c>
      <c r="EA37" s="252">
        <f xml:space="preserve"> Time!EA$14</f>
        <v>0</v>
      </c>
      <c r="EB37" s="252">
        <f xml:space="preserve"> Time!EB$14</f>
        <v>0</v>
      </c>
      <c r="EC37" s="252">
        <f xml:space="preserve"> Time!EC$14</f>
        <v>0</v>
      </c>
      <c r="ED37" s="252">
        <f xml:space="preserve"> Time!ED$14</f>
        <v>0</v>
      </c>
      <c r="EE37" s="252">
        <f xml:space="preserve"> Time!EE$14</f>
        <v>0</v>
      </c>
      <c r="EF37" s="252">
        <f xml:space="preserve"> Time!EF$14</f>
        <v>0</v>
      </c>
      <c r="EG37" s="252">
        <f xml:space="preserve"> Time!EG$14</f>
        <v>0</v>
      </c>
      <c r="EH37" s="252">
        <f xml:space="preserve"> Time!EH$14</f>
        <v>0</v>
      </c>
      <c r="EI37" s="252">
        <f xml:space="preserve"> Time!EI$14</f>
        <v>0</v>
      </c>
      <c r="EJ37" s="252">
        <f xml:space="preserve"> Time!EJ$14</f>
        <v>0</v>
      </c>
      <c r="EK37" s="252">
        <f xml:space="preserve"> Time!EK$14</f>
        <v>0</v>
      </c>
      <c r="EL37" s="252">
        <f xml:space="preserve"> Time!EL$14</f>
        <v>0</v>
      </c>
      <c r="EM37" s="252">
        <f xml:space="preserve"> Time!EM$14</f>
        <v>0</v>
      </c>
      <c r="EN37" s="252">
        <f xml:space="preserve"> Time!EN$14</f>
        <v>0</v>
      </c>
      <c r="EO37" s="252">
        <f xml:space="preserve"> Time!EO$14</f>
        <v>0</v>
      </c>
      <c r="EP37" s="252">
        <f xml:space="preserve"> Time!EP$14</f>
        <v>0</v>
      </c>
      <c r="EQ37" s="252">
        <f xml:space="preserve"> Time!EQ$14</f>
        <v>0</v>
      </c>
      <c r="ER37" s="252">
        <f xml:space="preserve"> Time!ER$14</f>
        <v>0</v>
      </c>
      <c r="ES37" s="252">
        <f xml:space="preserve"> Time!ES$14</f>
        <v>0</v>
      </c>
      <c r="ET37" s="252">
        <f xml:space="preserve"> Time!ET$14</f>
        <v>0</v>
      </c>
      <c r="EU37" s="252">
        <f xml:space="preserve"> Time!EU$14</f>
        <v>0</v>
      </c>
      <c r="EV37" s="252">
        <f xml:space="preserve"> Time!EV$14</f>
        <v>0</v>
      </c>
      <c r="EW37" s="252">
        <f xml:space="preserve"> Time!EW$14</f>
        <v>0</v>
      </c>
      <c r="EX37" s="252">
        <f xml:space="preserve"> Time!EX$14</f>
        <v>0</v>
      </c>
      <c r="EY37" s="252">
        <f xml:space="preserve"> Time!EY$14</f>
        <v>0</v>
      </c>
      <c r="EZ37" s="252">
        <f xml:space="preserve"> Time!EZ$14</f>
        <v>0</v>
      </c>
      <c r="FA37" s="252">
        <f xml:space="preserve"> Time!FA$14</f>
        <v>0</v>
      </c>
      <c r="FB37" s="252">
        <f xml:space="preserve"> Time!FB$14</f>
        <v>0</v>
      </c>
      <c r="FC37" s="252">
        <f xml:space="preserve"> Time!FC$14</f>
        <v>0</v>
      </c>
      <c r="FD37" s="252">
        <f xml:space="preserve"> Time!FD$14</f>
        <v>0</v>
      </c>
      <c r="FE37" s="252">
        <f xml:space="preserve"> Time!FE$14</f>
        <v>0</v>
      </c>
      <c r="FF37" s="252">
        <f xml:space="preserve"> Time!FF$14</f>
        <v>0</v>
      </c>
      <c r="FG37" s="252">
        <f xml:space="preserve"> Time!FG$14</f>
        <v>0</v>
      </c>
      <c r="FH37" s="252">
        <f xml:space="preserve"> Time!FH$14</f>
        <v>0</v>
      </c>
      <c r="FI37" s="252">
        <f xml:space="preserve"> Time!FI$14</f>
        <v>0</v>
      </c>
      <c r="FJ37" s="252">
        <f xml:space="preserve"> Time!FJ$14</f>
        <v>0</v>
      </c>
      <c r="FK37" s="252">
        <f xml:space="preserve"> Time!FK$14</f>
        <v>0</v>
      </c>
      <c r="FL37" s="252">
        <f xml:space="preserve"> Time!FL$14</f>
        <v>0</v>
      </c>
      <c r="FM37" s="252">
        <f xml:space="preserve"> Time!FM$14</f>
        <v>0</v>
      </c>
      <c r="FN37" s="252">
        <f xml:space="preserve"> Time!FN$14</f>
        <v>0</v>
      </c>
      <c r="FO37" s="252">
        <f xml:space="preserve"> Time!FO$14</f>
        <v>0</v>
      </c>
      <c r="FP37" s="252">
        <f xml:space="preserve"> Time!FP$14</f>
        <v>0</v>
      </c>
      <c r="FQ37" s="252">
        <f xml:space="preserve"> Time!FQ$14</f>
        <v>0</v>
      </c>
      <c r="FR37" s="252">
        <f xml:space="preserve"> Time!FR$14</f>
        <v>0</v>
      </c>
      <c r="FS37" s="252">
        <f xml:space="preserve"> Time!FS$14</f>
        <v>0</v>
      </c>
      <c r="FT37" s="252">
        <f xml:space="preserve"> Time!FT$14</f>
        <v>0</v>
      </c>
      <c r="FU37" s="252">
        <f xml:space="preserve"> Time!FU$14</f>
        <v>0</v>
      </c>
      <c r="FV37" s="252">
        <f xml:space="preserve"> Time!FV$14</f>
        <v>0</v>
      </c>
      <c r="FW37" s="252">
        <f xml:space="preserve"> Time!FW$14</f>
        <v>0</v>
      </c>
      <c r="FX37" s="252">
        <f xml:space="preserve"> Time!FX$14</f>
        <v>0</v>
      </c>
      <c r="FY37" s="252">
        <f xml:space="preserve"> Time!FY$14</f>
        <v>0</v>
      </c>
      <c r="FZ37" s="252">
        <f xml:space="preserve"> Time!FZ$14</f>
        <v>0</v>
      </c>
      <c r="GA37" s="252">
        <f xml:space="preserve"> Time!GA$14</f>
        <v>0</v>
      </c>
      <c r="GB37" s="252">
        <f xml:space="preserve"> Time!GB$14</f>
        <v>0</v>
      </c>
      <c r="GC37" s="252">
        <f xml:space="preserve"> Time!GC$14</f>
        <v>0</v>
      </c>
      <c r="GD37" s="252">
        <f xml:space="preserve"> Time!GD$14</f>
        <v>0</v>
      </c>
      <c r="GE37" s="252">
        <f xml:space="preserve"> Time!GE$14</f>
        <v>0</v>
      </c>
      <c r="GF37" s="252">
        <f xml:space="preserve"> Time!GF$14</f>
        <v>0</v>
      </c>
      <c r="GG37" s="252">
        <f xml:space="preserve"> Time!GG$14</f>
        <v>0</v>
      </c>
      <c r="GH37" s="252">
        <f xml:space="preserve"> Time!GH$14</f>
        <v>0</v>
      </c>
      <c r="GI37" s="252">
        <f xml:space="preserve"> Time!GI$14</f>
        <v>0</v>
      </c>
      <c r="GJ37" s="252">
        <f xml:space="preserve"> Time!GJ$14</f>
        <v>0</v>
      </c>
    </row>
    <row r="38" spans="1:192" x14ac:dyDescent="0.25">
      <c r="E38" s="252" t="str">
        <f xml:space="preserve"> Time!E$76</f>
        <v>Financial close date flag</v>
      </c>
      <c r="F38" s="252">
        <f xml:space="preserve"> Time!F$76</f>
        <v>0</v>
      </c>
      <c r="G38" s="252" t="str">
        <f xml:space="preserve"> Time!G$76</f>
        <v>flag</v>
      </c>
      <c r="H38" s="252">
        <f xml:space="preserve"> Time!H$76</f>
        <v>1</v>
      </c>
      <c r="I38" s="252">
        <f xml:space="preserve"> Time!I$76</f>
        <v>0</v>
      </c>
      <c r="J38" s="252">
        <f xml:space="preserve"> Time!J$76</f>
        <v>0</v>
      </c>
      <c r="K38" s="252">
        <f xml:space="preserve"> Time!K$76</f>
        <v>0</v>
      </c>
      <c r="L38" s="252">
        <f xml:space="preserve"> Time!L$76</f>
        <v>1</v>
      </c>
      <c r="M38" s="252">
        <f xml:space="preserve"> Time!M$76</f>
        <v>0</v>
      </c>
      <c r="N38" s="252">
        <f xml:space="preserve"> Time!N$76</f>
        <v>0</v>
      </c>
      <c r="O38" s="252">
        <f xml:space="preserve"> Time!O$76</f>
        <v>0</v>
      </c>
      <c r="P38" s="252">
        <f xml:space="preserve"> Time!P$76</f>
        <v>0</v>
      </c>
      <c r="Q38" s="252">
        <f xml:space="preserve"> Time!Q$76</f>
        <v>0</v>
      </c>
      <c r="R38" s="252">
        <f xml:space="preserve"> Time!R$76</f>
        <v>0</v>
      </c>
      <c r="S38" s="252">
        <f xml:space="preserve"> Time!S$76</f>
        <v>0</v>
      </c>
      <c r="T38" s="252">
        <f xml:space="preserve"> Time!T$76</f>
        <v>0</v>
      </c>
      <c r="U38" s="252">
        <f xml:space="preserve"> Time!U$76</f>
        <v>0</v>
      </c>
      <c r="V38" s="252">
        <f xml:space="preserve"> Time!V$76</f>
        <v>0</v>
      </c>
      <c r="W38" s="252">
        <f xml:space="preserve"> Time!W$76</f>
        <v>0</v>
      </c>
      <c r="X38" s="252">
        <f xml:space="preserve"> Time!X$76</f>
        <v>0</v>
      </c>
      <c r="Y38" s="252">
        <f xml:space="preserve"> Time!Y$76</f>
        <v>0</v>
      </c>
      <c r="Z38" s="252">
        <f xml:space="preserve"> Time!Z$76</f>
        <v>0</v>
      </c>
      <c r="AA38" s="252">
        <f xml:space="preserve"> Time!AA$76</f>
        <v>0</v>
      </c>
      <c r="AB38" s="252">
        <f xml:space="preserve"> Time!AB$76</f>
        <v>0</v>
      </c>
      <c r="AC38" s="252">
        <f xml:space="preserve"> Time!AC$76</f>
        <v>0</v>
      </c>
      <c r="AD38" s="252">
        <f xml:space="preserve"> Time!AD$76</f>
        <v>0</v>
      </c>
      <c r="AE38" s="252">
        <f xml:space="preserve"> Time!AE$76</f>
        <v>0</v>
      </c>
      <c r="AF38" s="252">
        <f xml:space="preserve"> Time!AF$76</f>
        <v>0</v>
      </c>
      <c r="AG38" s="252">
        <f xml:space="preserve"> Time!AG$76</f>
        <v>0</v>
      </c>
      <c r="AH38" s="252">
        <f xml:space="preserve"> Time!AH$76</f>
        <v>0</v>
      </c>
      <c r="AI38" s="252">
        <f xml:space="preserve"> Time!AI$76</f>
        <v>0</v>
      </c>
      <c r="AJ38" s="252">
        <f xml:space="preserve"> Time!AJ$76</f>
        <v>0</v>
      </c>
      <c r="AK38" s="252">
        <f xml:space="preserve"> Time!AK$76</f>
        <v>0</v>
      </c>
      <c r="AL38" s="252">
        <f xml:space="preserve"> Time!AL$76</f>
        <v>0</v>
      </c>
      <c r="AM38" s="252">
        <f xml:space="preserve"> Time!AM$76</f>
        <v>0</v>
      </c>
      <c r="AN38" s="252">
        <f xml:space="preserve"> Time!AN$76</f>
        <v>0</v>
      </c>
      <c r="AO38" s="252">
        <f xml:space="preserve"> Time!AO$76</f>
        <v>0</v>
      </c>
      <c r="AP38" s="252">
        <f xml:space="preserve"> Time!AP$76</f>
        <v>0</v>
      </c>
      <c r="AQ38" s="252">
        <f xml:space="preserve"> Time!AQ$76</f>
        <v>0</v>
      </c>
      <c r="AR38" s="252">
        <f xml:space="preserve"> Time!AR$76</f>
        <v>0</v>
      </c>
      <c r="AS38" s="252">
        <f xml:space="preserve"> Time!AS$76</f>
        <v>0</v>
      </c>
      <c r="AT38" s="252">
        <f xml:space="preserve"> Time!AT$76</f>
        <v>0</v>
      </c>
      <c r="AU38" s="252">
        <f xml:space="preserve"> Time!AU$76</f>
        <v>0</v>
      </c>
      <c r="AV38" s="252">
        <f xml:space="preserve"> Time!AV$76</f>
        <v>0</v>
      </c>
      <c r="AW38" s="252">
        <f xml:space="preserve"> Time!AW$76</f>
        <v>0</v>
      </c>
      <c r="AX38" s="252">
        <f xml:space="preserve"> Time!AX$76</f>
        <v>0</v>
      </c>
      <c r="AY38" s="252">
        <f xml:space="preserve"> Time!AY$76</f>
        <v>0</v>
      </c>
      <c r="AZ38" s="252">
        <f xml:space="preserve"> Time!AZ$76</f>
        <v>0</v>
      </c>
      <c r="BA38" s="252">
        <f xml:space="preserve"> Time!BA$76</f>
        <v>0</v>
      </c>
      <c r="BB38" s="252">
        <f xml:space="preserve"> Time!BB$76</f>
        <v>0</v>
      </c>
      <c r="BC38" s="252">
        <f xml:space="preserve"> Time!BC$76</f>
        <v>0</v>
      </c>
      <c r="BD38" s="252">
        <f xml:space="preserve"> Time!BD$76</f>
        <v>0</v>
      </c>
      <c r="BE38" s="252">
        <f xml:space="preserve"> Time!BE$76</f>
        <v>0</v>
      </c>
      <c r="BF38" s="252">
        <f xml:space="preserve"> Time!BF$76</f>
        <v>0</v>
      </c>
      <c r="BG38" s="252">
        <f xml:space="preserve"> Time!BG$76</f>
        <v>0</v>
      </c>
      <c r="BH38" s="252">
        <f xml:space="preserve"> Time!BH$76</f>
        <v>0</v>
      </c>
      <c r="BI38" s="252">
        <f xml:space="preserve"> Time!BI$76</f>
        <v>0</v>
      </c>
      <c r="BJ38" s="252">
        <f xml:space="preserve"> Time!BJ$76</f>
        <v>0</v>
      </c>
      <c r="BK38" s="252">
        <f xml:space="preserve"> Time!BK$76</f>
        <v>0</v>
      </c>
      <c r="BL38" s="252">
        <f xml:space="preserve"> Time!BL$76</f>
        <v>0</v>
      </c>
      <c r="BM38" s="252">
        <f xml:space="preserve"> Time!BM$76</f>
        <v>0</v>
      </c>
      <c r="BN38" s="252">
        <f xml:space="preserve"> Time!BN$76</f>
        <v>0</v>
      </c>
      <c r="BO38" s="252">
        <f xml:space="preserve"> Time!BO$76</f>
        <v>0</v>
      </c>
      <c r="BP38" s="252">
        <f xml:space="preserve"> Time!BP$76</f>
        <v>0</v>
      </c>
      <c r="BQ38" s="252">
        <f xml:space="preserve"> Time!BQ$76</f>
        <v>0</v>
      </c>
      <c r="BR38" s="252">
        <f xml:space="preserve"> Time!BR$76</f>
        <v>0</v>
      </c>
      <c r="BS38" s="252">
        <f xml:space="preserve"> Time!BS$76</f>
        <v>0</v>
      </c>
      <c r="BT38" s="252">
        <f xml:space="preserve"> Time!BT$76</f>
        <v>0</v>
      </c>
      <c r="BU38" s="252">
        <f xml:space="preserve"> Time!BU$76</f>
        <v>0</v>
      </c>
      <c r="BV38" s="252">
        <f xml:space="preserve"> Time!BV$76</f>
        <v>0</v>
      </c>
      <c r="BW38" s="252">
        <f xml:space="preserve"> Time!BW$76</f>
        <v>0</v>
      </c>
      <c r="BX38" s="252">
        <f xml:space="preserve"> Time!BX$76</f>
        <v>0</v>
      </c>
      <c r="BY38" s="252">
        <f xml:space="preserve"> Time!BY$76</f>
        <v>0</v>
      </c>
      <c r="BZ38" s="252">
        <f xml:space="preserve"> Time!BZ$76</f>
        <v>0</v>
      </c>
      <c r="CA38" s="252">
        <f xml:space="preserve"> Time!CA$76</f>
        <v>0</v>
      </c>
      <c r="CB38" s="252">
        <f xml:space="preserve"> Time!CB$76</f>
        <v>0</v>
      </c>
      <c r="CC38" s="252">
        <f xml:space="preserve"> Time!CC$76</f>
        <v>0</v>
      </c>
      <c r="CD38" s="252">
        <f xml:space="preserve"> Time!CD$76</f>
        <v>0</v>
      </c>
      <c r="CE38" s="252">
        <f xml:space="preserve"> Time!CE$76</f>
        <v>0</v>
      </c>
      <c r="CF38" s="252">
        <f xml:space="preserve"> Time!CF$76</f>
        <v>0</v>
      </c>
      <c r="CG38" s="252">
        <f xml:space="preserve"> Time!CG$76</f>
        <v>0</v>
      </c>
      <c r="CH38" s="252">
        <f xml:space="preserve"> Time!CH$76</f>
        <v>0</v>
      </c>
      <c r="CI38" s="252">
        <f xml:space="preserve"> Time!CI$76</f>
        <v>0</v>
      </c>
      <c r="CJ38" s="252">
        <f xml:space="preserve"> Time!CJ$76</f>
        <v>0</v>
      </c>
      <c r="CK38" s="252">
        <f xml:space="preserve"> Time!CK$76</f>
        <v>0</v>
      </c>
      <c r="CL38" s="252">
        <f xml:space="preserve"> Time!CL$76</f>
        <v>0</v>
      </c>
      <c r="CM38" s="252">
        <f xml:space="preserve"> Time!CM$76</f>
        <v>0</v>
      </c>
      <c r="CN38" s="252">
        <f xml:space="preserve"> Time!CN$76</f>
        <v>0</v>
      </c>
      <c r="CO38" s="252">
        <f xml:space="preserve"> Time!CO$76</f>
        <v>0</v>
      </c>
      <c r="CP38" s="252">
        <f xml:space="preserve"> Time!CP$76</f>
        <v>0</v>
      </c>
      <c r="CQ38" s="252">
        <f xml:space="preserve"> Time!CQ$76</f>
        <v>0</v>
      </c>
      <c r="CR38" s="252">
        <f xml:space="preserve"> Time!CR$76</f>
        <v>0</v>
      </c>
      <c r="CS38" s="252">
        <f xml:space="preserve"> Time!CS$76</f>
        <v>0</v>
      </c>
      <c r="CT38" s="252">
        <f xml:space="preserve"> Time!CT$76</f>
        <v>0</v>
      </c>
      <c r="CU38" s="252">
        <f xml:space="preserve"> Time!CU$76</f>
        <v>0</v>
      </c>
      <c r="CV38" s="252">
        <f xml:space="preserve"> Time!CV$76</f>
        <v>0</v>
      </c>
      <c r="CW38" s="252">
        <f xml:space="preserve"> Time!CW$76</f>
        <v>0</v>
      </c>
      <c r="CX38" s="252">
        <f xml:space="preserve"> Time!CX$76</f>
        <v>0</v>
      </c>
      <c r="CY38" s="252">
        <f xml:space="preserve"> Time!CY$76</f>
        <v>0</v>
      </c>
      <c r="CZ38" s="252">
        <f xml:space="preserve"> Time!CZ$76</f>
        <v>0</v>
      </c>
      <c r="DA38" s="252">
        <f xml:space="preserve"> Time!DA$76</f>
        <v>0</v>
      </c>
      <c r="DB38" s="252">
        <f xml:space="preserve"> Time!DB$76</f>
        <v>0</v>
      </c>
      <c r="DC38" s="252">
        <f xml:space="preserve"> Time!DC$76</f>
        <v>0</v>
      </c>
      <c r="DD38" s="252">
        <f xml:space="preserve"> Time!DD$76</f>
        <v>0</v>
      </c>
      <c r="DE38" s="252">
        <f xml:space="preserve"> Time!DE$76</f>
        <v>0</v>
      </c>
      <c r="DF38" s="252">
        <f xml:space="preserve"> Time!DF$76</f>
        <v>0</v>
      </c>
      <c r="DG38" s="252">
        <f xml:space="preserve"> Time!DG$76</f>
        <v>0</v>
      </c>
      <c r="DH38" s="252">
        <f xml:space="preserve"> Time!DH$76</f>
        <v>0</v>
      </c>
      <c r="DI38" s="252">
        <f xml:space="preserve"> Time!DI$76</f>
        <v>0</v>
      </c>
      <c r="DJ38" s="252">
        <f xml:space="preserve"> Time!DJ$76</f>
        <v>0</v>
      </c>
      <c r="DK38" s="252">
        <f xml:space="preserve"> Time!DK$76</f>
        <v>0</v>
      </c>
      <c r="DL38" s="252">
        <f xml:space="preserve"> Time!DL$76</f>
        <v>0</v>
      </c>
      <c r="DM38" s="252">
        <f xml:space="preserve"> Time!DM$76</f>
        <v>0</v>
      </c>
      <c r="DN38" s="252">
        <f xml:space="preserve"> Time!DN$76</f>
        <v>0</v>
      </c>
      <c r="DO38" s="252">
        <f xml:space="preserve"> Time!DO$76</f>
        <v>0</v>
      </c>
      <c r="DP38" s="252">
        <f xml:space="preserve"> Time!DP$76</f>
        <v>0</v>
      </c>
      <c r="DQ38" s="252">
        <f xml:space="preserve"> Time!DQ$76</f>
        <v>0</v>
      </c>
      <c r="DR38" s="252">
        <f xml:space="preserve"> Time!DR$76</f>
        <v>0</v>
      </c>
      <c r="DS38" s="252">
        <f xml:space="preserve"> Time!DS$76</f>
        <v>0</v>
      </c>
      <c r="DT38" s="252">
        <f xml:space="preserve"> Time!DT$76</f>
        <v>0</v>
      </c>
      <c r="DU38" s="252">
        <f xml:space="preserve"> Time!DU$76</f>
        <v>0</v>
      </c>
      <c r="DV38" s="252">
        <f xml:space="preserve"> Time!DV$76</f>
        <v>0</v>
      </c>
      <c r="DW38" s="252">
        <f xml:space="preserve"> Time!DW$76</f>
        <v>0</v>
      </c>
      <c r="DX38" s="252">
        <f xml:space="preserve"> Time!DX$76</f>
        <v>0</v>
      </c>
      <c r="DY38" s="252">
        <f xml:space="preserve"> Time!DY$76</f>
        <v>0</v>
      </c>
      <c r="DZ38" s="252">
        <f xml:space="preserve"> Time!DZ$76</f>
        <v>0</v>
      </c>
      <c r="EA38" s="252">
        <f xml:space="preserve"> Time!EA$76</f>
        <v>0</v>
      </c>
      <c r="EB38" s="252">
        <f xml:space="preserve"> Time!EB$76</f>
        <v>0</v>
      </c>
      <c r="EC38" s="252">
        <f xml:space="preserve"> Time!EC$76</f>
        <v>0</v>
      </c>
      <c r="ED38" s="252">
        <f xml:space="preserve"> Time!ED$76</f>
        <v>0</v>
      </c>
      <c r="EE38" s="252">
        <f xml:space="preserve"> Time!EE$76</f>
        <v>0</v>
      </c>
      <c r="EF38" s="252">
        <f xml:space="preserve"> Time!EF$76</f>
        <v>0</v>
      </c>
      <c r="EG38" s="252">
        <f xml:space="preserve"> Time!EG$76</f>
        <v>0</v>
      </c>
      <c r="EH38" s="252">
        <f xml:space="preserve"> Time!EH$76</f>
        <v>0</v>
      </c>
      <c r="EI38" s="252">
        <f xml:space="preserve"> Time!EI$76</f>
        <v>0</v>
      </c>
      <c r="EJ38" s="252">
        <f xml:space="preserve"> Time!EJ$76</f>
        <v>0</v>
      </c>
      <c r="EK38" s="252">
        <f xml:space="preserve"> Time!EK$76</f>
        <v>0</v>
      </c>
      <c r="EL38" s="252">
        <f xml:space="preserve"> Time!EL$76</f>
        <v>0</v>
      </c>
      <c r="EM38" s="252">
        <f xml:space="preserve"> Time!EM$76</f>
        <v>0</v>
      </c>
      <c r="EN38" s="252">
        <f xml:space="preserve"> Time!EN$76</f>
        <v>0</v>
      </c>
      <c r="EO38" s="252">
        <f xml:space="preserve"> Time!EO$76</f>
        <v>0</v>
      </c>
      <c r="EP38" s="252">
        <f xml:space="preserve"> Time!EP$76</f>
        <v>0</v>
      </c>
      <c r="EQ38" s="252">
        <f xml:space="preserve"> Time!EQ$76</f>
        <v>0</v>
      </c>
      <c r="ER38" s="252">
        <f xml:space="preserve"> Time!ER$76</f>
        <v>0</v>
      </c>
      <c r="ES38" s="252">
        <f xml:space="preserve"> Time!ES$76</f>
        <v>0</v>
      </c>
      <c r="ET38" s="252">
        <f xml:space="preserve"> Time!ET$76</f>
        <v>0</v>
      </c>
      <c r="EU38" s="252">
        <f xml:space="preserve"> Time!EU$76</f>
        <v>0</v>
      </c>
      <c r="EV38" s="252">
        <f xml:space="preserve"> Time!EV$76</f>
        <v>0</v>
      </c>
      <c r="EW38" s="252">
        <f xml:space="preserve"> Time!EW$76</f>
        <v>0</v>
      </c>
      <c r="EX38" s="252">
        <f xml:space="preserve"> Time!EX$76</f>
        <v>0</v>
      </c>
      <c r="EY38" s="252">
        <f xml:space="preserve"> Time!EY$76</f>
        <v>0</v>
      </c>
      <c r="EZ38" s="252">
        <f xml:space="preserve"> Time!EZ$76</f>
        <v>0</v>
      </c>
      <c r="FA38" s="252">
        <f xml:space="preserve"> Time!FA$76</f>
        <v>0</v>
      </c>
      <c r="FB38" s="252">
        <f xml:space="preserve"> Time!FB$76</f>
        <v>0</v>
      </c>
      <c r="FC38" s="252">
        <f xml:space="preserve"> Time!FC$76</f>
        <v>0</v>
      </c>
      <c r="FD38" s="252">
        <f xml:space="preserve"> Time!FD$76</f>
        <v>0</v>
      </c>
      <c r="FE38" s="252">
        <f xml:space="preserve"> Time!FE$76</f>
        <v>0</v>
      </c>
      <c r="FF38" s="252">
        <f xml:space="preserve"> Time!FF$76</f>
        <v>0</v>
      </c>
      <c r="FG38" s="252">
        <f xml:space="preserve"> Time!FG$76</f>
        <v>0</v>
      </c>
      <c r="FH38" s="252">
        <f xml:space="preserve"> Time!FH$76</f>
        <v>0</v>
      </c>
      <c r="FI38" s="252">
        <f xml:space="preserve"> Time!FI$76</f>
        <v>0</v>
      </c>
      <c r="FJ38" s="252">
        <f xml:space="preserve"> Time!FJ$76</f>
        <v>0</v>
      </c>
      <c r="FK38" s="252">
        <f xml:space="preserve"> Time!FK$76</f>
        <v>0</v>
      </c>
      <c r="FL38" s="252">
        <f xml:space="preserve"> Time!FL$76</f>
        <v>0</v>
      </c>
      <c r="FM38" s="252">
        <f xml:space="preserve"> Time!FM$76</f>
        <v>0</v>
      </c>
      <c r="FN38" s="252">
        <f xml:space="preserve"> Time!FN$76</f>
        <v>0</v>
      </c>
      <c r="FO38" s="252">
        <f xml:space="preserve"> Time!FO$76</f>
        <v>0</v>
      </c>
      <c r="FP38" s="252">
        <f xml:space="preserve"> Time!FP$76</f>
        <v>0</v>
      </c>
      <c r="FQ38" s="252">
        <f xml:space="preserve"> Time!FQ$76</f>
        <v>0</v>
      </c>
      <c r="FR38" s="252">
        <f xml:space="preserve"> Time!FR$76</f>
        <v>0</v>
      </c>
      <c r="FS38" s="252">
        <f xml:space="preserve"> Time!FS$76</f>
        <v>0</v>
      </c>
      <c r="FT38" s="252">
        <f xml:space="preserve"> Time!FT$76</f>
        <v>0</v>
      </c>
      <c r="FU38" s="252">
        <f xml:space="preserve"> Time!FU$76</f>
        <v>0</v>
      </c>
      <c r="FV38" s="252">
        <f xml:space="preserve"> Time!FV$76</f>
        <v>0</v>
      </c>
      <c r="FW38" s="252">
        <f xml:space="preserve"> Time!FW$76</f>
        <v>0</v>
      </c>
      <c r="FX38" s="252">
        <f xml:space="preserve"> Time!FX$76</f>
        <v>0</v>
      </c>
      <c r="FY38" s="252">
        <f xml:space="preserve"> Time!FY$76</f>
        <v>0</v>
      </c>
      <c r="FZ38" s="252">
        <f xml:space="preserve"> Time!FZ$76</f>
        <v>0</v>
      </c>
      <c r="GA38" s="252">
        <f xml:space="preserve"> Time!GA$76</f>
        <v>0</v>
      </c>
      <c r="GB38" s="252">
        <f xml:space="preserve"> Time!GB$76</f>
        <v>0</v>
      </c>
      <c r="GC38" s="252">
        <f xml:space="preserve"> Time!GC$76</f>
        <v>0</v>
      </c>
      <c r="GD38" s="252">
        <f xml:space="preserve"> Time!GD$76</f>
        <v>0</v>
      </c>
      <c r="GE38" s="252">
        <f xml:space="preserve"> Time!GE$76</f>
        <v>0</v>
      </c>
      <c r="GF38" s="252">
        <f xml:space="preserve"> Time!GF$76</f>
        <v>0</v>
      </c>
      <c r="GG38" s="252">
        <f xml:space="preserve"> Time!GG$76</f>
        <v>0</v>
      </c>
      <c r="GH38" s="252">
        <f xml:space="preserve"> Time!GH$76</f>
        <v>0</v>
      </c>
      <c r="GI38" s="252">
        <f xml:space="preserve"> Time!GI$76</f>
        <v>0</v>
      </c>
      <c r="GJ38" s="252">
        <f xml:space="preserve"> Time!GJ$76</f>
        <v>0</v>
      </c>
    </row>
    <row r="39" spans="1:192" x14ac:dyDescent="0.25">
      <c r="E39" s="126" t="str">
        <f t="shared" ref="E39:AJ39" si="18" xml:space="preserve"> E$32</f>
        <v>Aurelius share of Projectco distributions</v>
      </c>
      <c r="F39" s="126">
        <f t="shared" si="18"/>
        <v>0</v>
      </c>
      <c r="G39" s="126" t="str">
        <f t="shared" si="18"/>
        <v>$ 000s</v>
      </c>
      <c r="H39" s="126">
        <f t="shared" ca="1" si="18"/>
        <v>99053.301884379063</v>
      </c>
      <c r="I39" s="126">
        <f t="shared" si="18"/>
        <v>0</v>
      </c>
      <c r="J39" s="126">
        <f t="shared" ca="1" si="18"/>
        <v>0</v>
      </c>
      <c r="K39" s="126">
        <f t="shared" ca="1" si="18"/>
        <v>0</v>
      </c>
      <c r="L39" s="126">
        <f t="shared" ca="1" si="18"/>
        <v>0</v>
      </c>
      <c r="M39" s="126">
        <f t="shared" ca="1" si="18"/>
        <v>784.7500000000008</v>
      </c>
      <c r="N39" s="126">
        <f t="shared" ca="1" si="18"/>
        <v>980.27000000000044</v>
      </c>
      <c r="O39" s="126">
        <f t="shared" ca="1" si="18"/>
        <v>0</v>
      </c>
      <c r="P39" s="126">
        <f t="shared" ca="1" si="18"/>
        <v>0</v>
      </c>
      <c r="Q39" s="126">
        <f t="shared" ca="1" si="18"/>
        <v>210.40713277935367</v>
      </c>
      <c r="R39" s="126">
        <f t="shared" ca="1" si="18"/>
        <v>1014.0574626865678</v>
      </c>
      <c r="S39" s="126">
        <f t="shared" ca="1" si="18"/>
        <v>0</v>
      </c>
      <c r="T39" s="126">
        <f t="shared" ca="1" si="18"/>
        <v>0</v>
      </c>
      <c r="U39" s="126">
        <f t="shared" ca="1" si="18"/>
        <v>327.80630864214356</v>
      </c>
      <c r="V39" s="126">
        <f t="shared" ca="1" si="18"/>
        <v>1047.9011071508139</v>
      </c>
      <c r="W39" s="126">
        <f t="shared" ca="1" si="18"/>
        <v>0</v>
      </c>
      <c r="X39" s="126">
        <f t="shared" ca="1" si="18"/>
        <v>0</v>
      </c>
      <c r="Y39" s="126">
        <f t="shared" ca="1" si="18"/>
        <v>441.57132495239159</v>
      </c>
      <c r="Z39" s="126">
        <f t="shared" ca="1" si="18"/>
        <v>1081.800653881407</v>
      </c>
      <c r="AA39" s="126">
        <f t="shared" ca="1" si="18"/>
        <v>0</v>
      </c>
      <c r="AB39" s="126">
        <f t="shared" ca="1" si="18"/>
        <v>0</v>
      </c>
      <c r="AC39" s="126">
        <f t="shared" ca="1" si="18"/>
        <v>562.90966675146444</v>
      </c>
      <c r="AD39" s="126">
        <f t="shared" ca="1" si="18"/>
        <v>1115.7558247576196</v>
      </c>
      <c r="AE39" s="126">
        <f t="shared" ca="1" si="18"/>
        <v>0</v>
      </c>
      <c r="AF39" s="126">
        <f t="shared" ca="1" si="18"/>
        <v>0</v>
      </c>
      <c r="AG39" s="126">
        <f t="shared" ca="1" si="18"/>
        <v>680.61283820842334</v>
      </c>
      <c r="AH39" s="126">
        <f t="shared" ca="1" si="18"/>
        <v>1149.7663430424079</v>
      </c>
      <c r="AI39" s="126">
        <f t="shared" ca="1" si="18"/>
        <v>0</v>
      </c>
      <c r="AJ39" s="126">
        <f t="shared" ca="1" si="18"/>
        <v>0</v>
      </c>
      <c r="AK39" s="126">
        <f t="shared" ref="AK39:BP39" ca="1" si="19" xml:space="preserve"> AK$32</f>
        <v>798.41633492911205</v>
      </c>
      <c r="AL39" s="126">
        <f t="shared" ca="1" si="19"/>
        <v>1159.6997914181447</v>
      </c>
      <c r="AM39" s="126">
        <f t="shared" ca="1" si="19"/>
        <v>0</v>
      </c>
      <c r="AN39" s="126">
        <f t="shared" ca="1" si="19"/>
        <v>0</v>
      </c>
      <c r="AO39" s="126">
        <f t="shared" ca="1" si="19"/>
        <v>610.55359878284469</v>
      </c>
      <c r="AP39" s="126">
        <f t="shared" ca="1" si="19"/>
        <v>924.73607381038391</v>
      </c>
      <c r="AQ39" s="126">
        <f t="shared" ca="1" si="19"/>
        <v>0</v>
      </c>
      <c r="AR39" s="126">
        <f t="shared" ca="1" si="19"/>
        <v>0</v>
      </c>
      <c r="AS39" s="126">
        <f t="shared" ca="1" si="19"/>
        <v>648.51224477164737</v>
      </c>
      <c r="AT39" s="126">
        <f t="shared" ca="1" si="19"/>
        <v>935.31215256523376</v>
      </c>
      <c r="AU39" s="126">
        <f t="shared" ca="1" si="19"/>
        <v>0</v>
      </c>
      <c r="AV39" s="126">
        <f t="shared" ca="1" si="19"/>
        <v>0</v>
      </c>
      <c r="AW39" s="126">
        <f t="shared" ca="1" si="19"/>
        <v>695.82872153560766</v>
      </c>
      <c r="AX39" s="126">
        <f t="shared" ca="1" si="19"/>
        <v>949.04122447624604</v>
      </c>
      <c r="AY39" s="126">
        <f t="shared" ca="1" si="19"/>
        <v>0</v>
      </c>
      <c r="AZ39" s="126">
        <f t="shared" ca="1" si="19"/>
        <v>0</v>
      </c>
      <c r="BA39" s="126">
        <f t="shared" ca="1" si="19"/>
        <v>1451.8625355414442</v>
      </c>
      <c r="BB39" s="126">
        <f t="shared" ca="1" si="19"/>
        <v>1656.3302641282914</v>
      </c>
      <c r="BC39" s="126">
        <f t="shared" ca="1" si="19"/>
        <v>670.17573551500368</v>
      </c>
      <c r="BD39" s="126">
        <f t="shared" ca="1" si="19"/>
        <v>667.85609108900394</v>
      </c>
      <c r="BE39" s="126">
        <f t="shared" ca="1" si="19"/>
        <v>1497.5289592499223</v>
      </c>
      <c r="BF39" s="126">
        <f t="shared" ca="1" si="19"/>
        <v>1638.6772417336952</v>
      </c>
      <c r="BG39" s="126">
        <f t="shared" ca="1" si="19"/>
        <v>657.8697324759919</v>
      </c>
      <c r="BH39" s="126">
        <f t="shared" ca="1" si="19"/>
        <v>655.98036759323759</v>
      </c>
      <c r="BI39" s="126">
        <f t="shared" ca="1" si="19"/>
        <v>1481.9233121144405</v>
      </c>
      <c r="BJ39" s="126">
        <f t="shared" ca="1" si="19"/>
        <v>1622.7472763060009</v>
      </c>
      <c r="BK39" s="126">
        <f t="shared" ca="1" si="19"/>
        <v>647.17842276829435</v>
      </c>
      <c r="BL39" s="126">
        <f t="shared" ca="1" si="19"/>
        <v>645.63952326276058</v>
      </c>
      <c r="BM39" s="126">
        <f t="shared" ca="1" si="19"/>
        <v>1467.7973111800848</v>
      </c>
      <c r="BN39" s="126">
        <f t="shared" ca="1" si="19"/>
        <v>1608.2284702949935</v>
      </c>
      <c r="BO39" s="126">
        <f t="shared" ca="1" si="19"/>
        <v>637.80561422063511</v>
      </c>
      <c r="BP39" s="126">
        <f t="shared" ca="1" si="19"/>
        <v>636.5521709552562</v>
      </c>
      <c r="BQ39" s="126">
        <f t="shared" ref="BQ39:CV39" ca="1" si="20" xml:space="preserve"> BQ$32</f>
        <v>1454.8835316417842</v>
      </c>
      <c r="BR39" s="126">
        <f t="shared" ca="1" si="20"/>
        <v>1594.8667427949322</v>
      </c>
      <c r="BS39" s="126">
        <f t="shared" ca="1" si="20"/>
        <v>629.51003992423148</v>
      </c>
      <c r="BT39" s="126">
        <f t="shared" ca="1" si="20"/>
        <v>628.48910255055989</v>
      </c>
      <c r="BU39" s="126">
        <f t="shared" ca="1" si="20"/>
        <v>1442.9641192979482</v>
      </c>
      <c r="BV39" s="126">
        <f t="shared" ca="1" si="20"/>
        <v>1582.4551051094063</v>
      </c>
      <c r="BW39" s="126">
        <f t="shared" ca="1" si="20"/>
        <v>622.09517002214079</v>
      </c>
      <c r="BX39" s="126">
        <f t="shared" ca="1" si="20"/>
        <v>441.45672383935863</v>
      </c>
      <c r="BY39" s="126">
        <f t="shared" ca="1" si="20"/>
        <v>1096.8519400031516</v>
      </c>
      <c r="BZ39" s="126">
        <f t="shared" ca="1" si="20"/>
        <v>1236.5657527307112</v>
      </c>
      <c r="CA39" s="126">
        <f t="shared" ca="1" si="20"/>
        <v>281.8546990923889</v>
      </c>
      <c r="CB39" s="126">
        <f t="shared" ca="1" si="20"/>
        <v>281.85469909238935</v>
      </c>
      <c r="CC39" s="126">
        <f t="shared" ca="1" si="20"/>
        <v>1089.2059104508974</v>
      </c>
      <c r="CD39" s="126">
        <f t="shared" ca="1" si="20"/>
        <v>1228.2246295827972</v>
      </c>
      <c r="CE39" s="126">
        <f t="shared" ca="1" si="20"/>
        <v>278.26338218148175</v>
      </c>
      <c r="CF39" s="126">
        <f t="shared" ca="1" si="20"/>
        <v>278.2633821814822</v>
      </c>
      <c r="CG39" s="126">
        <f t="shared" ca="1" si="20"/>
        <v>1081.5979208466647</v>
      </c>
      <c r="CH39" s="126">
        <f t="shared" ca="1" si="20"/>
        <v>1219.9250045599979</v>
      </c>
      <c r="CI39" s="126">
        <f t="shared" ca="1" si="20"/>
        <v>274.68993251888753</v>
      </c>
      <c r="CJ39" s="126">
        <f t="shared" ca="1" si="20"/>
        <v>274.68993251888782</v>
      </c>
      <c r="CK39" s="126">
        <f t="shared" ca="1" si="20"/>
        <v>1074.0277819369801</v>
      </c>
      <c r="CL39" s="126">
        <f t="shared" ca="1" si="20"/>
        <v>1211.6666712039776</v>
      </c>
      <c r="CM39" s="126">
        <f t="shared" ca="1" si="20"/>
        <v>271.13426121282333</v>
      </c>
      <c r="CN39" s="126">
        <f t="shared" ca="1" si="20"/>
        <v>271.13426121282379</v>
      </c>
      <c r="CO39" s="126">
        <f t="shared" ca="1" si="20"/>
        <v>1066.4953054099301</v>
      </c>
      <c r="CP39" s="126">
        <f t="shared" ca="1" si="20"/>
        <v>1203.44942408356</v>
      </c>
      <c r="CQ39" s="126">
        <f t="shared" ca="1" si="20"/>
        <v>267.59627981375468</v>
      </c>
      <c r="CR39" s="126">
        <f t="shared" ca="1" si="20"/>
        <v>267.59627981375496</v>
      </c>
      <c r="CS39" s="126">
        <f t="shared" ca="1" si="20"/>
        <v>1059.0003038904786</v>
      </c>
      <c r="CT39" s="126">
        <f t="shared" ca="1" si="20"/>
        <v>1195.2730587896126</v>
      </c>
      <c r="CU39" s="126">
        <f t="shared" ca="1" si="20"/>
        <v>264.07590031219399</v>
      </c>
      <c r="CV39" s="126">
        <f t="shared" ca="1" si="20"/>
        <v>264.07590031219428</v>
      </c>
      <c r="CW39" s="126">
        <f t="shared" ref="CW39:EB39" ca="1" si="21" xml:space="preserve"> CW$32</f>
        <v>1051.5425909357994</v>
      </c>
      <c r="CX39" s="126">
        <f t="shared" ca="1" si="21"/>
        <v>1187.1373719299631</v>
      </c>
      <c r="CY39" s="126">
        <f t="shared" ca="1" si="21"/>
        <v>260.57303513651146</v>
      </c>
      <c r="CZ39" s="126">
        <f t="shared" ca="1" si="21"/>
        <v>260.57303513651192</v>
      </c>
      <c r="DA39" s="126">
        <f t="shared" ca="1" si="21"/>
        <v>1044.1219810306468</v>
      </c>
      <c r="DB39" s="126">
        <f t="shared" ca="1" si="21"/>
        <v>1179.0421611243416</v>
      </c>
      <c r="DC39" s="126">
        <f t="shared" ca="1" si="21"/>
        <v>257.0875971507578</v>
      </c>
      <c r="DD39" s="126">
        <f t="shared" ca="1" si="21"/>
        <v>257.08759715075809</v>
      </c>
      <c r="DE39" s="126">
        <f t="shared" ca="1" si="21"/>
        <v>1036.7382895827329</v>
      </c>
      <c r="DF39" s="126">
        <f t="shared" ca="1" si="21"/>
        <v>1170.9872249993448</v>
      </c>
      <c r="DG39" s="126">
        <f t="shared" ca="1" si="21"/>
        <v>253.61949965249528</v>
      </c>
      <c r="DH39" s="126">
        <f t="shared" ca="1" si="21"/>
        <v>253.61949965249573</v>
      </c>
      <c r="DI39" s="126">
        <f t="shared" ca="1" si="21"/>
        <v>1349.3913329181426</v>
      </c>
      <c r="DJ39" s="126">
        <f t="shared" ca="1" si="21"/>
        <v>1482.9723631834277</v>
      </c>
      <c r="DK39" s="126">
        <f t="shared" ca="1" si="21"/>
        <v>570.16865637064234</v>
      </c>
      <c r="DL39" s="126">
        <f t="shared" ca="1" si="21"/>
        <v>570.16865637064257</v>
      </c>
      <c r="DM39" s="126">
        <f t="shared" ca="1" si="21"/>
        <v>1342.0809282767591</v>
      </c>
      <c r="DN39" s="126">
        <f t="shared" ca="1" si="21"/>
        <v>1474.9973763019186</v>
      </c>
      <c r="DO39" s="126">
        <f t="shared" ca="1" si="21"/>
        <v>566.73498146332565</v>
      </c>
      <c r="DP39" s="126">
        <f t="shared" ca="1" si="21"/>
        <v>566.73498146332611</v>
      </c>
      <c r="DQ39" s="126">
        <f t="shared" ca="1" si="21"/>
        <v>1334.8068938077204</v>
      </c>
      <c r="DR39" s="126">
        <f t="shared" ca="1" si="21"/>
        <v>1467.0620659720585</v>
      </c>
      <c r="DS39" s="126">
        <f t="shared" ca="1" si="21"/>
        <v>563.31838951574707</v>
      </c>
      <c r="DT39" s="126">
        <f t="shared" ca="1" si="21"/>
        <v>563.31838951574741</v>
      </c>
      <c r="DU39" s="126">
        <f t="shared" ca="1" si="21"/>
        <v>1327.5690485648963</v>
      </c>
      <c r="DV39" s="126">
        <f t="shared" ca="1" si="21"/>
        <v>1459.1662347980689</v>
      </c>
      <c r="DW39" s="126">
        <f t="shared" ca="1" si="21"/>
        <v>559.918795538057</v>
      </c>
      <c r="DX39" s="126">
        <f t="shared" ca="1" si="21"/>
        <v>559.91879553805734</v>
      </c>
      <c r="DY39" s="126">
        <f t="shared" ca="1" si="21"/>
        <v>1320.367212502385</v>
      </c>
      <c r="DZ39" s="126">
        <f t="shared" ca="1" si="21"/>
        <v>1451.3096863662377</v>
      </c>
      <c r="EA39" s="126">
        <f t="shared" ca="1" si="21"/>
        <v>556.53611496324083</v>
      </c>
      <c r="EB39" s="126">
        <f t="shared" ca="1" si="21"/>
        <v>12556.536114963244</v>
      </c>
      <c r="EC39" s="126">
        <f t="shared" ref="EC39:FH39" ca="1" si="22" xml:space="preserve"> EC$32</f>
        <v>0</v>
      </c>
      <c r="ED39" s="126">
        <f t="shared" ca="1" si="22"/>
        <v>0</v>
      </c>
      <c r="EE39" s="126">
        <f t="shared" ca="1" si="22"/>
        <v>0</v>
      </c>
      <c r="EF39" s="126">
        <f t="shared" ca="1" si="22"/>
        <v>0</v>
      </c>
      <c r="EG39" s="126">
        <f t="shared" ca="1" si="22"/>
        <v>0</v>
      </c>
      <c r="EH39" s="126">
        <f t="shared" ca="1" si="22"/>
        <v>0</v>
      </c>
      <c r="EI39" s="126">
        <f t="shared" ca="1" si="22"/>
        <v>0</v>
      </c>
      <c r="EJ39" s="126">
        <f t="shared" ca="1" si="22"/>
        <v>0</v>
      </c>
      <c r="EK39" s="126">
        <f t="shared" ca="1" si="22"/>
        <v>0</v>
      </c>
      <c r="EL39" s="126">
        <f t="shared" ca="1" si="22"/>
        <v>0</v>
      </c>
      <c r="EM39" s="126">
        <f t="shared" ca="1" si="22"/>
        <v>0</v>
      </c>
      <c r="EN39" s="126">
        <f t="shared" ca="1" si="22"/>
        <v>0</v>
      </c>
      <c r="EO39" s="126">
        <f t="shared" ca="1" si="22"/>
        <v>0</v>
      </c>
      <c r="EP39" s="126">
        <f t="shared" ca="1" si="22"/>
        <v>0</v>
      </c>
      <c r="EQ39" s="126">
        <f t="shared" ca="1" si="22"/>
        <v>0</v>
      </c>
      <c r="ER39" s="126">
        <f t="shared" ca="1" si="22"/>
        <v>0</v>
      </c>
      <c r="ES39" s="126">
        <f t="shared" ca="1" si="22"/>
        <v>0</v>
      </c>
      <c r="ET39" s="126">
        <f t="shared" ca="1" si="22"/>
        <v>0</v>
      </c>
      <c r="EU39" s="126">
        <f t="shared" ca="1" si="22"/>
        <v>0</v>
      </c>
      <c r="EV39" s="126">
        <f t="shared" ca="1" si="22"/>
        <v>0</v>
      </c>
      <c r="EW39" s="126">
        <f t="shared" ca="1" si="22"/>
        <v>0</v>
      </c>
      <c r="EX39" s="126">
        <f t="shared" ca="1" si="22"/>
        <v>0</v>
      </c>
      <c r="EY39" s="126">
        <f t="shared" ca="1" si="22"/>
        <v>0</v>
      </c>
      <c r="EZ39" s="126">
        <f t="shared" ca="1" si="22"/>
        <v>0</v>
      </c>
      <c r="FA39" s="126">
        <f t="shared" ca="1" si="22"/>
        <v>0</v>
      </c>
      <c r="FB39" s="126">
        <f t="shared" ca="1" si="22"/>
        <v>0</v>
      </c>
      <c r="FC39" s="126">
        <f t="shared" ca="1" si="22"/>
        <v>0</v>
      </c>
      <c r="FD39" s="126">
        <f t="shared" ca="1" si="22"/>
        <v>0</v>
      </c>
      <c r="FE39" s="126">
        <f t="shared" ca="1" si="22"/>
        <v>0</v>
      </c>
      <c r="FF39" s="126">
        <f t="shared" ca="1" si="22"/>
        <v>0</v>
      </c>
      <c r="FG39" s="126">
        <f t="shared" ca="1" si="22"/>
        <v>0</v>
      </c>
      <c r="FH39" s="126">
        <f t="shared" ca="1" si="22"/>
        <v>0</v>
      </c>
      <c r="FI39" s="126">
        <f t="shared" ref="FI39:GJ39" ca="1" si="23" xml:space="preserve"> FI$32</f>
        <v>0</v>
      </c>
      <c r="FJ39" s="126">
        <f t="shared" ca="1" si="23"/>
        <v>0</v>
      </c>
      <c r="FK39" s="126">
        <f t="shared" ca="1" si="23"/>
        <v>0</v>
      </c>
      <c r="FL39" s="126">
        <f t="shared" ca="1" si="23"/>
        <v>0</v>
      </c>
      <c r="FM39" s="126">
        <f t="shared" ca="1" si="23"/>
        <v>0</v>
      </c>
      <c r="FN39" s="126">
        <f t="shared" ca="1" si="23"/>
        <v>0</v>
      </c>
      <c r="FO39" s="126">
        <f t="shared" ca="1" si="23"/>
        <v>0</v>
      </c>
      <c r="FP39" s="126">
        <f t="shared" ca="1" si="23"/>
        <v>0</v>
      </c>
      <c r="FQ39" s="126">
        <f t="shared" ca="1" si="23"/>
        <v>0</v>
      </c>
      <c r="FR39" s="126">
        <f t="shared" ca="1" si="23"/>
        <v>0</v>
      </c>
      <c r="FS39" s="126">
        <f t="shared" ca="1" si="23"/>
        <v>0</v>
      </c>
      <c r="FT39" s="126">
        <f t="shared" ca="1" si="23"/>
        <v>0</v>
      </c>
      <c r="FU39" s="126">
        <f t="shared" ca="1" si="23"/>
        <v>0</v>
      </c>
      <c r="FV39" s="126">
        <f t="shared" ca="1" si="23"/>
        <v>0</v>
      </c>
      <c r="FW39" s="126">
        <f t="shared" ca="1" si="23"/>
        <v>0</v>
      </c>
      <c r="FX39" s="126">
        <f t="shared" ca="1" si="23"/>
        <v>0</v>
      </c>
      <c r="FY39" s="126">
        <f t="shared" ca="1" si="23"/>
        <v>0</v>
      </c>
      <c r="FZ39" s="126">
        <f t="shared" ca="1" si="23"/>
        <v>0</v>
      </c>
      <c r="GA39" s="126">
        <f t="shared" ca="1" si="23"/>
        <v>0</v>
      </c>
      <c r="GB39" s="126">
        <f t="shared" ca="1" si="23"/>
        <v>0</v>
      </c>
      <c r="GC39" s="126">
        <f t="shared" ca="1" si="23"/>
        <v>0</v>
      </c>
      <c r="GD39" s="126">
        <f t="shared" ca="1" si="23"/>
        <v>0</v>
      </c>
      <c r="GE39" s="126">
        <f t="shared" ca="1" si="23"/>
        <v>0</v>
      </c>
      <c r="GF39" s="126">
        <f t="shared" ca="1" si="23"/>
        <v>0</v>
      </c>
      <c r="GG39" s="126">
        <f t="shared" ca="1" si="23"/>
        <v>0</v>
      </c>
      <c r="GH39" s="126">
        <f t="shared" ca="1" si="23"/>
        <v>0</v>
      </c>
      <c r="GI39" s="126">
        <f t="shared" ca="1" si="23"/>
        <v>0</v>
      </c>
      <c r="GJ39" s="126">
        <f t="shared" ca="1" si="23"/>
        <v>0</v>
      </c>
    </row>
    <row r="40" spans="1:192" x14ac:dyDescent="0.25">
      <c r="E40" s="12" t="s">
        <v>238</v>
      </c>
      <c r="G40" s="12" t="str">
        <f xml:space="preserve"> SMU</f>
        <v>$ 000s</v>
      </c>
      <c r="H40" s="12">
        <f ca="1" xml:space="preserve"> SUM(J40:GJ40)</f>
        <v>76754.725663352408</v>
      </c>
      <c r="J40" s="12">
        <f t="shared" ref="J40:AO40" si="24" xml:space="preserve"> IF( J37 = 1, $F34, -1 * J38 * (SUM($F35:$F36)) + J39)</f>
        <v>-1.0000000000000001E-9</v>
      </c>
      <c r="K40" s="12">
        <f t="shared" ca="1" si="24"/>
        <v>0</v>
      </c>
      <c r="L40" s="12">
        <f t="shared" ca="1" si="24"/>
        <v>-22298.576221025643</v>
      </c>
      <c r="M40" s="12">
        <f t="shared" ca="1" si="24"/>
        <v>784.7500000000008</v>
      </c>
      <c r="N40" s="12">
        <f t="shared" ca="1" si="24"/>
        <v>980.27000000000044</v>
      </c>
      <c r="O40" s="12">
        <f t="shared" ca="1" si="24"/>
        <v>0</v>
      </c>
      <c r="P40" s="12">
        <f t="shared" ca="1" si="24"/>
        <v>0</v>
      </c>
      <c r="Q40" s="12">
        <f t="shared" ca="1" si="24"/>
        <v>210.40713277935367</v>
      </c>
      <c r="R40" s="12">
        <f t="shared" ca="1" si="24"/>
        <v>1014.0574626865678</v>
      </c>
      <c r="S40" s="12">
        <f t="shared" ca="1" si="24"/>
        <v>0</v>
      </c>
      <c r="T40" s="12">
        <f t="shared" ca="1" si="24"/>
        <v>0</v>
      </c>
      <c r="U40" s="12">
        <f t="shared" ca="1" si="24"/>
        <v>327.80630864214356</v>
      </c>
      <c r="V40" s="12">
        <f t="shared" ca="1" si="24"/>
        <v>1047.9011071508139</v>
      </c>
      <c r="W40" s="12">
        <f t="shared" ca="1" si="24"/>
        <v>0</v>
      </c>
      <c r="X40" s="12">
        <f t="shared" ca="1" si="24"/>
        <v>0</v>
      </c>
      <c r="Y40" s="12">
        <f t="shared" ca="1" si="24"/>
        <v>441.57132495239159</v>
      </c>
      <c r="Z40" s="12">
        <f t="shared" ca="1" si="24"/>
        <v>1081.800653881407</v>
      </c>
      <c r="AA40" s="12">
        <f t="shared" ca="1" si="24"/>
        <v>0</v>
      </c>
      <c r="AB40" s="12">
        <f t="shared" ca="1" si="24"/>
        <v>0</v>
      </c>
      <c r="AC40" s="12">
        <f t="shared" ca="1" si="24"/>
        <v>562.90966675146444</v>
      </c>
      <c r="AD40" s="12">
        <f t="shared" ca="1" si="24"/>
        <v>1115.7558247576196</v>
      </c>
      <c r="AE40" s="12">
        <f t="shared" ca="1" si="24"/>
        <v>0</v>
      </c>
      <c r="AF40" s="12">
        <f t="shared" ca="1" si="24"/>
        <v>0</v>
      </c>
      <c r="AG40" s="12">
        <f t="shared" ca="1" si="24"/>
        <v>680.61283820842334</v>
      </c>
      <c r="AH40" s="12">
        <f t="shared" ca="1" si="24"/>
        <v>1149.7663430424079</v>
      </c>
      <c r="AI40" s="12">
        <f t="shared" ca="1" si="24"/>
        <v>0</v>
      </c>
      <c r="AJ40" s="12">
        <f t="shared" ca="1" si="24"/>
        <v>0</v>
      </c>
      <c r="AK40" s="12">
        <f t="shared" ca="1" si="24"/>
        <v>798.41633492911205</v>
      </c>
      <c r="AL40" s="12">
        <f t="shared" ca="1" si="24"/>
        <v>1159.6997914181447</v>
      </c>
      <c r="AM40" s="12">
        <f t="shared" ca="1" si="24"/>
        <v>0</v>
      </c>
      <c r="AN40" s="12">
        <f t="shared" ca="1" si="24"/>
        <v>0</v>
      </c>
      <c r="AO40" s="12">
        <f t="shared" ca="1" si="24"/>
        <v>610.55359878284469</v>
      </c>
      <c r="AP40" s="12">
        <f t="shared" ref="AP40:BU40" ca="1" si="25" xml:space="preserve"> IF( AP37 = 1, $F34, -1 * AP38 * (SUM($F35:$F36)) + AP39)</f>
        <v>924.73607381038391</v>
      </c>
      <c r="AQ40" s="12">
        <f t="shared" ca="1" si="25"/>
        <v>0</v>
      </c>
      <c r="AR40" s="12">
        <f t="shared" ca="1" si="25"/>
        <v>0</v>
      </c>
      <c r="AS40" s="12">
        <f t="shared" ca="1" si="25"/>
        <v>648.51224477164737</v>
      </c>
      <c r="AT40" s="12">
        <f t="shared" ca="1" si="25"/>
        <v>935.31215256523376</v>
      </c>
      <c r="AU40" s="12">
        <f t="shared" ca="1" si="25"/>
        <v>0</v>
      </c>
      <c r="AV40" s="12">
        <f t="shared" ca="1" si="25"/>
        <v>0</v>
      </c>
      <c r="AW40" s="12">
        <f t="shared" ca="1" si="25"/>
        <v>695.82872153560766</v>
      </c>
      <c r="AX40" s="12">
        <f t="shared" ca="1" si="25"/>
        <v>949.04122447624604</v>
      </c>
      <c r="AY40" s="12">
        <f t="shared" ca="1" si="25"/>
        <v>0</v>
      </c>
      <c r="AZ40" s="12">
        <f t="shared" ca="1" si="25"/>
        <v>0</v>
      </c>
      <c r="BA40" s="12">
        <f t="shared" ca="1" si="25"/>
        <v>1451.8625355414442</v>
      </c>
      <c r="BB40" s="12">
        <f t="shared" ca="1" si="25"/>
        <v>1656.3302641282914</v>
      </c>
      <c r="BC40" s="12">
        <f t="shared" ca="1" si="25"/>
        <v>670.17573551500368</v>
      </c>
      <c r="BD40" s="12">
        <f t="shared" ca="1" si="25"/>
        <v>667.85609108900394</v>
      </c>
      <c r="BE40" s="12">
        <f t="shared" ca="1" si="25"/>
        <v>1497.5289592499223</v>
      </c>
      <c r="BF40" s="12">
        <f t="shared" ca="1" si="25"/>
        <v>1638.6772417336952</v>
      </c>
      <c r="BG40" s="12">
        <f t="shared" ca="1" si="25"/>
        <v>657.8697324759919</v>
      </c>
      <c r="BH40" s="12">
        <f t="shared" ca="1" si="25"/>
        <v>655.98036759323759</v>
      </c>
      <c r="BI40" s="12">
        <f t="shared" ca="1" si="25"/>
        <v>1481.9233121144405</v>
      </c>
      <c r="BJ40" s="12">
        <f t="shared" ca="1" si="25"/>
        <v>1622.7472763060009</v>
      </c>
      <c r="BK40" s="12">
        <f t="shared" ca="1" si="25"/>
        <v>647.17842276829435</v>
      </c>
      <c r="BL40" s="12">
        <f t="shared" ca="1" si="25"/>
        <v>645.63952326276058</v>
      </c>
      <c r="BM40" s="12">
        <f t="shared" ca="1" si="25"/>
        <v>1467.7973111800848</v>
      </c>
      <c r="BN40" s="12">
        <f t="shared" ca="1" si="25"/>
        <v>1608.2284702949935</v>
      </c>
      <c r="BO40" s="12">
        <f t="shared" ca="1" si="25"/>
        <v>637.80561422063511</v>
      </c>
      <c r="BP40" s="12">
        <f t="shared" ca="1" si="25"/>
        <v>636.5521709552562</v>
      </c>
      <c r="BQ40" s="12">
        <f t="shared" ca="1" si="25"/>
        <v>1454.8835316417842</v>
      </c>
      <c r="BR40" s="12">
        <f t="shared" ca="1" si="25"/>
        <v>1594.8667427949322</v>
      </c>
      <c r="BS40" s="12">
        <f t="shared" ca="1" si="25"/>
        <v>629.51003992423148</v>
      </c>
      <c r="BT40" s="12">
        <f t="shared" ca="1" si="25"/>
        <v>628.48910255055989</v>
      </c>
      <c r="BU40" s="12">
        <f t="shared" ca="1" si="25"/>
        <v>1442.9641192979482</v>
      </c>
      <c r="BV40" s="12">
        <f t="shared" ref="BV40:DA40" ca="1" si="26" xml:space="preserve"> IF( BV37 = 1, $F34, -1 * BV38 * (SUM($F35:$F36)) + BV39)</f>
        <v>1582.4551051094063</v>
      </c>
      <c r="BW40" s="12">
        <f t="shared" ca="1" si="26"/>
        <v>622.09517002214079</v>
      </c>
      <c r="BX40" s="12">
        <f t="shared" ca="1" si="26"/>
        <v>441.45672383935863</v>
      </c>
      <c r="BY40" s="12">
        <f t="shared" ca="1" si="26"/>
        <v>1096.8519400031516</v>
      </c>
      <c r="BZ40" s="12">
        <f t="shared" ca="1" si="26"/>
        <v>1236.5657527307112</v>
      </c>
      <c r="CA40" s="12">
        <f t="shared" ca="1" si="26"/>
        <v>281.8546990923889</v>
      </c>
      <c r="CB40" s="12">
        <f t="shared" ca="1" si="26"/>
        <v>281.85469909238935</v>
      </c>
      <c r="CC40" s="12">
        <f t="shared" ca="1" si="26"/>
        <v>1089.2059104508974</v>
      </c>
      <c r="CD40" s="12">
        <f t="shared" ca="1" si="26"/>
        <v>1228.2246295827972</v>
      </c>
      <c r="CE40" s="12">
        <f t="shared" ca="1" si="26"/>
        <v>278.26338218148175</v>
      </c>
      <c r="CF40" s="12">
        <f t="shared" ca="1" si="26"/>
        <v>278.2633821814822</v>
      </c>
      <c r="CG40" s="12">
        <f t="shared" ca="1" si="26"/>
        <v>1081.5979208466647</v>
      </c>
      <c r="CH40" s="12">
        <f t="shared" ca="1" si="26"/>
        <v>1219.9250045599979</v>
      </c>
      <c r="CI40" s="12">
        <f t="shared" ca="1" si="26"/>
        <v>274.68993251888753</v>
      </c>
      <c r="CJ40" s="12">
        <f t="shared" ca="1" si="26"/>
        <v>274.68993251888782</v>
      </c>
      <c r="CK40" s="12">
        <f t="shared" ca="1" si="26"/>
        <v>1074.0277819369801</v>
      </c>
      <c r="CL40" s="12">
        <f t="shared" ca="1" si="26"/>
        <v>1211.6666712039776</v>
      </c>
      <c r="CM40" s="12">
        <f t="shared" ca="1" si="26"/>
        <v>271.13426121282333</v>
      </c>
      <c r="CN40" s="12">
        <f t="shared" ca="1" si="26"/>
        <v>271.13426121282379</v>
      </c>
      <c r="CO40" s="12">
        <f t="shared" ca="1" si="26"/>
        <v>1066.4953054099301</v>
      </c>
      <c r="CP40" s="12">
        <f t="shared" ca="1" si="26"/>
        <v>1203.44942408356</v>
      </c>
      <c r="CQ40" s="12">
        <f t="shared" ca="1" si="26"/>
        <v>267.59627981375468</v>
      </c>
      <c r="CR40" s="12">
        <f t="shared" ca="1" si="26"/>
        <v>267.59627981375496</v>
      </c>
      <c r="CS40" s="12">
        <f t="shared" ca="1" si="26"/>
        <v>1059.0003038904786</v>
      </c>
      <c r="CT40" s="12">
        <f t="shared" ca="1" si="26"/>
        <v>1195.2730587896126</v>
      </c>
      <c r="CU40" s="12">
        <f t="shared" ca="1" si="26"/>
        <v>264.07590031219399</v>
      </c>
      <c r="CV40" s="12">
        <f t="shared" ca="1" si="26"/>
        <v>264.07590031219428</v>
      </c>
      <c r="CW40" s="12">
        <f t="shared" ca="1" si="26"/>
        <v>1051.5425909357994</v>
      </c>
      <c r="CX40" s="12">
        <f t="shared" ca="1" si="26"/>
        <v>1187.1373719299631</v>
      </c>
      <c r="CY40" s="12">
        <f t="shared" ca="1" si="26"/>
        <v>260.57303513651146</v>
      </c>
      <c r="CZ40" s="12">
        <f t="shared" ca="1" si="26"/>
        <v>260.57303513651192</v>
      </c>
      <c r="DA40" s="12">
        <f t="shared" ca="1" si="26"/>
        <v>1044.1219810306468</v>
      </c>
      <c r="DB40" s="12">
        <f t="shared" ref="DB40:EG40" ca="1" si="27" xml:space="preserve"> IF( DB37 = 1, $F34, -1 * DB38 * (SUM($F35:$F36)) + DB39)</f>
        <v>1179.0421611243416</v>
      </c>
      <c r="DC40" s="12">
        <f t="shared" ca="1" si="27"/>
        <v>257.0875971507578</v>
      </c>
      <c r="DD40" s="12">
        <f t="shared" ca="1" si="27"/>
        <v>257.08759715075809</v>
      </c>
      <c r="DE40" s="12">
        <f t="shared" ca="1" si="27"/>
        <v>1036.7382895827329</v>
      </c>
      <c r="DF40" s="12">
        <f t="shared" ca="1" si="27"/>
        <v>1170.9872249993448</v>
      </c>
      <c r="DG40" s="12">
        <f t="shared" ca="1" si="27"/>
        <v>253.61949965249528</v>
      </c>
      <c r="DH40" s="12">
        <f t="shared" ca="1" si="27"/>
        <v>253.61949965249573</v>
      </c>
      <c r="DI40" s="12">
        <f t="shared" ca="1" si="27"/>
        <v>1349.3913329181426</v>
      </c>
      <c r="DJ40" s="12">
        <f t="shared" ca="1" si="27"/>
        <v>1482.9723631834277</v>
      </c>
      <c r="DK40" s="12">
        <f t="shared" ca="1" si="27"/>
        <v>570.16865637064234</v>
      </c>
      <c r="DL40" s="12">
        <f t="shared" ca="1" si="27"/>
        <v>570.16865637064257</v>
      </c>
      <c r="DM40" s="12">
        <f t="shared" ca="1" si="27"/>
        <v>1342.0809282767591</v>
      </c>
      <c r="DN40" s="12">
        <f t="shared" ca="1" si="27"/>
        <v>1474.9973763019186</v>
      </c>
      <c r="DO40" s="12">
        <f t="shared" ca="1" si="27"/>
        <v>566.73498146332565</v>
      </c>
      <c r="DP40" s="12">
        <f t="shared" ca="1" si="27"/>
        <v>566.73498146332611</v>
      </c>
      <c r="DQ40" s="12">
        <f t="shared" ca="1" si="27"/>
        <v>1334.8068938077204</v>
      </c>
      <c r="DR40" s="12">
        <f t="shared" ca="1" si="27"/>
        <v>1467.0620659720585</v>
      </c>
      <c r="DS40" s="12">
        <f t="shared" ca="1" si="27"/>
        <v>563.31838951574707</v>
      </c>
      <c r="DT40" s="12">
        <f t="shared" ca="1" si="27"/>
        <v>563.31838951574741</v>
      </c>
      <c r="DU40" s="12">
        <f t="shared" ca="1" si="27"/>
        <v>1327.5690485648963</v>
      </c>
      <c r="DV40" s="12">
        <f t="shared" ca="1" si="27"/>
        <v>1459.1662347980689</v>
      </c>
      <c r="DW40" s="12">
        <f t="shared" ca="1" si="27"/>
        <v>559.918795538057</v>
      </c>
      <c r="DX40" s="12">
        <f t="shared" ca="1" si="27"/>
        <v>559.91879553805734</v>
      </c>
      <c r="DY40" s="12">
        <f t="shared" ca="1" si="27"/>
        <v>1320.367212502385</v>
      </c>
      <c r="DZ40" s="12">
        <f t="shared" ca="1" si="27"/>
        <v>1451.3096863662377</v>
      </c>
      <c r="EA40" s="12">
        <f t="shared" ca="1" si="27"/>
        <v>556.53611496324083</v>
      </c>
      <c r="EB40" s="12">
        <f t="shared" ca="1" si="27"/>
        <v>12556.536114963244</v>
      </c>
      <c r="EC40" s="12">
        <f t="shared" ca="1" si="27"/>
        <v>0</v>
      </c>
      <c r="ED40" s="12">
        <f t="shared" ca="1" si="27"/>
        <v>0</v>
      </c>
      <c r="EE40" s="12">
        <f t="shared" ca="1" si="27"/>
        <v>0</v>
      </c>
      <c r="EF40" s="12">
        <f t="shared" ca="1" si="27"/>
        <v>0</v>
      </c>
      <c r="EG40" s="12">
        <f t="shared" ca="1" si="27"/>
        <v>0</v>
      </c>
      <c r="EH40" s="12">
        <f t="shared" ref="EH40:FM40" ca="1" si="28" xml:space="preserve"> IF( EH37 = 1, $F34, -1 * EH38 * (SUM($F35:$F36)) + EH39)</f>
        <v>0</v>
      </c>
      <c r="EI40" s="12">
        <f t="shared" ca="1" si="28"/>
        <v>0</v>
      </c>
      <c r="EJ40" s="12">
        <f t="shared" ca="1" si="28"/>
        <v>0</v>
      </c>
      <c r="EK40" s="12">
        <f t="shared" ca="1" si="28"/>
        <v>0</v>
      </c>
      <c r="EL40" s="12">
        <f t="shared" ca="1" si="28"/>
        <v>0</v>
      </c>
      <c r="EM40" s="12">
        <f t="shared" ca="1" si="28"/>
        <v>0</v>
      </c>
      <c r="EN40" s="12">
        <f t="shared" ca="1" si="28"/>
        <v>0</v>
      </c>
      <c r="EO40" s="12">
        <f t="shared" ca="1" si="28"/>
        <v>0</v>
      </c>
      <c r="EP40" s="12">
        <f t="shared" ca="1" si="28"/>
        <v>0</v>
      </c>
      <c r="EQ40" s="12">
        <f t="shared" ca="1" si="28"/>
        <v>0</v>
      </c>
      <c r="ER40" s="12">
        <f t="shared" ca="1" si="28"/>
        <v>0</v>
      </c>
      <c r="ES40" s="12">
        <f t="shared" ca="1" si="28"/>
        <v>0</v>
      </c>
      <c r="ET40" s="12">
        <f t="shared" ca="1" si="28"/>
        <v>0</v>
      </c>
      <c r="EU40" s="12">
        <f t="shared" ca="1" si="28"/>
        <v>0</v>
      </c>
      <c r="EV40" s="12">
        <f t="shared" ca="1" si="28"/>
        <v>0</v>
      </c>
      <c r="EW40" s="12">
        <f t="shared" ca="1" si="28"/>
        <v>0</v>
      </c>
      <c r="EX40" s="12">
        <f t="shared" ca="1" si="28"/>
        <v>0</v>
      </c>
      <c r="EY40" s="12">
        <f t="shared" ca="1" si="28"/>
        <v>0</v>
      </c>
      <c r="EZ40" s="12">
        <f t="shared" ca="1" si="28"/>
        <v>0</v>
      </c>
      <c r="FA40" s="12">
        <f t="shared" ca="1" si="28"/>
        <v>0</v>
      </c>
      <c r="FB40" s="12">
        <f t="shared" ca="1" si="28"/>
        <v>0</v>
      </c>
      <c r="FC40" s="12">
        <f t="shared" ca="1" si="28"/>
        <v>0</v>
      </c>
      <c r="FD40" s="12">
        <f t="shared" ca="1" si="28"/>
        <v>0</v>
      </c>
      <c r="FE40" s="12">
        <f t="shared" ca="1" si="28"/>
        <v>0</v>
      </c>
      <c r="FF40" s="12">
        <f t="shared" ca="1" si="28"/>
        <v>0</v>
      </c>
      <c r="FG40" s="12">
        <f t="shared" ca="1" si="28"/>
        <v>0</v>
      </c>
      <c r="FH40" s="12">
        <f t="shared" ca="1" si="28"/>
        <v>0</v>
      </c>
      <c r="FI40" s="12">
        <f t="shared" ca="1" si="28"/>
        <v>0</v>
      </c>
      <c r="FJ40" s="12">
        <f t="shared" ca="1" si="28"/>
        <v>0</v>
      </c>
      <c r="FK40" s="12">
        <f t="shared" ca="1" si="28"/>
        <v>0</v>
      </c>
      <c r="FL40" s="12">
        <f t="shared" ca="1" si="28"/>
        <v>0</v>
      </c>
      <c r="FM40" s="12">
        <f t="shared" ca="1" si="28"/>
        <v>0</v>
      </c>
      <c r="FN40" s="12">
        <f t="shared" ref="FN40:GJ40" ca="1" si="29" xml:space="preserve"> IF( FN37 = 1, $F34, -1 * FN38 * (SUM($F35:$F36)) + FN39)</f>
        <v>0</v>
      </c>
      <c r="FO40" s="12">
        <f t="shared" ca="1" si="29"/>
        <v>0</v>
      </c>
      <c r="FP40" s="12">
        <f t="shared" ca="1" si="29"/>
        <v>0</v>
      </c>
      <c r="FQ40" s="12">
        <f t="shared" ca="1" si="29"/>
        <v>0</v>
      </c>
      <c r="FR40" s="12">
        <f t="shared" ca="1" si="29"/>
        <v>0</v>
      </c>
      <c r="FS40" s="12">
        <f t="shared" ca="1" si="29"/>
        <v>0</v>
      </c>
      <c r="FT40" s="12">
        <f t="shared" ca="1" si="29"/>
        <v>0</v>
      </c>
      <c r="FU40" s="12">
        <f t="shared" ca="1" si="29"/>
        <v>0</v>
      </c>
      <c r="FV40" s="12">
        <f t="shared" ca="1" si="29"/>
        <v>0</v>
      </c>
      <c r="FW40" s="12">
        <f t="shared" ca="1" si="29"/>
        <v>0</v>
      </c>
      <c r="FX40" s="12">
        <f t="shared" ca="1" si="29"/>
        <v>0</v>
      </c>
      <c r="FY40" s="12">
        <f t="shared" ca="1" si="29"/>
        <v>0</v>
      </c>
      <c r="FZ40" s="12">
        <f t="shared" ca="1" si="29"/>
        <v>0</v>
      </c>
      <c r="GA40" s="12">
        <f t="shared" ca="1" si="29"/>
        <v>0</v>
      </c>
      <c r="GB40" s="12">
        <f t="shared" ca="1" si="29"/>
        <v>0</v>
      </c>
      <c r="GC40" s="12">
        <f t="shared" ca="1" si="29"/>
        <v>0</v>
      </c>
      <c r="GD40" s="12">
        <f t="shared" ca="1" si="29"/>
        <v>0</v>
      </c>
      <c r="GE40" s="12">
        <f t="shared" ca="1" si="29"/>
        <v>0</v>
      </c>
      <c r="GF40" s="12">
        <f t="shared" ca="1" si="29"/>
        <v>0</v>
      </c>
      <c r="GG40" s="12">
        <f t="shared" ca="1" si="29"/>
        <v>0</v>
      </c>
      <c r="GH40" s="12">
        <f t="shared" ca="1" si="29"/>
        <v>0</v>
      </c>
      <c r="GI40" s="12">
        <f t="shared" ca="1" si="29"/>
        <v>0</v>
      </c>
      <c r="GJ40" s="12">
        <f t="shared" ca="1" si="29"/>
        <v>0</v>
      </c>
    </row>
    <row r="42" spans="1:192" x14ac:dyDescent="0.25">
      <c r="E42" s="557" t="str">
        <f xml:space="preserve"> Time!E$25</f>
        <v>Model period ending</v>
      </c>
      <c r="F42" s="557">
        <f xml:space="preserve"> Time!F$25</f>
        <v>0</v>
      </c>
      <c r="G42" s="557" t="str">
        <f xml:space="preserve"> Time!G$25</f>
        <v>date</v>
      </c>
      <c r="H42" s="557">
        <f xml:space="preserve"> Time!H$25</f>
        <v>0</v>
      </c>
      <c r="I42" s="557">
        <f xml:space="preserve"> Time!I$25</f>
        <v>0</v>
      </c>
      <c r="J42" s="557">
        <f xml:space="preserve"> Time!J$25</f>
        <v>44104</v>
      </c>
      <c r="K42" s="557">
        <f xml:space="preserve"> Time!K$25</f>
        <v>44196</v>
      </c>
      <c r="L42" s="557">
        <f xml:space="preserve"> Time!L$25</f>
        <v>44286</v>
      </c>
      <c r="M42" s="557">
        <f xml:space="preserve"> Time!M$25</f>
        <v>44377</v>
      </c>
      <c r="N42" s="557">
        <f xml:space="preserve"> Time!N$25</f>
        <v>44469</v>
      </c>
      <c r="O42" s="557">
        <f xml:space="preserve"> Time!O$25</f>
        <v>44561</v>
      </c>
      <c r="P42" s="557">
        <f xml:space="preserve"> Time!P$25</f>
        <v>44651</v>
      </c>
      <c r="Q42" s="557">
        <f xml:space="preserve"> Time!Q$25</f>
        <v>44742</v>
      </c>
      <c r="R42" s="557">
        <f xml:space="preserve"> Time!R$25</f>
        <v>44834</v>
      </c>
      <c r="S42" s="557">
        <f xml:space="preserve"> Time!S$25</f>
        <v>44926</v>
      </c>
      <c r="T42" s="557">
        <f xml:space="preserve"> Time!T$25</f>
        <v>45016</v>
      </c>
      <c r="U42" s="557">
        <f xml:space="preserve"> Time!U$25</f>
        <v>45107</v>
      </c>
      <c r="V42" s="557">
        <f xml:space="preserve"> Time!V$25</f>
        <v>45199</v>
      </c>
      <c r="W42" s="557">
        <f xml:space="preserve"> Time!W$25</f>
        <v>45291</v>
      </c>
      <c r="X42" s="557">
        <f xml:space="preserve"> Time!X$25</f>
        <v>45382</v>
      </c>
      <c r="Y42" s="557">
        <f xml:space="preserve"> Time!Y$25</f>
        <v>45473</v>
      </c>
      <c r="Z42" s="557">
        <f xml:space="preserve"> Time!Z$25</f>
        <v>45565</v>
      </c>
      <c r="AA42" s="557">
        <f xml:space="preserve"> Time!AA$25</f>
        <v>45657</v>
      </c>
      <c r="AB42" s="557">
        <f xml:space="preserve"> Time!AB$25</f>
        <v>45747</v>
      </c>
      <c r="AC42" s="557">
        <f xml:space="preserve"> Time!AC$25</f>
        <v>45838</v>
      </c>
      <c r="AD42" s="557">
        <f xml:space="preserve"> Time!AD$25</f>
        <v>45930</v>
      </c>
      <c r="AE42" s="557">
        <f xml:space="preserve"> Time!AE$25</f>
        <v>46022</v>
      </c>
      <c r="AF42" s="557">
        <f xml:space="preserve"> Time!AF$25</f>
        <v>46112</v>
      </c>
      <c r="AG42" s="557">
        <f xml:space="preserve"> Time!AG$25</f>
        <v>46203</v>
      </c>
      <c r="AH42" s="557">
        <f xml:space="preserve"> Time!AH$25</f>
        <v>46295</v>
      </c>
      <c r="AI42" s="557">
        <f xml:space="preserve"> Time!AI$25</f>
        <v>46387</v>
      </c>
      <c r="AJ42" s="557">
        <f xml:space="preserve"> Time!AJ$25</f>
        <v>46477</v>
      </c>
      <c r="AK42" s="557">
        <f xml:space="preserve"> Time!AK$25</f>
        <v>46568</v>
      </c>
      <c r="AL42" s="557">
        <f xml:space="preserve"> Time!AL$25</f>
        <v>46660</v>
      </c>
      <c r="AM42" s="557">
        <f xml:space="preserve"> Time!AM$25</f>
        <v>46752</v>
      </c>
      <c r="AN42" s="557">
        <f xml:space="preserve"> Time!AN$25</f>
        <v>46843</v>
      </c>
      <c r="AO42" s="557">
        <f xml:space="preserve"> Time!AO$25</f>
        <v>46934</v>
      </c>
      <c r="AP42" s="557">
        <f xml:space="preserve"> Time!AP$25</f>
        <v>47026</v>
      </c>
      <c r="AQ42" s="557">
        <f xml:space="preserve"> Time!AQ$25</f>
        <v>47118</v>
      </c>
      <c r="AR42" s="557">
        <f xml:space="preserve"> Time!AR$25</f>
        <v>47208</v>
      </c>
      <c r="AS42" s="557">
        <f xml:space="preserve"> Time!AS$25</f>
        <v>47299</v>
      </c>
      <c r="AT42" s="557">
        <f xml:space="preserve"> Time!AT$25</f>
        <v>47391</v>
      </c>
      <c r="AU42" s="557">
        <f xml:space="preserve"> Time!AU$25</f>
        <v>47483</v>
      </c>
      <c r="AV42" s="557">
        <f xml:space="preserve"> Time!AV$25</f>
        <v>47573</v>
      </c>
      <c r="AW42" s="557">
        <f xml:space="preserve"> Time!AW$25</f>
        <v>47664</v>
      </c>
      <c r="AX42" s="557">
        <f xml:space="preserve"> Time!AX$25</f>
        <v>47756</v>
      </c>
      <c r="AY42" s="557">
        <f xml:space="preserve"> Time!AY$25</f>
        <v>47848</v>
      </c>
      <c r="AZ42" s="557">
        <f xml:space="preserve"> Time!AZ$25</f>
        <v>47938</v>
      </c>
      <c r="BA42" s="557">
        <f xml:space="preserve"> Time!BA$25</f>
        <v>48029</v>
      </c>
      <c r="BB42" s="557">
        <f xml:space="preserve"> Time!BB$25</f>
        <v>48121</v>
      </c>
      <c r="BC42" s="557">
        <f xml:space="preserve"> Time!BC$25</f>
        <v>48213</v>
      </c>
      <c r="BD42" s="557">
        <f xml:space="preserve"> Time!BD$25</f>
        <v>48304</v>
      </c>
      <c r="BE42" s="557">
        <f xml:space="preserve"> Time!BE$25</f>
        <v>48395</v>
      </c>
      <c r="BF42" s="557">
        <f xml:space="preserve"> Time!BF$25</f>
        <v>48487</v>
      </c>
      <c r="BG42" s="557">
        <f xml:space="preserve"> Time!BG$25</f>
        <v>48579</v>
      </c>
      <c r="BH42" s="557">
        <f xml:space="preserve"> Time!BH$25</f>
        <v>48669</v>
      </c>
      <c r="BI42" s="557">
        <f xml:space="preserve"> Time!BI$25</f>
        <v>48760</v>
      </c>
      <c r="BJ42" s="557">
        <f xml:space="preserve"> Time!BJ$25</f>
        <v>48852</v>
      </c>
      <c r="BK42" s="557">
        <f xml:space="preserve"> Time!BK$25</f>
        <v>48944</v>
      </c>
      <c r="BL42" s="557">
        <f xml:space="preserve"> Time!BL$25</f>
        <v>49034</v>
      </c>
      <c r="BM42" s="557">
        <f xml:space="preserve"> Time!BM$25</f>
        <v>49125</v>
      </c>
      <c r="BN42" s="557">
        <f xml:space="preserve"> Time!BN$25</f>
        <v>49217</v>
      </c>
      <c r="BO42" s="557">
        <f xml:space="preserve"> Time!BO$25</f>
        <v>49309</v>
      </c>
      <c r="BP42" s="557">
        <f xml:space="preserve"> Time!BP$25</f>
        <v>49399</v>
      </c>
      <c r="BQ42" s="557">
        <f xml:space="preserve"> Time!BQ$25</f>
        <v>49490</v>
      </c>
      <c r="BR42" s="557">
        <f xml:space="preserve"> Time!BR$25</f>
        <v>49582</v>
      </c>
      <c r="BS42" s="557">
        <f xml:space="preserve"> Time!BS$25</f>
        <v>49674</v>
      </c>
      <c r="BT42" s="557">
        <f xml:space="preserve"> Time!BT$25</f>
        <v>49765</v>
      </c>
      <c r="BU42" s="557">
        <f xml:space="preserve"> Time!BU$25</f>
        <v>49856</v>
      </c>
      <c r="BV42" s="557">
        <f xml:space="preserve"> Time!BV$25</f>
        <v>49948</v>
      </c>
      <c r="BW42" s="557">
        <f xml:space="preserve"> Time!BW$25</f>
        <v>50040</v>
      </c>
      <c r="BX42" s="557">
        <f xml:space="preserve"> Time!BX$25</f>
        <v>50130</v>
      </c>
      <c r="BY42" s="557">
        <f xml:space="preserve"> Time!BY$25</f>
        <v>50221</v>
      </c>
      <c r="BZ42" s="557">
        <f xml:space="preserve"> Time!BZ$25</f>
        <v>50313</v>
      </c>
      <c r="CA42" s="557">
        <f xml:space="preserve"> Time!CA$25</f>
        <v>50405</v>
      </c>
      <c r="CB42" s="557">
        <f xml:space="preserve"> Time!CB$25</f>
        <v>50495</v>
      </c>
      <c r="CC42" s="557">
        <f xml:space="preserve"> Time!CC$25</f>
        <v>50586</v>
      </c>
      <c r="CD42" s="557">
        <f xml:space="preserve"> Time!CD$25</f>
        <v>50678</v>
      </c>
      <c r="CE42" s="557">
        <f xml:space="preserve"> Time!CE$25</f>
        <v>50770</v>
      </c>
      <c r="CF42" s="557">
        <f xml:space="preserve"> Time!CF$25</f>
        <v>50860</v>
      </c>
      <c r="CG42" s="557">
        <f xml:space="preserve"> Time!CG$25</f>
        <v>50951</v>
      </c>
      <c r="CH42" s="557">
        <f xml:space="preserve"> Time!CH$25</f>
        <v>51043</v>
      </c>
      <c r="CI42" s="557">
        <f xml:space="preserve"> Time!CI$25</f>
        <v>51135</v>
      </c>
      <c r="CJ42" s="557">
        <f xml:space="preserve"> Time!CJ$25</f>
        <v>51226</v>
      </c>
      <c r="CK42" s="557">
        <f xml:space="preserve"> Time!CK$25</f>
        <v>51317</v>
      </c>
      <c r="CL42" s="557">
        <f xml:space="preserve"> Time!CL$25</f>
        <v>51409</v>
      </c>
      <c r="CM42" s="557">
        <f xml:space="preserve"> Time!CM$25</f>
        <v>51501</v>
      </c>
      <c r="CN42" s="557">
        <f xml:space="preserve"> Time!CN$25</f>
        <v>51591</v>
      </c>
      <c r="CO42" s="557">
        <f xml:space="preserve"> Time!CO$25</f>
        <v>51682</v>
      </c>
      <c r="CP42" s="557">
        <f xml:space="preserve"> Time!CP$25</f>
        <v>51774</v>
      </c>
      <c r="CQ42" s="557">
        <f xml:space="preserve"> Time!CQ$25</f>
        <v>51866</v>
      </c>
      <c r="CR42" s="557">
        <f xml:space="preserve"> Time!CR$25</f>
        <v>51956</v>
      </c>
      <c r="CS42" s="557">
        <f xml:space="preserve"> Time!CS$25</f>
        <v>52047</v>
      </c>
      <c r="CT42" s="557">
        <f xml:space="preserve"> Time!CT$25</f>
        <v>52139</v>
      </c>
      <c r="CU42" s="557">
        <f xml:space="preserve"> Time!CU$25</f>
        <v>52231</v>
      </c>
      <c r="CV42" s="557">
        <f xml:space="preserve"> Time!CV$25</f>
        <v>52321</v>
      </c>
      <c r="CW42" s="557">
        <f xml:space="preserve"> Time!CW$25</f>
        <v>52412</v>
      </c>
      <c r="CX42" s="557">
        <f xml:space="preserve"> Time!CX$25</f>
        <v>52504</v>
      </c>
      <c r="CY42" s="557">
        <f xml:space="preserve"> Time!CY$25</f>
        <v>52596</v>
      </c>
      <c r="CZ42" s="557">
        <f xml:space="preserve"> Time!CZ$25</f>
        <v>52687</v>
      </c>
      <c r="DA42" s="557">
        <f xml:space="preserve"> Time!DA$25</f>
        <v>52778</v>
      </c>
      <c r="DB42" s="557">
        <f xml:space="preserve"> Time!DB$25</f>
        <v>52870</v>
      </c>
      <c r="DC42" s="557">
        <f xml:space="preserve"> Time!DC$25</f>
        <v>52962</v>
      </c>
      <c r="DD42" s="557">
        <f xml:space="preserve"> Time!DD$25</f>
        <v>53052</v>
      </c>
      <c r="DE42" s="557">
        <f xml:space="preserve"> Time!DE$25</f>
        <v>53143</v>
      </c>
      <c r="DF42" s="557">
        <f xml:space="preserve"> Time!DF$25</f>
        <v>53235</v>
      </c>
      <c r="DG42" s="557">
        <f xml:space="preserve"> Time!DG$25</f>
        <v>53327</v>
      </c>
      <c r="DH42" s="557">
        <f xml:space="preserve"> Time!DH$25</f>
        <v>53417</v>
      </c>
      <c r="DI42" s="557">
        <f xml:space="preserve"> Time!DI$25</f>
        <v>53508</v>
      </c>
      <c r="DJ42" s="557">
        <f xml:space="preserve"> Time!DJ$25</f>
        <v>53600</v>
      </c>
      <c r="DK42" s="557">
        <f xml:space="preserve"> Time!DK$25</f>
        <v>53692</v>
      </c>
      <c r="DL42" s="557">
        <f xml:space="preserve"> Time!DL$25</f>
        <v>53782</v>
      </c>
      <c r="DM42" s="557">
        <f xml:space="preserve"> Time!DM$25</f>
        <v>53873</v>
      </c>
      <c r="DN42" s="557">
        <f xml:space="preserve"> Time!DN$25</f>
        <v>53965</v>
      </c>
      <c r="DO42" s="557">
        <f xml:space="preserve"> Time!DO$25</f>
        <v>54057</v>
      </c>
      <c r="DP42" s="557">
        <f xml:space="preserve"> Time!DP$25</f>
        <v>54148</v>
      </c>
      <c r="DQ42" s="557">
        <f xml:space="preserve"> Time!DQ$25</f>
        <v>54239</v>
      </c>
      <c r="DR42" s="557">
        <f xml:space="preserve"> Time!DR$25</f>
        <v>54331</v>
      </c>
      <c r="DS42" s="557">
        <f xml:space="preserve"> Time!DS$25</f>
        <v>54423</v>
      </c>
      <c r="DT42" s="557">
        <f xml:space="preserve"> Time!DT$25</f>
        <v>54513</v>
      </c>
      <c r="DU42" s="557">
        <f xml:space="preserve"> Time!DU$25</f>
        <v>54604</v>
      </c>
      <c r="DV42" s="557">
        <f xml:space="preserve"> Time!DV$25</f>
        <v>54696</v>
      </c>
      <c r="DW42" s="557">
        <f xml:space="preserve"> Time!DW$25</f>
        <v>54788</v>
      </c>
      <c r="DX42" s="557">
        <f xml:space="preserve"> Time!DX$25</f>
        <v>54878</v>
      </c>
      <c r="DY42" s="557">
        <f xml:space="preserve"> Time!DY$25</f>
        <v>54969</v>
      </c>
      <c r="DZ42" s="557">
        <f xml:space="preserve"> Time!DZ$25</f>
        <v>55061</v>
      </c>
      <c r="EA42" s="557">
        <f xml:space="preserve"> Time!EA$25</f>
        <v>55153</v>
      </c>
      <c r="EB42" s="557">
        <f xml:space="preserve"> Time!EB$25</f>
        <v>55243</v>
      </c>
      <c r="EC42" s="557">
        <f xml:space="preserve"> Time!EC$25</f>
        <v>55334</v>
      </c>
      <c r="ED42" s="557">
        <f xml:space="preserve"> Time!ED$25</f>
        <v>55426</v>
      </c>
      <c r="EE42" s="557">
        <f xml:space="preserve"> Time!EE$25</f>
        <v>55518</v>
      </c>
      <c r="EF42" s="557">
        <f xml:space="preserve"> Time!EF$25</f>
        <v>55609</v>
      </c>
      <c r="EG42" s="557">
        <f xml:space="preserve"> Time!EG$25</f>
        <v>55700</v>
      </c>
      <c r="EH42" s="557">
        <f xml:space="preserve"> Time!EH$25</f>
        <v>55792</v>
      </c>
      <c r="EI42" s="557">
        <f xml:space="preserve"> Time!EI$25</f>
        <v>55884</v>
      </c>
      <c r="EJ42" s="557">
        <f xml:space="preserve"> Time!EJ$25</f>
        <v>55974</v>
      </c>
      <c r="EK42" s="557">
        <f xml:space="preserve"> Time!EK$25</f>
        <v>56065</v>
      </c>
      <c r="EL42" s="557">
        <f xml:space="preserve"> Time!EL$25</f>
        <v>56157</v>
      </c>
      <c r="EM42" s="557">
        <f xml:space="preserve"> Time!EM$25</f>
        <v>56249</v>
      </c>
      <c r="EN42" s="557">
        <f xml:space="preserve"> Time!EN$25</f>
        <v>56339</v>
      </c>
      <c r="EO42" s="557">
        <f xml:space="preserve"> Time!EO$25</f>
        <v>56430</v>
      </c>
      <c r="EP42" s="557">
        <f xml:space="preserve"> Time!EP$25</f>
        <v>56522</v>
      </c>
      <c r="EQ42" s="557">
        <f xml:space="preserve"> Time!EQ$25</f>
        <v>56614</v>
      </c>
      <c r="ER42" s="557">
        <f xml:space="preserve"> Time!ER$25</f>
        <v>56704</v>
      </c>
      <c r="ES42" s="557">
        <f xml:space="preserve"> Time!ES$25</f>
        <v>56795</v>
      </c>
      <c r="ET42" s="557">
        <f xml:space="preserve"> Time!ET$25</f>
        <v>56887</v>
      </c>
      <c r="EU42" s="557">
        <f xml:space="preserve"> Time!EU$25</f>
        <v>56979</v>
      </c>
      <c r="EV42" s="557">
        <f xml:space="preserve"> Time!EV$25</f>
        <v>57070</v>
      </c>
      <c r="EW42" s="557">
        <f xml:space="preserve"> Time!EW$25</f>
        <v>57161</v>
      </c>
      <c r="EX42" s="557">
        <f xml:space="preserve"> Time!EX$25</f>
        <v>57253</v>
      </c>
      <c r="EY42" s="557">
        <f xml:space="preserve"> Time!EY$25</f>
        <v>57345</v>
      </c>
      <c r="EZ42" s="557">
        <f xml:space="preserve"> Time!EZ$25</f>
        <v>57435</v>
      </c>
      <c r="FA42" s="557">
        <f xml:space="preserve"> Time!FA$25</f>
        <v>57526</v>
      </c>
      <c r="FB42" s="557">
        <f xml:space="preserve"> Time!FB$25</f>
        <v>57618</v>
      </c>
      <c r="FC42" s="557">
        <f xml:space="preserve"> Time!FC$25</f>
        <v>57710</v>
      </c>
      <c r="FD42" s="557">
        <f xml:space="preserve"> Time!FD$25</f>
        <v>57800</v>
      </c>
      <c r="FE42" s="557">
        <f xml:space="preserve"> Time!FE$25</f>
        <v>57891</v>
      </c>
      <c r="FF42" s="557">
        <f xml:space="preserve"> Time!FF$25</f>
        <v>57983</v>
      </c>
      <c r="FG42" s="557">
        <f xml:space="preserve"> Time!FG$25</f>
        <v>58075</v>
      </c>
      <c r="FH42" s="557">
        <f xml:space="preserve"> Time!FH$25</f>
        <v>58165</v>
      </c>
      <c r="FI42" s="557">
        <f xml:space="preserve"> Time!FI$25</f>
        <v>58256</v>
      </c>
      <c r="FJ42" s="557">
        <f xml:space="preserve"> Time!FJ$25</f>
        <v>58348</v>
      </c>
      <c r="FK42" s="557">
        <f xml:space="preserve"> Time!FK$25</f>
        <v>58440</v>
      </c>
      <c r="FL42" s="557">
        <f xml:space="preserve"> Time!FL$25</f>
        <v>58531</v>
      </c>
      <c r="FM42" s="557">
        <f xml:space="preserve"> Time!FM$25</f>
        <v>58622</v>
      </c>
      <c r="FN42" s="557">
        <f xml:space="preserve"> Time!FN$25</f>
        <v>58714</v>
      </c>
      <c r="FO42" s="557">
        <f xml:space="preserve"> Time!FO$25</f>
        <v>58806</v>
      </c>
      <c r="FP42" s="557">
        <f xml:space="preserve"> Time!FP$25</f>
        <v>58896</v>
      </c>
      <c r="FQ42" s="557">
        <f xml:space="preserve"> Time!FQ$25</f>
        <v>58987</v>
      </c>
      <c r="FR42" s="557">
        <f xml:space="preserve"> Time!FR$25</f>
        <v>59079</v>
      </c>
      <c r="FS42" s="557">
        <f xml:space="preserve"> Time!FS$25</f>
        <v>59171</v>
      </c>
      <c r="FT42" s="557">
        <f xml:space="preserve"> Time!FT$25</f>
        <v>59261</v>
      </c>
      <c r="FU42" s="557">
        <f xml:space="preserve"> Time!FU$25</f>
        <v>59352</v>
      </c>
      <c r="FV42" s="557">
        <f xml:space="preserve"> Time!FV$25</f>
        <v>59444</v>
      </c>
      <c r="FW42" s="557">
        <f xml:space="preserve"> Time!FW$25</f>
        <v>59536</v>
      </c>
      <c r="FX42" s="557">
        <f xml:space="preserve"> Time!FX$25</f>
        <v>59626</v>
      </c>
      <c r="FY42" s="557">
        <f xml:space="preserve"> Time!FY$25</f>
        <v>59717</v>
      </c>
      <c r="FZ42" s="557">
        <f xml:space="preserve"> Time!FZ$25</f>
        <v>59809</v>
      </c>
      <c r="GA42" s="557">
        <f xml:space="preserve"> Time!GA$25</f>
        <v>59901</v>
      </c>
      <c r="GB42" s="557">
        <f xml:space="preserve"> Time!GB$25</f>
        <v>59992</v>
      </c>
      <c r="GC42" s="557">
        <f xml:space="preserve"> Time!GC$25</f>
        <v>60083</v>
      </c>
      <c r="GD42" s="557">
        <f xml:space="preserve"> Time!GD$25</f>
        <v>60175</v>
      </c>
      <c r="GE42" s="557">
        <f xml:space="preserve"> Time!GE$25</f>
        <v>60267</v>
      </c>
      <c r="GF42" s="557">
        <f xml:space="preserve"> Time!GF$25</f>
        <v>60357</v>
      </c>
      <c r="GG42" s="557">
        <f xml:space="preserve"> Time!GG$25</f>
        <v>60448</v>
      </c>
      <c r="GH42" s="557">
        <f xml:space="preserve"> Time!GH$25</f>
        <v>60540</v>
      </c>
      <c r="GI42" s="557">
        <f xml:space="preserve"> Time!GI$25</f>
        <v>60632</v>
      </c>
      <c r="GJ42" s="557">
        <f xml:space="preserve"> Time!GJ$25</f>
        <v>60722</v>
      </c>
    </row>
    <row r="43" spans="1:192" x14ac:dyDescent="0.25">
      <c r="E43" s="126" t="str">
        <f t="shared" ref="E43:AJ43" si="30" xml:space="preserve"> E$40</f>
        <v>Aurelius cashflow for IRR</v>
      </c>
      <c r="F43" s="126">
        <f t="shared" si="30"/>
        <v>0</v>
      </c>
      <c r="G43" s="126" t="str">
        <f t="shared" si="30"/>
        <v>$ 000s</v>
      </c>
      <c r="H43" s="126">
        <f t="shared" ca="1" si="30"/>
        <v>76754.725663352408</v>
      </c>
      <c r="I43" s="126">
        <f t="shared" si="30"/>
        <v>0</v>
      </c>
      <c r="J43" s="126">
        <f t="shared" si="30"/>
        <v>-1.0000000000000001E-9</v>
      </c>
      <c r="K43" s="126">
        <f t="shared" ca="1" si="30"/>
        <v>0</v>
      </c>
      <c r="L43" s="126">
        <f t="shared" ca="1" si="30"/>
        <v>-22298.576221025643</v>
      </c>
      <c r="M43" s="126">
        <f t="shared" ca="1" si="30"/>
        <v>784.7500000000008</v>
      </c>
      <c r="N43" s="126">
        <f t="shared" ca="1" si="30"/>
        <v>980.27000000000044</v>
      </c>
      <c r="O43" s="126">
        <f t="shared" ca="1" si="30"/>
        <v>0</v>
      </c>
      <c r="P43" s="126">
        <f t="shared" ca="1" si="30"/>
        <v>0</v>
      </c>
      <c r="Q43" s="126">
        <f t="shared" ca="1" si="30"/>
        <v>210.40713277935367</v>
      </c>
      <c r="R43" s="126">
        <f t="shared" ca="1" si="30"/>
        <v>1014.0574626865678</v>
      </c>
      <c r="S43" s="126">
        <f t="shared" ca="1" si="30"/>
        <v>0</v>
      </c>
      <c r="T43" s="126">
        <f t="shared" ca="1" si="30"/>
        <v>0</v>
      </c>
      <c r="U43" s="126">
        <f t="shared" ca="1" si="30"/>
        <v>327.80630864214356</v>
      </c>
      <c r="V43" s="126">
        <f t="shared" ca="1" si="30"/>
        <v>1047.9011071508139</v>
      </c>
      <c r="W43" s="126">
        <f t="shared" ca="1" si="30"/>
        <v>0</v>
      </c>
      <c r="X43" s="126">
        <f t="shared" ca="1" si="30"/>
        <v>0</v>
      </c>
      <c r="Y43" s="126">
        <f t="shared" ca="1" si="30"/>
        <v>441.57132495239159</v>
      </c>
      <c r="Z43" s="126">
        <f t="shared" ca="1" si="30"/>
        <v>1081.800653881407</v>
      </c>
      <c r="AA43" s="126">
        <f t="shared" ca="1" si="30"/>
        <v>0</v>
      </c>
      <c r="AB43" s="126">
        <f t="shared" ca="1" si="30"/>
        <v>0</v>
      </c>
      <c r="AC43" s="126">
        <f t="shared" ca="1" si="30"/>
        <v>562.90966675146444</v>
      </c>
      <c r="AD43" s="126">
        <f t="shared" ca="1" si="30"/>
        <v>1115.7558247576196</v>
      </c>
      <c r="AE43" s="126">
        <f t="shared" ca="1" si="30"/>
        <v>0</v>
      </c>
      <c r="AF43" s="126">
        <f t="shared" ca="1" si="30"/>
        <v>0</v>
      </c>
      <c r="AG43" s="126">
        <f t="shared" ca="1" si="30"/>
        <v>680.61283820842334</v>
      </c>
      <c r="AH43" s="126">
        <f t="shared" ca="1" si="30"/>
        <v>1149.7663430424079</v>
      </c>
      <c r="AI43" s="126">
        <f t="shared" ca="1" si="30"/>
        <v>0</v>
      </c>
      <c r="AJ43" s="126">
        <f t="shared" ca="1" si="30"/>
        <v>0</v>
      </c>
      <c r="AK43" s="126">
        <f t="shared" ref="AK43:BP43" ca="1" si="31" xml:space="preserve"> AK$40</f>
        <v>798.41633492911205</v>
      </c>
      <c r="AL43" s="126">
        <f t="shared" ca="1" si="31"/>
        <v>1159.6997914181447</v>
      </c>
      <c r="AM43" s="126">
        <f t="shared" ca="1" si="31"/>
        <v>0</v>
      </c>
      <c r="AN43" s="126">
        <f t="shared" ca="1" si="31"/>
        <v>0</v>
      </c>
      <c r="AO43" s="126">
        <f t="shared" ca="1" si="31"/>
        <v>610.55359878284469</v>
      </c>
      <c r="AP43" s="126">
        <f t="shared" ca="1" si="31"/>
        <v>924.73607381038391</v>
      </c>
      <c r="AQ43" s="126">
        <f t="shared" ca="1" si="31"/>
        <v>0</v>
      </c>
      <c r="AR43" s="126">
        <f t="shared" ca="1" si="31"/>
        <v>0</v>
      </c>
      <c r="AS43" s="126">
        <f t="shared" ca="1" si="31"/>
        <v>648.51224477164737</v>
      </c>
      <c r="AT43" s="126">
        <f t="shared" ca="1" si="31"/>
        <v>935.31215256523376</v>
      </c>
      <c r="AU43" s="126">
        <f t="shared" ca="1" si="31"/>
        <v>0</v>
      </c>
      <c r="AV43" s="126">
        <f t="shared" ca="1" si="31"/>
        <v>0</v>
      </c>
      <c r="AW43" s="126">
        <f t="shared" ca="1" si="31"/>
        <v>695.82872153560766</v>
      </c>
      <c r="AX43" s="126">
        <f t="shared" ca="1" si="31"/>
        <v>949.04122447624604</v>
      </c>
      <c r="AY43" s="126">
        <f t="shared" ca="1" si="31"/>
        <v>0</v>
      </c>
      <c r="AZ43" s="126">
        <f t="shared" ca="1" si="31"/>
        <v>0</v>
      </c>
      <c r="BA43" s="126">
        <f t="shared" ca="1" si="31"/>
        <v>1451.8625355414442</v>
      </c>
      <c r="BB43" s="126">
        <f t="shared" ca="1" si="31"/>
        <v>1656.3302641282914</v>
      </c>
      <c r="BC43" s="126">
        <f t="shared" ca="1" si="31"/>
        <v>670.17573551500368</v>
      </c>
      <c r="BD43" s="126">
        <f t="shared" ca="1" si="31"/>
        <v>667.85609108900394</v>
      </c>
      <c r="BE43" s="126">
        <f t="shared" ca="1" si="31"/>
        <v>1497.5289592499223</v>
      </c>
      <c r="BF43" s="126">
        <f t="shared" ca="1" si="31"/>
        <v>1638.6772417336952</v>
      </c>
      <c r="BG43" s="126">
        <f t="shared" ca="1" si="31"/>
        <v>657.8697324759919</v>
      </c>
      <c r="BH43" s="126">
        <f t="shared" ca="1" si="31"/>
        <v>655.98036759323759</v>
      </c>
      <c r="BI43" s="126">
        <f t="shared" ca="1" si="31"/>
        <v>1481.9233121144405</v>
      </c>
      <c r="BJ43" s="126">
        <f t="shared" ca="1" si="31"/>
        <v>1622.7472763060009</v>
      </c>
      <c r="BK43" s="126">
        <f t="shared" ca="1" si="31"/>
        <v>647.17842276829435</v>
      </c>
      <c r="BL43" s="126">
        <f t="shared" ca="1" si="31"/>
        <v>645.63952326276058</v>
      </c>
      <c r="BM43" s="126">
        <f t="shared" ca="1" si="31"/>
        <v>1467.7973111800848</v>
      </c>
      <c r="BN43" s="126">
        <f t="shared" ca="1" si="31"/>
        <v>1608.2284702949935</v>
      </c>
      <c r="BO43" s="126">
        <f t="shared" ca="1" si="31"/>
        <v>637.80561422063511</v>
      </c>
      <c r="BP43" s="126">
        <f t="shared" ca="1" si="31"/>
        <v>636.5521709552562</v>
      </c>
      <c r="BQ43" s="126">
        <f t="shared" ref="BQ43:CV43" ca="1" si="32" xml:space="preserve"> BQ$40</f>
        <v>1454.8835316417842</v>
      </c>
      <c r="BR43" s="126">
        <f t="shared" ca="1" si="32"/>
        <v>1594.8667427949322</v>
      </c>
      <c r="BS43" s="126">
        <f t="shared" ca="1" si="32"/>
        <v>629.51003992423148</v>
      </c>
      <c r="BT43" s="126">
        <f t="shared" ca="1" si="32"/>
        <v>628.48910255055989</v>
      </c>
      <c r="BU43" s="126">
        <f t="shared" ca="1" si="32"/>
        <v>1442.9641192979482</v>
      </c>
      <c r="BV43" s="126">
        <f t="shared" ca="1" si="32"/>
        <v>1582.4551051094063</v>
      </c>
      <c r="BW43" s="126">
        <f t="shared" ca="1" si="32"/>
        <v>622.09517002214079</v>
      </c>
      <c r="BX43" s="126">
        <f t="shared" ca="1" si="32"/>
        <v>441.45672383935863</v>
      </c>
      <c r="BY43" s="126">
        <f t="shared" ca="1" si="32"/>
        <v>1096.8519400031516</v>
      </c>
      <c r="BZ43" s="126">
        <f t="shared" ca="1" si="32"/>
        <v>1236.5657527307112</v>
      </c>
      <c r="CA43" s="126">
        <f t="shared" ca="1" si="32"/>
        <v>281.8546990923889</v>
      </c>
      <c r="CB43" s="126">
        <f t="shared" ca="1" si="32"/>
        <v>281.85469909238935</v>
      </c>
      <c r="CC43" s="126">
        <f t="shared" ca="1" si="32"/>
        <v>1089.2059104508974</v>
      </c>
      <c r="CD43" s="126">
        <f t="shared" ca="1" si="32"/>
        <v>1228.2246295827972</v>
      </c>
      <c r="CE43" s="126">
        <f t="shared" ca="1" si="32"/>
        <v>278.26338218148175</v>
      </c>
      <c r="CF43" s="126">
        <f t="shared" ca="1" si="32"/>
        <v>278.2633821814822</v>
      </c>
      <c r="CG43" s="126">
        <f t="shared" ca="1" si="32"/>
        <v>1081.5979208466647</v>
      </c>
      <c r="CH43" s="126">
        <f t="shared" ca="1" si="32"/>
        <v>1219.9250045599979</v>
      </c>
      <c r="CI43" s="126">
        <f t="shared" ca="1" si="32"/>
        <v>274.68993251888753</v>
      </c>
      <c r="CJ43" s="126">
        <f t="shared" ca="1" si="32"/>
        <v>274.68993251888782</v>
      </c>
      <c r="CK43" s="126">
        <f t="shared" ca="1" si="32"/>
        <v>1074.0277819369801</v>
      </c>
      <c r="CL43" s="126">
        <f t="shared" ca="1" si="32"/>
        <v>1211.6666712039776</v>
      </c>
      <c r="CM43" s="126">
        <f t="shared" ca="1" si="32"/>
        <v>271.13426121282333</v>
      </c>
      <c r="CN43" s="126">
        <f t="shared" ca="1" si="32"/>
        <v>271.13426121282379</v>
      </c>
      <c r="CO43" s="126">
        <f t="shared" ca="1" si="32"/>
        <v>1066.4953054099301</v>
      </c>
      <c r="CP43" s="126">
        <f t="shared" ca="1" si="32"/>
        <v>1203.44942408356</v>
      </c>
      <c r="CQ43" s="126">
        <f t="shared" ca="1" si="32"/>
        <v>267.59627981375468</v>
      </c>
      <c r="CR43" s="126">
        <f t="shared" ca="1" si="32"/>
        <v>267.59627981375496</v>
      </c>
      <c r="CS43" s="126">
        <f t="shared" ca="1" si="32"/>
        <v>1059.0003038904786</v>
      </c>
      <c r="CT43" s="126">
        <f t="shared" ca="1" si="32"/>
        <v>1195.2730587896126</v>
      </c>
      <c r="CU43" s="126">
        <f t="shared" ca="1" si="32"/>
        <v>264.07590031219399</v>
      </c>
      <c r="CV43" s="126">
        <f t="shared" ca="1" si="32"/>
        <v>264.07590031219428</v>
      </c>
      <c r="CW43" s="126">
        <f t="shared" ref="CW43:EB43" ca="1" si="33" xml:space="preserve"> CW$40</f>
        <v>1051.5425909357994</v>
      </c>
      <c r="CX43" s="126">
        <f t="shared" ca="1" si="33"/>
        <v>1187.1373719299631</v>
      </c>
      <c r="CY43" s="126">
        <f t="shared" ca="1" si="33"/>
        <v>260.57303513651146</v>
      </c>
      <c r="CZ43" s="126">
        <f t="shared" ca="1" si="33"/>
        <v>260.57303513651192</v>
      </c>
      <c r="DA43" s="126">
        <f t="shared" ca="1" si="33"/>
        <v>1044.1219810306468</v>
      </c>
      <c r="DB43" s="126">
        <f t="shared" ca="1" si="33"/>
        <v>1179.0421611243416</v>
      </c>
      <c r="DC43" s="126">
        <f t="shared" ca="1" si="33"/>
        <v>257.0875971507578</v>
      </c>
      <c r="DD43" s="126">
        <f t="shared" ca="1" si="33"/>
        <v>257.08759715075809</v>
      </c>
      <c r="DE43" s="126">
        <f t="shared" ca="1" si="33"/>
        <v>1036.7382895827329</v>
      </c>
      <c r="DF43" s="126">
        <f t="shared" ca="1" si="33"/>
        <v>1170.9872249993448</v>
      </c>
      <c r="DG43" s="126">
        <f t="shared" ca="1" si="33"/>
        <v>253.61949965249528</v>
      </c>
      <c r="DH43" s="126">
        <f t="shared" ca="1" si="33"/>
        <v>253.61949965249573</v>
      </c>
      <c r="DI43" s="126">
        <f t="shared" ca="1" si="33"/>
        <v>1349.3913329181426</v>
      </c>
      <c r="DJ43" s="126">
        <f t="shared" ca="1" si="33"/>
        <v>1482.9723631834277</v>
      </c>
      <c r="DK43" s="126">
        <f t="shared" ca="1" si="33"/>
        <v>570.16865637064234</v>
      </c>
      <c r="DL43" s="126">
        <f t="shared" ca="1" si="33"/>
        <v>570.16865637064257</v>
      </c>
      <c r="DM43" s="126">
        <f t="shared" ca="1" si="33"/>
        <v>1342.0809282767591</v>
      </c>
      <c r="DN43" s="126">
        <f t="shared" ca="1" si="33"/>
        <v>1474.9973763019186</v>
      </c>
      <c r="DO43" s="126">
        <f t="shared" ca="1" si="33"/>
        <v>566.73498146332565</v>
      </c>
      <c r="DP43" s="126">
        <f t="shared" ca="1" si="33"/>
        <v>566.73498146332611</v>
      </c>
      <c r="DQ43" s="126">
        <f t="shared" ca="1" si="33"/>
        <v>1334.8068938077204</v>
      </c>
      <c r="DR43" s="126">
        <f t="shared" ca="1" si="33"/>
        <v>1467.0620659720585</v>
      </c>
      <c r="DS43" s="126">
        <f t="shared" ca="1" si="33"/>
        <v>563.31838951574707</v>
      </c>
      <c r="DT43" s="126">
        <f t="shared" ca="1" si="33"/>
        <v>563.31838951574741</v>
      </c>
      <c r="DU43" s="126">
        <f t="shared" ca="1" si="33"/>
        <v>1327.5690485648963</v>
      </c>
      <c r="DV43" s="126">
        <f t="shared" ca="1" si="33"/>
        <v>1459.1662347980689</v>
      </c>
      <c r="DW43" s="126">
        <f t="shared" ca="1" si="33"/>
        <v>559.918795538057</v>
      </c>
      <c r="DX43" s="126">
        <f t="shared" ca="1" si="33"/>
        <v>559.91879553805734</v>
      </c>
      <c r="DY43" s="126">
        <f t="shared" ca="1" si="33"/>
        <v>1320.367212502385</v>
      </c>
      <c r="DZ43" s="126">
        <f t="shared" ca="1" si="33"/>
        <v>1451.3096863662377</v>
      </c>
      <c r="EA43" s="126">
        <f t="shared" ca="1" si="33"/>
        <v>556.53611496324083</v>
      </c>
      <c r="EB43" s="126">
        <f t="shared" ca="1" si="33"/>
        <v>12556.536114963244</v>
      </c>
      <c r="EC43" s="126">
        <f t="shared" ref="EC43:FH43" ca="1" si="34" xml:space="preserve"> EC$40</f>
        <v>0</v>
      </c>
      <c r="ED43" s="126">
        <f t="shared" ca="1" si="34"/>
        <v>0</v>
      </c>
      <c r="EE43" s="126">
        <f t="shared" ca="1" si="34"/>
        <v>0</v>
      </c>
      <c r="EF43" s="126">
        <f t="shared" ca="1" si="34"/>
        <v>0</v>
      </c>
      <c r="EG43" s="126">
        <f t="shared" ca="1" si="34"/>
        <v>0</v>
      </c>
      <c r="EH43" s="126">
        <f t="shared" ca="1" si="34"/>
        <v>0</v>
      </c>
      <c r="EI43" s="126">
        <f t="shared" ca="1" si="34"/>
        <v>0</v>
      </c>
      <c r="EJ43" s="126">
        <f t="shared" ca="1" si="34"/>
        <v>0</v>
      </c>
      <c r="EK43" s="126">
        <f t="shared" ca="1" si="34"/>
        <v>0</v>
      </c>
      <c r="EL43" s="126">
        <f t="shared" ca="1" si="34"/>
        <v>0</v>
      </c>
      <c r="EM43" s="126">
        <f t="shared" ca="1" si="34"/>
        <v>0</v>
      </c>
      <c r="EN43" s="126">
        <f t="shared" ca="1" si="34"/>
        <v>0</v>
      </c>
      <c r="EO43" s="126">
        <f t="shared" ca="1" si="34"/>
        <v>0</v>
      </c>
      <c r="EP43" s="126">
        <f t="shared" ca="1" si="34"/>
        <v>0</v>
      </c>
      <c r="EQ43" s="126">
        <f t="shared" ca="1" si="34"/>
        <v>0</v>
      </c>
      <c r="ER43" s="126">
        <f t="shared" ca="1" si="34"/>
        <v>0</v>
      </c>
      <c r="ES43" s="126">
        <f t="shared" ca="1" si="34"/>
        <v>0</v>
      </c>
      <c r="ET43" s="126">
        <f t="shared" ca="1" si="34"/>
        <v>0</v>
      </c>
      <c r="EU43" s="126">
        <f t="shared" ca="1" si="34"/>
        <v>0</v>
      </c>
      <c r="EV43" s="126">
        <f t="shared" ca="1" si="34"/>
        <v>0</v>
      </c>
      <c r="EW43" s="126">
        <f t="shared" ca="1" si="34"/>
        <v>0</v>
      </c>
      <c r="EX43" s="126">
        <f t="shared" ca="1" si="34"/>
        <v>0</v>
      </c>
      <c r="EY43" s="126">
        <f t="shared" ca="1" si="34"/>
        <v>0</v>
      </c>
      <c r="EZ43" s="126">
        <f t="shared" ca="1" si="34"/>
        <v>0</v>
      </c>
      <c r="FA43" s="126">
        <f t="shared" ca="1" si="34"/>
        <v>0</v>
      </c>
      <c r="FB43" s="126">
        <f t="shared" ca="1" si="34"/>
        <v>0</v>
      </c>
      <c r="FC43" s="126">
        <f t="shared" ca="1" si="34"/>
        <v>0</v>
      </c>
      <c r="FD43" s="126">
        <f t="shared" ca="1" si="34"/>
        <v>0</v>
      </c>
      <c r="FE43" s="126">
        <f t="shared" ca="1" si="34"/>
        <v>0</v>
      </c>
      <c r="FF43" s="126">
        <f t="shared" ca="1" si="34"/>
        <v>0</v>
      </c>
      <c r="FG43" s="126">
        <f t="shared" ca="1" si="34"/>
        <v>0</v>
      </c>
      <c r="FH43" s="126">
        <f t="shared" ca="1" si="34"/>
        <v>0</v>
      </c>
      <c r="FI43" s="126">
        <f t="shared" ref="FI43:GJ43" ca="1" si="35" xml:space="preserve"> FI$40</f>
        <v>0</v>
      </c>
      <c r="FJ43" s="126">
        <f t="shared" ca="1" si="35"/>
        <v>0</v>
      </c>
      <c r="FK43" s="126">
        <f t="shared" ca="1" si="35"/>
        <v>0</v>
      </c>
      <c r="FL43" s="126">
        <f t="shared" ca="1" si="35"/>
        <v>0</v>
      </c>
      <c r="FM43" s="126">
        <f t="shared" ca="1" si="35"/>
        <v>0</v>
      </c>
      <c r="FN43" s="126">
        <f t="shared" ca="1" si="35"/>
        <v>0</v>
      </c>
      <c r="FO43" s="126">
        <f t="shared" ca="1" si="35"/>
        <v>0</v>
      </c>
      <c r="FP43" s="126">
        <f t="shared" ca="1" si="35"/>
        <v>0</v>
      </c>
      <c r="FQ43" s="126">
        <f t="shared" ca="1" si="35"/>
        <v>0</v>
      </c>
      <c r="FR43" s="126">
        <f t="shared" ca="1" si="35"/>
        <v>0</v>
      </c>
      <c r="FS43" s="126">
        <f t="shared" ca="1" si="35"/>
        <v>0</v>
      </c>
      <c r="FT43" s="126">
        <f t="shared" ca="1" si="35"/>
        <v>0</v>
      </c>
      <c r="FU43" s="126">
        <f t="shared" ca="1" si="35"/>
        <v>0</v>
      </c>
      <c r="FV43" s="126">
        <f t="shared" ca="1" si="35"/>
        <v>0</v>
      </c>
      <c r="FW43" s="126">
        <f t="shared" ca="1" si="35"/>
        <v>0</v>
      </c>
      <c r="FX43" s="126">
        <f t="shared" ca="1" si="35"/>
        <v>0</v>
      </c>
      <c r="FY43" s="126">
        <f t="shared" ca="1" si="35"/>
        <v>0</v>
      </c>
      <c r="FZ43" s="126">
        <f t="shared" ca="1" si="35"/>
        <v>0</v>
      </c>
      <c r="GA43" s="126">
        <f t="shared" ca="1" si="35"/>
        <v>0</v>
      </c>
      <c r="GB43" s="126">
        <f t="shared" ca="1" si="35"/>
        <v>0</v>
      </c>
      <c r="GC43" s="126">
        <f t="shared" ca="1" si="35"/>
        <v>0</v>
      </c>
      <c r="GD43" s="126">
        <f t="shared" ca="1" si="35"/>
        <v>0</v>
      </c>
      <c r="GE43" s="126">
        <f t="shared" ca="1" si="35"/>
        <v>0</v>
      </c>
      <c r="GF43" s="126">
        <f t="shared" ca="1" si="35"/>
        <v>0</v>
      </c>
      <c r="GG43" s="126">
        <f t="shared" ca="1" si="35"/>
        <v>0</v>
      </c>
      <c r="GH43" s="126">
        <f t="shared" ca="1" si="35"/>
        <v>0</v>
      </c>
      <c r="GI43" s="126">
        <f t="shared" ca="1" si="35"/>
        <v>0</v>
      </c>
      <c r="GJ43" s="126">
        <f t="shared" ca="1" si="35"/>
        <v>0</v>
      </c>
    </row>
    <row r="44" spans="1:192" s="574" customFormat="1" x14ac:dyDescent="0.25">
      <c r="A44" s="313"/>
      <c r="B44" s="313"/>
      <c r="C44" s="314"/>
      <c r="D44" s="315"/>
      <c r="E44" s="310" t="s">
        <v>240</v>
      </c>
      <c r="F44" s="420">
        <f ca="1" xml:space="preserve"> XIRR(J43:GJ43, J42:GJ42)</f>
        <v>0.10651056170463563</v>
      </c>
      <c r="G44" s="310" t="s">
        <v>108</v>
      </c>
      <c r="H44" s="310"/>
      <c r="I44" s="312"/>
      <c r="J44" s="310"/>
      <c r="K44" s="310"/>
      <c r="L44" s="310"/>
      <c r="M44" s="310"/>
      <c r="N44" s="310"/>
      <c r="O44" s="310"/>
      <c r="P44" s="310"/>
      <c r="Q44" s="310"/>
      <c r="R44" s="310"/>
      <c r="S44" s="310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310"/>
      <c r="AL44" s="310"/>
      <c r="AM44" s="310"/>
      <c r="AN44" s="310"/>
      <c r="AO44" s="310"/>
      <c r="AP44" s="310"/>
      <c r="AQ44" s="310"/>
      <c r="AR44" s="310"/>
      <c r="AS44" s="310"/>
      <c r="AT44" s="310"/>
      <c r="AU44" s="310"/>
      <c r="AV44" s="310"/>
      <c r="AW44" s="310"/>
      <c r="AX44" s="310"/>
      <c r="AY44" s="310"/>
      <c r="AZ44" s="310"/>
      <c r="BA44" s="310"/>
      <c r="BB44" s="310"/>
      <c r="BC44" s="310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310"/>
      <c r="BV44" s="310"/>
      <c r="BW44" s="310"/>
      <c r="BX44" s="310"/>
      <c r="BY44" s="310"/>
      <c r="BZ44" s="310"/>
      <c r="CA44" s="310"/>
      <c r="CB44" s="310"/>
      <c r="CC44" s="310"/>
      <c r="CD44" s="310"/>
      <c r="CE44" s="310"/>
      <c r="CF44" s="310"/>
      <c r="CG44" s="310"/>
      <c r="CH44" s="310"/>
      <c r="CI44" s="310"/>
      <c r="CJ44" s="310"/>
      <c r="CK44" s="310"/>
      <c r="CL44" s="310"/>
      <c r="CM44" s="310"/>
      <c r="CN44" s="310"/>
      <c r="CO44" s="310"/>
      <c r="CP44" s="310"/>
      <c r="CQ44" s="310"/>
      <c r="CR44" s="310"/>
      <c r="CS44" s="310"/>
      <c r="CT44" s="310"/>
      <c r="CU44" s="310"/>
      <c r="CV44" s="310"/>
      <c r="CW44" s="310"/>
      <c r="CX44" s="310"/>
      <c r="CY44" s="310"/>
      <c r="CZ44" s="310"/>
      <c r="DA44" s="310"/>
      <c r="DB44" s="310"/>
      <c r="DC44" s="310"/>
      <c r="DD44" s="310"/>
      <c r="DE44" s="310"/>
      <c r="DF44" s="310"/>
      <c r="DG44" s="310"/>
      <c r="DH44" s="310"/>
      <c r="DI44" s="310"/>
      <c r="DJ44" s="310"/>
      <c r="DK44" s="310"/>
      <c r="DL44" s="310"/>
      <c r="DM44" s="310"/>
      <c r="DN44" s="310"/>
      <c r="DO44" s="310"/>
      <c r="DP44" s="310"/>
      <c r="DQ44" s="310"/>
      <c r="DR44" s="310"/>
      <c r="DS44" s="310"/>
      <c r="DT44" s="310"/>
      <c r="DU44" s="310"/>
      <c r="DV44" s="310"/>
      <c r="DW44" s="310"/>
      <c r="DX44" s="310"/>
      <c r="DY44" s="310"/>
      <c r="DZ44" s="310"/>
      <c r="EA44" s="310"/>
      <c r="EB44" s="310"/>
      <c r="EC44" s="310"/>
      <c r="ED44" s="310"/>
      <c r="EE44" s="310"/>
      <c r="EF44" s="310"/>
      <c r="EG44" s="310"/>
      <c r="EH44" s="310"/>
      <c r="EI44" s="310"/>
      <c r="EJ44" s="310"/>
      <c r="EK44" s="310"/>
      <c r="EL44" s="310"/>
      <c r="EM44" s="310"/>
      <c r="EN44" s="310"/>
      <c r="EO44" s="310"/>
      <c r="EP44" s="310"/>
      <c r="EQ44" s="310"/>
      <c r="ER44" s="310"/>
      <c r="ES44" s="310"/>
      <c r="ET44" s="310"/>
      <c r="EU44" s="310"/>
      <c r="EV44" s="310"/>
      <c r="EW44" s="310"/>
      <c r="EX44" s="310"/>
      <c r="EY44" s="310"/>
      <c r="EZ44" s="310"/>
      <c r="FA44" s="310"/>
      <c r="FB44" s="310"/>
      <c r="FC44" s="310"/>
      <c r="FD44" s="310"/>
      <c r="FE44" s="310"/>
      <c r="FF44" s="310"/>
      <c r="FG44" s="310"/>
      <c r="FH44" s="310"/>
      <c r="FI44" s="310"/>
      <c r="FJ44" s="310"/>
      <c r="FK44" s="310"/>
      <c r="FL44" s="310"/>
      <c r="FM44" s="310"/>
      <c r="FN44" s="310"/>
      <c r="FO44" s="310"/>
      <c r="FP44" s="310"/>
      <c r="FQ44" s="310"/>
      <c r="FR44" s="310"/>
      <c r="FS44" s="310"/>
      <c r="FT44" s="310"/>
      <c r="FU44" s="310"/>
      <c r="FV44" s="310"/>
      <c r="FW44" s="310"/>
      <c r="FX44" s="310"/>
      <c r="FY44" s="310"/>
      <c r="FZ44" s="310"/>
      <c r="GA44" s="310"/>
      <c r="GB44" s="310"/>
      <c r="GC44" s="310"/>
      <c r="GD44" s="310"/>
      <c r="GE44" s="310"/>
      <c r="GF44" s="310"/>
      <c r="GG44" s="310"/>
      <c r="GH44" s="310"/>
      <c r="GI44" s="310"/>
      <c r="GJ44" s="310"/>
    </row>
    <row r="45" spans="1:192" x14ac:dyDescent="0.25">
      <c r="E45" s="198" t="str">
        <f xml:space="preserve"> InpC!E$59</f>
        <v xml:space="preserve">Aurelius target IRR </v>
      </c>
      <c r="F45" s="427">
        <f xml:space="preserve"> InpC!F$59</f>
        <v>0.12</v>
      </c>
      <c r="G45" s="198" t="str">
        <f xml:space="preserve"> InpC!G$59</f>
        <v>%</v>
      </c>
      <c r="H45" s="43"/>
    </row>
    <row r="46" spans="1:192" x14ac:dyDescent="0.25">
      <c r="E46" s="12" t="s">
        <v>243</v>
      </c>
      <c r="F46" s="12">
        <f ca="1" xml:space="preserve"> (F44 - F45) * 1000</f>
        <v>-13.489438295364364</v>
      </c>
      <c r="G46" s="12" t="s">
        <v>108</v>
      </c>
    </row>
    <row r="48" spans="1:192" x14ac:dyDescent="0.25">
      <c r="B48" s="15" t="s">
        <v>244</v>
      </c>
    </row>
    <row r="49" spans="1:192" x14ac:dyDescent="0.25">
      <c r="E49" s="587" t="str">
        <f xml:space="preserve"> InpC!E$87</f>
        <v>Days in year</v>
      </c>
      <c r="F49" s="588">
        <f xml:space="preserve"> InpC!F$87</f>
        <v>365</v>
      </c>
      <c r="G49" s="587" t="str">
        <f xml:space="preserve"> InpC!G$87</f>
        <v>days</v>
      </c>
      <c r="H49" s="43"/>
    </row>
    <row r="50" spans="1:192" x14ac:dyDescent="0.25">
      <c r="E50" s="248" t="str">
        <f xml:space="preserve"> Time!E$153</f>
        <v>Cumulative days since financial close</v>
      </c>
      <c r="F50" s="248">
        <f xml:space="preserve"> Time!F$153</f>
        <v>0</v>
      </c>
      <c r="G50" s="248" t="str">
        <f xml:space="preserve"> Time!G$153</f>
        <v>days</v>
      </c>
      <c r="H50" s="248">
        <f xml:space="preserve"> Time!H$153</f>
        <v>0</v>
      </c>
      <c r="I50" s="248">
        <f xml:space="preserve"> Time!I$153</f>
        <v>0</v>
      </c>
      <c r="J50" s="248">
        <f xml:space="preserve"> Time!J$153</f>
        <v>0</v>
      </c>
      <c r="K50" s="248">
        <f xml:space="preserve"> Time!K$153</f>
        <v>0</v>
      </c>
      <c r="L50" s="248">
        <f xml:space="preserve"> Time!L$153</f>
        <v>0</v>
      </c>
      <c r="M50" s="248">
        <f xml:space="preserve"> Time!M$153</f>
        <v>91</v>
      </c>
      <c r="N50" s="248">
        <f xml:space="preserve"> Time!N$153</f>
        <v>183</v>
      </c>
      <c r="O50" s="248">
        <f xml:space="preserve"> Time!O$153</f>
        <v>275</v>
      </c>
      <c r="P50" s="248">
        <f xml:space="preserve"> Time!P$153</f>
        <v>365</v>
      </c>
      <c r="Q50" s="248">
        <f xml:space="preserve"> Time!Q$153</f>
        <v>456</v>
      </c>
      <c r="R50" s="248">
        <f xml:space="preserve"> Time!R$153</f>
        <v>548</v>
      </c>
      <c r="S50" s="248">
        <f xml:space="preserve"> Time!S$153</f>
        <v>640</v>
      </c>
      <c r="T50" s="248">
        <f xml:space="preserve"> Time!T$153</f>
        <v>730</v>
      </c>
      <c r="U50" s="248">
        <f xml:space="preserve"> Time!U$153</f>
        <v>821</v>
      </c>
      <c r="V50" s="248">
        <f xml:space="preserve"> Time!V$153</f>
        <v>913</v>
      </c>
      <c r="W50" s="248">
        <f xml:space="preserve"> Time!W$153</f>
        <v>1005</v>
      </c>
      <c r="X50" s="248">
        <f xml:space="preserve"> Time!X$153</f>
        <v>1096</v>
      </c>
      <c r="Y50" s="248">
        <f xml:space="preserve"> Time!Y$153</f>
        <v>1187</v>
      </c>
      <c r="Z50" s="248">
        <f xml:space="preserve"> Time!Z$153</f>
        <v>1279</v>
      </c>
      <c r="AA50" s="248">
        <f xml:space="preserve"> Time!AA$153</f>
        <v>1371</v>
      </c>
      <c r="AB50" s="248">
        <f xml:space="preserve"> Time!AB$153</f>
        <v>1461</v>
      </c>
      <c r="AC50" s="248">
        <f xml:space="preserve"> Time!AC$153</f>
        <v>1552</v>
      </c>
      <c r="AD50" s="248">
        <f xml:space="preserve"> Time!AD$153</f>
        <v>1644</v>
      </c>
      <c r="AE50" s="248">
        <f xml:space="preserve"> Time!AE$153</f>
        <v>1736</v>
      </c>
      <c r="AF50" s="248">
        <f xml:space="preserve"> Time!AF$153</f>
        <v>1826</v>
      </c>
      <c r="AG50" s="248">
        <f xml:space="preserve"> Time!AG$153</f>
        <v>1917</v>
      </c>
      <c r="AH50" s="248">
        <f xml:space="preserve"> Time!AH$153</f>
        <v>2009</v>
      </c>
      <c r="AI50" s="248">
        <f xml:space="preserve"> Time!AI$153</f>
        <v>2101</v>
      </c>
      <c r="AJ50" s="248">
        <f xml:space="preserve"> Time!AJ$153</f>
        <v>2191</v>
      </c>
      <c r="AK50" s="248">
        <f xml:space="preserve"> Time!AK$153</f>
        <v>2282</v>
      </c>
      <c r="AL50" s="248">
        <f xml:space="preserve"> Time!AL$153</f>
        <v>2374</v>
      </c>
      <c r="AM50" s="248">
        <f xml:space="preserve"> Time!AM$153</f>
        <v>2466</v>
      </c>
      <c r="AN50" s="248">
        <f xml:space="preserve"> Time!AN$153</f>
        <v>2557</v>
      </c>
      <c r="AO50" s="248">
        <f xml:space="preserve"> Time!AO$153</f>
        <v>2648</v>
      </c>
      <c r="AP50" s="248">
        <f xml:space="preserve"> Time!AP$153</f>
        <v>2740</v>
      </c>
      <c r="AQ50" s="248">
        <f xml:space="preserve"> Time!AQ$153</f>
        <v>2832</v>
      </c>
      <c r="AR50" s="248">
        <f xml:space="preserve"> Time!AR$153</f>
        <v>2922</v>
      </c>
      <c r="AS50" s="248">
        <f xml:space="preserve"> Time!AS$153</f>
        <v>3013</v>
      </c>
      <c r="AT50" s="248">
        <f xml:space="preserve"> Time!AT$153</f>
        <v>3105</v>
      </c>
      <c r="AU50" s="248">
        <f xml:space="preserve"> Time!AU$153</f>
        <v>3197</v>
      </c>
      <c r="AV50" s="248">
        <f xml:space="preserve"> Time!AV$153</f>
        <v>3287</v>
      </c>
      <c r="AW50" s="248">
        <f xml:space="preserve"> Time!AW$153</f>
        <v>3378</v>
      </c>
      <c r="AX50" s="248">
        <f xml:space="preserve"> Time!AX$153</f>
        <v>3470</v>
      </c>
      <c r="AY50" s="248">
        <f xml:space="preserve"> Time!AY$153</f>
        <v>3562</v>
      </c>
      <c r="AZ50" s="248">
        <f xml:space="preserve"> Time!AZ$153</f>
        <v>3652</v>
      </c>
      <c r="BA50" s="248">
        <f xml:space="preserve"> Time!BA$153</f>
        <v>3743</v>
      </c>
      <c r="BB50" s="248">
        <f xml:space="preserve"> Time!BB$153</f>
        <v>3835</v>
      </c>
      <c r="BC50" s="248">
        <f xml:space="preserve"> Time!BC$153</f>
        <v>3927</v>
      </c>
      <c r="BD50" s="248">
        <f xml:space="preserve"> Time!BD$153</f>
        <v>4018</v>
      </c>
      <c r="BE50" s="248">
        <f xml:space="preserve"> Time!BE$153</f>
        <v>4109</v>
      </c>
      <c r="BF50" s="248">
        <f xml:space="preserve"> Time!BF$153</f>
        <v>4201</v>
      </c>
      <c r="BG50" s="248">
        <f xml:space="preserve"> Time!BG$153</f>
        <v>4293</v>
      </c>
      <c r="BH50" s="248">
        <f xml:space="preserve"> Time!BH$153</f>
        <v>4383</v>
      </c>
      <c r="BI50" s="248">
        <f xml:space="preserve"> Time!BI$153</f>
        <v>4474</v>
      </c>
      <c r="BJ50" s="248">
        <f xml:space="preserve"> Time!BJ$153</f>
        <v>4566</v>
      </c>
      <c r="BK50" s="248">
        <f xml:space="preserve"> Time!BK$153</f>
        <v>4658</v>
      </c>
      <c r="BL50" s="248">
        <f xml:space="preserve"> Time!BL$153</f>
        <v>4748</v>
      </c>
      <c r="BM50" s="248">
        <f xml:space="preserve"> Time!BM$153</f>
        <v>4839</v>
      </c>
      <c r="BN50" s="248">
        <f xml:space="preserve"> Time!BN$153</f>
        <v>4931</v>
      </c>
      <c r="BO50" s="248">
        <f xml:space="preserve"> Time!BO$153</f>
        <v>5023</v>
      </c>
      <c r="BP50" s="248">
        <f xml:space="preserve"> Time!BP$153</f>
        <v>5113</v>
      </c>
      <c r="BQ50" s="248">
        <f xml:space="preserve"> Time!BQ$153</f>
        <v>5204</v>
      </c>
      <c r="BR50" s="248">
        <f xml:space="preserve"> Time!BR$153</f>
        <v>5296</v>
      </c>
      <c r="BS50" s="248">
        <f xml:space="preserve"> Time!BS$153</f>
        <v>5388</v>
      </c>
      <c r="BT50" s="248">
        <f xml:space="preserve"> Time!BT$153</f>
        <v>5479</v>
      </c>
      <c r="BU50" s="248">
        <f xml:space="preserve"> Time!BU$153</f>
        <v>5570</v>
      </c>
      <c r="BV50" s="248">
        <f xml:space="preserve"> Time!BV$153</f>
        <v>5662</v>
      </c>
      <c r="BW50" s="248">
        <f xml:space="preserve"> Time!BW$153</f>
        <v>5754</v>
      </c>
      <c r="BX50" s="248">
        <f xml:space="preserve"> Time!BX$153</f>
        <v>5844</v>
      </c>
      <c r="BY50" s="248">
        <f xml:space="preserve"> Time!BY$153</f>
        <v>5935</v>
      </c>
      <c r="BZ50" s="248">
        <f xml:space="preserve"> Time!BZ$153</f>
        <v>6027</v>
      </c>
      <c r="CA50" s="248">
        <f xml:space="preserve"> Time!CA$153</f>
        <v>6119</v>
      </c>
      <c r="CB50" s="248">
        <f xml:space="preserve"> Time!CB$153</f>
        <v>6209</v>
      </c>
      <c r="CC50" s="248">
        <f xml:space="preserve"> Time!CC$153</f>
        <v>6300</v>
      </c>
      <c r="CD50" s="248">
        <f xml:space="preserve"> Time!CD$153</f>
        <v>6392</v>
      </c>
      <c r="CE50" s="248">
        <f xml:space="preserve"> Time!CE$153</f>
        <v>6484</v>
      </c>
      <c r="CF50" s="248">
        <f xml:space="preserve"> Time!CF$153</f>
        <v>6574</v>
      </c>
      <c r="CG50" s="248">
        <f xml:space="preserve"> Time!CG$153</f>
        <v>6665</v>
      </c>
      <c r="CH50" s="248">
        <f xml:space="preserve"> Time!CH$153</f>
        <v>6757</v>
      </c>
      <c r="CI50" s="248">
        <f xml:space="preserve"> Time!CI$153</f>
        <v>6849</v>
      </c>
      <c r="CJ50" s="248">
        <f xml:space="preserve"> Time!CJ$153</f>
        <v>6940</v>
      </c>
      <c r="CK50" s="248">
        <f xml:space="preserve"> Time!CK$153</f>
        <v>7031</v>
      </c>
      <c r="CL50" s="248">
        <f xml:space="preserve"> Time!CL$153</f>
        <v>7123</v>
      </c>
      <c r="CM50" s="248">
        <f xml:space="preserve"> Time!CM$153</f>
        <v>7215</v>
      </c>
      <c r="CN50" s="248">
        <f xml:space="preserve"> Time!CN$153</f>
        <v>7305</v>
      </c>
      <c r="CO50" s="248">
        <f xml:space="preserve"> Time!CO$153</f>
        <v>7396</v>
      </c>
      <c r="CP50" s="248">
        <f xml:space="preserve"> Time!CP$153</f>
        <v>7488</v>
      </c>
      <c r="CQ50" s="248">
        <f xml:space="preserve"> Time!CQ$153</f>
        <v>7580</v>
      </c>
      <c r="CR50" s="248">
        <f xml:space="preserve"> Time!CR$153</f>
        <v>7670</v>
      </c>
      <c r="CS50" s="248">
        <f xml:space="preserve"> Time!CS$153</f>
        <v>7761</v>
      </c>
      <c r="CT50" s="248">
        <f xml:space="preserve"> Time!CT$153</f>
        <v>7853</v>
      </c>
      <c r="CU50" s="248">
        <f xml:space="preserve"> Time!CU$153</f>
        <v>7945</v>
      </c>
      <c r="CV50" s="248">
        <f xml:space="preserve"> Time!CV$153</f>
        <v>8035</v>
      </c>
      <c r="CW50" s="248">
        <f xml:space="preserve"> Time!CW$153</f>
        <v>8126</v>
      </c>
      <c r="CX50" s="248">
        <f xml:space="preserve"> Time!CX$153</f>
        <v>8218</v>
      </c>
      <c r="CY50" s="248">
        <f xml:space="preserve"> Time!CY$153</f>
        <v>8310</v>
      </c>
      <c r="CZ50" s="248">
        <f xml:space="preserve"> Time!CZ$153</f>
        <v>8401</v>
      </c>
      <c r="DA50" s="248">
        <f xml:space="preserve"> Time!DA$153</f>
        <v>8492</v>
      </c>
      <c r="DB50" s="248">
        <f xml:space="preserve"> Time!DB$153</f>
        <v>8584</v>
      </c>
      <c r="DC50" s="248">
        <f xml:space="preserve"> Time!DC$153</f>
        <v>8676</v>
      </c>
      <c r="DD50" s="248">
        <f xml:space="preserve"> Time!DD$153</f>
        <v>8766</v>
      </c>
      <c r="DE50" s="248">
        <f xml:space="preserve"> Time!DE$153</f>
        <v>8857</v>
      </c>
      <c r="DF50" s="248">
        <f xml:space="preserve"> Time!DF$153</f>
        <v>8949</v>
      </c>
      <c r="DG50" s="248">
        <f xml:space="preserve"> Time!DG$153</f>
        <v>9041</v>
      </c>
      <c r="DH50" s="248">
        <f xml:space="preserve"> Time!DH$153</f>
        <v>9131</v>
      </c>
      <c r="DI50" s="248">
        <f xml:space="preserve"> Time!DI$153</f>
        <v>9222</v>
      </c>
      <c r="DJ50" s="248">
        <f xml:space="preserve"> Time!DJ$153</f>
        <v>9314</v>
      </c>
      <c r="DK50" s="248">
        <f xml:space="preserve"> Time!DK$153</f>
        <v>9406</v>
      </c>
      <c r="DL50" s="248">
        <f xml:space="preserve"> Time!DL$153</f>
        <v>9496</v>
      </c>
      <c r="DM50" s="248">
        <f xml:space="preserve"> Time!DM$153</f>
        <v>9587</v>
      </c>
      <c r="DN50" s="248">
        <f xml:space="preserve"> Time!DN$153</f>
        <v>9679</v>
      </c>
      <c r="DO50" s="248">
        <f xml:space="preserve"> Time!DO$153</f>
        <v>9771</v>
      </c>
      <c r="DP50" s="248">
        <f xml:space="preserve"> Time!DP$153</f>
        <v>9862</v>
      </c>
      <c r="DQ50" s="248">
        <f xml:space="preserve"> Time!DQ$153</f>
        <v>9953</v>
      </c>
      <c r="DR50" s="248">
        <f xml:space="preserve"> Time!DR$153</f>
        <v>10045</v>
      </c>
      <c r="DS50" s="248">
        <f xml:space="preserve"> Time!DS$153</f>
        <v>10137</v>
      </c>
      <c r="DT50" s="248">
        <f xml:space="preserve"> Time!DT$153</f>
        <v>10227</v>
      </c>
      <c r="DU50" s="248">
        <f xml:space="preserve"> Time!DU$153</f>
        <v>10318</v>
      </c>
      <c r="DV50" s="248">
        <f xml:space="preserve"> Time!DV$153</f>
        <v>10410</v>
      </c>
      <c r="DW50" s="248">
        <f xml:space="preserve"> Time!DW$153</f>
        <v>10502</v>
      </c>
      <c r="DX50" s="248">
        <f xml:space="preserve"> Time!DX$153</f>
        <v>10592</v>
      </c>
      <c r="DY50" s="248">
        <f xml:space="preserve"> Time!DY$153</f>
        <v>10683</v>
      </c>
      <c r="DZ50" s="248">
        <f xml:space="preserve"> Time!DZ$153</f>
        <v>10775</v>
      </c>
      <c r="EA50" s="248">
        <f xml:space="preserve"> Time!EA$153</f>
        <v>10867</v>
      </c>
      <c r="EB50" s="248">
        <f xml:space="preserve"> Time!EB$153</f>
        <v>10957</v>
      </c>
      <c r="EC50" s="248">
        <f xml:space="preserve"> Time!EC$153</f>
        <v>10957</v>
      </c>
      <c r="ED50" s="248">
        <f xml:space="preserve"> Time!ED$153</f>
        <v>10957</v>
      </c>
      <c r="EE50" s="248">
        <f xml:space="preserve"> Time!EE$153</f>
        <v>10957</v>
      </c>
      <c r="EF50" s="248">
        <f xml:space="preserve"> Time!EF$153</f>
        <v>10957</v>
      </c>
      <c r="EG50" s="248">
        <f xml:space="preserve"> Time!EG$153</f>
        <v>10957</v>
      </c>
      <c r="EH50" s="248">
        <f xml:space="preserve"> Time!EH$153</f>
        <v>10957</v>
      </c>
      <c r="EI50" s="248">
        <f xml:space="preserve"> Time!EI$153</f>
        <v>10957</v>
      </c>
      <c r="EJ50" s="248">
        <f xml:space="preserve"> Time!EJ$153</f>
        <v>10957</v>
      </c>
      <c r="EK50" s="248">
        <f xml:space="preserve"> Time!EK$153</f>
        <v>10957</v>
      </c>
      <c r="EL50" s="248">
        <f xml:space="preserve"> Time!EL$153</f>
        <v>10957</v>
      </c>
      <c r="EM50" s="248">
        <f xml:space="preserve"> Time!EM$153</f>
        <v>10957</v>
      </c>
      <c r="EN50" s="248">
        <f xml:space="preserve"> Time!EN$153</f>
        <v>10957</v>
      </c>
      <c r="EO50" s="248">
        <f xml:space="preserve"> Time!EO$153</f>
        <v>10957</v>
      </c>
      <c r="EP50" s="248">
        <f xml:space="preserve"> Time!EP$153</f>
        <v>10957</v>
      </c>
      <c r="EQ50" s="248">
        <f xml:space="preserve"> Time!EQ$153</f>
        <v>10957</v>
      </c>
      <c r="ER50" s="248">
        <f xml:space="preserve"> Time!ER$153</f>
        <v>10957</v>
      </c>
      <c r="ES50" s="248">
        <f xml:space="preserve"> Time!ES$153</f>
        <v>10957</v>
      </c>
      <c r="ET50" s="248">
        <f xml:space="preserve"> Time!ET$153</f>
        <v>10957</v>
      </c>
      <c r="EU50" s="248">
        <f xml:space="preserve"> Time!EU$153</f>
        <v>10957</v>
      </c>
      <c r="EV50" s="248">
        <f xml:space="preserve"> Time!EV$153</f>
        <v>10957</v>
      </c>
      <c r="EW50" s="248">
        <f xml:space="preserve"> Time!EW$153</f>
        <v>10957</v>
      </c>
      <c r="EX50" s="248">
        <f xml:space="preserve"> Time!EX$153</f>
        <v>10957</v>
      </c>
      <c r="EY50" s="248">
        <f xml:space="preserve"> Time!EY$153</f>
        <v>10957</v>
      </c>
      <c r="EZ50" s="248">
        <f xml:space="preserve"> Time!EZ$153</f>
        <v>10957</v>
      </c>
      <c r="FA50" s="248">
        <f xml:space="preserve"> Time!FA$153</f>
        <v>10957</v>
      </c>
      <c r="FB50" s="248">
        <f xml:space="preserve"> Time!FB$153</f>
        <v>10957</v>
      </c>
      <c r="FC50" s="248">
        <f xml:space="preserve"> Time!FC$153</f>
        <v>10957</v>
      </c>
      <c r="FD50" s="248">
        <f xml:space="preserve"> Time!FD$153</f>
        <v>10957</v>
      </c>
      <c r="FE50" s="248">
        <f xml:space="preserve"> Time!FE$153</f>
        <v>10957</v>
      </c>
      <c r="FF50" s="248">
        <f xml:space="preserve"> Time!FF$153</f>
        <v>10957</v>
      </c>
      <c r="FG50" s="248">
        <f xml:space="preserve"> Time!FG$153</f>
        <v>10957</v>
      </c>
      <c r="FH50" s="248">
        <f xml:space="preserve"> Time!FH$153</f>
        <v>10957</v>
      </c>
      <c r="FI50" s="248">
        <f xml:space="preserve"> Time!FI$153</f>
        <v>10957</v>
      </c>
      <c r="FJ50" s="248">
        <f xml:space="preserve"> Time!FJ$153</f>
        <v>10957</v>
      </c>
      <c r="FK50" s="248">
        <f xml:space="preserve"> Time!FK$153</f>
        <v>10957</v>
      </c>
      <c r="FL50" s="248">
        <f xml:space="preserve"> Time!FL$153</f>
        <v>10957</v>
      </c>
      <c r="FM50" s="248">
        <f xml:space="preserve"> Time!FM$153</f>
        <v>10957</v>
      </c>
      <c r="FN50" s="248">
        <f xml:space="preserve"> Time!FN$153</f>
        <v>10957</v>
      </c>
      <c r="FO50" s="248">
        <f xml:space="preserve"> Time!FO$153</f>
        <v>10957</v>
      </c>
      <c r="FP50" s="248">
        <f xml:space="preserve"> Time!FP$153</f>
        <v>10957</v>
      </c>
      <c r="FQ50" s="248">
        <f xml:space="preserve"> Time!FQ$153</f>
        <v>10957</v>
      </c>
      <c r="FR50" s="248">
        <f xml:space="preserve"> Time!FR$153</f>
        <v>10957</v>
      </c>
      <c r="FS50" s="248">
        <f xml:space="preserve"> Time!FS$153</f>
        <v>10957</v>
      </c>
      <c r="FT50" s="248">
        <f xml:space="preserve"> Time!FT$153</f>
        <v>10957</v>
      </c>
      <c r="FU50" s="248">
        <f xml:space="preserve"> Time!FU$153</f>
        <v>10957</v>
      </c>
      <c r="FV50" s="248">
        <f xml:space="preserve"> Time!FV$153</f>
        <v>10957</v>
      </c>
      <c r="FW50" s="248">
        <f xml:space="preserve"> Time!FW$153</f>
        <v>10957</v>
      </c>
      <c r="FX50" s="248">
        <f xml:space="preserve"> Time!FX$153</f>
        <v>10957</v>
      </c>
      <c r="FY50" s="248">
        <f xml:space="preserve"> Time!FY$153</f>
        <v>10957</v>
      </c>
      <c r="FZ50" s="248">
        <f xml:space="preserve"> Time!FZ$153</f>
        <v>10957</v>
      </c>
      <c r="GA50" s="248">
        <f xml:space="preserve"> Time!GA$153</f>
        <v>10957</v>
      </c>
      <c r="GB50" s="248">
        <f xml:space="preserve"> Time!GB$153</f>
        <v>10957</v>
      </c>
      <c r="GC50" s="248">
        <f xml:space="preserve"> Time!GC$153</f>
        <v>10957</v>
      </c>
      <c r="GD50" s="248">
        <f xml:space="preserve"> Time!GD$153</f>
        <v>10957</v>
      </c>
      <c r="GE50" s="248">
        <f xml:space="preserve"> Time!GE$153</f>
        <v>10957</v>
      </c>
      <c r="GF50" s="248">
        <f xml:space="preserve"> Time!GF$153</f>
        <v>10957</v>
      </c>
      <c r="GG50" s="248">
        <f xml:space="preserve"> Time!GG$153</f>
        <v>10957</v>
      </c>
      <c r="GH50" s="248">
        <f xml:space="preserve"> Time!GH$153</f>
        <v>10957</v>
      </c>
      <c r="GI50" s="248">
        <f xml:space="preserve"> Time!GI$153</f>
        <v>10957</v>
      </c>
      <c r="GJ50" s="248">
        <f xml:space="preserve"> Time!GJ$153</f>
        <v>10957</v>
      </c>
    </row>
    <row r="51" spans="1:192" x14ac:dyDescent="0.25">
      <c r="E51" s="12" t="s">
        <v>247</v>
      </c>
      <c r="G51" s="12" t="s">
        <v>29</v>
      </c>
      <c r="J51" s="124">
        <f t="shared" ref="J51:AO51" si="36" xml:space="preserve"> J50 / $F49</f>
        <v>0</v>
      </c>
      <c r="K51" s="124">
        <f t="shared" si="36"/>
        <v>0</v>
      </c>
      <c r="L51" s="124">
        <f t="shared" si="36"/>
        <v>0</v>
      </c>
      <c r="M51" s="124">
        <f t="shared" si="36"/>
        <v>0.24931506849315069</v>
      </c>
      <c r="N51" s="124">
        <f t="shared" si="36"/>
        <v>0.50136986301369868</v>
      </c>
      <c r="O51" s="124">
        <f t="shared" si="36"/>
        <v>0.75342465753424659</v>
      </c>
      <c r="P51" s="124">
        <f t="shared" si="36"/>
        <v>1</v>
      </c>
      <c r="Q51" s="124">
        <f t="shared" si="36"/>
        <v>1.2493150684931507</v>
      </c>
      <c r="R51" s="124">
        <f t="shared" si="36"/>
        <v>1.5013698630136987</v>
      </c>
      <c r="S51" s="124">
        <f t="shared" si="36"/>
        <v>1.7534246575342465</v>
      </c>
      <c r="T51" s="124">
        <f t="shared" si="36"/>
        <v>2</v>
      </c>
      <c r="U51" s="124">
        <f t="shared" si="36"/>
        <v>2.2493150684931509</v>
      </c>
      <c r="V51" s="124">
        <f t="shared" si="36"/>
        <v>2.5013698630136987</v>
      </c>
      <c r="W51" s="124">
        <f t="shared" si="36"/>
        <v>2.7534246575342465</v>
      </c>
      <c r="X51" s="124">
        <f t="shared" si="36"/>
        <v>3.0027397260273974</v>
      </c>
      <c r="Y51" s="124">
        <f t="shared" si="36"/>
        <v>3.2520547945205478</v>
      </c>
      <c r="Z51" s="124">
        <f t="shared" si="36"/>
        <v>3.504109589041096</v>
      </c>
      <c r="AA51" s="124">
        <f t="shared" si="36"/>
        <v>3.7561643835616438</v>
      </c>
      <c r="AB51" s="124">
        <f t="shared" si="36"/>
        <v>4.0027397260273974</v>
      </c>
      <c r="AC51" s="124">
        <f t="shared" si="36"/>
        <v>4.2520547945205482</v>
      </c>
      <c r="AD51" s="124">
        <f t="shared" si="36"/>
        <v>4.5041095890410956</v>
      </c>
      <c r="AE51" s="124">
        <f t="shared" si="36"/>
        <v>4.7561643835616438</v>
      </c>
      <c r="AF51" s="124">
        <f t="shared" si="36"/>
        <v>5.0027397260273974</v>
      </c>
      <c r="AG51" s="124">
        <f t="shared" si="36"/>
        <v>5.2520547945205482</v>
      </c>
      <c r="AH51" s="124">
        <f t="shared" si="36"/>
        <v>5.5041095890410956</v>
      </c>
      <c r="AI51" s="124">
        <f t="shared" si="36"/>
        <v>5.7561643835616438</v>
      </c>
      <c r="AJ51" s="124">
        <f t="shared" si="36"/>
        <v>6.0027397260273974</v>
      </c>
      <c r="AK51" s="124">
        <f t="shared" si="36"/>
        <v>6.2520547945205482</v>
      </c>
      <c r="AL51" s="124">
        <f t="shared" si="36"/>
        <v>6.5041095890410956</v>
      </c>
      <c r="AM51" s="124">
        <f t="shared" si="36"/>
        <v>6.7561643835616438</v>
      </c>
      <c r="AN51" s="124">
        <f t="shared" si="36"/>
        <v>7.0054794520547947</v>
      </c>
      <c r="AO51" s="124">
        <f t="shared" si="36"/>
        <v>7.2547945205479456</v>
      </c>
      <c r="AP51" s="124">
        <f t="shared" ref="AP51:BU51" si="37" xml:space="preserve"> AP50 / $F49</f>
        <v>7.506849315068493</v>
      </c>
      <c r="AQ51" s="124">
        <f t="shared" si="37"/>
        <v>7.7589041095890412</v>
      </c>
      <c r="AR51" s="124">
        <f t="shared" si="37"/>
        <v>8.0054794520547947</v>
      </c>
      <c r="AS51" s="124">
        <f t="shared" si="37"/>
        <v>8.2547945205479447</v>
      </c>
      <c r="AT51" s="124">
        <f t="shared" si="37"/>
        <v>8.506849315068493</v>
      </c>
      <c r="AU51" s="124">
        <f t="shared" si="37"/>
        <v>8.7589041095890412</v>
      </c>
      <c r="AV51" s="124">
        <f t="shared" si="37"/>
        <v>9.0054794520547947</v>
      </c>
      <c r="AW51" s="124">
        <f t="shared" si="37"/>
        <v>9.2547945205479447</v>
      </c>
      <c r="AX51" s="124">
        <f t="shared" si="37"/>
        <v>9.506849315068493</v>
      </c>
      <c r="AY51" s="124">
        <f t="shared" si="37"/>
        <v>9.7589041095890412</v>
      </c>
      <c r="AZ51" s="124">
        <f t="shared" si="37"/>
        <v>10.005479452054795</v>
      </c>
      <c r="BA51" s="124">
        <f t="shared" si="37"/>
        <v>10.254794520547945</v>
      </c>
      <c r="BB51" s="124">
        <f t="shared" si="37"/>
        <v>10.506849315068493</v>
      </c>
      <c r="BC51" s="124">
        <f t="shared" si="37"/>
        <v>10.758904109589041</v>
      </c>
      <c r="BD51" s="124">
        <f t="shared" si="37"/>
        <v>11.008219178082191</v>
      </c>
      <c r="BE51" s="124">
        <f t="shared" si="37"/>
        <v>11.257534246575343</v>
      </c>
      <c r="BF51" s="124">
        <f t="shared" si="37"/>
        <v>11.509589041095891</v>
      </c>
      <c r="BG51" s="124">
        <f t="shared" si="37"/>
        <v>11.761643835616438</v>
      </c>
      <c r="BH51" s="124">
        <f t="shared" si="37"/>
        <v>12.008219178082191</v>
      </c>
      <c r="BI51" s="124">
        <f t="shared" si="37"/>
        <v>12.257534246575343</v>
      </c>
      <c r="BJ51" s="124">
        <f t="shared" si="37"/>
        <v>12.509589041095891</v>
      </c>
      <c r="BK51" s="124">
        <f t="shared" si="37"/>
        <v>12.761643835616438</v>
      </c>
      <c r="BL51" s="124">
        <f t="shared" si="37"/>
        <v>13.008219178082191</v>
      </c>
      <c r="BM51" s="124">
        <f t="shared" si="37"/>
        <v>13.257534246575343</v>
      </c>
      <c r="BN51" s="124">
        <f t="shared" si="37"/>
        <v>13.509589041095891</v>
      </c>
      <c r="BO51" s="124">
        <f t="shared" si="37"/>
        <v>13.761643835616438</v>
      </c>
      <c r="BP51" s="124">
        <f t="shared" si="37"/>
        <v>14.008219178082191</v>
      </c>
      <c r="BQ51" s="124">
        <f t="shared" si="37"/>
        <v>14.257534246575343</v>
      </c>
      <c r="BR51" s="124">
        <f t="shared" si="37"/>
        <v>14.509589041095891</v>
      </c>
      <c r="BS51" s="124">
        <f t="shared" si="37"/>
        <v>14.761643835616438</v>
      </c>
      <c r="BT51" s="124">
        <f t="shared" si="37"/>
        <v>15.010958904109589</v>
      </c>
      <c r="BU51" s="124">
        <f t="shared" si="37"/>
        <v>15.260273972602739</v>
      </c>
      <c r="BV51" s="124">
        <f t="shared" ref="BV51:DA51" si="38" xml:space="preserve"> BV50 / $F49</f>
        <v>15.512328767123288</v>
      </c>
      <c r="BW51" s="124">
        <f t="shared" si="38"/>
        <v>15.764383561643836</v>
      </c>
      <c r="BX51" s="124">
        <f t="shared" si="38"/>
        <v>16.010958904109589</v>
      </c>
      <c r="BY51" s="124">
        <f t="shared" si="38"/>
        <v>16.260273972602739</v>
      </c>
      <c r="BZ51" s="124">
        <f t="shared" si="38"/>
        <v>16.512328767123286</v>
      </c>
      <c r="CA51" s="124">
        <f t="shared" si="38"/>
        <v>16.764383561643836</v>
      </c>
      <c r="CB51" s="124">
        <f t="shared" si="38"/>
        <v>17.010958904109589</v>
      </c>
      <c r="CC51" s="124">
        <f t="shared" si="38"/>
        <v>17.260273972602739</v>
      </c>
      <c r="CD51" s="124">
        <f t="shared" si="38"/>
        <v>17.512328767123286</v>
      </c>
      <c r="CE51" s="124">
        <f t="shared" si="38"/>
        <v>17.764383561643836</v>
      </c>
      <c r="CF51" s="124">
        <f t="shared" si="38"/>
        <v>18.010958904109589</v>
      </c>
      <c r="CG51" s="124">
        <f t="shared" si="38"/>
        <v>18.260273972602739</v>
      </c>
      <c r="CH51" s="124">
        <f t="shared" si="38"/>
        <v>18.512328767123286</v>
      </c>
      <c r="CI51" s="124">
        <f t="shared" si="38"/>
        <v>18.764383561643836</v>
      </c>
      <c r="CJ51" s="124">
        <f t="shared" si="38"/>
        <v>19.013698630136986</v>
      </c>
      <c r="CK51" s="124">
        <f t="shared" si="38"/>
        <v>19.263013698630136</v>
      </c>
      <c r="CL51" s="124">
        <f t="shared" si="38"/>
        <v>19.515068493150686</v>
      </c>
      <c r="CM51" s="124">
        <f t="shared" si="38"/>
        <v>19.767123287671232</v>
      </c>
      <c r="CN51" s="124">
        <f t="shared" si="38"/>
        <v>20.013698630136986</v>
      </c>
      <c r="CO51" s="124">
        <f t="shared" si="38"/>
        <v>20.263013698630136</v>
      </c>
      <c r="CP51" s="124">
        <f t="shared" si="38"/>
        <v>20.515068493150686</v>
      </c>
      <c r="CQ51" s="124">
        <f t="shared" si="38"/>
        <v>20.767123287671232</v>
      </c>
      <c r="CR51" s="124">
        <f t="shared" si="38"/>
        <v>21.013698630136986</v>
      </c>
      <c r="CS51" s="124">
        <f t="shared" si="38"/>
        <v>21.263013698630136</v>
      </c>
      <c r="CT51" s="124">
        <f t="shared" si="38"/>
        <v>21.515068493150686</v>
      </c>
      <c r="CU51" s="124">
        <f t="shared" si="38"/>
        <v>21.767123287671232</v>
      </c>
      <c r="CV51" s="124">
        <f t="shared" si="38"/>
        <v>22.013698630136986</v>
      </c>
      <c r="CW51" s="124">
        <f t="shared" si="38"/>
        <v>22.263013698630136</v>
      </c>
      <c r="CX51" s="124">
        <f t="shared" si="38"/>
        <v>22.515068493150686</v>
      </c>
      <c r="CY51" s="124">
        <f t="shared" si="38"/>
        <v>22.767123287671232</v>
      </c>
      <c r="CZ51" s="124">
        <f t="shared" si="38"/>
        <v>23.016438356164382</v>
      </c>
      <c r="DA51" s="124">
        <f t="shared" si="38"/>
        <v>23.265753424657536</v>
      </c>
      <c r="DB51" s="124">
        <f t="shared" ref="DB51:EG51" si="39" xml:space="preserve"> DB50 / $F49</f>
        <v>23.517808219178082</v>
      </c>
      <c r="DC51" s="124">
        <f t="shared" si="39"/>
        <v>23.769863013698629</v>
      </c>
      <c r="DD51" s="124">
        <f t="shared" si="39"/>
        <v>24.016438356164382</v>
      </c>
      <c r="DE51" s="124">
        <f t="shared" si="39"/>
        <v>24.265753424657536</v>
      </c>
      <c r="DF51" s="124">
        <f t="shared" si="39"/>
        <v>24.517808219178082</v>
      </c>
      <c r="DG51" s="124">
        <f t="shared" si="39"/>
        <v>24.769863013698629</v>
      </c>
      <c r="DH51" s="124">
        <f t="shared" si="39"/>
        <v>25.016438356164382</v>
      </c>
      <c r="DI51" s="124">
        <f t="shared" si="39"/>
        <v>25.265753424657536</v>
      </c>
      <c r="DJ51" s="124">
        <f t="shared" si="39"/>
        <v>25.517808219178082</v>
      </c>
      <c r="DK51" s="124">
        <f t="shared" si="39"/>
        <v>25.769863013698629</v>
      </c>
      <c r="DL51" s="124">
        <f t="shared" si="39"/>
        <v>26.016438356164382</v>
      </c>
      <c r="DM51" s="124">
        <f t="shared" si="39"/>
        <v>26.265753424657536</v>
      </c>
      <c r="DN51" s="124">
        <f t="shared" si="39"/>
        <v>26.517808219178082</v>
      </c>
      <c r="DO51" s="124">
        <f t="shared" si="39"/>
        <v>26.769863013698629</v>
      </c>
      <c r="DP51" s="124">
        <f t="shared" si="39"/>
        <v>27.019178082191782</v>
      </c>
      <c r="DQ51" s="124">
        <f t="shared" si="39"/>
        <v>27.268493150684932</v>
      </c>
      <c r="DR51" s="124">
        <f t="shared" si="39"/>
        <v>27.520547945205479</v>
      </c>
      <c r="DS51" s="124">
        <f t="shared" si="39"/>
        <v>27.772602739726029</v>
      </c>
      <c r="DT51" s="124">
        <f t="shared" si="39"/>
        <v>28.019178082191782</v>
      </c>
      <c r="DU51" s="124">
        <f t="shared" si="39"/>
        <v>28.268493150684932</v>
      </c>
      <c r="DV51" s="124">
        <f t="shared" si="39"/>
        <v>28.520547945205479</v>
      </c>
      <c r="DW51" s="124">
        <f t="shared" si="39"/>
        <v>28.772602739726029</v>
      </c>
      <c r="DX51" s="124">
        <f t="shared" si="39"/>
        <v>29.019178082191782</v>
      </c>
      <c r="DY51" s="124">
        <f t="shared" si="39"/>
        <v>29.268493150684932</v>
      </c>
      <c r="DZ51" s="124">
        <f t="shared" si="39"/>
        <v>29.520547945205479</v>
      </c>
      <c r="EA51" s="124">
        <f t="shared" si="39"/>
        <v>29.772602739726029</v>
      </c>
      <c r="EB51" s="124">
        <f t="shared" si="39"/>
        <v>30.019178082191782</v>
      </c>
      <c r="EC51" s="124">
        <f t="shared" si="39"/>
        <v>30.019178082191782</v>
      </c>
      <c r="ED51" s="124">
        <f t="shared" si="39"/>
        <v>30.019178082191782</v>
      </c>
      <c r="EE51" s="124">
        <f t="shared" si="39"/>
        <v>30.019178082191782</v>
      </c>
      <c r="EF51" s="124">
        <f t="shared" si="39"/>
        <v>30.019178082191782</v>
      </c>
      <c r="EG51" s="124">
        <f t="shared" si="39"/>
        <v>30.019178082191782</v>
      </c>
      <c r="EH51" s="124">
        <f t="shared" ref="EH51:FM51" si="40" xml:space="preserve"> EH50 / $F49</f>
        <v>30.019178082191782</v>
      </c>
      <c r="EI51" s="124">
        <f t="shared" si="40"/>
        <v>30.019178082191782</v>
      </c>
      <c r="EJ51" s="124">
        <f t="shared" si="40"/>
        <v>30.019178082191782</v>
      </c>
      <c r="EK51" s="124">
        <f t="shared" si="40"/>
        <v>30.019178082191782</v>
      </c>
      <c r="EL51" s="124">
        <f t="shared" si="40"/>
        <v>30.019178082191782</v>
      </c>
      <c r="EM51" s="124">
        <f t="shared" si="40"/>
        <v>30.019178082191782</v>
      </c>
      <c r="EN51" s="124">
        <f t="shared" si="40"/>
        <v>30.019178082191782</v>
      </c>
      <c r="EO51" s="124">
        <f t="shared" si="40"/>
        <v>30.019178082191782</v>
      </c>
      <c r="EP51" s="124">
        <f t="shared" si="40"/>
        <v>30.019178082191782</v>
      </c>
      <c r="EQ51" s="124">
        <f t="shared" si="40"/>
        <v>30.019178082191782</v>
      </c>
      <c r="ER51" s="124">
        <f t="shared" si="40"/>
        <v>30.019178082191782</v>
      </c>
      <c r="ES51" s="124">
        <f t="shared" si="40"/>
        <v>30.019178082191782</v>
      </c>
      <c r="ET51" s="124">
        <f t="shared" si="40"/>
        <v>30.019178082191782</v>
      </c>
      <c r="EU51" s="124">
        <f t="shared" si="40"/>
        <v>30.019178082191782</v>
      </c>
      <c r="EV51" s="124">
        <f t="shared" si="40"/>
        <v>30.019178082191782</v>
      </c>
      <c r="EW51" s="124">
        <f t="shared" si="40"/>
        <v>30.019178082191782</v>
      </c>
      <c r="EX51" s="124">
        <f t="shared" si="40"/>
        <v>30.019178082191782</v>
      </c>
      <c r="EY51" s="124">
        <f t="shared" si="40"/>
        <v>30.019178082191782</v>
      </c>
      <c r="EZ51" s="124">
        <f t="shared" si="40"/>
        <v>30.019178082191782</v>
      </c>
      <c r="FA51" s="124">
        <f t="shared" si="40"/>
        <v>30.019178082191782</v>
      </c>
      <c r="FB51" s="124">
        <f t="shared" si="40"/>
        <v>30.019178082191782</v>
      </c>
      <c r="FC51" s="124">
        <f t="shared" si="40"/>
        <v>30.019178082191782</v>
      </c>
      <c r="FD51" s="124">
        <f t="shared" si="40"/>
        <v>30.019178082191782</v>
      </c>
      <c r="FE51" s="124">
        <f t="shared" si="40"/>
        <v>30.019178082191782</v>
      </c>
      <c r="FF51" s="124">
        <f t="shared" si="40"/>
        <v>30.019178082191782</v>
      </c>
      <c r="FG51" s="124">
        <f t="shared" si="40"/>
        <v>30.019178082191782</v>
      </c>
      <c r="FH51" s="124">
        <f t="shared" si="40"/>
        <v>30.019178082191782</v>
      </c>
      <c r="FI51" s="124">
        <f t="shared" si="40"/>
        <v>30.019178082191782</v>
      </c>
      <c r="FJ51" s="124">
        <f t="shared" si="40"/>
        <v>30.019178082191782</v>
      </c>
      <c r="FK51" s="124">
        <f t="shared" si="40"/>
        <v>30.019178082191782</v>
      </c>
      <c r="FL51" s="124">
        <f t="shared" si="40"/>
        <v>30.019178082191782</v>
      </c>
      <c r="FM51" s="124">
        <f t="shared" si="40"/>
        <v>30.019178082191782</v>
      </c>
      <c r="FN51" s="124">
        <f t="shared" ref="FN51:GJ51" si="41" xml:space="preserve"> FN50 / $F49</f>
        <v>30.019178082191782</v>
      </c>
      <c r="FO51" s="124">
        <f t="shared" si="41"/>
        <v>30.019178082191782</v>
      </c>
      <c r="FP51" s="124">
        <f t="shared" si="41"/>
        <v>30.019178082191782</v>
      </c>
      <c r="FQ51" s="124">
        <f t="shared" si="41"/>
        <v>30.019178082191782</v>
      </c>
      <c r="FR51" s="124">
        <f t="shared" si="41"/>
        <v>30.019178082191782</v>
      </c>
      <c r="FS51" s="124">
        <f t="shared" si="41"/>
        <v>30.019178082191782</v>
      </c>
      <c r="FT51" s="124">
        <f t="shared" si="41"/>
        <v>30.019178082191782</v>
      </c>
      <c r="FU51" s="124">
        <f t="shared" si="41"/>
        <v>30.019178082191782</v>
      </c>
      <c r="FV51" s="124">
        <f t="shared" si="41"/>
        <v>30.019178082191782</v>
      </c>
      <c r="FW51" s="124">
        <f t="shared" si="41"/>
        <v>30.019178082191782</v>
      </c>
      <c r="FX51" s="124">
        <f t="shared" si="41"/>
        <v>30.019178082191782</v>
      </c>
      <c r="FY51" s="124">
        <f t="shared" si="41"/>
        <v>30.019178082191782</v>
      </c>
      <c r="FZ51" s="124">
        <f t="shared" si="41"/>
        <v>30.019178082191782</v>
      </c>
      <c r="GA51" s="124">
        <f t="shared" si="41"/>
        <v>30.019178082191782</v>
      </c>
      <c r="GB51" s="124">
        <f t="shared" si="41"/>
        <v>30.019178082191782</v>
      </c>
      <c r="GC51" s="124">
        <f t="shared" si="41"/>
        <v>30.019178082191782</v>
      </c>
      <c r="GD51" s="124">
        <f t="shared" si="41"/>
        <v>30.019178082191782</v>
      </c>
      <c r="GE51" s="124">
        <f t="shared" si="41"/>
        <v>30.019178082191782</v>
      </c>
      <c r="GF51" s="124">
        <f t="shared" si="41"/>
        <v>30.019178082191782</v>
      </c>
      <c r="GG51" s="124">
        <f t="shared" si="41"/>
        <v>30.019178082191782</v>
      </c>
      <c r="GH51" s="124">
        <f t="shared" si="41"/>
        <v>30.019178082191782</v>
      </c>
      <c r="GI51" s="124">
        <f t="shared" si="41"/>
        <v>30.019178082191782</v>
      </c>
      <c r="GJ51" s="124">
        <f t="shared" si="41"/>
        <v>30.019178082191782</v>
      </c>
    </row>
    <row r="53" spans="1:192" x14ac:dyDescent="0.25">
      <c r="E53" s="198" t="str">
        <f xml:space="preserve"> InpC!E$59</f>
        <v xml:space="preserve">Aurelius target IRR </v>
      </c>
      <c r="F53" s="427">
        <f xml:space="preserve"> InpC!F$59</f>
        <v>0.12</v>
      </c>
      <c r="G53" s="198" t="str">
        <f xml:space="preserve"> InpC!G$59</f>
        <v>%</v>
      </c>
      <c r="H53" s="43"/>
    </row>
    <row r="54" spans="1:192" x14ac:dyDescent="0.25">
      <c r="E54" s="124" t="str">
        <f t="shared" ref="E54:AJ54" si="42" xml:space="preserve"> E$51</f>
        <v>Years since financial close</v>
      </c>
      <c r="F54" s="124">
        <f t="shared" si="42"/>
        <v>0</v>
      </c>
      <c r="G54" s="124" t="str">
        <f t="shared" si="42"/>
        <v>years</v>
      </c>
      <c r="H54" s="124">
        <f t="shared" si="42"/>
        <v>0</v>
      </c>
      <c r="I54" s="124">
        <f t="shared" si="42"/>
        <v>0</v>
      </c>
      <c r="J54" s="124">
        <f t="shared" si="42"/>
        <v>0</v>
      </c>
      <c r="K54" s="124">
        <f t="shared" si="42"/>
        <v>0</v>
      </c>
      <c r="L54" s="124">
        <f t="shared" si="42"/>
        <v>0</v>
      </c>
      <c r="M54" s="124">
        <f t="shared" si="42"/>
        <v>0.24931506849315069</v>
      </c>
      <c r="N54" s="124">
        <f t="shared" si="42"/>
        <v>0.50136986301369868</v>
      </c>
      <c r="O54" s="124">
        <f t="shared" si="42"/>
        <v>0.75342465753424659</v>
      </c>
      <c r="P54" s="124">
        <f t="shared" si="42"/>
        <v>1</v>
      </c>
      <c r="Q54" s="124">
        <f t="shared" si="42"/>
        <v>1.2493150684931507</v>
      </c>
      <c r="R54" s="124">
        <f t="shared" si="42"/>
        <v>1.5013698630136987</v>
      </c>
      <c r="S54" s="124">
        <f t="shared" si="42"/>
        <v>1.7534246575342465</v>
      </c>
      <c r="T54" s="124">
        <f t="shared" si="42"/>
        <v>2</v>
      </c>
      <c r="U54" s="124">
        <f t="shared" si="42"/>
        <v>2.2493150684931509</v>
      </c>
      <c r="V54" s="124">
        <f t="shared" si="42"/>
        <v>2.5013698630136987</v>
      </c>
      <c r="W54" s="124">
        <f t="shared" si="42"/>
        <v>2.7534246575342465</v>
      </c>
      <c r="X54" s="124">
        <f t="shared" si="42"/>
        <v>3.0027397260273974</v>
      </c>
      <c r="Y54" s="124">
        <f t="shared" si="42"/>
        <v>3.2520547945205478</v>
      </c>
      <c r="Z54" s="124">
        <f t="shared" si="42"/>
        <v>3.504109589041096</v>
      </c>
      <c r="AA54" s="124">
        <f t="shared" si="42"/>
        <v>3.7561643835616438</v>
      </c>
      <c r="AB54" s="124">
        <f t="shared" si="42"/>
        <v>4.0027397260273974</v>
      </c>
      <c r="AC54" s="124">
        <f t="shared" si="42"/>
        <v>4.2520547945205482</v>
      </c>
      <c r="AD54" s="124">
        <f t="shared" si="42"/>
        <v>4.5041095890410956</v>
      </c>
      <c r="AE54" s="124">
        <f t="shared" si="42"/>
        <v>4.7561643835616438</v>
      </c>
      <c r="AF54" s="124">
        <f t="shared" si="42"/>
        <v>5.0027397260273974</v>
      </c>
      <c r="AG54" s="124">
        <f t="shared" si="42"/>
        <v>5.2520547945205482</v>
      </c>
      <c r="AH54" s="124">
        <f t="shared" si="42"/>
        <v>5.5041095890410956</v>
      </c>
      <c r="AI54" s="124">
        <f t="shared" si="42"/>
        <v>5.7561643835616438</v>
      </c>
      <c r="AJ54" s="124">
        <f t="shared" si="42"/>
        <v>6.0027397260273974</v>
      </c>
      <c r="AK54" s="124">
        <f t="shared" ref="AK54:BP54" si="43" xml:space="preserve"> AK$51</f>
        <v>6.2520547945205482</v>
      </c>
      <c r="AL54" s="124">
        <f t="shared" si="43"/>
        <v>6.5041095890410956</v>
      </c>
      <c r="AM54" s="124">
        <f t="shared" si="43"/>
        <v>6.7561643835616438</v>
      </c>
      <c r="AN54" s="124">
        <f t="shared" si="43"/>
        <v>7.0054794520547947</v>
      </c>
      <c r="AO54" s="124">
        <f t="shared" si="43"/>
        <v>7.2547945205479456</v>
      </c>
      <c r="AP54" s="124">
        <f t="shared" si="43"/>
        <v>7.506849315068493</v>
      </c>
      <c r="AQ54" s="124">
        <f t="shared" si="43"/>
        <v>7.7589041095890412</v>
      </c>
      <c r="AR54" s="124">
        <f t="shared" si="43"/>
        <v>8.0054794520547947</v>
      </c>
      <c r="AS54" s="124">
        <f t="shared" si="43"/>
        <v>8.2547945205479447</v>
      </c>
      <c r="AT54" s="124">
        <f t="shared" si="43"/>
        <v>8.506849315068493</v>
      </c>
      <c r="AU54" s="124">
        <f t="shared" si="43"/>
        <v>8.7589041095890412</v>
      </c>
      <c r="AV54" s="124">
        <f t="shared" si="43"/>
        <v>9.0054794520547947</v>
      </c>
      <c r="AW54" s="124">
        <f t="shared" si="43"/>
        <v>9.2547945205479447</v>
      </c>
      <c r="AX54" s="124">
        <f t="shared" si="43"/>
        <v>9.506849315068493</v>
      </c>
      <c r="AY54" s="124">
        <f t="shared" si="43"/>
        <v>9.7589041095890412</v>
      </c>
      <c r="AZ54" s="124">
        <f t="shared" si="43"/>
        <v>10.005479452054795</v>
      </c>
      <c r="BA54" s="124">
        <f t="shared" si="43"/>
        <v>10.254794520547945</v>
      </c>
      <c r="BB54" s="124">
        <f t="shared" si="43"/>
        <v>10.506849315068493</v>
      </c>
      <c r="BC54" s="124">
        <f t="shared" si="43"/>
        <v>10.758904109589041</v>
      </c>
      <c r="BD54" s="124">
        <f t="shared" si="43"/>
        <v>11.008219178082191</v>
      </c>
      <c r="BE54" s="124">
        <f t="shared" si="43"/>
        <v>11.257534246575343</v>
      </c>
      <c r="BF54" s="124">
        <f t="shared" si="43"/>
        <v>11.509589041095891</v>
      </c>
      <c r="BG54" s="124">
        <f t="shared" si="43"/>
        <v>11.761643835616438</v>
      </c>
      <c r="BH54" s="124">
        <f t="shared" si="43"/>
        <v>12.008219178082191</v>
      </c>
      <c r="BI54" s="124">
        <f t="shared" si="43"/>
        <v>12.257534246575343</v>
      </c>
      <c r="BJ54" s="124">
        <f t="shared" si="43"/>
        <v>12.509589041095891</v>
      </c>
      <c r="BK54" s="124">
        <f t="shared" si="43"/>
        <v>12.761643835616438</v>
      </c>
      <c r="BL54" s="124">
        <f t="shared" si="43"/>
        <v>13.008219178082191</v>
      </c>
      <c r="BM54" s="124">
        <f t="shared" si="43"/>
        <v>13.257534246575343</v>
      </c>
      <c r="BN54" s="124">
        <f t="shared" si="43"/>
        <v>13.509589041095891</v>
      </c>
      <c r="BO54" s="124">
        <f t="shared" si="43"/>
        <v>13.761643835616438</v>
      </c>
      <c r="BP54" s="124">
        <f t="shared" si="43"/>
        <v>14.008219178082191</v>
      </c>
      <c r="BQ54" s="124">
        <f t="shared" ref="BQ54:CV54" si="44" xml:space="preserve"> BQ$51</f>
        <v>14.257534246575343</v>
      </c>
      <c r="BR54" s="124">
        <f t="shared" si="44"/>
        <v>14.509589041095891</v>
      </c>
      <c r="BS54" s="124">
        <f t="shared" si="44"/>
        <v>14.761643835616438</v>
      </c>
      <c r="BT54" s="124">
        <f t="shared" si="44"/>
        <v>15.010958904109589</v>
      </c>
      <c r="BU54" s="124">
        <f t="shared" si="44"/>
        <v>15.260273972602739</v>
      </c>
      <c r="BV54" s="124">
        <f t="shared" si="44"/>
        <v>15.512328767123288</v>
      </c>
      <c r="BW54" s="124">
        <f t="shared" si="44"/>
        <v>15.764383561643836</v>
      </c>
      <c r="BX54" s="124">
        <f t="shared" si="44"/>
        <v>16.010958904109589</v>
      </c>
      <c r="BY54" s="124">
        <f t="shared" si="44"/>
        <v>16.260273972602739</v>
      </c>
      <c r="BZ54" s="124">
        <f t="shared" si="44"/>
        <v>16.512328767123286</v>
      </c>
      <c r="CA54" s="124">
        <f t="shared" si="44"/>
        <v>16.764383561643836</v>
      </c>
      <c r="CB54" s="124">
        <f t="shared" si="44"/>
        <v>17.010958904109589</v>
      </c>
      <c r="CC54" s="124">
        <f t="shared" si="44"/>
        <v>17.260273972602739</v>
      </c>
      <c r="CD54" s="124">
        <f t="shared" si="44"/>
        <v>17.512328767123286</v>
      </c>
      <c r="CE54" s="124">
        <f t="shared" si="44"/>
        <v>17.764383561643836</v>
      </c>
      <c r="CF54" s="124">
        <f t="shared" si="44"/>
        <v>18.010958904109589</v>
      </c>
      <c r="CG54" s="124">
        <f t="shared" si="44"/>
        <v>18.260273972602739</v>
      </c>
      <c r="CH54" s="124">
        <f t="shared" si="44"/>
        <v>18.512328767123286</v>
      </c>
      <c r="CI54" s="124">
        <f t="shared" si="44"/>
        <v>18.764383561643836</v>
      </c>
      <c r="CJ54" s="124">
        <f t="shared" si="44"/>
        <v>19.013698630136986</v>
      </c>
      <c r="CK54" s="124">
        <f t="shared" si="44"/>
        <v>19.263013698630136</v>
      </c>
      <c r="CL54" s="124">
        <f t="shared" si="44"/>
        <v>19.515068493150686</v>
      </c>
      <c r="CM54" s="124">
        <f t="shared" si="44"/>
        <v>19.767123287671232</v>
      </c>
      <c r="CN54" s="124">
        <f t="shared" si="44"/>
        <v>20.013698630136986</v>
      </c>
      <c r="CO54" s="124">
        <f t="shared" si="44"/>
        <v>20.263013698630136</v>
      </c>
      <c r="CP54" s="124">
        <f t="shared" si="44"/>
        <v>20.515068493150686</v>
      </c>
      <c r="CQ54" s="124">
        <f t="shared" si="44"/>
        <v>20.767123287671232</v>
      </c>
      <c r="CR54" s="124">
        <f t="shared" si="44"/>
        <v>21.013698630136986</v>
      </c>
      <c r="CS54" s="124">
        <f t="shared" si="44"/>
        <v>21.263013698630136</v>
      </c>
      <c r="CT54" s="124">
        <f t="shared" si="44"/>
        <v>21.515068493150686</v>
      </c>
      <c r="CU54" s="124">
        <f t="shared" si="44"/>
        <v>21.767123287671232</v>
      </c>
      <c r="CV54" s="124">
        <f t="shared" si="44"/>
        <v>22.013698630136986</v>
      </c>
      <c r="CW54" s="124">
        <f t="shared" ref="CW54:EB54" si="45" xml:space="preserve"> CW$51</f>
        <v>22.263013698630136</v>
      </c>
      <c r="CX54" s="124">
        <f t="shared" si="45"/>
        <v>22.515068493150686</v>
      </c>
      <c r="CY54" s="124">
        <f t="shared" si="45"/>
        <v>22.767123287671232</v>
      </c>
      <c r="CZ54" s="124">
        <f t="shared" si="45"/>
        <v>23.016438356164382</v>
      </c>
      <c r="DA54" s="124">
        <f t="shared" si="45"/>
        <v>23.265753424657536</v>
      </c>
      <c r="DB54" s="124">
        <f t="shared" si="45"/>
        <v>23.517808219178082</v>
      </c>
      <c r="DC54" s="124">
        <f t="shared" si="45"/>
        <v>23.769863013698629</v>
      </c>
      <c r="DD54" s="124">
        <f t="shared" si="45"/>
        <v>24.016438356164382</v>
      </c>
      <c r="DE54" s="124">
        <f t="shared" si="45"/>
        <v>24.265753424657536</v>
      </c>
      <c r="DF54" s="124">
        <f t="shared" si="45"/>
        <v>24.517808219178082</v>
      </c>
      <c r="DG54" s="124">
        <f t="shared" si="45"/>
        <v>24.769863013698629</v>
      </c>
      <c r="DH54" s="124">
        <f t="shared" si="45"/>
        <v>25.016438356164382</v>
      </c>
      <c r="DI54" s="124">
        <f t="shared" si="45"/>
        <v>25.265753424657536</v>
      </c>
      <c r="DJ54" s="124">
        <f t="shared" si="45"/>
        <v>25.517808219178082</v>
      </c>
      <c r="DK54" s="124">
        <f t="shared" si="45"/>
        <v>25.769863013698629</v>
      </c>
      <c r="DL54" s="124">
        <f t="shared" si="45"/>
        <v>26.016438356164382</v>
      </c>
      <c r="DM54" s="124">
        <f t="shared" si="45"/>
        <v>26.265753424657536</v>
      </c>
      <c r="DN54" s="124">
        <f t="shared" si="45"/>
        <v>26.517808219178082</v>
      </c>
      <c r="DO54" s="124">
        <f t="shared" si="45"/>
        <v>26.769863013698629</v>
      </c>
      <c r="DP54" s="124">
        <f t="shared" si="45"/>
        <v>27.019178082191782</v>
      </c>
      <c r="DQ54" s="124">
        <f t="shared" si="45"/>
        <v>27.268493150684932</v>
      </c>
      <c r="DR54" s="124">
        <f t="shared" si="45"/>
        <v>27.520547945205479</v>
      </c>
      <c r="DS54" s="124">
        <f t="shared" si="45"/>
        <v>27.772602739726029</v>
      </c>
      <c r="DT54" s="124">
        <f t="shared" si="45"/>
        <v>28.019178082191782</v>
      </c>
      <c r="DU54" s="124">
        <f t="shared" si="45"/>
        <v>28.268493150684932</v>
      </c>
      <c r="DV54" s="124">
        <f t="shared" si="45"/>
        <v>28.520547945205479</v>
      </c>
      <c r="DW54" s="124">
        <f t="shared" si="45"/>
        <v>28.772602739726029</v>
      </c>
      <c r="DX54" s="124">
        <f t="shared" si="45"/>
        <v>29.019178082191782</v>
      </c>
      <c r="DY54" s="124">
        <f t="shared" si="45"/>
        <v>29.268493150684932</v>
      </c>
      <c r="DZ54" s="124">
        <f t="shared" si="45"/>
        <v>29.520547945205479</v>
      </c>
      <c r="EA54" s="124">
        <f t="shared" si="45"/>
        <v>29.772602739726029</v>
      </c>
      <c r="EB54" s="124">
        <f t="shared" si="45"/>
        <v>30.019178082191782</v>
      </c>
      <c r="EC54" s="124">
        <f t="shared" ref="EC54:FH54" si="46" xml:space="preserve"> EC$51</f>
        <v>30.019178082191782</v>
      </c>
      <c r="ED54" s="124">
        <f t="shared" si="46"/>
        <v>30.019178082191782</v>
      </c>
      <c r="EE54" s="124">
        <f t="shared" si="46"/>
        <v>30.019178082191782</v>
      </c>
      <c r="EF54" s="124">
        <f t="shared" si="46"/>
        <v>30.019178082191782</v>
      </c>
      <c r="EG54" s="124">
        <f t="shared" si="46"/>
        <v>30.019178082191782</v>
      </c>
      <c r="EH54" s="124">
        <f t="shared" si="46"/>
        <v>30.019178082191782</v>
      </c>
      <c r="EI54" s="124">
        <f t="shared" si="46"/>
        <v>30.019178082191782</v>
      </c>
      <c r="EJ54" s="124">
        <f t="shared" si="46"/>
        <v>30.019178082191782</v>
      </c>
      <c r="EK54" s="124">
        <f t="shared" si="46"/>
        <v>30.019178082191782</v>
      </c>
      <c r="EL54" s="124">
        <f t="shared" si="46"/>
        <v>30.019178082191782</v>
      </c>
      <c r="EM54" s="124">
        <f t="shared" si="46"/>
        <v>30.019178082191782</v>
      </c>
      <c r="EN54" s="124">
        <f t="shared" si="46"/>
        <v>30.019178082191782</v>
      </c>
      <c r="EO54" s="124">
        <f t="shared" si="46"/>
        <v>30.019178082191782</v>
      </c>
      <c r="EP54" s="124">
        <f t="shared" si="46"/>
        <v>30.019178082191782</v>
      </c>
      <c r="EQ54" s="124">
        <f t="shared" si="46"/>
        <v>30.019178082191782</v>
      </c>
      <c r="ER54" s="124">
        <f t="shared" si="46"/>
        <v>30.019178082191782</v>
      </c>
      <c r="ES54" s="124">
        <f t="shared" si="46"/>
        <v>30.019178082191782</v>
      </c>
      <c r="ET54" s="124">
        <f t="shared" si="46"/>
        <v>30.019178082191782</v>
      </c>
      <c r="EU54" s="124">
        <f t="shared" si="46"/>
        <v>30.019178082191782</v>
      </c>
      <c r="EV54" s="124">
        <f t="shared" si="46"/>
        <v>30.019178082191782</v>
      </c>
      <c r="EW54" s="124">
        <f t="shared" si="46"/>
        <v>30.019178082191782</v>
      </c>
      <c r="EX54" s="124">
        <f t="shared" si="46"/>
        <v>30.019178082191782</v>
      </c>
      <c r="EY54" s="124">
        <f t="shared" si="46"/>
        <v>30.019178082191782</v>
      </c>
      <c r="EZ54" s="124">
        <f t="shared" si="46"/>
        <v>30.019178082191782</v>
      </c>
      <c r="FA54" s="124">
        <f t="shared" si="46"/>
        <v>30.019178082191782</v>
      </c>
      <c r="FB54" s="124">
        <f t="shared" si="46"/>
        <v>30.019178082191782</v>
      </c>
      <c r="FC54" s="124">
        <f t="shared" si="46"/>
        <v>30.019178082191782</v>
      </c>
      <c r="FD54" s="124">
        <f t="shared" si="46"/>
        <v>30.019178082191782</v>
      </c>
      <c r="FE54" s="124">
        <f t="shared" si="46"/>
        <v>30.019178082191782</v>
      </c>
      <c r="FF54" s="124">
        <f t="shared" si="46"/>
        <v>30.019178082191782</v>
      </c>
      <c r="FG54" s="124">
        <f t="shared" si="46"/>
        <v>30.019178082191782</v>
      </c>
      <c r="FH54" s="124">
        <f t="shared" si="46"/>
        <v>30.019178082191782</v>
      </c>
      <c r="FI54" s="124">
        <f t="shared" ref="FI54:GJ54" si="47" xml:space="preserve"> FI$51</f>
        <v>30.019178082191782</v>
      </c>
      <c r="FJ54" s="124">
        <f t="shared" si="47"/>
        <v>30.019178082191782</v>
      </c>
      <c r="FK54" s="124">
        <f t="shared" si="47"/>
        <v>30.019178082191782</v>
      </c>
      <c r="FL54" s="124">
        <f t="shared" si="47"/>
        <v>30.019178082191782</v>
      </c>
      <c r="FM54" s="124">
        <f t="shared" si="47"/>
        <v>30.019178082191782</v>
      </c>
      <c r="FN54" s="124">
        <f t="shared" si="47"/>
        <v>30.019178082191782</v>
      </c>
      <c r="FO54" s="124">
        <f t="shared" si="47"/>
        <v>30.019178082191782</v>
      </c>
      <c r="FP54" s="124">
        <f t="shared" si="47"/>
        <v>30.019178082191782</v>
      </c>
      <c r="FQ54" s="124">
        <f t="shared" si="47"/>
        <v>30.019178082191782</v>
      </c>
      <c r="FR54" s="124">
        <f t="shared" si="47"/>
        <v>30.019178082191782</v>
      </c>
      <c r="FS54" s="124">
        <f t="shared" si="47"/>
        <v>30.019178082191782</v>
      </c>
      <c r="FT54" s="124">
        <f t="shared" si="47"/>
        <v>30.019178082191782</v>
      </c>
      <c r="FU54" s="124">
        <f t="shared" si="47"/>
        <v>30.019178082191782</v>
      </c>
      <c r="FV54" s="124">
        <f t="shared" si="47"/>
        <v>30.019178082191782</v>
      </c>
      <c r="FW54" s="124">
        <f t="shared" si="47"/>
        <v>30.019178082191782</v>
      </c>
      <c r="FX54" s="124">
        <f t="shared" si="47"/>
        <v>30.019178082191782</v>
      </c>
      <c r="FY54" s="124">
        <f t="shared" si="47"/>
        <v>30.019178082191782</v>
      </c>
      <c r="FZ54" s="124">
        <f t="shared" si="47"/>
        <v>30.019178082191782</v>
      </c>
      <c r="GA54" s="124">
        <f t="shared" si="47"/>
        <v>30.019178082191782</v>
      </c>
      <c r="GB54" s="124">
        <f t="shared" si="47"/>
        <v>30.019178082191782</v>
      </c>
      <c r="GC54" s="124">
        <f t="shared" si="47"/>
        <v>30.019178082191782</v>
      </c>
      <c r="GD54" s="124">
        <f t="shared" si="47"/>
        <v>30.019178082191782</v>
      </c>
      <c r="GE54" s="124">
        <f t="shared" si="47"/>
        <v>30.019178082191782</v>
      </c>
      <c r="GF54" s="124">
        <f t="shared" si="47"/>
        <v>30.019178082191782</v>
      </c>
      <c r="GG54" s="124">
        <f t="shared" si="47"/>
        <v>30.019178082191782</v>
      </c>
      <c r="GH54" s="124">
        <f t="shared" si="47"/>
        <v>30.019178082191782</v>
      </c>
      <c r="GI54" s="124">
        <f t="shared" si="47"/>
        <v>30.019178082191782</v>
      </c>
      <c r="GJ54" s="124">
        <f t="shared" si="47"/>
        <v>30.019178082191782</v>
      </c>
    </row>
    <row r="55" spans="1:192" x14ac:dyDescent="0.25">
      <c r="E55" s="252" t="str">
        <f xml:space="preserve"> Time!E$76</f>
        <v>Financial close date flag</v>
      </c>
      <c r="F55" s="252">
        <f xml:space="preserve"> Time!F$76</f>
        <v>0</v>
      </c>
      <c r="G55" s="252" t="str">
        <f xml:space="preserve"> Time!G$76</f>
        <v>flag</v>
      </c>
      <c r="H55" s="252">
        <f xml:space="preserve"> Time!H$76</f>
        <v>1</v>
      </c>
      <c r="I55" s="252">
        <f xml:space="preserve"> Time!I$76</f>
        <v>0</v>
      </c>
      <c r="J55" s="252">
        <f xml:space="preserve"> Time!J$76</f>
        <v>0</v>
      </c>
      <c r="K55" s="252">
        <f xml:space="preserve"> Time!K$76</f>
        <v>0</v>
      </c>
      <c r="L55" s="252">
        <f xml:space="preserve"> Time!L$76</f>
        <v>1</v>
      </c>
      <c r="M55" s="252">
        <f xml:space="preserve"> Time!M$76</f>
        <v>0</v>
      </c>
      <c r="N55" s="252">
        <f xml:space="preserve"> Time!N$76</f>
        <v>0</v>
      </c>
      <c r="O55" s="252">
        <f xml:space="preserve"> Time!O$76</f>
        <v>0</v>
      </c>
      <c r="P55" s="252">
        <f xml:space="preserve"> Time!P$76</f>
        <v>0</v>
      </c>
      <c r="Q55" s="252">
        <f xml:space="preserve"> Time!Q$76</f>
        <v>0</v>
      </c>
      <c r="R55" s="252">
        <f xml:space="preserve"> Time!R$76</f>
        <v>0</v>
      </c>
      <c r="S55" s="252">
        <f xml:space="preserve"> Time!S$76</f>
        <v>0</v>
      </c>
      <c r="T55" s="252">
        <f xml:space="preserve"> Time!T$76</f>
        <v>0</v>
      </c>
      <c r="U55" s="252">
        <f xml:space="preserve"> Time!U$76</f>
        <v>0</v>
      </c>
      <c r="V55" s="252">
        <f xml:space="preserve"> Time!V$76</f>
        <v>0</v>
      </c>
      <c r="W55" s="252">
        <f xml:space="preserve"> Time!W$76</f>
        <v>0</v>
      </c>
      <c r="X55" s="252">
        <f xml:space="preserve"> Time!X$76</f>
        <v>0</v>
      </c>
      <c r="Y55" s="252">
        <f xml:space="preserve"> Time!Y$76</f>
        <v>0</v>
      </c>
      <c r="Z55" s="252">
        <f xml:space="preserve"> Time!Z$76</f>
        <v>0</v>
      </c>
      <c r="AA55" s="252">
        <f xml:space="preserve"> Time!AA$76</f>
        <v>0</v>
      </c>
      <c r="AB55" s="252">
        <f xml:space="preserve"> Time!AB$76</f>
        <v>0</v>
      </c>
      <c r="AC55" s="252">
        <f xml:space="preserve"> Time!AC$76</f>
        <v>0</v>
      </c>
      <c r="AD55" s="252">
        <f xml:space="preserve"> Time!AD$76</f>
        <v>0</v>
      </c>
      <c r="AE55" s="252">
        <f xml:space="preserve"> Time!AE$76</f>
        <v>0</v>
      </c>
      <c r="AF55" s="252">
        <f xml:space="preserve"> Time!AF$76</f>
        <v>0</v>
      </c>
      <c r="AG55" s="252">
        <f xml:space="preserve"> Time!AG$76</f>
        <v>0</v>
      </c>
      <c r="AH55" s="252">
        <f xml:space="preserve"> Time!AH$76</f>
        <v>0</v>
      </c>
      <c r="AI55" s="252">
        <f xml:space="preserve"> Time!AI$76</f>
        <v>0</v>
      </c>
      <c r="AJ55" s="252">
        <f xml:space="preserve"> Time!AJ$76</f>
        <v>0</v>
      </c>
      <c r="AK55" s="252">
        <f xml:space="preserve"> Time!AK$76</f>
        <v>0</v>
      </c>
      <c r="AL55" s="252">
        <f xml:space="preserve"> Time!AL$76</f>
        <v>0</v>
      </c>
      <c r="AM55" s="252">
        <f xml:space="preserve"> Time!AM$76</f>
        <v>0</v>
      </c>
      <c r="AN55" s="252">
        <f xml:space="preserve"> Time!AN$76</f>
        <v>0</v>
      </c>
      <c r="AO55" s="252">
        <f xml:space="preserve"> Time!AO$76</f>
        <v>0</v>
      </c>
      <c r="AP55" s="252">
        <f xml:space="preserve"> Time!AP$76</f>
        <v>0</v>
      </c>
      <c r="AQ55" s="252">
        <f xml:space="preserve"> Time!AQ$76</f>
        <v>0</v>
      </c>
      <c r="AR55" s="252">
        <f xml:space="preserve"> Time!AR$76</f>
        <v>0</v>
      </c>
      <c r="AS55" s="252">
        <f xml:space="preserve"> Time!AS$76</f>
        <v>0</v>
      </c>
      <c r="AT55" s="252">
        <f xml:space="preserve"> Time!AT$76</f>
        <v>0</v>
      </c>
      <c r="AU55" s="252">
        <f xml:space="preserve"> Time!AU$76</f>
        <v>0</v>
      </c>
      <c r="AV55" s="252">
        <f xml:space="preserve"> Time!AV$76</f>
        <v>0</v>
      </c>
      <c r="AW55" s="252">
        <f xml:space="preserve"> Time!AW$76</f>
        <v>0</v>
      </c>
      <c r="AX55" s="252">
        <f xml:space="preserve"> Time!AX$76</f>
        <v>0</v>
      </c>
      <c r="AY55" s="252">
        <f xml:space="preserve"> Time!AY$76</f>
        <v>0</v>
      </c>
      <c r="AZ55" s="252">
        <f xml:space="preserve"> Time!AZ$76</f>
        <v>0</v>
      </c>
      <c r="BA55" s="252">
        <f xml:space="preserve"> Time!BA$76</f>
        <v>0</v>
      </c>
      <c r="BB55" s="252">
        <f xml:space="preserve"> Time!BB$76</f>
        <v>0</v>
      </c>
      <c r="BC55" s="252">
        <f xml:space="preserve"> Time!BC$76</f>
        <v>0</v>
      </c>
      <c r="BD55" s="252">
        <f xml:space="preserve"> Time!BD$76</f>
        <v>0</v>
      </c>
      <c r="BE55" s="252">
        <f xml:space="preserve"> Time!BE$76</f>
        <v>0</v>
      </c>
      <c r="BF55" s="252">
        <f xml:space="preserve"> Time!BF$76</f>
        <v>0</v>
      </c>
      <c r="BG55" s="252">
        <f xml:space="preserve"> Time!BG$76</f>
        <v>0</v>
      </c>
      <c r="BH55" s="252">
        <f xml:space="preserve"> Time!BH$76</f>
        <v>0</v>
      </c>
      <c r="BI55" s="252">
        <f xml:space="preserve"> Time!BI$76</f>
        <v>0</v>
      </c>
      <c r="BJ55" s="252">
        <f xml:space="preserve"> Time!BJ$76</f>
        <v>0</v>
      </c>
      <c r="BK55" s="252">
        <f xml:space="preserve"> Time!BK$76</f>
        <v>0</v>
      </c>
      <c r="BL55" s="252">
        <f xml:space="preserve"> Time!BL$76</f>
        <v>0</v>
      </c>
      <c r="BM55" s="252">
        <f xml:space="preserve"> Time!BM$76</f>
        <v>0</v>
      </c>
      <c r="BN55" s="252">
        <f xml:space="preserve"> Time!BN$76</f>
        <v>0</v>
      </c>
      <c r="BO55" s="252">
        <f xml:space="preserve"> Time!BO$76</f>
        <v>0</v>
      </c>
      <c r="BP55" s="252">
        <f xml:space="preserve"> Time!BP$76</f>
        <v>0</v>
      </c>
      <c r="BQ55" s="252">
        <f xml:space="preserve"> Time!BQ$76</f>
        <v>0</v>
      </c>
      <c r="BR55" s="252">
        <f xml:space="preserve"> Time!BR$76</f>
        <v>0</v>
      </c>
      <c r="BS55" s="252">
        <f xml:space="preserve"> Time!BS$76</f>
        <v>0</v>
      </c>
      <c r="BT55" s="252">
        <f xml:space="preserve"> Time!BT$76</f>
        <v>0</v>
      </c>
      <c r="BU55" s="252">
        <f xml:space="preserve"> Time!BU$76</f>
        <v>0</v>
      </c>
      <c r="BV55" s="252">
        <f xml:space="preserve"> Time!BV$76</f>
        <v>0</v>
      </c>
      <c r="BW55" s="252">
        <f xml:space="preserve"> Time!BW$76</f>
        <v>0</v>
      </c>
      <c r="BX55" s="252">
        <f xml:space="preserve"> Time!BX$76</f>
        <v>0</v>
      </c>
      <c r="BY55" s="252">
        <f xml:space="preserve"> Time!BY$76</f>
        <v>0</v>
      </c>
      <c r="BZ55" s="252">
        <f xml:space="preserve"> Time!BZ$76</f>
        <v>0</v>
      </c>
      <c r="CA55" s="252">
        <f xml:space="preserve"> Time!CA$76</f>
        <v>0</v>
      </c>
      <c r="CB55" s="252">
        <f xml:space="preserve"> Time!CB$76</f>
        <v>0</v>
      </c>
      <c r="CC55" s="252">
        <f xml:space="preserve"> Time!CC$76</f>
        <v>0</v>
      </c>
      <c r="CD55" s="252">
        <f xml:space="preserve"> Time!CD$76</f>
        <v>0</v>
      </c>
      <c r="CE55" s="252">
        <f xml:space="preserve"> Time!CE$76</f>
        <v>0</v>
      </c>
      <c r="CF55" s="252">
        <f xml:space="preserve"> Time!CF$76</f>
        <v>0</v>
      </c>
      <c r="CG55" s="252">
        <f xml:space="preserve"> Time!CG$76</f>
        <v>0</v>
      </c>
      <c r="CH55" s="252">
        <f xml:space="preserve"> Time!CH$76</f>
        <v>0</v>
      </c>
      <c r="CI55" s="252">
        <f xml:space="preserve"> Time!CI$76</f>
        <v>0</v>
      </c>
      <c r="CJ55" s="252">
        <f xml:space="preserve"> Time!CJ$76</f>
        <v>0</v>
      </c>
      <c r="CK55" s="252">
        <f xml:space="preserve"> Time!CK$76</f>
        <v>0</v>
      </c>
      <c r="CL55" s="252">
        <f xml:space="preserve"> Time!CL$76</f>
        <v>0</v>
      </c>
      <c r="CM55" s="252">
        <f xml:space="preserve"> Time!CM$76</f>
        <v>0</v>
      </c>
      <c r="CN55" s="252">
        <f xml:space="preserve"> Time!CN$76</f>
        <v>0</v>
      </c>
      <c r="CO55" s="252">
        <f xml:space="preserve"> Time!CO$76</f>
        <v>0</v>
      </c>
      <c r="CP55" s="252">
        <f xml:space="preserve"> Time!CP$76</f>
        <v>0</v>
      </c>
      <c r="CQ55" s="252">
        <f xml:space="preserve"> Time!CQ$76</f>
        <v>0</v>
      </c>
      <c r="CR55" s="252">
        <f xml:space="preserve"> Time!CR$76</f>
        <v>0</v>
      </c>
      <c r="CS55" s="252">
        <f xml:space="preserve"> Time!CS$76</f>
        <v>0</v>
      </c>
      <c r="CT55" s="252">
        <f xml:space="preserve"> Time!CT$76</f>
        <v>0</v>
      </c>
      <c r="CU55" s="252">
        <f xml:space="preserve"> Time!CU$76</f>
        <v>0</v>
      </c>
      <c r="CV55" s="252">
        <f xml:space="preserve"> Time!CV$76</f>
        <v>0</v>
      </c>
      <c r="CW55" s="252">
        <f xml:space="preserve"> Time!CW$76</f>
        <v>0</v>
      </c>
      <c r="CX55" s="252">
        <f xml:space="preserve"> Time!CX$76</f>
        <v>0</v>
      </c>
      <c r="CY55" s="252">
        <f xml:space="preserve"> Time!CY$76</f>
        <v>0</v>
      </c>
      <c r="CZ55" s="252">
        <f xml:space="preserve"> Time!CZ$76</f>
        <v>0</v>
      </c>
      <c r="DA55" s="252">
        <f xml:space="preserve"> Time!DA$76</f>
        <v>0</v>
      </c>
      <c r="DB55" s="252">
        <f xml:space="preserve"> Time!DB$76</f>
        <v>0</v>
      </c>
      <c r="DC55" s="252">
        <f xml:space="preserve"> Time!DC$76</f>
        <v>0</v>
      </c>
      <c r="DD55" s="252">
        <f xml:space="preserve"> Time!DD$76</f>
        <v>0</v>
      </c>
      <c r="DE55" s="252">
        <f xml:space="preserve"> Time!DE$76</f>
        <v>0</v>
      </c>
      <c r="DF55" s="252">
        <f xml:space="preserve"> Time!DF$76</f>
        <v>0</v>
      </c>
      <c r="DG55" s="252">
        <f xml:space="preserve"> Time!DG$76</f>
        <v>0</v>
      </c>
      <c r="DH55" s="252">
        <f xml:space="preserve"> Time!DH$76</f>
        <v>0</v>
      </c>
      <c r="DI55" s="252">
        <f xml:space="preserve"> Time!DI$76</f>
        <v>0</v>
      </c>
      <c r="DJ55" s="252">
        <f xml:space="preserve"> Time!DJ$76</f>
        <v>0</v>
      </c>
      <c r="DK55" s="252">
        <f xml:space="preserve"> Time!DK$76</f>
        <v>0</v>
      </c>
      <c r="DL55" s="252">
        <f xml:space="preserve"> Time!DL$76</f>
        <v>0</v>
      </c>
      <c r="DM55" s="252">
        <f xml:space="preserve"> Time!DM$76</f>
        <v>0</v>
      </c>
      <c r="DN55" s="252">
        <f xml:space="preserve"> Time!DN$76</f>
        <v>0</v>
      </c>
      <c r="DO55" s="252">
        <f xml:space="preserve"> Time!DO$76</f>
        <v>0</v>
      </c>
      <c r="DP55" s="252">
        <f xml:space="preserve"> Time!DP$76</f>
        <v>0</v>
      </c>
      <c r="DQ55" s="252">
        <f xml:space="preserve"> Time!DQ$76</f>
        <v>0</v>
      </c>
      <c r="DR55" s="252">
        <f xml:space="preserve"> Time!DR$76</f>
        <v>0</v>
      </c>
      <c r="DS55" s="252">
        <f xml:space="preserve"> Time!DS$76</f>
        <v>0</v>
      </c>
      <c r="DT55" s="252">
        <f xml:space="preserve"> Time!DT$76</f>
        <v>0</v>
      </c>
      <c r="DU55" s="252">
        <f xml:space="preserve"> Time!DU$76</f>
        <v>0</v>
      </c>
      <c r="DV55" s="252">
        <f xml:space="preserve"> Time!DV$76</f>
        <v>0</v>
      </c>
      <c r="DW55" s="252">
        <f xml:space="preserve"> Time!DW$76</f>
        <v>0</v>
      </c>
      <c r="DX55" s="252">
        <f xml:space="preserve"> Time!DX$76</f>
        <v>0</v>
      </c>
      <c r="DY55" s="252">
        <f xml:space="preserve"> Time!DY$76</f>
        <v>0</v>
      </c>
      <c r="DZ55" s="252">
        <f xml:space="preserve"> Time!DZ$76</f>
        <v>0</v>
      </c>
      <c r="EA55" s="252">
        <f xml:space="preserve"> Time!EA$76</f>
        <v>0</v>
      </c>
      <c r="EB55" s="252">
        <f xml:space="preserve"> Time!EB$76</f>
        <v>0</v>
      </c>
      <c r="EC55" s="252">
        <f xml:space="preserve"> Time!EC$76</f>
        <v>0</v>
      </c>
      <c r="ED55" s="252">
        <f xml:space="preserve"> Time!ED$76</f>
        <v>0</v>
      </c>
      <c r="EE55" s="252">
        <f xml:space="preserve"> Time!EE$76</f>
        <v>0</v>
      </c>
      <c r="EF55" s="252">
        <f xml:space="preserve"> Time!EF$76</f>
        <v>0</v>
      </c>
      <c r="EG55" s="252">
        <f xml:space="preserve"> Time!EG$76</f>
        <v>0</v>
      </c>
      <c r="EH55" s="252">
        <f xml:space="preserve"> Time!EH$76</f>
        <v>0</v>
      </c>
      <c r="EI55" s="252">
        <f xml:space="preserve"> Time!EI$76</f>
        <v>0</v>
      </c>
      <c r="EJ55" s="252">
        <f xml:space="preserve"> Time!EJ$76</f>
        <v>0</v>
      </c>
      <c r="EK55" s="252">
        <f xml:space="preserve"> Time!EK$76</f>
        <v>0</v>
      </c>
      <c r="EL55" s="252">
        <f xml:space="preserve"> Time!EL$76</f>
        <v>0</v>
      </c>
      <c r="EM55" s="252">
        <f xml:space="preserve"> Time!EM$76</f>
        <v>0</v>
      </c>
      <c r="EN55" s="252">
        <f xml:space="preserve"> Time!EN$76</f>
        <v>0</v>
      </c>
      <c r="EO55" s="252">
        <f xml:space="preserve"> Time!EO$76</f>
        <v>0</v>
      </c>
      <c r="EP55" s="252">
        <f xml:space="preserve"> Time!EP$76</f>
        <v>0</v>
      </c>
      <c r="EQ55" s="252">
        <f xml:space="preserve"> Time!EQ$76</f>
        <v>0</v>
      </c>
      <c r="ER55" s="252">
        <f xml:space="preserve"> Time!ER$76</f>
        <v>0</v>
      </c>
      <c r="ES55" s="252">
        <f xml:space="preserve"> Time!ES$76</f>
        <v>0</v>
      </c>
      <c r="ET55" s="252">
        <f xml:space="preserve"> Time!ET$76</f>
        <v>0</v>
      </c>
      <c r="EU55" s="252">
        <f xml:space="preserve"> Time!EU$76</f>
        <v>0</v>
      </c>
      <c r="EV55" s="252">
        <f xml:space="preserve"> Time!EV$76</f>
        <v>0</v>
      </c>
      <c r="EW55" s="252">
        <f xml:space="preserve"> Time!EW$76</f>
        <v>0</v>
      </c>
      <c r="EX55" s="252">
        <f xml:space="preserve"> Time!EX$76</f>
        <v>0</v>
      </c>
      <c r="EY55" s="252">
        <f xml:space="preserve"> Time!EY$76</f>
        <v>0</v>
      </c>
      <c r="EZ55" s="252">
        <f xml:space="preserve"> Time!EZ$76</f>
        <v>0</v>
      </c>
      <c r="FA55" s="252">
        <f xml:space="preserve"> Time!FA$76</f>
        <v>0</v>
      </c>
      <c r="FB55" s="252">
        <f xml:space="preserve"> Time!FB$76</f>
        <v>0</v>
      </c>
      <c r="FC55" s="252">
        <f xml:space="preserve"> Time!FC$76</f>
        <v>0</v>
      </c>
      <c r="FD55" s="252">
        <f xml:space="preserve"> Time!FD$76</f>
        <v>0</v>
      </c>
      <c r="FE55" s="252">
        <f xml:space="preserve"> Time!FE$76</f>
        <v>0</v>
      </c>
      <c r="FF55" s="252">
        <f xml:space="preserve"> Time!FF$76</f>
        <v>0</v>
      </c>
      <c r="FG55" s="252">
        <f xml:space="preserve"> Time!FG$76</f>
        <v>0</v>
      </c>
      <c r="FH55" s="252">
        <f xml:space="preserve"> Time!FH$76</f>
        <v>0</v>
      </c>
      <c r="FI55" s="252">
        <f xml:space="preserve"> Time!FI$76</f>
        <v>0</v>
      </c>
      <c r="FJ55" s="252">
        <f xml:space="preserve"> Time!FJ$76</f>
        <v>0</v>
      </c>
      <c r="FK55" s="252">
        <f xml:space="preserve"> Time!FK$76</f>
        <v>0</v>
      </c>
      <c r="FL55" s="252">
        <f xml:space="preserve"> Time!FL$76</f>
        <v>0</v>
      </c>
      <c r="FM55" s="252">
        <f xml:space="preserve"> Time!FM$76</f>
        <v>0</v>
      </c>
      <c r="FN55" s="252">
        <f xml:space="preserve"> Time!FN$76</f>
        <v>0</v>
      </c>
      <c r="FO55" s="252">
        <f xml:space="preserve"> Time!FO$76</f>
        <v>0</v>
      </c>
      <c r="FP55" s="252">
        <f xml:space="preserve"> Time!FP$76</f>
        <v>0</v>
      </c>
      <c r="FQ55" s="252">
        <f xml:space="preserve"> Time!FQ$76</f>
        <v>0</v>
      </c>
      <c r="FR55" s="252">
        <f xml:space="preserve"> Time!FR$76</f>
        <v>0</v>
      </c>
      <c r="FS55" s="252">
        <f xml:space="preserve"> Time!FS$76</f>
        <v>0</v>
      </c>
      <c r="FT55" s="252">
        <f xml:space="preserve"> Time!FT$76</f>
        <v>0</v>
      </c>
      <c r="FU55" s="252">
        <f xml:space="preserve"> Time!FU$76</f>
        <v>0</v>
      </c>
      <c r="FV55" s="252">
        <f xml:space="preserve"> Time!FV$76</f>
        <v>0</v>
      </c>
      <c r="FW55" s="252">
        <f xml:space="preserve"> Time!FW$76</f>
        <v>0</v>
      </c>
      <c r="FX55" s="252">
        <f xml:space="preserve"> Time!FX$76</f>
        <v>0</v>
      </c>
      <c r="FY55" s="252">
        <f xml:space="preserve"> Time!FY$76</f>
        <v>0</v>
      </c>
      <c r="FZ55" s="252">
        <f xml:space="preserve"> Time!FZ$76</f>
        <v>0</v>
      </c>
      <c r="GA55" s="252">
        <f xml:space="preserve"> Time!GA$76</f>
        <v>0</v>
      </c>
      <c r="GB55" s="252">
        <f xml:space="preserve"> Time!GB$76</f>
        <v>0</v>
      </c>
      <c r="GC55" s="252">
        <f xml:space="preserve"> Time!GC$76</f>
        <v>0</v>
      </c>
      <c r="GD55" s="252">
        <f xml:space="preserve"> Time!GD$76</f>
        <v>0</v>
      </c>
      <c r="GE55" s="252">
        <f xml:space="preserve"> Time!GE$76</f>
        <v>0</v>
      </c>
      <c r="GF55" s="252">
        <f xml:space="preserve"> Time!GF$76</f>
        <v>0</v>
      </c>
      <c r="GG55" s="252">
        <f xml:space="preserve"> Time!GG$76</f>
        <v>0</v>
      </c>
      <c r="GH55" s="252">
        <f xml:space="preserve"> Time!GH$76</f>
        <v>0</v>
      </c>
      <c r="GI55" s="252">
        <f xml:space="preserve"> Time!GI$76</f>
        <v>0</v>
      </c>
      <c r="GJ55" s="252">
        <f xml:space="preserve"> Time!GJ$76</f>
        <v>0</v>
      </c>
    </row>
    <row r="56" spans="1:192" s="514" customFormat="1" x14ac:dyDescent="0.25">
      <c r="A56" s="313"/>
      <c r="B56" s="313"/>
      <c r="C56" s="314"/>
      <c r="D56" s="315"/>
      <c r="E56" s="526" t="str">
        <f xml:space="preserve"> Time!E$97</f>
        <v>Operating period flag</v>
      </c>
      <c r="F56" s="526">
        <f xml:space="preserve"> Time!F$97</f>
        <v>0</v>
      </c>
      <c r="G56" s="526" t="str">
        <f xml:space="preserve"> Time!G$97</f>
        <v>flag</v>
      </c>
      <c r="H56" s="526">
        <f xml:space="preserve"> Time!H$97</f>
        <v>120</v>
      </c>
      <c r="I56" s="526">
        <f xml:space="preserve"> Time!I$97</f>
        <v>0</v>
      </c>
      <c r="J56" s="526">
        <f xml:space="preserve"> Time!J$97</f>
        <v>0</v>
      </c>
      <c r="K56" s="526">
        <f xml:space="preserve"> Time!K$97</f>
        <v>0</v>
      </c>
      <c r="L56" s="526">
        <f xml:space="preserve"> Time!L$97</f>
        <v>0</v>
      </c>
      <c r="M56" s="526">
        <f xml:space="preserve"> Time!M$97</f>
        <v>1</v>
      </c>
      <c r="N56" s="526">
        <f xml:space="preserve"> Time!N$97</f>
        <v>1</v>
      </c>
      <c r="O56" s="526">
        <f xml:space="preserve"> Time!O$97</f>
        <v>1</v>
      </c>
      <c r="P56" s="526">
        <f xml:space="preserve"> Time!P$97</f>
        <v>1</v>
      </c>
      <c r="Q56" s="526">
        <f xml:space="preserve"> Time!Q$97</f>
        <v>1</v>
      </c>
      <c r="R56" s="526">
        <f xml:space="preserve"> Time!R$97</f>
        <v>1</v>
      </c>
      <c r="S56" s="526">
        <f xml:space="preserve"> Time!S$97</f>
        <v>1</v>
      </c>
      <c r="T56" s="526">
        <f xml:space="preserve"> Time!T$97</f>
        <v>1</v>
      </c>
      <c r="U56" s="526">
        <f xml:space="preserve"> Time!U$97</f>
        <v>1</v>
      </c>
      <c r="V56" s="526">
        <f xml:space="preserve"> Time!V$97</f>
        <v>1</v>
      </c>
      <c r="W56" s="526">
        <f xml:space="preserve"> Time!W$97</f>
        <v>1</v>
      </c>
      <c r="X56" s="526">
        <f xml:space="preserve"> Time!X$97</f>
        <v>1</v>
      </c>
      <c r="Y56" s="526">
        <f xml:space="preserve"> Time!Y$97</f>
        <v>1</v>
      </c>
      <c r="Z56" s="526">
        <f xml:space="preserve"> Time!Z$97</f>
        <v>1</v>
      </c>
      <c r="AA56" s="526">
        <f xml:space="preserve"> Time!AA$97</f>
        <v>1</v>
      </c>
      <c r="AB56" s="526">
        <f xml:space="preserve"> Time!AB$97</f>
        <v>1</v>
      </c>
      <c r="AC56" s="526">
        <f xml:space="preserve"> Time!AC$97</f>
        <v>1</v>
      </c>
      <c r="AD56" s="526">
        <f xml:space="preserve"> Time!AD$97</f>
        <v>1</v>
      </c>
      <c r="AE56" s="526">
        <f xml:space="preserve"> Time!AE$97</f>
        <v>1</v>
      </c>
      <c r="AF56" s="526">
        <f xml:space="preserve"> Time!AF$97</f>
        <v>1</v>
      </c>
      <c r="AG56" s="526">
        <f xml:space="preserve"> Time!AG$97</f>
        <v>1</v>
      </c>
      <c r="AH56" s="526">
        <f xml:space="preserve"> Time!AH$97</f>
        <v>1</v>
      </c>
      <c r="AI56" s="526">
        <f xml:space="preserve"> Time!AI$97</f>
        <v>1</v>
      </c>
      <c r="AJ56" s="526">
        <f xml:space="preserve"> Time!AJ$97</f>
        <v>1</v>
      </c>
      <c r="AK56" s="526">
        <f xml:space="preserve"> Time!AK$97</f>
        <v>1</v>
      </c>
      <c r="AL56" s="526">
        <f xml:space="preserve"> Time!AL$97</f>
        <v>1</v>
      </c>
      <c r="AM56" s="526">
        <f xml:space="preserve"> Time!AM$97</f>
        <v>1</v>
      </c>
      <c r="AN56" s="526">
        <f xml:space="preserve"> Time!AN$97</f>
        <v>1</v>
      </c>
      <c r="AO56" s="526">
        <f xml:space="preserve"> Time!AO$97</f>
        <v>1</v>
      </c>
      <c r="AP56" s="526">
        <f xml:space="preserve"> Time!AP$97</f>
        <v>1</v>
      </c>
      <c r="AQ56" s="526">
        <f xml:space="preserve"> Time!AQ$97</f>
        <v>1</v>
      </c>
      <c r="AR56" s="526">
        <f xml:space="preserve"> Time!AR$97</f>
        <v>1</v>
      </c>
      <c r="AS56" s="526">
        <f xml:space="preserve"> Time!AS$97</f>
        <v>1</v>
      </c>
      <c r="AT56" s="526">
        <f xml:space="preserve"> Time!AT$97</f>
        <v>1</v>
      </c>
      <c r="AU56" s="526">
        <f xml:space="preserve"> Time!AU$97</f>
        <v>1</v>
      </c>
      <c r="AV56" s="526">
        <f xml:space="preserve"> Time!AV$97</f>
        <v>1</v>
      </c>
      <c r="AW56" s="526">
        <f xml:space="preserve"> Time!AW$97</f>
        <v>1</v>
      </c>
      <c r="AX56" s="526">
        <f xml:space="preserve"> Time!AX$97</f>
        <v>1</v>
      </c>
      <c r="AY56" s="526">
        <f xml:space="preserve"> Time!AY$97</f>
        <v>1</v>
      </c>
      <c r="AZ56" s="526">
        <f xml:space="preserve"> Time!AZ$97</f>
        <v>1</v>
      </c>
      <c r="BA56" s="526">
        <f xml:space="preserve"> Time!BA$97</f>
        <v>1</v>
      </c>
      <c r="BB56" s="526">
        <f xml:space="preserve"> Time!BB$97</f>
        <v>1</v>
      </c>
      <c r="BC56" s="526">
        <f xml:space="preserve"> Time!BC$97</f>
        <v>1</v>
      </c>
      <c r="BD56" s="526">
        <f xml:space="preserve"> Time!BD$97</f>
        <v>1</v>
      </c>
      <c r="BE56" s="526">
        <f xml:space="preserve"> Time!BE$97</f>
        <v>1</v>
      </c>
      <c r="BF56" s="526">
        <f xml:space="preserve"> Time!BF$97</f>
        <v>1</v>
      </c>
      <c r="BG56" s="526">
        <f xml:space="preserve"> Time!BG$97</f>
        <v>1</v>
      </c>
      <c r="BH56" s="526">
        <f xml:space="preserve"> Time!BH$97</f>
        <v>1</v>
      </c>
      <c r="BI56" s="526">
        <f xml:space="preserve"> Time!BI$97</f>
        <v>1</v>
      </c>
      <c r="BJ56" s="526">
        <f xml:space="preserve"> Time!BJ$97</f>
        <v>1</v>
      </c>
      <c r="BK56" s="526">
        <f xml:space="preserve"> Time!BK$97</f>
        <v>1</v>
      </c>
      <c r="BL56" s="526">
        <f xml:space="preserve"> Time!BL$97</f>
        <v>1</v>
      </c>
      <c r="BM56" s="526">
        <f xml:space="preserve"> Time!BM$97</f>
        <v>1</v>
      </c>
      <c r="BN56" s="526">
        <f xml:space="preserve"> Time!BN$97</f>
        <v>1</v>
      </c>
      <c r="BO56" s="526">
        <f xml:space="preserve"> Time!BO$97</f>
        <v>1</v>
      </c>
      <c r="BP56" s="526">
        <f xml:space="preserve"> Time!BP$97</f>
        <v>1</v>
      </c>
      <c r="BQ56" s="526">
        <f xml:space="preserve"> Time!BQ$97</f>
        <v>1</v>
      </c>
      <c r="BR56" s="526">
        <f xml:space="preserve"> Time!BR$97</f>
        <v>1</v>
      </c>
      <c r="BS56" s="526">
        <f xml:space="preserve"> Time!BS$97</f>
        <v>1</v>
      </c>
      <c r="BT56" s="526">
        <f xml:space="preserve"> Time!BT$97</f>
        <v>1</v>
      </c>
      <c r="BU56" s="526">
        <f xml:space="preserve"> Time!BU$97</f>
        <v>1</v>
      </c>
      <c r="BV56" s="526">
        <f xml:space="preserve"> Time!BV$97</f>
        <v>1</v>
      </c>
      <c r="BW56" s="526">
        <f xml:space="preserve"> Time!BW$97</f>
        <v>1</v>
      </c>
      <c r="BX56" s="526">
        <f xml:space="preserve"> Time!BX$97</f>
        <v>1</v>
      </c>
      <c r="BY56" s="526">
        <f xml:space="preserve"> Time!BY$97</f>
        <v>1</v>
      </c>
      <c r="BZ56" s="526">
        <f xml:space="preserve"> Time!BZ$97</f>
        <v>1</v>
      </c>
      <c r="CA56" s="526">
        <f xml:space="preserve"> Time!CA$97</f>
        <v>1</v>
      </c>
      <c r="CB56" s="526">
        <f xml:space="preserve"> Time!CB$97</f>
        <v>1</v>
      </c>
      <c r="CC56" s="526">
        <f xml:space="preserve"> Time!CC$97</f>
        <v>1</v>
      </c>
      <c r="CD56" s="526">
        <f xml:space="preserve"> Time!CD$97</f>
        <v>1</v>
      </c>
      <c r="CE56" s="526">
        <f xml:space="preserve"> Time!CE$97</f>
        <v>1</v>
      </c>
      <c r="CF56" s="526">
        <f xml:space="preserve"> Time!CF$97</f>
        <v>1</v>
      </c>
      <c r="CG56" s="526">
        <f xml:space="preserve"> Time!CG$97</f>
        <v>1</v>
      </c>
      <c r="CH56" s="526">
        <f xml:space="preserve"> Time!CH$97</f>
        <v>1</v>
      </c>
      <c r="CI56" s="526">
        <f xml:space="preserve"> Time!CI$97</f>
        <v>1</v>
      </c>
      <c r="CJ56" s="526">
        <f xml:space="preserve"> Time!CJ$97</f>
        <v>1</v>
      </c>
      <c r="CK56" s="526">
        <f xml:space="preserve"> Time!CK$97</f>
        <v>1</v>
      </c>
      <c r="CL56" s="526">
        <f xml:space="preserve"> Time!CL$97</f>
        <v>1</v>
      </c>
      <c r="CM56" s="526">
        <f xml:space="preserve"> Time!CM$97</f>
        <v>1</v>
      </c>
      <c r="CN56" s="526">
        <f xml:space="preserve"> Time!CN$97</f>
        <v>1</v>
      </c>
      <c r="CO56" s="526">
        <f xml:space="preserve"> Time!CO$97</f>
        <v>1</v>
      </c>
      <c r="CP56" s="526">
        <f xml:space="preserve"> Time!CP$97</f>
        <v>1</v>
      </c>
      <c r="CQ56" s="526">
        <f xml:space="preserve"> Time!CQ$97</f>
        <v>1</v>
      </c>
      <c r="CR56" s="526">
        <f xml:space="preserve"> Time!CR$97</f>
        <v>1</v>
      </c>
      <c r="CS56" s="526">
        <f xml:space="preserve"> Time!CS$97</f>
        <v>1</v>
      </c>
      <c r="CT56" s="526">
        <f xml:space="preserve"> Time!CT$97</f>
        <v>1</v>
      </c>
      <c r="CU56" s="526">
        <f xml:space="preserve"> Time!CU$97</f>
        <v>1</v>
      </c>
      <c r="CV56" s="526">
        <f xml:space="preserve"> Time!CV$97</f>
        <v>1</v>
      </c>
      <c r="CW56" s="526">
        <f xml:space="preserve"> Time!CW$97</f>
        <v>1</v>
      </c>
      <c r="CX56" s="526">
        <f xml:space="preserve"> Time!CX$97</f>
        <v>1</v>
      </c>
      <c r="CY56" s="526">
        <f xml:space="preserve"> Time!CY$97</f>
        <v>1</v>
      </c>
      <c r="CZ56" s="526">
        <f xml:space="preserve"> Time!CZ$97</f>
        <v>1</v>
      </c>
      <c r="DA56" s="526">
        <f xml:space="preserve"> Time!DA$97</f>
        <v>1</v>
      </c>
      <c r="DB56" s="526">
        <f xml:space="preserve"> Time!DB$97</f>
        <v>1</v>
      </c>
      <c r="DC56" s="526">
        <f xml:space="preserve"> Time!DC$97</f>
        <v>1</v>
      </c>
      <c r="DD56" s="526">
        <f xml:space="preserve"> Time!DD$97</f>
        <v>1</v>
      </c>
      <c r="DE56" s="526">
        <f xml:space="preserve"> Time!DE$97</f>
        <v>1</v>
      </c>
      <c r="DF56" s="526">
        <f xml:space="preserve"> Time!DF$97</f>
        <v>1</v>
      </c>
      <c r="DG56" s="526">
        <f xml:space="preserve"> Time!DG$97</f>
        <v>1</v>
      </c>
      <c r="DH56" s="526">
        <f xml:space="preserve"> Time!DH$97</f>
        <v>1</v>
      </c>
      <c r="DI56" s="526">
        <f xml:space="preserve"> Time!DI$97</f>
        <v>1</v>
      </c>
      <c r="DJ56" s="526">
        <f xml:space="preserve"> Time!DJ$97</f>
        <v>1</v>
      </c>
      <c r="DK56" s="526">
        <f xml:space="preserve"> Time!DK$97</f>
        <v>1</v>
      </c>
      <c r="DL56" s="526">
        <f xml:space="preserve"> Time!DL$97</f>
        <v>1</v>
      </c>
      <c r="DM56" s="526">
        <f xml:space="preserve"> Time!DM$97</f>
        <v>1</v>
      </c>
      <c r="DN56" s="526">
        <f xml:space="preserve"> Time!DN$97</f>
        <v>1</v>
      </c>
      <c r="DO56" s="526">
        <f xml:space="preserve"> Time!DO$97</f>
        <v>1</v>
      </c>
      <c r="DP56" s="526">
        <f xml:space="preserve"> Time!DP$97</f>
        <v>1</v>
      </c>
      <c r="DQ56" s="526">
        <f xml:space="preserve"> Time!DQ$97</f>
        <v>1</v>
      </c>
      <c r="DR56" s="526">
        <f xml:space="preserve"> Time!DR$97</f>
        <v>1</v>
      </c>
      <c r="DS56" s="526">
        <f xml:space="preserve"> Time!DS$97</f>
        <v>1</v>
      </c>
      <c r="DT56" s="526">
        <f xml:space="preserve"> Time!DT$97</f>
        <v>1</v>
      </c>
      <c r="DU56" s="526">
        <f xml:space="preserve"> Time!DU$97</f>
        <v>1</v>
      </c>
      <c r="DV56" s="526">
        <f xml:space="preserve"> Time!DV$97</f>
        <v>1</v>
      </c>
      <c r="DW56" s="526">
        <f xml:space="preserve"> Time!DW$97</f>
        <v>1</v>
      </c>
      <c r="DX56" s="526">
        <f xml:space="preserve"> Time!DX$97</f>
        <v>1</v>
      </c>
      <c r="DY56" s="526">
        <f xml:space="preserve"> Time!DY$97</f>
        <v>1</v>
      </c>
      <c r="DZ56" s="526">
        <f xml:space="preserve"> Time!DZ$97</f>
        <v>1</v>
      </c>
      <c r="EA56" s="526">
        <f xml:space="preserve"> Time!EA$97</f>
        <v>1</v>
      </c>
      <c r="EB56" s="526">
        <f xml:space="preserve"> Time!EB$97</f>
        <v>1</v>
      </c>
      <c r="EC56" s="526">
        <f xml:space="preserve"> Time!EC$97</f>
        <v>0</v>
      </c>
      <c r="ED56" s="526">
        <f xml:space="preserve"> Time!ED$97</f>
        <v>0</v>
      </c>
      <c r="EE56" s="526">
        <f xml:space="preserve"> Time!EE$97</f>
        <v>0</v>
      </c>
      <c r="EF56" s="526">
        <f xml:space="preserve"> Time!EF$97</f>
        <v>0</v>
      </c>
      <c r="EG56" s="526">
        <f xml:space="preserve"> Time!EG$97</f>
        <v>0</v>
      </c>
      <c r="EH56" s="526">
        <f xml:space="preserve"> Time!EH$97</f>
        <v>0</v>
      </c>
      <c r="EI56" s="526">
        <f xml:space="preserve"> Time!EI$97</f>
        <v>0</v>
      </c>
      <c r="EJ56" s="526">
        <f xml:space="preserve"> Time!EJ$97</f>
        <v>0</v>
      </c>
      <c r="EK56" s="526">
        <f xml:space="preserve"> Time!EK$97</f>
        <v>0</v>
      </c>
      <c r="EL56" s="526">
        <f xml:space="preserve"> Time!EL$97</f>
        <v>0</v>
      </c>
      <c r="EM56" s="526">
        <f xml:space="preserve"> Time!EM$97</f>
        <v>0</v>
      </c>
      <c r="EN56" s="526">
        <f xml:space="preserve"> Time!EN$97</f>
        <v>0</v>
      </c>
      <c r="EO56" s="526">
        <f xml:space="preserve"> Time!EO$97</f>
        <v>0</v>
      </c>
      <c r="EP56" s="526">
        <f xml:space="preserve"> Time!EP$97</f>
        <v>0</v>
      </c>
      <c r="EQ56" s="526">
        <f xml:space="preserve"> Time!EQ$97</f>
        <v>0</v>
      </c>
      <c r="ER56" s="526">
        <f xml:space="preserve"> Time!ER$97</f>
        <v>0</v>
      </c>
      <c r="ES56" s="526">
        <f xml:space="preserve"> Time!ES$97</f>
        <v>0</v>
      </c>
      <c r="ET56" s="526">
        <f xml:space="preserve"> Time!ET$97</f>
        <v>0</v>
      </c>
      <c r="EU56" s="526">
        <f xml:space="preserve"> Time!EU$97</f>
        <v>0</v>
      </c>
      <c r="EV56" s="526">
        <f xml:space="preserve"> Time!EV$97</f>
        <v>0</v>
      </c>
      <c r="EW56" s="526">
        <f xml:space="preserve"> Time!EW$97</f>
        <v>0</v>
      </c>
      <c r="EX56" s="526">
        <f xml:space="preserve"> Time!EX$97</f>
        <v>0</v>
      </c>
      <c r="EY56" s="526">
        <f xml:space="preserve"> Time!EY$97</f>
        <v>0</v>
      </c>
      <c r="EZ56" s="526">
        <f xml:space="preserve"> Time!EZ$97</f>
        <v>0</v>
      </c>
      <c r="FA56" s="526">
        <f xml:space="preserve"> Time!FA$97</f>
        <v>0</v>
      </c>
      <c r="FB56" s="526">
        <f xml:space="preserve"> Time!FB$97</f>
        <v>0</v>
      </c>
      <c r="FC56" s="526">
        <f xml:space="preserve"> Time!FC$97</f>
        <v>0</v>
      </c>
      <c r="FD56" s="526">
        <f xml:space="preserve"> Time!FD$97</f>
        <v>0</v>
      </c>
      <c r="FE56" s="526">
        <f xml:space="preserve"> Time!FE$97</f>
        <v>0</v>
      </c>
      <c r="FF56" s="526">
        <f xml:space="preserve"> Time!FF$97</f>
        <v>0</v>
      </c>
      <c r="FG56" s="526">
        <f xml:space="preserve"> Time!FG$97</f>
        <v>0</v>
      </c>
      <c r="FH56" s="526">
        <f xml:space="preserve"> Time!FH$97</f>
        <v>0</v>
      </c>
      <c r="FI56" s="526">
        <f xml:space="preserve"> Time!FI$97</f>
        <v>0</v>
      </c>
      <c r="FJ56" s="526">
        <f xml:space="preserve"> Time!FJ$97</f>
        <v>0</v>
      </c>
      <c r="FK56" s="526">
        <f xml:space="preserve"> Time!FK$97</f>
        <v>0</v>
      </c>
      <c r="FL56" s="526">
        <f xml:space="preserve"> Time!FL$97</f>
        <v>0</v>
      </c>
      <c r="FM56" s="526">
        <f xml:space="preserve"> Time!FM$97</f>
        <v>0</v>
      </c>
      <c r="FN56" s="526">
        <f xml:space="preserve"> Time!FN$97</f>
        <v>0</v>
      </c>
      <c r="FO56" s="526">
        <f xml:space="preserve"> Time!FO$97</f>
        <v>0</v>
      </c>
      <c r="FP56" s="526">
        <f xml:space="preserve"> Time!FP$97</f>
        <v>0</v>
      </c>
      <c r="FQ56" s="526">
        <f xml:space="preserve"> Time!FQ$97</f>
        <v>0</v>
      </c>
      <c r="FR56" s="526">
        <f xml:space="preserve"> Time!FR$97</f>
        <v>0</v>
      </c>
      <c r="FS56" s="526">
        <f xml:space="preserve"> Time!FS$97</f>
        <v>0</v>
      </c>
      <c r="FT56" s="526">
        <f xml:space="preserve"> Time!FT$97</f>
        <v>0</v>
      </c>
      <c r="FU56" s="526">
        <f xml:space="preserve"> Time!FU$97</f>
        <v>0</v>
      </c>
      <c r="FV56" s="526">
        <f xml:space="preserve"> Time!FV$97</f>
        <v>0</v>
      </c>
      <c r="FW56" s="526">
        <f xml:space="preserve"> Time!FW$97</f>
        <v>0</v>
      </c>
      <c r="FX56" s="526">
        <f xml:space="preserve"> Time!FX$97</f>
        <v>0</v>
      </c>
      <c r="FY56" s="526">
        <f xml:space="preserve"> Time!FY$97</f>
        <v>0</v>
      </c>
      <c r="FZ56" s="526">
        <f xml:space="preserve"> Time!FZ$97</f>
        <v>0</v>
      </c>
      <c r="GA56" s="526">
        <f xml:space="preserve"> Time!GA$97</f>
        <v>0</v>
      </c>
      <c r="GB56" s="526">
        <f xml:space="preserve"> Time!GB$97</f>
        <v>0</v>
      </c>
      <c r="GC56" s="526">
        <f xml:space="preserve"> Time!GC$97</f>
        <v>0</v>
      </c>
      <c r="GD56" s="526">
        <f xml:space="preserve"> Time!GD$97</f>
        <v>0</v>
      </c>
      <c r="GE56" s="526">
        <f xml:space="preserve"> Time!GE$97</f>
        <v>0</v>
      </c>
      <c r="GF56" s="526">
        <f xml:space="preserve"> Time!GF$97</f>
        <v>0</v>
      </c>
      <c r="GG56" s="526">
        <f xml:space="preserve"> Time!GG$97</f>
        <v>0</v>
      </c>
      <c r="GH56" s="526">
        <f xml:space="preserve"> Time!GH$97</f>
        <v>0</v>
      </c>
      <c r="GI56" s="526">
        <f xml:space="preserve"> Time!GI$97</f>
        <v>0</v>
      </c>
      <c r="GJ56" s="526">
        <f xml:space="preserve"> Time!GJ$97</f>
        <v>0</v>
      </c>
    </row>
    <row r="57" spans="1:192" x14ac:dyDescent="0.25">
      <c r="E57" s="12" t="s">
        <v>246</v>
      </c>
      <c r="J57" s="124">
        <f t="shared" ref="J57:AO57" si="48" xml:space="preserve"> (1 / (1 + $F53) ^ J54) * MAX(J55:J56)</f>
        <v>0</v>
      </c>
      <c r="K57" s="124">
        <f t="shared" si="48"/>
        <v>0</v>
      </c>
      <c r="L57" s="124">
        <f t="shared" si="48"/>
        <v>1</v>
      </c>
      <c r="M57" s="124">
        <f t="shared" si="48"/>
        <v>0.97214087787400094</v>
      </c>
      <c r="N57" s="124">
        <f t="shared" si="48"/>
        <v>0.9447645013857503</v>
      </c>
      <c r="O57" s="124">
        <f t="shared" si="48"/>
        <v>0.91815906870480601</v>
      </c>
      <c r="P57" s="124">
        <f t="shared" si="48"/>
        <v>0.89285714285714279</v>
      </c>
      <c r="Q57" s="124">
        <f t="shared" si="48"/>
        <v>0.86798292667321519</v>
      </c>
      <c r="R57" s="124">
        <f t="shared" si="48"/>
        <v>0.8435397333801341</v>
      </c>
      <c r="S57" s="124">
        <f t="shared" si="48"/>
        <v>0.81978488277214812</v>
      </c>
      <c r="T57" s="124">
        <f t="shared" si="48"/>
        <v>0.79719387755102034</v>
      </c>
      <c r="U57" s="124">
        <f t="shared" si="48"/>
        <v>0.77498475595822769</v>
      </c>
      <c r="V57" s="124">
        <f t="shared" si="48"/>
        <v>0.75316047623226257</v>
      </c>
      <c r="W57" s="124">
        <f t="shared" si="48"/>
        <v>0.73195078818941794</v>
      </c>
      <c r="X57" s="124">
        <f t="shared" si="48"/>
        <v>0.71155928179102779</v>
      </c>
      <c r="Y57" s="124">
        <f t="shared" si="48"/>
        <v>0.69173586485972338</v>
      </c>
      <c r="Z57" s="124">
        <f t="shared" si="48"/>
        <v>0.67225595006770289</v>
      </c>
      <c r="AA57" s="124">
        <f t="shared" si="48"/>
        <v>0.65332460749751065</v>
      </c>
      <c r="AB57" s="124">
        <f t="shared" si="48"/>
        <v>0.63532078731341757</v>
      </c>
      <c r="AC57" s="124">
        <f t="shared" si="48"/>
        <v>0.61762130791046721</v>
      </c>
      <c r="AD57" s="124">
        <f t="shared" si="48"/>
        <v>0.60022852684616324</v>
      </c>
      <c r="AE57" s="124">
        <f t="shared" si="48"/>
        <v>0.58332554240849155</v>
      </c>
      <c r="AF57" s="124">
        <f t="shared" si="48"/>
        <v>0.56725070295840851</v>
      </c>
      <c r="AG57" s="124">
        <f t="shared" si="48"/>
        <v>0.5514475963486315</v>
      </c>
      <c r="AH57" s="124">
        <f t="shared" si="48"/>
        <v>0.53591832754121715</v>
      </c>
      <c r="AI57" s="124">
        <f t="shared" si="48"/>
        <v>0.52082637715043889</v>
      </c>
      <c r="AJ57" s="124">
        <f t="shared" si="48"/>
        <v>0.50647384192715039</v>
      </c>
      <c r="AK57" s="124">
        <f t="shared" si="48"/>
        <v>0.49236392531127798</v>
      </c>
      <c r="AL57" s="124">
        <f t="shared" si="48"/>
        <v>0.47849850673322958</v>
      </c>
      <c r="AM57" s="124">
        <f t="shared" si="48"/>
        <v>0.46502355102717746</v>
      </c>
      <c r="AN57" s="124">
        <f t="shared" si="48"/>
        <v>0.45206840312764562</v>
      </c>
      <c r="AO57" s="124">
        <f t="shared" si="48"/>
        <v>0.43947417427560731</v>
      </c>
      <c r="AP57" s="124">
        <f t="shared" ref="AP57:BU57" si="49" xml:space="preserve"> (1 / (1 + $F53) ^ AP54) * MAX(AP55:AP56)</f>
        <v>0.42709817947314249</v>
      </c>
      <c r="AQ57" s="124">
        <f t="shared" si="49"/>
        <v>0.41507070400654794</v>
      </c>
      <c r="AR57" s="124">
        <f t="shared" si="49"/>
        <v>0.40363250279254076</v>
      </c>
      <c r="AS57" s="124">
        <f t="shared" si="49"/>
        <v>0.39238765560322081</v>
      </c>
      <c r="AT57" s="124">
        <f t="shared" si="49"/>
        <v>0.38133766024387727</v>
      </c>
      <c r="AU57" s="124">
        <f t="shared" si="49"/>
        <v>0.37059884286298922</v>
      </c>
      <c r="AV57" s="124">
        <f t="shared" si="49"/>
        <v>0.36038616320762562</v>
      </c>
      <c r="AW57" s="124">
        <f t="shared" si="49"/>
        <v>0.35034612107430418</v>
      </c>
      <c r="AX57" s="124">
        <f t="shared" si="49"/>
        <v>0.34048005378917612</v>
      </c>
      <c r="AY57" s="124">
        <f t="shared" si="49"/>
        <v>0.33089182398481176</v>
      </c>
      <c r="AZ57" s="124">
        <f t="shared" si="49"/>
        <v>0.32177336000680862</v>
      </c>
      <c r="BA57" s="124">
        <f t="shared" si="49"/>
        <v>0.31280903667348586</v>
      </c>
      <c r="BB57" s="124">
        <f t="shared" si="49"/>
        <v>0.30400004802605007</v>
      </c>
      <c r="BC57" s="124">
        <f t="shared" si="49"/>
        <v>0.29543912855786764</v>
      </c>
      <c r="BD57" s="124">
        <f t="shared" si="49"/>
        <v>0.28720845379457532</v>
      </c>
      <c r="BE57" s="124">
        <f t="shared" si="49"/>
        <v>0.27920707840469289</v>
      </c>
      <c r="BF57" s="124">
        <f t="shared" si="49"/>
        <v>0.27134435164300424</v>
      </c>
      <c r="BG57" s="124">
        <f t="shared" si="49"/>
        <v>0.26370304646017462</v>
      </c>
      <c r="BH57" s="124">
        <f t="shared" si="49"/>
        <v>0.25643611945944222</v>
      </c>
      <c r="BI57" s="124">
        <f t="shared" si="49"/>
        <v>0.24929203428990437</v>
      </c>
      <c r="BJ57" s="124">
        <f t="shared" si="49"/>
        <v>0.24227174253839659</v>
      </c>
      <c r="BK57" s="124">
        <f t="shared" si="49"/>
        <v>0.23544914862515584</v>
      </c>
      <c r="BL57" s="124">
        <f t="shared" si="49"/>
        <v>0.22896082094593051</v>
      </c>
      <c r="BM57" s="124">
        <f t="shared" si="49"/>
        <v>0.22258217347312886</v>
      </c>
      <c r="BN57" s="124">
        <f t="shared" si="49"/>
        <v>0.21631405583785404</v>
      </c>
      <c r="BO57" s="124">
        <f t="shared" si="49"/>
        <v>0.21022245412960344</v>
      </c>
      <c r="BP57" s="124">
        <f t="shared" si="49"/>
        <v>0.20442930441600937</v>
      </c>
      <c r="BQ57" s="124">
        <f t="shared" si="49"/>
        <v>0.19873408345815077</v>
      </c>
      <c r="BR57" s="124">
        <f t="shared" si="49"/>
        <v>0.19313754985522683</v>
      </c>
      <c r="BS57" s="124">
        <f t="shared" si="49"/>
        <v>0.18769861975857449</v>
      </c>
      <c r="BT57" s="124">
        <f t="shared" si="49"/>
        <v>0.18246950098783887</v>
      </c>
      <c r="BU57" s="124">
        <f t="shared" si="49"/>
        <v>0.17738606087554862</v>
      </c>
      <c r="BV57" s="124">
        <f t="shared" ref="BV57:DA57" si="50" xml:space="preserve"> (1 / (1 + $F53) ^ BV54) * MAX(BV55:BV56)</f>
        <v>0.17239070711888227</v>
      </c>
      <c r="BW57" s="124">
        <f t="shared" si="50"/>
        <v>0.16753602709402482</v>
      </c>
      <c r="BX57" s="124">
        <f t="shared" si="50"/>
        <v>0.16291919731057042</v>
      </c>
      <c r="BY57" s="124">
        <f t="shared" si="50"/>
        <v>0.15838041149602552</v>
      </c>
      <c r="BZ57" s="124">
        <f t="shared" si="50"/>
        <v>0.15392027421328777</v>
      </c>
      <c r="CA57" s="124">
        <f t="shared" si="50"/>
        <v>0.14958573847680787</v>
      </c>
      <c r="CB57" s="124">
        <f t="shared" si="50"/>
        <v>0.14546356902729501</v>
      </c>
      <c r="CC57" s="124">
        <f t="shared" si="50"/>
        <v>0.14141108169287991</v>
      </c>
      <c r="CD57" s="124">
        <f t="shared" si="50"/>
        <v>0.1374288162618641</v>
      </c>
      <c r="CE57" s="124">
        <f t="shared" si="50"/>
        <v>0.13355869506857845</v>
      </c>
      <c r="CF57" s="124">
        <f t="shared" si="50"/>
        <v>0.1298781866315134</v>
      </c>
      <c r="CG57" s="124">
        <f t="shared" si="50"/>
        <v>0.12625989436864277</v>
      </c>
      <c r="CH57" s="124">
        <f t="shared" si="50"/>
        <v>0.12270430023380718</v>
      </c>
      <c r="CI57" s="124">
        <f t="shared" si="50"/>
        <v>0.11924883488265935</v>
      </c>
      <c r="CJ57" s="124">
        <f t="shared" si="50"/>
        <v>0.11592666702828024</v>
      </c>
      <c r="CK57" s="124">
        <f t="shared" si="50"/>
        <v>0.11269705185387936</v>
      </c>
      <c r="CL57" s="124">
        <f t="shared" si="50"/>
        <v>0.10952339977228503</v>
      </c>
      <c r="CM57" s="124">
        <f t="shared" si="50"/>
        <v>0.1064391206367379</v>
      </c>
      <c r="CN57" s="124">
        <f t="shared" si="50"/>
        <v>0.10350595270382165</v>
      </c>
      <c r="CO57" s="124">
        <f t="shared" si="50"/>
        <v>0.10062236772667801</v>
      </c>
      <c r="CP57" s="124">
        <f t="shared" si="50"/>
        <v>9.7788749796683075E-2</v>
      </c>
      <c r="CQ57" s="124">
        <f t="shared" si="50"/>
        <v>9.5034929139944546E-2</v>
      </c>
      <c r="CR57" s="124">
        <f t="shared" si="50"/>
        <v>9.2416029199840752E-2</v>
      </c>
      <c r="CS57" s="124">
        <f t="shared" si="50"/>
        <v>8.9841399755962489E-2</v>
      </c>
      <c r="CT57" s="124">
        <f t="shared" si="50"/>
        <v>8.7311383747038451E-2</v>
      </c>
      <c r="CU57" s="124">
        <f t="shared" si="50"/>
        <v>8.4852615303521908E-2</v>
      </c>
      <c r="CV57" s="124">
        <f t="shared" si="50"/>
        <v>8.2514311785572086E-2</v>
      </c>
      <c r="CW57" s="124">
        <f t="shared" si="50"/>
        <v>8.0215535496395082E-2</v>
      </c>
      <c r="CX57" s="124">
        <f t="shared" si="50"/>
        <v>7.7956592631284322E-2</v>
      </c>
      <c r="CY57" s="124">
        <f t="shared" si="50"/>
        <v>7.5761263663858852E-2</v>
      </c>
      <c r="CZ57" s="124">
        <f t="shared" si="50"/>
        <v>7.3650621367027394E-2</v>
      </c>
      <c r="DA57" s="124">
        <f t="shared" si="50"/>
        <v>7.159877971170768E-2</v>
      </c>
      <c r="DB57" s="124">
        <f t="shared" ref="DB57:EG57" si="51" xml:space="preserve"> (1 / (1 + $F53) ^ DB54) * MAX(DB55:DB56)</f>
        <v>6.958249257257032E-2</v>
      </c>
      <c r="DC57" s="124">
        <f t="shared" si="51"/>
        <v>6.7622985923880163E-2</v>
      </c>
      <c r="DD57" s="124">
        <f t="shared" si="51"/>
        <v>6.5759483363417304E-2</v>
      </c>
      <c r="DE57" s="124">
        <f t="shared" si="51"/>
        <v>6.3927481885453274E-2</v>
      </c>
      <c r="DF57" s="124">
        <f t="shared" si="51"/>
        <v>6.2127225511223502E-2</v>
      </c>
      <c r="DG57" s="124">
        <f t="shared" si="51"/>
        <v>6.0377666003464434E-2</v>
      </c>
      <c r="DH57" s="124">
        <f t="shared" si="51"/>
        <v>5.8713824431622597E-2</v>
      </c>
      <c r="DI57" s="124">
        <f t="shared" si="51"/>
        <v>5.7078108826297561E-2</v>
      </c>
      <c r="DJ57" s="124">
        <f t="shared" si="51"/>
        <v>5.5470737063592408E-2</v>
      </c>
      <c r="DK57" s="124">
        <f t="shared" si="51"/>
        <v>5.3908630360236097E-2</v>
      </c>
      <c r="DL57" s="124">
        <f t="shared" si="51"/>
        <v>5.2423057528234465E-2</v>
      </c>
      <c r="DM57" s="124">
        <f t="shared" si="51"/>
        <v>5.0962597166337102E-2</v>
      </c>
      <c r="DN57" s="124">
        <f t="shared" si="51"/>
        <v>4.9527443806778933E-2</v>
      </c>
      <c r="DO57" s="124">
        <f t="shared" si="51"/>
        <v>4.813270567878223E-2</v>
      </c>
      <c r="DP57" s="124">
        <f t="shared" si="51"/>
        <v>4.6791770753022252E-2</v>
      </c>
      <c r="DQ57" s="124">
        <f t="shared" si="51"/>
        <v>4.5488193097122077E-2</v>
      </c>
      <c r="DR57" s="124">
        <f t="shared" si="51"/>
        <v>4.4207203964435414E-2</v>
      </c>
      <c r="DS57" s="124">
        <f t="shared" si="51"/>
        <v>4.2962288657643698E-2</v>
      </c>
      <c r="DT57" s="124">
        <f t="shared" si="51"/>
        <v>4.1778366743769862E-2</v>
      </c>
      <c r="DU57" s="124">
        <f t="shared" si="51"/>
        <v>4.0614458122430405E-2</v>
      </c>
      <c r="DV57" s="124">
        <f t="shared" si="51"/>
        <v>3.9470717825388767E-2</v>
      </c>
      <c r="DW57" s="124">
        <f t="shared" si="51"/>
        <v>3.8359186301467577E-2</v>
      </c>
      <c r="DX57" s="124">
        <f t="shared" si="51"/>
        <v>3.7302113164080233E-2</v>
      </c>
      <c r="DY57" s="124">
        <f t="shared" si="51"/>
        <v>3.6262909037884289E-2</v>
      </c>
      <c r="DZ57" s="124">
        <f t="shared" si="51"/>
        <v>3.5241712344097106E-2</v>
      </c>
      <c r="EA57" s="124">
        <f t="shared" si="51"/>
        <v>3.4249273483453191E-2</v>
      </c>
      <c r="EB57" s="124">
        <f t="shared" si="51"/>
        <v>3.330545818221449E-2</v>
      </c>
      <c r="EC57" s="124">
        <f t="shared" si="51"/>
        <v>0</v>
      </c>
      <c r="ED57" s="124">
        <f t="shared" si="51"/>
        <v>0</v>
      </c>
      <c r="EE57" s="124">
        <f t="shared" si="51"/>
        <v>0</v>
      </c>
      <c r="EF57" s="124">
        <f t="shared" si="51"/>
        <v>0</v>
      </c>
      <c r="EG57" s="124">
        <f t="shared" si="51"/>
        <v>0</v>
      </c>
      <c r="EH57" s="124">
        <f t="shared" ref="EH57:FM57" si="52" xml:space="preserve"> (1 / (1 + $F53) ^ EH54) * MAX(EH55:EH56)</f>
        <v>0</v>
      </c>
      <c r="EI57" s="124">
        <f t="shared" si="52"/>
        <v>0</v>
      </c>
      <c r="EJ57" s="124">
        <f t="shared" si="52"/>
        <v>0</v>
      </c>
      <c r="EK57" s="124">
        <f t="shared" si="52"/>
        <v>0</v>
      </c>
      <c r="EL57" s="124">
        <f t="shared" si="52"/>
        <v>0</v>
      </c>
      <c r="EM57" s="124">
        <f t="shared" si="52"/>
        <v>0</v>
      </c>
      <c r="EN57" s="124">
        <f t="shared" si="52"/>
        <v>0</v>
      </c>
      <c r="EO57" s="124">
        <f t="shared" si="52"/>
        <v>0</v>
      </c>
      <c r="EP57" s="124">
        <f t="shared" si="52"/>
        <v>0</v>
      </c>
      <c r="EQ57" s="124">
        <f t="shared" si="52"/>
        <v>0</v>
      </c>
      <c r="ER57" s="124">
        <f t="shared" si="52"/>
        <v>0</v>
      </c>
      <c r="ES57" s="124">
        <f t="shared" si="52"/>
        <v>0</v>
      </c>
      <c r="ET57" s="124">
        <f t="shared" si="52"/>
        <v>0</v>
      </c>
      <c r="EU57" s="124">
        <f t="shared" si="52"/>
        <v>0</v>
      </c>
      <c r="EV57" s="124">
        <f t="shared" si="52"/>
        <v>0</v>
      </c>
      <c r="EW57" s="124">
        <f t="shared" si="52"/>
        <v>0</v>
      </c>
      <c r="EX57" s="124">
        <f t="shared" si="52"/>
        <v>0</v>
      </c>
      <c r="EY57" s="124">
        <f t="shared" si="52"/>
        <v>0</v>
      </c>
      <c r="EZ57" s="124">
        <f t="shared" si="52"/>
        <v>0</v>
      </c>
      <c r="FA57" s="124">
        <f t="shared" si="52"/>
        <v>0</v>
      </c>
      <c r="FB57" s="124">
        <f t="shared" si="52"/>
        <v>0</v>
      </c>
      <c r="FC57" s="124">
        <f t="shared" si="52"/>
        <v>0</v>
      </c>
      <c r="FD57" s="124">
        <f t="shared" si="52"/>
        <v>0</v>
      </c>
      <c r="FE57" s="124">
        <f t="shared" si="52"/>
        <v>0</v>
      </c>
      <c r="FF57" s="124">
        <f t="shared" si="52"/>
        <v>0</v>
      </c>
      <c r="FG57" s="124">
        <f t="shared" si="52"/>
        <v>0</v>
      </c>
      <c r="FH57" s="124">
        <f t="shared" si="52"/>
        <v>0</v>
      </c>
      <c r="FI57" s="124">
        <f t="shared" si="52"/>
        <v>0</v>
      </c>
      <c r="FJ57" s="124">
        <f t="shared" si="52"/>
        <v>0</v>
      </c>
      <c r="FK57" s="124">
        <f t="shared" si="52"/>
        <v>0</v>
      </c>
      <c r="FL57" s="124">
        <f t="shared" si="52"/>
        <v>0</v>
      </c>
      <c r="FM57" s="124">
        <f t="shared" si="52"/>
        <v>0</v>
      </c>
      <c r="FN57" s="124">
        <f t="shared" ref="FN57:GJ57" si="53" xml:space="preserve"> (1 / (1 + $F53) ^ FN54) * MAX(FN55:FN56)</f>
        <v>0</v>
      </c>
      <c r="FO57" s="124">
        <f t="shared" si="53"/>
        <v>0</v>
      </c>
      <c r="FP57" s="124">
        <f t="shared" si="53"/>
        <v>0</v>
      </c>
      <c r="FQ57" s="124">
        <f t="shared" si="53"/>
        <v>0</v>
      </c>
      <c r="FR57" s="124">
        <f t="shared" si="53"/>
        <v>0</v>
      </c>
      <c r="FS57" s="124">
        <f t="shared" si="53"/>
        <v>0</v>
      </c>
      <c r="FT57" s="124">
        <f t="shared" si="53"/>
        <v>0</v>
      </c>
      <c r="FU57" s="124">
        <f t="shared" si="53"/>
        <v>0</v>
      </c>
      <c r="FV57" s="124">
        <f t="shared" si="53"/>
        <v>0</v>
      </c>
      <c r="FW57" s="124">
        <f t="shared" si="53"/>
        <v>0</v>
      </c>
      <c r="FX57" s="124">
        <f t="shared" si="53"/>
        <v>0</v>
      </c>
      <c r="FY57" s="124">
        <f t="shared" si="53"/>
        <v>0</v>
      </c>
      <c r="FZ57" s="124">
        <f t="shared" si="53"/>
        <v>0</v>
      </c>
      <c r="GA57" s="124">
        <f t="shared" si="53"/>
        <v>0</v>
      </c>
      <c r="GB57" s="124">
        <f t="shared" si="53"/>
        <v>0</v>
      </c>
      <c r="GC57" s="124">
        <f t="shared" si="53"/>
        <v>0</v>
      </c>
      <c r="GD57" s="124">
        <f t="shared" si="53"/>
        <v>0</v>
      </c>
      <c r="GE57" s="124">
        <f t="shared" si="53"/>
        <v>0</v>
      </c>
      <c r="GF57" s="124">
        <f t="shared" si="53"/>
        <v>0</v>
      </c>
      <c r="GG57" s="124">
        <f t="shared" si="53"/>
        <v>0</v>
      </c>
      <c r="GH57" s="124">
        <f t="shared" si="53"/>
        <v>0</v>
      </c>
      <c r="GI57" s="124">
        <f t="shared" si="53"/>
        <v>0</v>
      </c>
      <c r="GJ57" s="124">
        <f t="shared" si="53"/>
        <v>0</v>
      </c>
    </row>
    <row r="58" spans="1:192" x14ac:dyDescent="0.25">
      <c r="P58" s="124"/>
    </row>
    <row r="59" spans="1:192" s="553" customFormat="1" x14ac:dyDescent="0.25">
      <c r="A59" s="129"/>
      <c r="B59" s="129"/>
      <c r="C59" s="130"/>
      <c r="D59" s="131"/>
      <c r="E59" s="126" t="str">
        <f xml:space="preserve"> E$27</f>
        <v>Aurelius investment capital</v>
      </c>
      <c r="F59" s="126">
        <f xml:space="preserve"> F$27</f>
        <v>12000.000000000002</v>
      </c>
      <c r="G59" s="126" t="str">
        <f xml:space="preserve"> G$27</f>
        <v>$ 000s</v>
      </c>
      <c r="H59" s="552"/>
      <c r="I59" s="197"/>
      <c r="J59" s="552"/>
      <c r="K59" s="552"/>
      <c r="L59" s="552"/>
      <c r="M59" s="552"/>
      <c r="N59" s="552"/>
      <c r="O59" s="552"/>
      <c r="P59" s="552"/>
      <c r="Q59" s="552"/>
      <c r="R59" s="552"/>
      <c r="S59" s="552"/>
      <c r="T59" s="552"/>
      <c r="U59" s="552"/>
      <c r="V59" s="552"/>
      <c r="W59" s="552"/>
      <c r="X59" s="552"/>
      <c r="Y59" s="552"/>
      <c r="Z59" s="552"/>
      <c r="AA59" s="552"/>
      <c r="AB59" s="552"/>
      <c r="AC59" s="552"/>
      <c r="AD59" s="552"/>
      <c r="AE59" s="552"/>
      <c r="AF59" s="552"/>
      <c r="AG59" s="552"/>
      <c r="AH59" s="552"/>
      <c r="AI59" s="552"/>
      <c r="AJ59" s="552"/>
      <c r="AK59" s="552"/>
      <c r="AL59" s="552"/>
      <c r="AM59" s="552"/>
      <c r="AN59" s="552"/>
      <c r="AO59" s="552"/>
      <c r="AP59" s="552"/>
      <c r="AQ59" s="552"/>
      <c r="AR59" s="552"/>
      <c r="AS59" s="552"/>
      <c r="AT59" s="552"/>
      <c r="AU59" s="552"/>
      <c r="AV59" s="552"/>
      <c r="AW59" s="552"/>
      <c r="AX59" s="552"/>
      <c r="AY59" s="552"/>
      <c r="AZ59" s="552"/>
      <c r="BA59" s="552"/>
      <c r="BB59" s="552"/>
      <c r="BC59" s="552"/>
      <c r="BD59" s="552"/>
      <c r="BE59" s="552"/>
      <c r="BF59" s="552"/>
      <c r="BG59" s="552"/>
      <c r="BH59" s="552"/>
      <c r="BI59" s="552"/>
      <c r="BJ59" s="552"/>
      <c r="BK59" s="552"/>
      <c r="BL59" s="552"/>
      <c r="BM59" s="552"/>
      <c r="BN59" s="552"/>
      <c r="BO59" s="552"/>
      <c r="BP59" s="552"/>
      <c r="BQ59" s="552"/>
      <c r="BR59" s="552"/>
      <c r="BS59" s="552"/>
      <c r="BT59" s="552"/>
      <c r="BU59" s="552"/>
      <c r="BV59" s="552"/>
      <c r="BW59" s="552"/>
      <c r="BX59" s="552"/>
      <c r="BY59" s="552"/>
      <c r="BZ59" s="552"/>
      <c r="CA59" s="552"/>
      <c r="CB59" s="552"/>
      <c r="CC59" s="552"/>
      <c r="CD59" s="552"/>
      <c r="CE59" s="552"/>
      <c r="CF59" s="552"/>
      <c r="CG59" s="552"/>
      <c r="CH59" s="552"/>
      <c r="CI59" s="552"/>
      <c r="CJ59" s="552"/>
      <c r="CK59" s="552"/>
      <c r="CL59" s="552"/>
      <c r="CM59" s="552"/>
      <c r="CN59" s="552"/>
      <c r="CO59" s="552"/>
      <c r="CP59" s="552"/>
      <c r="CQ59" s="552"/>
      <c r="CR59" s="552"/>
      <c r="CS59" s="552"/>
      <c r="CT59" s="552"/>
      <c r="CU59" s="552"/>
      <c r="CV59" s="552"/>
      <c r="CW59" s="552"/>
      <c r="CX59" s="552"/>
      <c r="CY59" s="552"/>
      <c r="CZ59" s="552"/>
      <c r="DA59" s="552"/>
      <c r="DB59" s="552"/>
      <c r="DC59" s="552"/>
      <c r="DD59" s="552"/>
      <c r="DE59" s="552"/>
      <c r="DF59" s="552"/>
      <c r="DG59" s="552"/>
      <c r="DH59" s="552"/>
      <c r="DI59" s="552"/>
      <c r="DJ59" s="552"/>
      <c r="DK59" s="552"/>
      <c r="DL59" s="552"/>
      <c r="DM59" s="552"/>
      <c r="DN59" s="552"/>
      <c r="DO59" s="552"/>
      <c r="DP59" s="552"/>
      <c r="DQ59" s="552"/>
      <c r="DR59" s="552"/>
      <c r="DS59" s="552"/>
      <c r="DT59" s="552"/>
      <c r="DU59" s="552"/>
      <c r="DV59" s="552"/>
      <c r="DW59" s="552"/>
      <c r="DX59" s="552"/>
      <c r="DY59" s="552"/>
      <c r="DZ59" s="552"/>
      <c r="EA59" s="552"/>
      <c r="EB59" s="552"/>
      <c r="EC59" s="552"/>
      <c r="ED59" s="552"/>
      <c r="EE59" s="552"/>
      <c r="EF59" s="552"/>
      <c r="EG59" s="552"/>
      <c r="EH59" s="552"/>
      <c r="EI59" s="552"/>
      <c r="EJ59" s="552"/>
      <c r="EK59" s="552"/>
      <c r="EL59" s="552"/>
      <c r="EM59" s="552"/>
      <c r="EN59" s="552"/>
      <c r="EO59" s="552"/>
      <c r="EP59" s="552"/>
      <c r="EQ59" s="552"/>
      <c r="ER59" s="552"/>
      <c r="ES59" s="552"/>
      <c r="ET59" s="552"/>
      <c r="EU59" s="552"/>
      <c r="EV59" s="552"/>
      <c r="EW59" s="552"/>
      <c r="EX59" s="552"/>
      <c r="EY59" s="552"/>
      <c r="EZ59" s="552"/>
      <c r="FA59" s="552"/>
      <c r="FB59" s="552"/>
      <c r="FC59" s="552"/>
      <c r="FD59" s="552"/>
      <c r="FE59" s="552"/>
      <c r="FF59" s="552"/>
      <c r="FG59" s="552"/>
      <c r="FH59" s="552"/>
      <c r="FI59" s="552"/>
      <c r="FJ59" s="552"/>
      <c r="FK59" s="552"/>
      <c r="FL59" s="552"/>
      <c r="FM59" s="552"/>
      <c r="FN59" s="552"/>
      <c r="FO59" s="552"/>
      <c r="FP59" s="552"/>
      <c r="FQ59" s="552"/>
      <c r="FR59" s="552"/>
      <c r="FS59" s="552"/>
      <c r="FT59" s="552"/>
      <c r="FU59" s="552"/>
      <c r="FV59" s="552"/>
      <c r="FW59" s="552"/>
      <c r="FX59" s="552"/>
      <c r="FY59" s="552"/>
      <c r="FZ59" s="552"/>
      <c r="GA59" s="552"/>
      <c r="GB59" s="552"/>
      <c r="GC59" s="552"/>
      <c r="GD59" s="552"/>
      <c r="GE59" s="552"/>
      <c r="GF59" s="552"/>
      <c r="GG59" s="552"/>
      <c r="GH59" s="552"/>
      <c r="GI59" s="552"/>
      <c r="GJ59" s="552"/>
    </row>
    <row r="60" spans="1:192" x14ac:dyDescent="0.25">
      <c r="E60" s="126" t="str">
        <f t="shared" ref="E60:BP60" si="54" xml:space="preserve"> E$32</f>
        <v>Aurelius share of Projectco distributions</v>
      </c>
      <c r="F60" s="126">
        <f t="shared" si="54"/>
        <v>0</v>
      </c>
      <c r="G60" s="126" t="str">
        <f t="shared" si="54"/>
        <v>$ 000s</v>
      </c>
      <c r="H60" s="126">
        <f t="shared" ca="1" si="54"/>
        <v>99053.301884379063</v>
      </c>
      <c r="I60" s="126">
        <f t="shared" si="54"/>
        <v>0</v>
      </c>
      <c r="J60" s="126">
        <f t="shared" ca="1" si="54"/>
        <v>0</v>
      </c>
      <c r="K60" s="126">
        <f t="shared" ca="1" si="54"/>
        <v>0</v>
      </c>
      <c r="L60" s="126">
        <f t="shared" ca="1" si="54"/>
        <v>0</v>
      </c>
      <c r="M60" s="126">
        <f t="shared" ca="1" si="54"/>
        <v>784.7500000000008</v>
      </c>
      <c r="N60" s="126">
        <f t="shared" ca="1" si="54"/>
        <v>980.27000000000044</v>
      </c>
      <c r="O60" s="126">
        <f t="shared" ca="1" si="54"/>
        <v>0</v>
      </c>
      <c r="P60" s="126">
        <f t="shared" ca="1" si="54"/>
        <v>0</v>
      </c>
      <c r="Q60" s="126">
        <f t="shared" ca="1" si="54"/>
        <v>210.40713277935367</v>
      </c>
      <c r="R60" s="126">
        <f t="shared" ca="1" si="54"/>
        <v>1014.0574626865678</v>
      </c>
      <c r="S60" s="126">
        <f t="shared" ca="1" si="54"/>
        <v>0</v>
      </c>
      <c r="T60" s="126">
        <f t="shared" ca="1" si="54"/>
        <v>0</v>
      </c>
      <c r="U60" s="126">
        <f t="shared" ca="1" si="54"/>
        <v>327.80630864214356</v>
      </c>
      <c r="V60" s="126">
        <f t="shared" ca="1" si="54"/>
        <v>1047.9011071508139</v>
      </c>
      <c r="W60" s="126">
        <f t="shared" ca="1" si="54"/>
        <v>0</v>
      </c>
      <c r="X60" s="126">
        <f t="shared" ca="1" si="54"/>
        <v>0</v>
      </c>
      <c r="Y60" s="126">
        <f t="shared" ca="1" si="54"/>
        <v>441.57132495239159</v>
      </c>
      <c r="Z60" s="126">
        <f t="shared" ca="1" si="54"/>
        <v>1081.800653881407</v>
      </c>
      <c r="AA60" s="126">
        <f t="shared" ca="1" si="54"/>
        <v>0</v>
      </c>
      <c r="AB60" s="126">
        <f t="shared" ca="1" si="54"/>
        <v>0</v>
      </c>
      <c r="AC60" s="126">
        <f t="shared" ca="1" si="54"/>
        <v>562.90966675146444</v>
      </c>
      <c r="AD60" s="126">
        <f t="shared" ca="1" si="54"/>
        <v>1115.7558247576196</v>
      </c>
      <c r="AE60" s="126">
        <f t="shared" ca="1" si="54"/>
        <v>0</v>
      </c>
      <c r="AF60" s="126">
        <f t="shared" ca="1" si="54"/>
        <v>0</v>
      </c>
      <c r="AG60" s="126">
        <f t="shared" ca="1" si="54"/>
        <v>680.61283820842334</v>
      </c>
      <c r="AH60" s="126">
        <f t="shared" ca="1" si="54"/>
        <v>1149.7663430424079</v>
      </c>
      <c r="AI60" s="126">
        <f t="shared" ca="1" si="54"/>
        <v>0</v>
      </c>
      <c r="AJ60" s="126">
        <f t="shared" ca="1" si="54"/>
        <v>0</v>
      </c>
      <c r="AK60" s="126">
        <f t="shared" ca="1" si="54"/>
        <v>798.41633492911205</v>
      </c>
      <c r="AL60" s="126">
        <f t="shared" ca="1" si="54"/>
        <v>1159.6997914181447</v>
      </c>
      <c r="AM60" s="126">
        <f t="shared" ca="1" si="54"/>
        <v>0</v>
      </c>
      <c r="AN60" s="126">
        <f t="shared" ca="1" si="54"/>
        <v>0</v>
      </c>
      <c r="AO60" s="126">
        <f t="shared" ca="1" si="54"/>
        <v>610.55359878284469</v>
      </c>
      <c r="AP60" s="126">
        <f t="shared" ca="1" si="54"/>
        <v>924.73607381038391</v>
      </c>
      <c r="AQ60" s="126">
        <f t="shared" ca="1" si="54"/>
        <v>0</v>
      </c>
      <c r="AR60" s="126">
        <f t="shared" ca="1" si="54"/>
        <v>0</v>
      </c>
      <c r="AS60" s="126">
        <f t="shared" ca="1" si="54"/>
        <v>648.51224477164737</v>
      </c>
      <c r="AT60" s="126">
        <f t="shared" ca="1" si="54"/>
        <v>935.31215256523376</v>
      </c>
      <c r="AU60" s="126">
        <f t="shared" ca="1" si="54"/>
        <v>0</v>
      </c>
      <c r="AV60" s="126">
        <f t="shared" ca="1" si="54"/>
        <v>0</v>
      </c>
      <c r="AW60" s="126">
        <f t="shared" ca="1" si="54"/>
        <v>695.82872153560766</v>
      </c>
      <c r="AX60" s="126">
        <f t="shared" ca="1" si="54"/>
        <v>949.04122447624604</v>
      </c>
      <c r="AY60" s="126">
        <f t="shared" ca="1" si="54"/>
        <v>0</v>
      </c>
      <c r="AZ60" s="126">
        <f t="shared" ca="1" si="54"/>
        <v>0</v>
      </c>
      <c r="BA60" s="126">
        <f t="shared" ca="1" si="54"/>
        <v>1451.8625355414442</v>
      </c>
      <c r="BB60" s="126">
        <f t="shared" ca="1" si="54"/>
        <v>1656.3302641282914</v>
      </c>
      <c r="BC60" s="126">
        <f t="shared" ca="1" si="54"/>
        <v>670.17573551500368</v>
      </c>
      <c r="BD60" s="126">
        <f t="shared" ca="1" si="54"/>
        <v>667.85609108900394</v>
      </c>
      <c r="BE60" s="126">
        <f t="shared" ca="1" si="54"/>
        <v>1497.5289592499223</v>
      </c>
      <c r="BF60" s="126">
        <f t="shared" ca="1" si="54"/>
        <v>1638.6772417336952</v>
      </c>
      <c r="BG60" s="126">
        <f t="shared" ca="1" si="54"/>
        <v>657.8697324759919</v>
      </c>
      <c r="BH60" s="126">
        <f t="shared" ca="1" si="54"/>
        <v>655.98036759323759</v>
      </c>
      <c r="BI60" s="126">
        <f t="shared" ca="1" si="54"/>
        <v>1481.9233121144405</v>
      </c>
      <c r="BJ60" s="126">
        <f t="shared" ca="1" si="54"/>
        <v>1622.7472763060009</v>
      </c>
      <c r="BK60" s="126">
        <f t="shared" ca="1" si="54"/>
        <v>647.17842276829435</v>
      </c>
      <c r="BL60" s="126">
        <f t="shared" ca="1" si="54"/>
        <v>645.63952326276058</v>
      </c>
      <c r="BM60" s="126">
        <f t="shared" ca="1" si="54"/>
        <v>1467.7973111800848</v>
      </c>
      <c r="BN60" s="126">
        <f t="shared" ca="1" si="54"/>
        <v>1608.2284702949935</v>
      </c>
      <c r="BO60" s="126">
        <f t="shared" ca="1" si="54"/>
        <v>637.80561422063511</v>
      </c>
      <c r="BP60" s="126">
        <f t="shared" ca="1" si="54"/>
        <v>636.5521709552562</v>
      </c>
      <c r="BQ60" s="126">
        <f t="shared" ref="BQ60:EB60" ca="1" si="55" xml:space="preserve"> BQ$32</f>
        <v>1454.8835316417842</v>
      </c>
      <c r="BR60" s="126">
        <f t="shared" ca="1" si="55"/>
        <v>1594.8667427949322</v>
      </c>
      <c r="BS60" s="126">
        <f t="shared" ca="1" si="55"/>
        <v>629.51003992423148</v>
      </c>
      <c r="BT60" s="126">
        <f t="shared" ca="1" si="55"/>
        <v>628.48910255055989</v>
      </c>
      <c r="BU60" s="126">
        <f t="shared" ca="1" si="55"/>
        <v>1442.9641192979482</v>
      </c>
      <c r="BV60" s="126">
        <f t="shared" ca="1" si="55"/>
        <v>1582.4551051094063</v>
      </c>
      <c r="BW60" s="126">
        <f t="shared" ca="1" si="55"/>
        <v>622.09517002214079</v>
      </c>
      <c r="BX60" s="126">
        <f t="shared" ca="1" si="55"/>
        <v>441.45672383935863</v>
      </c>
      <c r="BY60" s="126">
        <f t="shared" ca="1" si="55"/>
        <v>1096.8519400031516</v>
      </c>
      <c r="BZ60" s="126">
        <f t="shared" ca="1" si="55"/>
        <v>1236.5657527307112</v>
      </c>
      <c r="CA60" s="126">
        <f t="shared" ca="1" si="55"/>
        <v>281.8546990923889</v>
      </c>
      <c r="CB60" s="126">
        <f t="shared" ca="1" si="55"/>
        <v>281.85469909238935</v>
      </c>
      <c r="CC60" s="126">
        <f t="shared" ca="1" si="55"/>
        <v>1089.2059104508974</v>
      </c>
      <c r="CD60" s="126">
        <f t="shared" ca="1" si="55"/>
        <v>1228.2246295827972</v>
      </c>
      <c r="CE60" s="126">
        <f t="shared" ca="1" si="55"/>
        <v>278.26338218148175</v>
      </c>
      <c r="CF60" s="126">
        <f t="shared" ca="1" si="55"/>
        <v>278.2633821814822</v>
      </c>
      <c r="CG60" s="126">
        <f t="shared" ca="1" si="55"/>
        <v>1081.5979208466647</v>
      </c>
      <c r="CH60" s="126">
        <f t="shared" ca="1" si="55"/>
        <v>1219.9250045599979</v>
      </c>
      <c r="CI60" s="126">
        <f t="shared" ca="1" si="55"/>
        <v>274.68993251888753</v>
      </c>
      <c r="CJ60" s="126">
        <f t="shared" ca="1" si="55"/>
        <v>274.68993251888782</v>
      </c>
      <c r="CK60" s="126">
        <f t="shared" ca="1" si="55"/>
        <v>1074.0277819369801</v>
      </c>
      <c r="CL60" s="126">
        <f t="shared" ca="1" si="55"/>
        <v>1211.6666712039776</v>
      </c>
      <c r="CM60" s="126">
        <f t="shared" ca="1" si="55"/>
        <v>271.13426121282333</v>
      </c>
      <c r="CN60" s="126">
        <f t="shared" ca="1" si="55"/>
        <v>271.13426121282379</v>
      </c>
      <c r="CO60" s="126">
        <f t="shared" ca="1" si="55"/>
        <v>1066.4953054099301</v>
      </c>
      <c r="CP60" s="126">
        <f t="shared" ca="1" si="55"/>
        <v>1203.44942408356</v>
      </c>
      <c r="CQ60" s="126">
        <f t="shared" ca="1" si="55"/>
        <v>267.59627981375468</v>
      </c>
      <c r="CR60" s="126">
        <f t="shared" ca="1" si="55"/>
        <v>267.59627981375496</v>
      </c>
      <c r="CS60" s="126">
        <f t="shared" ca="1" si="55"/>
        <v>1059.0003038904786</v>
      </c>
      <c r="CT60" s="126">
        <f t="shared" ca="1" si="55"/>
        <v>1195.2730587896126</v>
      </c>
      <c r="CU60" s="126">
        <f t="shared" ca="1" si="55"/>
        <v>264.07590031219399</v>
      </c>
      <c r="CV60" s="126">
        <f t="shared" ca="1" si="55"/>
        <v>264.07590031219428</v>
      </c>
      <c r="CW60" s="126">
        <f t="shared" ca="1" si="55"/>
        <v>1051.5425909357994</v>
      </c>
      <c r="CX60" s="126">
        <f t="shared" ca="1" si="55"/>
        <v>1187.1373719299631</v>
      </c>
      <c r="CY60" s="126">
        <f t="shared" ca="1" si="55"/>
        <v>260.57303513651146</v>
      </c>
      <c r="CZ60" s="126">
        <f t="shared" ca="1" si="55"/>
        <v>260.57303513651192</v>
      </c>
      <c r="DA60" s="126">
        <f t="shared" ca="1" si="55"/>
        <v>1044.1219810306468</v>
      </c>
      <c r="DB60" s="126">
        <f t="shared" ca="1" si="55"/>
        <v>1179.0421611243416</v>
      </c>
      <c r="DC60" s="126">
        <f t="shared" ca="1" si="55"/>
        <v>257.0875971507578</v>
      </c>
      <c r="DD60" s="126">
        <f t="shared" ca="1" si="55"/>
        <v>257.08759715075809</v>
      </c>
      <c r="DE60" s="126">
        <f t="shared" ca="1" si="55"/>
        <v>1036.7382895827329</v>
      </c>
      <c r="DF60" s="126">
        <f t="shared" ca="1" si="55"/>
        <v>1170.9872249993448</v>
      </c>
      <c r="DG60" s="126">
        <f t="shared" ca="1" si="55"/>
        <v>253.61949965249528</v>
      </c>
      <c r="DH60" s="126">
        <f t="shared" ca="1" si="55"/>
        <v>253.61949965249573</v>
      </c>
      <c r="DI60" s="126">
        <f t="shared" ca="1" si="55"/>
        <v>1349.3913329181426</v>
      </c>
      <c r="DJ60" s="126">
        <f t="shared" ca="1" si="55"/>
        <v>1482.9723631834277</v>
      </c>
      <c r="DK60" s="126">
        <f t="shared" ca="1" si="55"/>
        <v>570.16865637064234</v>
      </c>
      <c r="DL60" s="126">
        <f t="shared" ca="1" si="55"/>
        <v>570.16865637064257</v>
      </c>
      <c r="DM60" s="126">
        <f t="shared" ca="1" si="55"/>
        <v>1342.0809282767591</v>
      </c>
      <c r="DN60" s="126">
        <f t="shared" ca="1" si="55"/>
        <v>1474.9973763019186</v>
      </c>
      <c r="DO60" s="126">
        <f t="shared" ca="1" si="55"/>
        <v>566.73498146332565</v>
      </c>
      <c r="DP60" s="126">
        <f t="shared" ca="1" si="55"/>
        <v>566.73498146332611</v>
      </c>
      <c r="DQ60" s="126">
        <f t="shared" ca="1" si="55"/>
        <v>1334.8068938077204</v>
      </c>
      <c r="DR60" s="126">
        <f t="shared" ca="1" si="55"/>
        <v>1467.0620659720585</v>
      </c>
      <c r="DS60" s="126">
        <f t="shared" ca="1" si="55"/>
        <v>563.31838951574707</v>
      </c>
      <c r="DT60" s="126">
        <f t="shared" ca="1" si="55"/>
        <v>563.31838951574741</v>
      </c>
      <c r="DU60" s="126">
        <f t="shared" ca="1" si="55"/>
        <v>1327.5690485648963</v>
      </c>
      <c r="DV60" s="126">
        <f t="shared" ca="1" si="55"/>
        <v>1459.1662347980689</v>
      </c>
      <c r="DW60" s="126">
        <f t="shared" ca="1" si="55"/>
        <v>559.918795538057</v>
      </c>
      <c r="DX60" s="126">
        <f t="shared" ca="1" si="55"/>
        <v>559.91879553805734</v>
      </c>
      <c r="DY60" s="126">
        <f t="shared" ca="1" si="55"/>
        <v>1320.367212502385</v>
      </c>
      <c r="DZ60" s="126">
        <f t="shared" ca="1" si="55"/>
        <v>1451.3096863662377</v>
      </c>
      <c r="EA60" s="126">
        <f t="shared" ca="1" si="55"/>
        <v>556.53611496324083</v>
      </c>
      <c r="EB60" s="126">
        <f t="shared" ca="1" si="55"/>
        <v>12556.536114963244</v>
      </c>
      <c r="EC60" s="126">
        <f t="shared" ref="EC60:GJ60" ca="1" si="56" xml:space="preserve"> EC$32</f>
        <v>0</v>
      </c>
      <c r="ED60" s="126">
        <f t="shared" ca="1" si="56"/>
        <v>0</v>
      </c>
      <c r="EE60" s="126">
        <f t="shared" ca="1" si="56"/>
        <v>0</v>
      </c>
      <c r="EF60" s="126">
        <f t="shared" ca="1" si="56"/>
        <v>0</v>
      </c>
      <c r="EG60" s="126">
        <f t="shared" ca="1" si="56"/>
        <v>0</v>
      </c>
      <c r="EH60" s="126">
        <f t="shared" ca="1" si="56"/>
        <v>0</v>
      </c>
      <c r="EI60" s="126">
        <f t="shared" ca="1" si="56"/>
        <v>0</v>
      </c>
      <c r="EJ60" s="126">
        <f t="shared" ca="1" si="56"/>
        <v>0</v>
      </c>
      <c r="EK60" s="126">
        <f t="shared" ca="1" si="56"/>
        <v>0</v>
      </c>
      <c r="EL60" s="126">
        <f t="shared" ca="1" si="56"/>
        <v>0</v>
      </c>
      <c r="EM60" s="126">
        <f t="shared" ca="1" si="56"/>
        <v>0</v>
      </c>
      <c r="EN60" s="126">
        <f t="shared" ca="1" si="56"/>
        <v>0</v>
      </c>
      <c r="EO60" s="126">
        <f t="shared" ca="1" si="56"/>
        <v>0</v>
      </c>
      <c r="EP60" s="126">
        <f t="shared" ca="1" si="56"/>
        <v>0</v>
      </c>
      <c r="EQ60" s="126">
        <f t="shared" ca="1" si="56"/>
        <v>0</v>
      </c>
      <c r="ER60" s="126">
        <f t="shared" ca="1" si="56"/>
        <v>0</v>
      </c>
      <c r="ES60" s="126">
        <f t="shared" ca="1" si="56"/>
        <v>0</v>
      </c>
      <c r="ET60" s="126">
        <f t="shared" ca="1" si="56"/>
        <v>0</v>
      </c>
      <c r="EU60" s="126">
        <f t="shared" ca="1" si="56"/>
        <v>0</v>
      </c>
      <c r="EV60" s="126">
        <f t="shared" ca="1" si="56"/>
        <v>0</v>
      </c>
      <c r="EW60" s="126">
        <f t="shared" ca="1" si="56"/>
        <v>0</v>
      </c>
      <c r="EX60" s="126">
        <f t="shared" ca="1" si="56"/>
        <v>0</v>
      </c>
      <c r="EY60" s="126">
        <f t="shared" ca="1" si="56"/>
        <v>0</v>
      </c>
      <c r="EZ60" s="126">
        <f t="shared" ca="1" si="56"/>
        <v>0</v>
      </c>
      <c r="FA60" s="126">
        <f t="shared" ca="1" si="56"/>
        <v>0</v>
      </c>
      <c r="FB60" s="126">
        <f t="shared" ca="1" si="56"/>
        <v>0</v>
      </c>
      <c r="FC60" s="126">
        <f t="shared" ca="1" si="56"/>
        <v>0</v>
      </c>
      <c r="FD60" s="126">
        <f t="shared" ca="1" si="56"/>
        <v>0</v>
      </c>
      <c r="FE60" s="126">
        <f t="shared" ca="1" si="56"/>
        <v>0</v>
      </c>
      <c r="FF60" s="126">
        <f t="shared" ca="1" si="56"/>
        <v>0</v>
      </c>
      <c r="FG60" s="126">
        <f t="shared" ca="1" si="56"/>
        <v>0</v>
      </c>
      <c r="FH60" s="126">
        <f t="shared" ca="1" si="56"/>
        <v>0</v>
      </c>
      <c r="FI60" s="126">
        <f t="shared" ca="1" si="56"/>
        <v>0</v>
      </c>
      <c r="FJ60" s="126">
        <f t="shared" ca="1" si="56"/>
        <v>0</v>
      </c>
      <c r="FK60" s="126">
        <f t="shared" ca="1" si="56"/>
        <v>0</v>
      </c>
      <c r="FL60" s="126">
        <f t="shared" ca="1" si="56"/>
        <v>0</v>
      </c>
      <c r="FM60" s="126">
        <f t="shared" ca="1" si="56"/>
        <v>0</v>
      </c>
      <c r="FN60" s="126">
        <f t="shared" ca="1" si="56"/>
        <v>0</v>
      </c>
      <c r="FO60" s="126">
        <f t="shared" ca="1" si="56"/>
        <v>0</v>
      </c>
      <c r="FP60" s="126">
        <f t="shared" ca="1" si="56"/>
        <v>0</v>
      </c>
      <c r="FQ60" s="126">
        <f t="shared" ca="1" si="56"/>
        <v>0</v>
      </c>
      <c r="FR60" s="126">
        <f t="shared" ca="1" si="56"/>
        <v>0</v>
      </c>
      <c r="FS60" s="126">
        <f t="shared" ca="1" si="56"/>
        <v>0</v>
      </c>
      <c r="FT60" s="126">
        <f t="shared" ca="1" si="56"/>
        <v>0</v>
      </c>
      <c r="FU60" s="126">
        <f t="shared" ca="1" si="56"/>
        <v>0</v>
      </c>
      <c r="FV60" s="126">
        <f t="shared" ca="1" si="56"/>
        <v>0</v>
      </c>
      <c r="FW60" s="126">
        <f t="shared" ca="1" si="56"/>
        <v>0</v>
      </c>
      <c r="FX60" s="126">
        <f t="shared" ca="1" si="56"/>
        <v>0</v>
      </c>
      <c r="FY60" s="126">
        <f t="shared" ca="1" si="56"/>
        <v>0</v>
      </c>
      <c r="FZ60" s="126">
        <f t="shared" ca="1" si="56"/>
        <v>0</v>
      </c>
      <c r="GA60" s="126">
        <f t="shared" ca="1" si="56"/>
        <v>0</v>
      </c>
      <c r="GB60" s="126">
        <f t="shared" ca="1" si="56"/>
        <v>0</v>
      </c>
      <c r="GC60" s="126">
        <f t="shared" ca="1" si="56"/>
        <v>0</v>
      </c>
      <c r="GD60" s="126">
        <f t="shared" ca="1" si="56"/>
        <v>0</v>
      </c>
      <c r="GE60" s="126">
        <f t="shared" ca="1" si="56"/>
        <v>0</v>
      </c>
      <c r="GF60" s="126">
        <f t="shared" ca="1" si="56"/>
        <v>0</v>
      </c>
      <c r="GG60" s="126">
        <f t="shared" ca="1" si="56"/>
        <v>0</v>
      </c>
      <c r="GH60" s="126">
        <f t="shared" ca="1" si="56"/>
        <v>0</v>
      </c>
      <c r="GI60" s="126">
        <f t="shared" ca="1" si="56"/>
        <v>0</v>
      </c>
      <c r="GJ60" s="126">
        <f t="shared" ca="1" si="56"/>
        <v>0</v>
      </c>
    </row>
    <row r="61" spans="1:192" x14ac:dyDescent="0.25">
      <c r="E61" s="252" t="str">
        <f xml:space="preserve"> Time!E$76</f>
        <v>Financial close date flag</v>
      </c>
      <c r="F61" s="252">
        <f xml:space="preserve"> Time!F$76</f>
        <v>0</v>
      </c>
      <c r="G61" s="252" t="str">
        <f xml:space="preserve"> Time!G$76</f>
        <v>flag</v>
      </c>
      <c r="H61" s="252">
        <f xml:space="preserve"> Time!H$76</f>
        <v>1</v>
      </c>
      <c r="I61" s="252">
        <f xml:space="preserve"> Time!I$76</f>
        <v>0</v>
      </c>
      <c r="J61" s="252">
        <f xml:space="preserve"> Time!J$76</f>
        <v>0</v>
      </c>
      <c r="K61" s="252">
        <f xml:space="preserve"> Time!K$76</f>
        <v>0</v>
      </c>
      <c r="L61" s="252">
        <f xml:space="preserve"> Time!L$76</f>
        <v>1</v>
      </c>
      <c r="M61" s="252">
        <f xml:space="preserve"> Time!M$76</f>
        <v>0</v>
      </c>
      <c r="N61" s="252">
        <f xml:space="preserve"> Time!N$76</f>
        <v>0</v>
      </c>
      <c r="O61" s="252">
        <f xml:space="preserve"> Time!O$76</f>
        <v>0</v>
      </c>
      <c r="P61" s="252">
        <f xml:space="preserve"> Time!P$76</f>
        <v>0</v>
      </c>
      <c r="Q61" s="252">
        <f xml:space="preserve"> Time!Q$76</f>
        <v>0</v>
      </c>
      <c r="R61" s="252">
        <f xml:space="preserve"> Time!R$76</f>
        <v>0</v>
      </c>
      <c r="S61" s="252">
        <f xml:space="preserve"> Time!S$76</f>
        <v>0</v>
      </c>
      <c r="T61" s="252">
        <f xml:space="preserve"> Time!T$76</f>
        <v>0</v>
      </c>
      <c r="U61" s="252">
        <f xml:space="preserve"> Time!U$76</f>
        <v>0</v>
      </c>
      <c r="V61" s="252">
        <f xml:space="preserve"> Time!V$76</f>
        <v>0</v>
      </c>
      <c r="W61" s="252">
        <f xml:space="preserve"> Time!W$76</f>
        <v>0</v>
      </c>
      <c r="X61" s="252">
        <f xml:space="preserve"> Time!X$76</f>
        <v>0</v>
      </c>
      <c r="Y61" s="252">
        <f xml:space="preserve"> Time!Y$76</f>
        <v>0</v>
      </c>
      <c r="Z61" s="252">
        <f xml:space="preserve"> Time!Z$76</f>
        <v>0</v>
      </c>
      <c r="AA61" s="252">
        <f xml:space="preserve"> Time!AA$76</f>
        <v>0</v>
      </c>
      <c r="AB61" s="252">
        <f xml:space="preserve"> Time!AB$76</f>
        <v>0</v>
      </c>
      <c r="AC61" s="252">
        <f xml:space="preserve"> Time!AC$76</f>
        <v>0</v>
      </c>
      <c r="AD61" s="252">
        <f xml:space="preserve"> Time!AD$76</f>
        <v>0</v>
      </c>
      <c r="AE61" s="252">
        <f xml:space="preserve"> Time!AE$76</f>
        <v>0</v>
      </c>
      <c r="AF61" s="252">
        <f xml:space="preserve"> Time!AF$76</f>
        <v>0</v>
      </c>
      <c r="AG61" s="252">
        <f xml:space="preserve"> Time!AG$76</f>
        <v>0</v>
      </c>
      <c r="AH61" s="252">
        <f xml:space="preserve"> Time!AH$76</f>
        <v>0</v>
      </c>
      <c r="AI61" s="252">
        <f xml:space="preserve"> Time!AI$76</f>
        <v>0</v>
      </c>
      <c r="AJ61" s="252">
        <f xml:space="preserve"> Time!AJ$76</f>
        <v>0</v>
      </c>
      <c r="AK61" s="252">
        <f xml:space="preserve"> Time!AK$76</f>
        <v>0</v>
      </c>
      <c r="AL61" s="252">
        <f xml:space="preserve"> Time!AL$76</f>
        <v>0</v>
      </c>
      <c r="AM61" s="252">
        <f xml:space="preserve"> Time!AM$76</f>
        <v>0</v>
      </c>
      <c r="AN61" s="252">
        <f xml:space="preserve"> Time!AN$76</f>
        <v>0</v>
      </c>
      <c r="AO61" s="252">
        <f xml:space="preserve"> Time!AO$76</f>
        <v>0</v>
      </c>
      <c r="AP61" s="252">
        <f xml:space="preserve"> Time!AP$76</f>
        <v>0</v>
      </c>
      <c r="AQ61" s="252">
        <f xml:space="preserve"> Time!AQ$76</f>
        <v>0</v>
      </c>
      <c r="AR61" s="252">
        <f xml:space="preserve"> Time!AR$76</f>
        <v>0</v>
      </c>
      <c r="AS61" s="252">
        <f xml:space="preserve"> Time!AS$76</f>
        <v>0</v>
      </c>
      <c r="AT61" s="252">
        <f xml:space="preserve"> Time!AT$76</f>
        <v>0</v>
      </c>
      <c r="AU61" s="252">
        <f xml:space="preserve"> Time!AU$76</f>
        <v>0</v>
      </c>
      <c r="AV61" s="252">
        <f xml:space="preserve"> Time!AV$76</f>
        <v>0</v>
      </c>
      <c r="AW61" s="252">
        <f xml:space="preserve"> Time!AW$76</f>
        <v>0</v>
      </c>
      <c r="AX61" s="252">
        <f xml:space="preserve"> Time!AX$76</f>
        <v>0</v>
      </c>
      <c r="AY61" s="252">
        <f xml:space="preserve"> Time!AY$76</f>
        <v>0</v>
      </c>
      <c r="AZ61" s="252">
        <f xml:space="preserve"> Time!AZ$76</f>
        <v>0</v>
      </c>
      <c r="BA61" s="252">
        <f xml:space="preserve"> Time!BA$76</f>
        <v>0</v>
      </c>
      <c r="BB61" s="252">
        <f xml:space="preserve"> Time!BB$76</f>
        <v>0</v>
      </c>
      <c r="BC61" s="252">
        <f xml:space="preserve"> Time!BC$76</f>
        <v>0</v>
      </c>
      <c r="BD61" s="252">
        <f xml:space="preserve"> Time!BD$76</f>
        <v>0</v>
      </c>
      <c r="BE61" s="252">
        <f xml:space="preserve"> Time!BE$76</f>
        <v>0</v>
      </c>
      <c r="BF61" s="252">
        <f xml:space="preserve"> Time!BF$76</f>
        <v>0</v>
      </c>
      <c r="BG61" s="252">
        <f xml:space="preserve"> Time!BG$76</f>
        <v>0</v>
      </c>
      <c r="BH61" s="252">
        <f xml:space="preserve"> Time!BH$76</f>
        <v>0</v>
      </c>
      <c r="BI61" s="252">
        <f xml:space="preserve"> Time!BI$76</f>
        <v>0</v>
      </c>
      <c r="BJ61" s="252">
        <f xml:space="preserve"> Time!BJ$76</f>
        <v>0</v>
      </c>
      <c r="BK61" s="252">
        <f xml:space="preserve"> Time!BK$76</f>
        <v>0</v>
      </c>
      <c r="BL61" s="252">
        <f xml:space="preserve"> Time!BL$76</f>
        <v>0</v>
      </c>
      <c r="BM61" s="252">
        <f xml:space="preserve"> Time!BM$76</f>
        <v>0</v>
      </c>
      <c r="BN61" s="252">
        <f xml:space="preserve"> Time!BN$76</f>
        <v>0</v>
      </c>
      <c r="BO61" s="252">
        <f xml:space="preserve"> Time!BO$76</f>
        <v>0</v>
      </c>
      <c r="BP61" s="252">
        <f xml:space="preserve"> Time!BP$76</f>
        <v>0</v>
      </c>
      <c r="BQ61" s="252">
        <f xml:space="preserve"> Time!BQ$76</f>
        <v>0</v>
      </c>
      <c r="BR61" s="252">
        <f xml:space="preserve"> Time!BR$76</f>
        <v>0</v>
      </c>
      <c r="BS61" s="252">
        <f xml:space="preserve"> Time!BS$76</f>
        <v>0</v>
      </c>
      <c r="BT61" s="252">
        <f xml:space="preserve"> Time!BT$76</f>
        <v>0</v>
      </c>
      <c r="BU61" s="252">
        <f xml:space="preserve"> Time!BU$76</f>
        <v>0</v>
      </c>
      <c r="BV61" s="252">
        <f xml:space="preserve"> Time!BV$76</f>
        <v>0</v>
      </c>
      <c r="BW61" s="252">
        <f xml:space="preserve"> Time!BW$76</f>
        <v>0</v>
      </c>
      <c r="BX61" s="252">
        <f xml:space="preserve"> Time!BX$76</f>
        <v>0</v>
      </c>
      <c r="BY61" s="252">
        <f xml:space="preserve"> Time!BY$76</f>
        <v>0</v>
      </c>
      <c r="BZ61" s="252">
        <f xml:space="preserve"> Time!BZ$76</f>
        <v>0</v>
      </c>
      <c r="CA61" s="252">
        <f xml:space="preserve"> Time!CA$76</f>
        <v>0</v>
      </c>
      <c r="CB61" s="252">
        <f xml:space="preserve"> Time!CB$76</f>
        <v>0</v>
      </c>
      <c r="CC61" s="252">
        <f xml:space="preserve"> Time!CC$76</f>
        <v>0</v>
      </c>
      <c r="CD61" s="252">
        <f xml:space="preserve"> Time!CD$76</f>
        <v>0</v>
      </c>
      <c r="CE61" s="252">
        <f xml:space="preserve"> Time!CE$76</f>
        <v>0</v>
      </c>
      <c r="CF61" s="252">
        <f xml:space="preserve"> Time!CF$76</f>
        <v>0</v>
      </c>
      <c r="CG61" s="252">
        <f xml:space="preserve"> Time!CG$76</f>
        <v>0</v>
      </c>
      <c r="CH61" s="252">
        <f xml:space="preserve"> Time!CH$76</f>
        <v>0</v>
      </c>
      <c r="CI61" s="252">
        <f xml:space="preserve"> Time!CI$76</f>
        <v>0</v>
      </c>
      <c r="CJ61" s="252">
        <f xml:space="preserve"> Time!CJ$76</f>
        <v>0</v>
      </c>
      <c r="CK61" s="252">
        <f xml:space="preserve"> Time!CK$76</f>
        <v>0</v>
      </c>
      <c r="CL61" s="252">
        <f xml:space="preserve"> Time!CL$76</f>
        <v>0</v>
      </c>
      <c r="CM61" s="252">
        <f xml:space="preserve"> Time!CM$76</f>
        <v>0</v>
      </c>
      <c r="CN61" s="252">
        <f xml:space="preserve"> Time!CN$76</f>
        <v>0</v>
      </c>
      <c r="CO61" s="252">
        <f xml:space="preserve"> Time!CO$76</f>
        <v>0</v>
      </c>
      <c r="CP61" s="252">
        <f xml:space="preserve"> Time!CP$76</f>
        <v>0</v>
      </c>
      <c r="CQ61" s="252">
        <f xml:space="preserve"> Time!CQ$76</f>
        <v>0</v>
      </c>
      <c r="CR61" s="252">
        <f xml:space="preserve"> Time!CR$76</f>
        <v>0</v>
      </c>
      <c r="CS61" s="252">
        <f xml:space="preserve"> Time!CS$76</f>
        <v>0</v>
      </c>
      <c r="CT61" s="252">
        <f xml:space="preserve"> Time!CT$76</f>
        <v>0</v>
      </c>
      <c r="CU61" s="252">
        <f xml:space="preserve"> Time!CU$76</f>
        <v>0</v>
      </c>
      <c r="CV61" s="252">
        <f xml:space="preserve"> Time!CV$76</f>
        <v>0</v>
      </c>
      <c r="CW61" s="252">
        <f xml:space="preserve"> Time!CW$76</f>
        <v>0</v>
      </c>
      <c r="CX61" s="252">
        <f xml:space="preserve"> Time!CX$76</f>
        <v>0</v>
      </c>
      <c r="CY61" s="252">
        <f xml:space="preserve"> Time!CY$76</f>
        <v>0</v>
      </c>
      <c r="CZ61" s="252">
        <f xml:space="preserve"> Time!CZ$76</f>
        <v>0</v>
      </c>
      <c r="DA61" s="252">
        <f xml:space="preserve"> Time!DA$76</f>
        <v>0</v>
      </c>
      <c r="DB61" s="252">
        <f xml:space="preserve"> Time!DB$76</f>
        <v>0</v>
      </c>
      <c r="DC61" s="252">
        <f xml:space="preserve"> Time!DC$76</f>
        <v>0</v>
      </c>
      <c r="DD61" s="252">
        <f xml:space="preserve"> Time!DD$76</f>
        <v>0</v>
      </c>
      <c r="DE61" s="252">
        <f xml:space="preserve"> Time!DE$76</f>
        <v>0</v>
      </c>
      <c r="DF61" s="252">
        <f xml:space="preserve"> Time!DF$76</f>
        <v>0</v>
      </c>
      <c r="DG61" s="252">
        <f xml:space="preserve"> Time!DG$76</f>
        <v>0</v>
      </c>
      <c r="DH61" s="252">
        <f xml:space="preserve"> Time!DH$76</f>
        <v>0</v>
      </c>
      <c r="DI61" s="252">
        <f xml:space="preserve"> Time!DI$76</f>
        <v>0</v>
      </c>
      <c r="DJ61" s="252">
        <f xml:space="preserve"> Time!DJ$76</f>
        <v>0</v>
      </c>
      <c r="DK61" s="252">
        <f xml:space="preserve"> Time!DK$76</f>
        <v>0</v>
      </c>
      <c r="DL61" s="252">
        <f xml:space="preserve"> Time!DL$76</f>
        <v>0</v>
      </c>
      <c r="DM61" s="252">
        <f xml:space="preserve"> Time!DM$76</f>
        <v>0</v>
      </c>
      <c r="DN61" s="252">
        <f xml:space="preserve"> Time!DN$76</f>
        <v>0</v>
      </c>
      <c r="DO61" s="252">
        <f xml:space="preserve"> Time!DO$76</f>
        <v>0</v>
      </c>
      <c r="DP61" s="252">
        <f xml:space="preserve"> Time!DP$76</f>
        <v>0</v>
      </c>
      <c r="DQ61" s="252">
        <f xml:space="preserve"> Time!DQ$76</f>
        <v>0</v>
      </c>
      <c r="DR61" s="252">
        <f xml:space="preserve"> Time!DR$76</f>
        <v>0</v>
      </c>
      <c r="DS61" s="252">
        <f xml:space="preserve"> Time!DS$76</f>
        <v>0</v>
      </c>
      <c r="DT61" s="252">
        <f xml:space="preserve"> Time!DT$76</f>
        <v>0</v>
      </c>
      <c r="DU61" s="252">
        <f xml:space="preserve"> Time!DU$76</f>
        <v>0</v>
      </c>
      <c r="DV61" s="252">
        <f xml:space="preserve"> Time!DV$76</f>
        <v>0</v>
      </c>
      <c r="DW61" s="252">
        <f xml:space="preserve"> Time!DW$76</f>
        <v>0</v>
      </c>
      <c r="DX61" s="252">
        <f xml:space="preserve"> Time!DX$76</f>
        <v>0</v>
      </c>
      <c r="DY61" s="252">
        <f xml:space="preserve"> Time!DY$76</f>
        <v>0</v>
      </c>
      <c r="DZ61" s="252">
        <f xml:space="preserve"> Time!DZ$76</f>
        <v>0</v>
      </c>
      <c r="EA61" s="252">
        <f xml:space="preserve"> Time!EA$76</f>
        <v>0</v>
      </c>
      <c r="EB61" s="252">
        <f xml:space="preserve"> Time!EB$76</f>
        <v>0</v>
      </c>
      <c r="EC61" s="252">
        <f xml:space="preserve"> Time!EC$76</f>
        <v>0</v>
      </c>
      <c r="ED61" s="252">
        <f xml:space="preserve"> Time!ED$76</f>
        <v>0</v>
      </c>
      <c r="EE61" s="252">
        <f xml:space="preserve"> Time!EE$76</f>
        <v>0</v>
      </c>
      <c r="EF61" s="252">
        <f xml:space="preserve"> Time!EF$76</f>
        <v>0</v>
      </c>
      <c r="EG61" s="252">
        <f xml:space="preserve"> Time!EG$76</f>
        <v>0</v>
      </c>
      <c r="EH61" s="252">
        <f xml:space="preserve"> Time!EH$76</f>
        <v>0</v>
      </c>
      <c r="EI61" s="252">
        <f xml:space="preserve"> Time!EI$76</f>
        <v>0</v>
      </c>
      <c r="EJ61" s="252">
        <f xml:space="preserve"> Time!EJ$76</f>
        <v>0</v>
      </c>
      <c r="EK61" s="252">
        <f xml:space="preserve"> Time!EK$76</f>
        <v>0</v>
      </c>
      <c r="EL61" s="252">
        <f xml:space="preserve"> Time!EL$76</f>
        <v>0</v>
      </c>
      <c r="EM61" s="252">
        <f xml:space="preserve"> Time!EM$76</f>
        <v>0</v>
      </c>
      <c r="EN61" s="252">
        <f xml:space="preserve"> Time!EN$76</f>
        <v>0</v>
      </c>
      <c r="EO61" s="252">
        <f xml:space="preserve"> Time!EO$76</f>
        <v>0</v>
      </c>
      <c r="EP61" s="252">
        <f xml:space="preserve"> Time!EP$76</f>
        <v>0</v>
      </c>
      <c r="EQ61" s="252">
        <f xml:space="preserve"> Time!EQ$76</f>
        <v>0</v>
      </c>
      <c r="ER61" s="252">
        <f xml:space="preserve"> Time!ER$76</f>
        <v>0</v>
      </c>
      <c r="ES61" s="252">
        <f xml:space="preserve"> Time!ES$76</f>
        <v>0</v>
      </c>
      <c r="ET61" s="252">
        <f xml:space="preserve"> Time!ET$76</f>
        <v>0</v>
      </c>
      <c r="EU61" s="252">
        <f xml:space="preserve"> Time!EU$76</f>
        <v>0</v>
      </c>
      <c r="EV61" s="252">
        <f xml:space="preserve"> Time!EV$76</f>
        <v>0</v>
      </c>
      <c r="EW61" s="252">
        <f xml:space="preserve"> Time!EW$76</f>
        <v>0</v>
      </c>
      <c r="EX61" s="252">
        <f xml:space="preserve"> Time!EX$76</f>
        <v>0</v>
      </c>
      <c r="EY61" s="252">
        <f xml:space="preserve"> Time!EY$76</f>
        <v>0</v>
      </c>
      <c r="EZ61" s="252">
        <f xml:space="preserve"> Time!EZ$76</f>
        <v>0</v>
      </c>
      <c r="FA61" s="252">
        <f xml:space="preserve"> Time!FA$76</f>
        <v>0</v>
      </c>
      <c r="FB61" s="252">
        <f xml:space="preserve"> Time!FB$76</f>
        <v>0</v>
      </c>
      <c r="FC61" s="252">
        <f xml:space="preserve"> Time!FC$76</f>
        <v>0</v>
      </c>
      <c r="FD61" s="252">
        <f xml:space="preserve"> Time!FD$76</f>
        <v>0</v>
      </c>
      <c r="FE61" s="252">
        <f xml:space="preserve"> Time!FE$76</f>
        <v>0</v>
      </c>
      <c r="FF61" s="252">
        <f xml:space="preserve"> Time!FF$76</f>
        <v>0</v>
      </c>
      <c r="FG61" s="252">
        <f xml:space="preserve"> Time!FG$76</f>
        <v>0</v>
      </c>
      <c r="FH61" s="252">
        <f xml:space="preserve"> Time!FH$76</f>
        <v>0</v>
      </c>
      <c r="FI61" s="252">
        <f xml:space="preserve"> Time!FI$76</f>
        <v>0</v>
      </c>
      <c r="FJ61" s="252">
        <f xml:space="preserve"> Time!FJ$76</f>
        <v>0</v>
      </c>
      <c r="FK61" s="252">
        <f xml:space="preserve"> Time!FK$76</f>
        <v>0</v>
      </c>
      <c r="FL61" s="252">
        <f xml:space="preserve"> Time!FL$76</f>
        <v>0</v>
      </c>
      <c r="FM61" s="252">
        <f xml:space="preserve"> Time!FM$76</f>
        <v>0</v>
      </c>
      <c r="FN61" s="252">
        <f xml:space="preserve"> Time!FN$76</f>
        <v>0</v>
      </c>
      <c r="FO61" s="252">
        <f xml:space="preserve"> Time!FO$76</f>
        <v>0</v>
      </c>
      <c r="FP61" s="252">
        <f xml:space="preserve"> Time!FP$76</f>
        <v>0</v>
      </c>
      <c r="FQ61" s="252">
        <f xml:space="preserve"> Time!FQ$76</f>
        <v>0</v>
      </c>
      <c r="FR61" s="252">
        <f xml:space="preserve"> Time!FR$76</f>
        <v>0</v>
      </c>
      <c r="FS61" s="252">
        <f xml:space="preserve"> Time!FS$76</f>
        <v>0</v>
      </c>
      <c r="FT61" s="252">
        <f xml:space="preserve"> Time!FT$76</f>
        <v>0</v>
      </c>
      <c r="FU61" s="252">
        <f xml:space="preserve"> Time!FU$76</f>
        <v>0</v>
      </c>
      <c r="FV61" s="252">
        <f xml:space="preserve"> Time!FV$76</f>
        <v>0</v>
      </c>
      <c r="FW61" s="252">
        <f xml:space="preserve"> Time!FW$76</f>
        <v>0</v>
      </c>
      <c r="FX61" s="252">
        <f xml:space="preserve"> Time!FX$76</f>
        <v>0</v>
      </c>
      <c r="FY61" s="252">
        <f xml:space="preserve"> Time!FY$76</f>
        <v>0</v>
      </c>
      <c r="FZ61" s="252">
        <f xml:space="preserve"> Time!FZ$76</f>
        <v>0</v>
      </c>
      <c r="GA61" s="252">
        <f xml:space="preserve"> Time!GA$76</f>
        <v>0</v>
      </c>
      <c r="GB61" s="252">
        <f xml:space="preserve"> Time!GB$76</f>
        <v>0</v>
      </c>
      <c r="GC61" s="252">
        <f xml:space="preserve"> Time!GC$76</f>
        <v>0</v>
      </c>
      <c r="GD61" s="252">
        <f xml:space="preserve"> Time!GD$76</f>
        <v>0</v>
      </c>
      <c r="GE61" s="252">
        <f xml:space="preserve"> Time!GE$76</f>
        <v>0</v>
      </c>
      <c r="GF61" s="252">
        <f xml:space="preserve"> Time!GF$76</f>
        <v>0</v>
      </c>
      <c r="GG61" s="252">
        <f xml:space="preserve"> Time!GG$76</f>
        <v>0</v>
      </c>
      <c r="GH61" s="252">
        <f xml:space="preserve"> Time!GH$76</f>
        <v>0</v>
      </c>
      <c r="GI61" s="252">
        <f xml:space="preserve"> Time!GI$76</f>
        <v>0</v>
      </c>
      <c r="GJ61" s="252">
        <f xml:space="preserve"> Time!GJ$76</f>
        <v>0</v>
      </c>
    </row>
    <row r="62" spans="1:192" x14ac:dyDescent="0.25">
      <c r="E62" s="12" t="s">
        <v>248</v>
      </c>
      <c r="G62" s="12" t="str">
        <f xml:space="preserve"> SMU</f>
        <v>$ 000s</v>
      </c>
      <c r="H62" s="12">
        <f ca="1" xml:space="preserve"> SUM(J62:GJ62)</f>
        <v>87053.301884379034</v>
      </c>
      <c r="J62" s="12">
        <f t="shared" ref="J62:AO62" ca="1" si="57" xml:space="preserve"> -1 * $F59 * J61 + J60</f>
        <v>0</v>
      </c>
      <c r="K62" s="12">
        <f t="shared" ca="1" si="57"/>
        <v>0</v>
      </c>
      <c r="L62" s="12">
        <f t="shared" ca="1" si="57"/>
        <v>-12000.000000000002</v>
      </c>
      <c r="M62" s="12">
        <f t="shared" ca="1" si="57"/>
        <v>784.7500000000008</v>
      </c>
      <c r="N62" s="12">
        <f t="shared" ca="1" si="57"/>
        <v>980.27000000000044</v>
      </c>
      <c r="O62" s="12">
        <f t="shared" ca="1" si="57"/>
        <v>0</v>
      </c>
      <c r="P62" s="12">
        <f t="shared" ca="1" si="57"/>
        <v>0</v>
      </c>
      <c r="Q62" s="12">
        <f t="shared" ca="1" si="57"/>
        <v>210.40713277935367</v>
      </c>
      <c r="R62" s="12">
        <f t="shared" ca="1" si="57"/>
        <v>1014.0574626865678</v>
      </c>
      <c r="S62" s="12">
        <f t="shared" ca="1" si="57"/>
        <v>0</v>
      </c>
      <c r="T62" s="12">
        <f t="shared" ca="1" si="57"/>
        <v>0</v>
      </c>
      <c r="U62" s="12">
        <f t="shared" ca="1" si="57"/>
        <v>327.80630864214356</v>
      </c>
      <c r="V62" s="12">
        <f t="shared" ca="1" si="57"/>
        <v>1047.9011071508139</v>
      </c>
      <c r="W62" s="12">
        <f t="shared" ca="1" si="57"/>
        <v>0</v>
      </c>
      <c r="X62" s="12">
        <f t="shared" ca="1" si="57"/>
        <v>0</v>
      </c>
      <c r="Y62" s="12">
        <f t="shared" ca="1" si="57"/>
        <v>441.57132495239159</v>
      </c>
      <c r="Z62" s="12">
        <f t="shared" ca="1" si="57"/>
        <v>1081.800653881407</v>
      </c>
      <c r="AA62" s="12">
        <f t="shared" ca="1" si="57"/>
        <v>0</v>
      </c>
      <c r="AB62" s="12">
        <f t="shared" ca="1" si="57"/>
        <v>0</v>
      </c>
      <c r="AC62" s="12">
        <f t="shared" ca="1" si="57"/>
        <v>562.90966675146444</v>
      </c>
      <c r="AD62" s="12">
        <f t="shared" ca="1" si="57"/>
        <v>1115.7558247576196</v>
      </c>
      <c r="AE62" s="12">
        <f t="shared" ca="1" si="57"/>
        <v>0</v>
      </c>
      <c r="AF62" s="12">
        <f t="shared" ca="1" si="57"/>
        <v>0</v>
      </c>
      <c r="AG62" s="12">
        <f t="shared" ca="1" si="57"/>
        <v>680.61283820842334</v>
      </c>
      <c r="AH62" s="12">
        <f t="shared" ca="1" si="57"/>
        <v>1149.7663430424079</v>
      </c>
      <c r="AI62" s="12">
        <f t="shared" ca="1" si="57"/>
        <v>0</v>
      </c>
      <c r="AJ62" s="12">
        <f t="shared" ca="1" si="57"/>
        <v>0</v>
      </c>
      <c r="AK62" s="12">
        <f t="shared" ca="1" si="57"/>
        <v>798.41633492911205</v>
      </c>
      <c r="AL62" s="12">
        <f t="shared" ca="1" si="57"/>
        <v>1159.6997914181447</v>
      </c>
      <c r="AM62" s="12">
        <f t="shared" ca="1" si="57"/>
        <v>0</v>
      </c>
      <c r="AN62" s="12">
        <f t="shared" ca="1" si="57"/>
        <v>0</v>
      </c>
      <c r="AO62" s="12">
        <f t="shared" ca="1" si="57"/>
        <v>610.55359878284469</v>
      </c>
      <c r="AP62" s="12">
        <f t="shared" ref="AP62:BU62" ca="1" si="58" xml:space="preserve"> -1 * $F59 * AP61 + AP60</f>
        <v>924.73607381038391</v>
      </c>
      <c r="AQ62" s="12">
        <f t="shared" ca="1" si="58"/>
        <v>0</v>
      </c>
      <c r="AR62" s="12">
        <f t="shared" ca="1" si="58"/>
        <v>0</v>
      </c>
      <c r="AS62" s="12">
        <f t="shared" ca="1" si="58"/>
        <v>648.51224477164737</v>
      </c>
      <c r="AT62" s="12">
        <f t="shared" ca="1" si="58"/>
        <v>935.31215256523376</v>
      </c>
      <c r="AU62" s="12">
        <f t="shared" ca="1" si="58"/>
        <v>0</v>
      </c>
      <c r="AV62" s="12">
        <f t="shared" ca="1" si="58"/>
        <v>0</v>
      </c>
      <c r="AW62" s="12">
        <f t="shared" ca="1" si="58"/>
        <v>695.82872153560766</v>
      </c>
      <c r="AX62" s="12">
        <f t="shared" ca="1" si="58"/>
        <v>949.04122447624604</v>
      </c>
      <c r="AY62" s="12">
        <f t="shared" ca="1" si="58"/>
        <v>0</v>
      </c>
      <c r="AZ62" s="12">
        <f t="shared" ca="1" si="58"/>
        <v>0</v>
      </c>
      <c r="BA62" s="12">
        <f t="shared" ca="1" si="58"/>
        <v>1451.8625355414442</v>
      </c>
      <c r="BB62" s="12">
        <f t="shared" ca="1" si="58"/>
        <v>1656.3302641282914</v>
      </c>
      <c r="BC62" s="12">
        <f t="shared" ca="1" si="58"/>
        <v>670.17573551500368</v>
      </c>
      <c r="BD62" s="12">
        <f t="shared" ca="1" si="58"/>
        <v>667.85609108900394</v>
      </c>
      <c r="BE62" s="12">
        <f t="shared" ca="1" si="58"/>
        <v>1497.5289592499223</v>
      </c>
      <c r="BF62" s="12">
        <f t="shared" ca="1" si="58"/>
        <v>1638.6772417336952</v>
      </c>
      <c r="BG62" s="12">
        <f t="shared" ca="1" si="58"/>
        <v>657.8697324759919</v>
      </c>
      <c r="BH62" s="12">
        <f t="shared" ca="1" si="58"/>
        <v>655.98036759323759</v>
      </c>
      <c r="BI62" s="12">
        <f t="shared" ca="1" si="58"/>
        <v>1481.9233121144405</v>
      </c>
      <c r="BJ62" s="12">
        <f t="shared" ca="1" si="58"/>
        <v>1622.7472763060009</v>
      </c>
      <c r="BK62" s="12">
        <f t="shared" ca="1" si="58"/>
        <v>647.17842276829435</v>
      </c>
      <c r="BL62" s="12">
        <f t="shared" ca="1" si="58"/>
        <v>645.63952326276058</v>
      </c>
      <c r="BM62" s="12">
        <f t="shared" ca="1" si="58"/>
        <v>1467.7973111800848</v>
      </c>
      <c r="BN62" s="12">
        <f t="shared" ca="1" si="58"/>
        <v>1608.2284702949935</v>
      </c>
      <c r="BO62" s="12">
        <f t="shared" ca="1" si="58"/>
        <v>637.80561422063511</v>
      </c>
      <c r="BP62" s="12">
        <f t="shared" ca="1" si="58"/>
        <v>636.5521709552562</v>
      </c>
      <c r="BQ62" s="12">
        <f t="shared" ca="1" si="58"/>
        <v>1454.8835316417842</v>
      </c>
      <c r="BR62" s="12">
        <f t="shared" ca="1" si="58"/>
        <v>1594.8667427949322</v>
      </c>
      <c r="BS62" s="12">
        <f t="shared" ca="1" si="58"/>
        <v>629.51003992423148</v>
      </c>
      <c r="BT62" s="12">
        <f t="shared" ca="1" si="58"/>
        <v>628.48910255055989</v>
      </c>
      <c r="BU62" s="12">
        <f t="shared" ca="1" si="58"/>
        <v>1442.9641192979482</v>
      </c>
      <c r="BV62" s="12">
        <f t="shared" ref="BV62:DA62" ca="1" si="59" xml:space="preserve"> -1 * $F59 * BV61 + BV60</f>
        <v>1582.4551051094063</v>
      </c>
      <c r="BW62" s="12">
        <f t="shared" ca="1" si="59"/>
        <v>622.09517002214079</v>
      </c>
      <c r="BX62" s="12">
        <f t="shared" ca="1" si="59"/>
        <v>441.45672383935863</v>
      </c>
      <c r="BY62" s="12">
        <f t="shared" ca="1" si="59"/>
        <v>1096.8519400031516</v>
      </c>
      <c r="BZ62" s="12">
        <f t="shared" ca="1" si="59"/>
        <v>1236.5657527307112</v>
      </c>
      <c r="CA62" s="12">
        <f t="shared" ca="1" si="59"/>
        <v>281.8546990923889</v>
      </c>
      <c r="CB62" s="12">
        <f t="shared" ca="1" si="59"/>
        <v>281.85469909238935</v>
      </c>
      <c r="CC62" s="12">
        <f t="shared" ca="1" si="59"/>
        <v>1089.2059104508974</v>
      </c>
      <c r="CD62" s="12">
        <f t="shared" ca="1" si="59"/>
        <v>1228.2246295827972</v>
      </c>
      <c r="CE62" s="12">
        <f t="shared" ca="1" si="59"/>
        <v>278.26338218148175</v>
      </c>
      <c r="CF62" s="12">
        <f t="shared" ca="1" si="59"/>
        <v>278.2633821814822</v>
      </c>
      <c r="CG62" s="12">
        <f t="shared" ca="1" si="59"/>
        <v>1081.5979208466647</v>
      </c>
      <c r="CH62" s="12">
        <f t="shared" ca="1" si="59"/>
        <v>1219.9250045599979</v>
      </c>
      <c r="CI62" s="12">
        <f t="shared" ca="1" si="59"/>
        <v>274.68993251888753</v>
      </c>
      <c r="CJ62" s="12">
        <f t="shared" ca="1" si="59"/>
        <v>274.68993251888782</v>
      </c>
      <c r="CK62" s="12">
        <f t="shared" ca="1" si="59"/>
        <v>1074.0277819369801</v>
      </c>
      <c r="CL62" s="12">
        <f t="shared" ca="1" si="59"/>
        <v>1211.6666712039776</v>
      </c>
      <c r="CM62" s="12">
        <f t="shared" ca="1" si="59"/>
        <v>271.13426121282333</v>
      </c>
      <c r="CN62" s="12">
        <f t="shared" ca="1" si="59"/>
        <v>271.13426121282379</v>
      </c>
      <c r="CO62" s="12">
        <f t="shared" ca="1" si="59"/>
        <v>1066.4953054099301</v>
      </c>
      <c r="CP62" s="12">
        <f t="shared" ca="1" si="59"/>
        <v>1203.44942408356</v>
      </c>
      <c r="CQ62" s="12">
        <f t="shared" ca="1" si="59"/>
        <v>267.59627981375468</v>
      </c>
      <c r="CR62" s="12">
        <f t="shared" ca="1" si="59"/>
        <v>267.59627981375496</v>
      </c>
      <c r="CS62" s="12">
        <f t="shared" ca="1" si="59"/>
        <v>1059.0003038904786</v>
      </c>
      <c r="CT62" s="12">
        <f t="shared" ca="1" si="59"/>
        <v>1195.2730587896126</v>
      </c>
      <c r="CU62" s="12">
        <f t="shared" ca="1" si="59"/>
        <v>264.07590031219399</v>
      </c>
      <c r="CV62" s="12">
        <f t="shared" ca="1" si="59"/>
        <v>264.07590031219428</v>
      </c>
      <c r="CW62" s="12">
        <f t="shared" ca="1" si="59"/>
        <v>1051.5425909357994</v>
      </c>
      <c r="CX62" s="12">
        <f t="shared" ca="1" si="59"/>
        <v>1187.1373719299631</v>
      </c>
      <c r="CY62" s="12">
        <f t="shared" ca="1" si="59"/>
        <v>260.57303513651146</v>
      </c>
      <c r="CZ62" s="12">
        <f t="shared" ca="1" si="59"/>
        <v>260.57303513651192</v>
      </c>
      <c r="DA62" s="12">
        <f t="shared" ca="1" si="59"/>
        <v>1044.1219810306468</v>
      </c>
      <c r="DB62" s="12">
        <f t="shared" ref="DB62:EG62" ca="1" si="60" xml:space="preserve"> -1 * $F59 * DB61 + DB60</f>
        <v>1179.0421611243416</v>
      </c>
      <c r="DC62" s="12">
        <f t="shared" ca="1" si="60"/>
        <v>257.0875971507578</v>
      </c>
      <c r="DD62" s="12">
        <f t="shared" ca="1" si="60"/>
        <v>257.08759715075809</v>
      </c>
      <c r="DE62" s="12">
        <f t="shared" ca="1" si="60"/>
        <v>1036.7382895827329</v>
      </c>
      <c r="DF62" s="12">
        <f t="shared" ca="1" si="60"/>
        <v>1170.9872249993448</v>
      </c>
      <c r="DG62" s="12">
        <f t="shared" ca="1" si="60"/>
        <v>253.61949965249528</v>
      </c>
      <c r="DH62" s="12">
        <f t="shared" ca="1" si="60"/>
        <v>253.61949965249573</v>
      </c>
      <c r="DI62" s="12">
        <f t="shared" ca="1" si="60"/>
        <v>1349.3913329181426</v>
      </c>
      <c r="DJ62" s="12">
        <f t="shared" ca="1" si="60"/>
        <v>1482.9723631834277</v>
      </c>
      <c r="DK62" s="12">
        <f t="shared" ca="1" si="60"/>
        <v>570.16865637064234</v>
      </c>
      <c r="DL62" s="12">
        <f t="shared" ca="1" si="60"/>
        <v>570.16865637064257</v>
      </c>
      <c r="DM62" s="12">
        <f t="shared" ca="1" si="60"/>
        <v>1342.0809282767591</v>
      </c>
      <c r="DN62" s="12">
        <f t="shared" ca="1" si="60"/>
        <v>1474.9973763019186</v>
      </c>
      <c r="DO62" s="12">
        <f t="shared" ca="1" si="60"/>
        <v>566.73498146332565</v>
      </c>
      <c r="DP62" s="12">
        <f t="shared" ca="1" si="60"/>
        <v>566.73498146332611</v>
      </c>
      <c r="DQ62" s="12">
        <f t="shared" ca="1" si="60"/>
        <v>1334.8068938077204</v>
      </c>
      <c r="DR62" s="12">
        <f t="shared" ca="1" si="60"/>
        <v>1467.0620659720585</v>
      </c>
      <c r="DS62" s="12">
        <f t="shared" ca="1" si="60"/>
        <v>563.31838951574707</v>
      </c>
      <c r="DT62" s="12">
        <f t="shared" ca="1" si="60"/>
        <v>563.31838951574741</v>
      </c>
      <c r="DU62" s="12">
        <f t="shared" ca="1" si="60"/>
        <v>1327.5690485648963</v>
      </c>
      <c r="DV62" s="12">
        <f t="shared" ca="1" si="60"/>
        <v>1459.1662347980689</v>
      </c>
      <c r="DW62" s="12">
        <f t="shared" ca="1" si="60"/>
        <v>559.918795538057</v>
      </c>
      <c r="DX62" s="12">
        <f t="shared" ca="1" si="60"/>
        <v>559.91879553805734</v>
      </c>
      <c r="DY62" s="12">
        <f t="shared" ca="1" si="60"/>
        <v>1320.367212502385</v>
      </c>
      <c r="DZ62" s="12">
        <f t="shared" ca="1" si="60"/>
        <v>1451.3096863662377</v>
      </c>
      <c r="EA62" s="12">
        <f t="shared" ca="1" si="60"/>
        <v>556.53611496324083</v>
      </c>
      <c r="EB62" s="12">
        <f t="shared" ca="1" si="60"/>
        <v>12556.536114963244</v>
      </c>
      <c r="EC62" s="12">
        <f t="shared" ca="1" si="60"/>
        <v>0</v>
      </c>
      <c r="ED62" s="12">
        <f t="shared" ca="1" si="60"/>
        <v>0</v>
      </c>
      <c r="EE62" s="12">
        <f t="shared" ca="1" si="60"/>
        <v>0</v>
      </c>
      <c r="EF62" s="12">
        <f t="shared" ca="1" si="60"/>
        <v>0</v>
      </c>
      <c r="EG62" s="12">
        <f t="shared" ca="1" si="60"/>
        <v>0</v>
      </c>
      <c r="EH62" s="12">
        <f t="shared" ref="EH62:FM62" ca="1" si="61" xml:space="preserve"> -1 * $F59 * EH61 + EH60</f>
        <v>0</v>
      </c>
      <c r="EI62" s="12">
        <f t="shared" ca="1" si="61"/>
        <v>0</v>
      </c>
      <c r="EJ62" s="12">
        <f t="shared" ca="1" si="61"/>
        <v>0</v>
      </c>
      <c r="EK62" s="12">
        <f t="shared" ca="1" si="61"/>
        <v>0</v>
      </c>
      <c r="EL62" s="12">
        <f t="shared" ca="1" si="61"/>
        <v>0</v>
      </c>
      <c r="EM62" s="12">
        <f t="shared" ca="1" si="61"/>
        <v>0</v>
      </c>
      <c r="EN62" s="12">
        <f t="shared" ca="1" si="61"/>
        <v>0</v>
      </c>
      <c r="EO62" s="12">
        <f t="shared" ca="1" si="61"/>
        <v>0</v>
      </c>
      <c r="EP62" s="12">
        <f t="shared" ca="1" si="61"/>
        <v>0</v>
      </c>
      <c r="EQ62" s="12">
        <f t="shared" ca="1" si="61"/>
        <v>0</v>
      </c>
      <c r="ER62" s="12">
        <f t="shared" ca="1" si="61"/>
        <v>0</v>
      </c>
      <c r="ES62" s="12">
        <f t="shared" ca="1" si="61"/>
        <v>0</v>
      </c>
      <c r="ET62" s="12">
        <f t="shared" ca="1" si="61"/>
        <v>0</v>
      </c>
      <c r="EU62" s="12">
        <f t="shared" ca="1" si="61"/>
        <v>0</v>
      </c>
      <c r="EV62" s="12">
        <f t="shared" ca="1" si="61"/>
        <v>0</v>
      </c>
      <c r="EW62" s="12">
        <f t="shared" ca="1" si="61"/>
        <v>0</v>
      </c>
      <c r="EX62" s="12">
        <f t="shared" ca="1" si="61"/>
        <v>0</v>
      </c>
      <c r="EY62" s="12">
        <f t="shared" ca="1" si="61"/>
        <v>0</v>
      </c>
      <c r="EZ62" s="12">
        <f t="shared" ca="1" si="61"/>
        <v>0</v>
      </c>
      <c r="FA62" s="12">
        <f t="shared" ca="1" si="61"/>
        <v>0</v>
      </c>
      <c r="FB62" s="12">
        <f t="shared" ca="1" si="61"/>
        <v>0</v>
      </c>
      <c r="FC62" s="12">
        <f t="shared" ca="1" si="61"/>
        <v>0</v>
      </c>
      <c r="FD62" s="12">
        <f t="shared" ca="1" si="61"/>
        <v>0</v>
      </c>
      <c r="FE62" s="12">
        <f t="shared" ca="1" si="61"/>
        <v>0</v>
      </c>
      <c r="FF62" s="12">
        <f t="shared" ca="1" si="61"/>
        <v>0</v>
      </c>
      <c r="FG62" s="12">
        <f t="shared" ca="1" si="61"/>
        <v>0</v>
      </c>
      <c r="FH62" s="12">
        <f t="shared" ca="1" si="61"/>
        <v>0</v>
      </c>
      <c r="FI62" s="12">
        <f t="shared" ca="1" si="61"/>
        <v>0</v>
      </c>
      <c r="FJ62" s="12">
        <f t="shared" ca="1" si="61"/>
        <v>0</v>
      </c>
      <c r="FK62" s="12">
        <f t="shared" ca="1" si="61"/>
        <v>0</v>
      </c>
      <c r="FL62" s="12">
        <f t="shared" ca="1" si="61"/>
        <v>0</v>
      </c>
      <c r="FM62" s="12">
        <f t="shared" ca="1" si="61"/>
        <v>0</v>
      </c>
      <c r="FN62" s="12">
        <f t="shared" ref="FN62:GJ62" ca="1" si="62" xml:space="preserve"> -1 * $F59 * FN61 + FN60</f>
        <v>0</v>
      </c>
      <c r="FO62" s="12">
        <f t="shared" ca="1" si="62"/>
        <v>0</v>
      </c>
      <c r="FP62" s="12">
        <f t="shared" ca="1" si="62"/>
        <v>0</v>
      </c>
      <c r="FQ62" s="12">
        <f t="shared" ca="1" si="62"/>
        <v>0</v>
      </c>
      <c r="FR62" s="12">
        <f t="shared" ca="1" si="62"/>
        <v>0</v>
      </c>
      <c r="FS62" s="12">
        <f t="shared" ca="1" si="62"/>
        <v>0</v>
      </c>
      <c r="FT62" s="12">
        <f t="shared" ca="1" si="62"/>
        <v>0</v>
      </c>
      <c r="FU62" s="12">
        <f t="shared" ca="1" si="62"/>
        <v>0</v>
      </c>
      <c r="FV62" s="12">
        <f t="shared" ca="1" si="62"/>
        <v>0</v>
      </c>
      <c r="FW62" s="12">
        <f t="shared" ca="1" si="62"/>
        <v>0</v>
      </c>
      <c r="FX62" s="12">
        <f t="shared" ca="1" si="62"/>
        <v>0</v>
      </c>
      <c r="FY62" s="12">
        <f t="shared" ca="1" si="62"/>
        <v>0</v>
      </c>
      <c r="FZ62" s="12">
        <f t="shared" ca="1" si="62"/>
        <v>0</v>
      </c>
      <c r="GA62" s="12">
        <f t="shared" ca="1" si="62"/>
        <v>0</v>
      </c>
      <c r="GB62" s="12">
        <f t="shared" ca="1" si="62"/>
        <v>0</v>
      </c>
      <c r="GC62" s="12">
        <f t="shared" ca="1" si="62"/>
        <v>0</v>
      </c>
      <c r="GD62" s="12">
        <f t="shared" ca="1" si="62"/>
        <v>0</v>
      </c>
      <c r="GE62" s="12">
        <f t="shared" ca="1" si="62"/>
        <v>0</v>
      </c>
      <c r="GF62" s="12">
        <f t="shared" ca="1" si="62"/>
        <v>0</v>
      </c>
      <c r="GG62" s="12">
        <f t="shared" ca="1" si="62"/>
        <v>0</v>
      </c>
      <c r="GH62" s="12">
        <f t="shared" ca="1" si="62"/>
        <v>0</v>
      </c>
      <c r="GI62" s="12">
        <f t="shared" ca="1" si="62"/>
        <v>0</v>
      </c>
      <c r="GJ62" s="12">
        <f t="shared" ca="1" si="62"/>
        <v>0</v>
      </c>
    </row>
    <row r="64" spans="1:192" s="359" customFormat="1" x14ac:dyDescent="0.25">
      <c r="A64" s="357"/>
      <c r="B64" s="357"/>
      <c r="C64" s="575"/>
      <c r="D64" s="358"/>
      <c r="E64" s="124" t="str">
        <f t="shared" ref="E64:AJ64" si="63" xml:space="preserve"> E$57</f>
        <v>Aurelius premium discount factor</v>
      </c>
      <c r="F64" s="124">
        <f t="shared" si="63"/>
        <v>0</v>
      </c>
      <c r="G64" s="124">
        <f t="shared" si="63"/>
        <v>0</v>
      </c>
      <c r="H64" s="124">
        <f t="shared" si="63"/>
        <v>0</v>
      </c>
      <c r="I64" s="124">
        <f t="shared" si="63"/>
        <v>0</v>
      </c>
      <c r="J64" s="124">
        <f t="shared" si="63"/>
        <v>0</v>
      </c>
      <c r="K64" s="124">
        <f t="shared" si="63"/>
        <v>0</v>
      </c>
      <c r="L64" s="124">
        <f t="shared" si="63"/>
        <v>1</v>
      </c>
      <c r="M64" s="124">
        <f t="shared" si="63"/>
        <v>0.97214087787400094</v>
      </c>
      <c r="N64" s="124">
        <f t="shared" si="63"/>
        <v>0.9447645013857503</v>
      </c>
      <c r="O64" s="124">
        <f t="shared" si="63"/>
        <v>0.91815906870480601</v>
      </c>
      <c r="P64" s="124">
        <f t="shared" si="63"/>
        <v>0.89285714285714279</v>
      </c>
      <c r="Q64" s="124">
        <f t="shared" si="63"/>
        <v>0.86798292667321519</v>
      </c>
      <c r="R64" s="124">
        <f t="shared" si="63"/>
        <v>0.8435397333801341</v>
      </c>
      <c r="S64" s="124">
        <f t="shared" si="63"/>
        <v>0.81978488277214812</v>
      </c>
      <c r="T64" s="124">
        <f t="shared" si="63"/>
        <v>0.79719387755102034</v>
      </c>
      <c r="U64" s="124">
        <f t="shared" si="63"/>
        <v>0.77498475595822769</v>
      </c>
      <c r="V64" s="124">
        <f t="shared" si="63"/>
        <v>0.75316047623226257</v>
      </c>
      <c r="W64" s="124">
        <f t="shared" si="63"/>
        <v>0.73195078818941794</v>
      </c>
      <c r="X64" s="124">
        <f t="shared" si="63"/>
        <v>0.71155928179102779</v>
      </c>
      <c r="Y64" s="124">
        <f t="shared" si="63"/>
        <v>0.69173586485972338</v>
      </c>
      <c r="Z64" s="124">
        <f t="shared" si="63"/>
        <v>0.67225595006770289</v>
      </c>
      <c r="AA64" s="124">
        <f t="shared" si="63"/>
        <v>0.65332460749751065</v>
      </c>
      <c r="AB64" s="124">
        <f t="shared" si="63"/>
        <v>0.63532078731341757</v>
      </c>
      <c r="AC64" s="124">
        <f t="shared" si="63"/>
        <v>0.61762130791046721</v>
      </c>
      <c r="AD64" s="124">
        <f t="shared" si="63"/>
        <v>0.60022852684616324</v>
      </c>
      <c r="AE64" s="124">
        <f t="shared" si="63"/>
        <v>0.58332554240849155</v>
      </c>
      <c r="AF64" s="124">
        <f t="shared" si="63"/>
        <v>0.56725070295840851</v>
      </c>
      <c r="AG64" s="124">
        <f t="shared" si="63"/>
        <v>0.5514475963486315</v>
      </c>
      <c r="AH64" s="124">
        <f t="shared" si="63"/>
        <v>0.53591832754121715</v>
      </c>
      <c r="AI64" s="124">
        <f t="shared" si="63"/>
        <v>0.52082637715043889</v>
      </c>
      <c r="AJ64" s="124">
        <f t="shared" si="63"/>
        <v>0.50647384192715039</v>
      </c>
      <c r="AK64" s="124">
        <f t="shared" ref="AK64:BP64" si="64" xml:space="preserve"> AK$57</f>
        <v>0.49236392531127798</v>
      </c>
      <c r="AL64" s="124">
        <f t="shared" si="64"/>
        <v>0.47849850673322958</v>
      </c>
      <c r="AM64" s="124">
        <f t="shared" si="64"/>
        <v>0.46502355102717746</v>
      </c>
      <c r="AN64" s="124">
        <f t="shared" si="64"/>
        <v>0.45206840312764562</v>
      </c>
      <c r="AO64" s="124">
        <f t="shared" si="64"/>
        <v>0.43947417427560731</v>
      </c>
      <c r="AP64" s="124">
        <f t="shared" si="64"/>
        <v>0.42709817947314249</v>
      </c>
      <c r="AQ64" s="124">
        <f t="shared" si="64"/>
        <v>0.41507070400654794</v>
      </c>
      <c r="AR64" s="124">
        <f t="shared" si="64"/>
        <v>0.40363250279254076</v>
      </c>
      <c r="AS64" s="124">
        <f t="shared" si="64"/>
        <v>0.39238765560322081</v>
      </c>
      <c r="AT64" s="124">
        <f t="shared" si="64"/>
        <v>0.38133766024387727</v>
      </c>
      <c r="AU64" s="124">
        <f t="shared" si="64"/>
        <v>0.37059884286298922</v>
      </c>
      <c r="AV64" s="124">
        <f t="shared" si="64"/>
        <v>0.36038616320762562</v>
      </c>
      <c r="AW64" s="124">
        <f t="shared" si="64"/>
        <v>0.35034612107430418</v>
      </c>
      <c r="AX64" s="124">
        <f t="shared" si="64"/>
        <v>0.34048005378917612</v>
      </c>
      <c r="AY64" s="124">
        <f t="shared" si="64"/>
        <v>0.33089182398481176</v>
      </c>
      <c r="AZ64" s="124">
        <f t="shared" si="64"/>
        <v>0.32177336000680862</v>
      </c>
      <c r="BA64" s="124">
        <f t="shared" si="64"/>
        <v>0.31280903667348586</v>
      </c>
      <c r="BB64" s="124">
        <f t="shared" si="64"/>
        <v>0.30400004802605007</v>
      </c>
      <c r="BC64" s="124">
        <f t="shared" si="64"/>
        <v>0.29543912855786764</v>
      </c>
      <c r="BD64" s="124">
        <f t="shared" si="64"/>
        <v>0.28720845379457532</v>
      </c>
      <c r="BE64" s="124">
        <f t="shared" si="64"/>
        <v>0.27920707840469289</v>
      </c>
      <c r="BF64" s="124">
        <f t="shared" si="64"/>
        <v>0.27134435164300424</v>
      </c>
      <c r="BG64" s="124">
        <f t="shared" si="64"/>
        <v>0.26370304646017462</v>
      </c>
      <c r="BH64" s="124">
        <f t="shared" si="64"/>
        <v>0.25643611945944222</v>
      </c>
      <c r="BI64" s="124">
        <f t="shared" si="64"/>
        <v>0.24929203428990437</v>
      </c>
      <c r="BJ64" s="124">
        <f t="shared" si="64"/>
        <v>0.24227174253839659</v>
      </c>
      <c r="BK64" s="124">
        <f t="shared" si="64"/>
        <v>0.23544914862515584</v>
      </c>
      <c r="BL64" s="124">
        <f t="shared" si="64"/>
        <v>0.22896082094593051</v>
      </c>
      <c r="BM64" s="124">
        <f t="shared" si="64"/>
        <v>0.22258217347312886</v>
      </c>
      <c r="BN64" s="124">
        <f t="shared" si="64"/>
        <v>0.21631405583785404</v>
      </c>
      <c r="BO64" s="124">
        <f t="shared" si="64"/>
        <v>0.21022245412960344</v>
      </c>
      <c r="BP64" s="124">
        <f t="shared" si="64"/>
        <v>0.20442930441600937</v>
      </c>
      <c r="BQ64" s="124">
        <f t="shared" ref="BQ64:CV64" si="65" xml:space="preserve"> BQ$57</f>
        <v>0.19873408345815077</v>
      </c>
      <c r="BR64" s="124">
        <f t="shared" si="65"/>
        <v>0.19313754985522683</v>
      </c>
      <c r="BS64" s="124">
        <f t="shared" si="65"/>
        <v>0.18769861975857449</v>
      </c>
      <c r="BT64" s="124">
        <f t="shared" si="65"/>
        <v>0.18246950098783887</v>
      </c>
      <c r="BU64" s="124">
        <f t="shared" si="65"/>
        <v>0.17738606087554862</v>
      </c>
      <c r="BV64" s="124">
        <f t="shared" si="65"/>
        <v>0.17239070711888227</v>
      </c>
      <c r="BW64" s="124">
        <f t="shared" si="65"/>
        <v>0.16753602709402482</v>
      </c>
      <c r="BX64" s="124">
        <f t="shared" si="65"/>
        <v>0.16291919731057042</v>
      </c>
      <c r="BY64" s="124">
        <f t="shared" si="65"/>
        <v>0.15838041149602552</v>
      </c>
      <c r="BZ64" s="124">
        <f t="shared" si="65"/>
        <v>0.15392027421328777</v>
      </c>
      <c r="CA64" s="124">
        <f t="shared" si="65"/>
        <v>0.14958573847680787</v>
      </c>
      <c r="CB64" s="124">
        <f t="shared" si="65"/>
        <v>0.14546356902729501</v>
      </c>
      <c r="CC64" s="124">
        <f t="shared" si="65"/>
        <v>0.14141108169287991</v>
      </c>
      <c r="CD64" s="124">
        <f t="shared" si="65"/>
        <v>0.1374288162618641</v>
      </c>
      <c r="CE64" s="124">
        <f t="shared" si="65"/>
        <v>0.13355869506857845</v>
      </c>
      <c r="CF64" s="124">
        <f t="shared" si="65"/>
        <v>0.1298781866315134</v>
      </c>
      <c r="CG64" s="124">
        <f t="shared" si="65"/>
        <v>0.12625989436864277</v>
      </c>
      <c r="CH64" s="124">
        <f t="shared" si="65"/>
        <v>0.12270430023380718</v>
      </c>
      <c r="CI64" s="124">
        <f t="shared" si="65"/>
        <v>0.11924883488265935</v>
      </c>
      <c r="CJ64" s="124">
        <f t="shared" si="65"/>
        <v>0.11592666702828024</v>
      </c>
      <c r="CK64" s="124">
        <f t="shared" si="65"/>
        <v>0.11269705185387936</v>
      </c>
      <c r="CL64" s="124">
        <f t="shared" si="65"/>
        <v>0.10952339977228503</v>
      </c>
      <c r="CM64" s="124">
        <f t="shared" si="65"/>
        <v>0.1064391206367379</v>
      </c>
      <c r="CN64" s="124">
        <f t="shared" si="65"/>
        <v>0.10350595270382165</v>
      </c>
      <c r="CO64" s="124">
        <f t="shared" si="65"/>
        <v>0.10062236772667801</v>
      </c>
      <c r="CP64" s="124">
        <f t="shared" si="65"/>
        <v>9.7788749796683075E-2</v>
      </c>
      <c r="CQ64" s="124">
        <f t="shared" si="65"/>
        <v>9.5034929139944546E-2</v>
      </c>
      <c r="CR64" s="124">
        <f t="shared" si="65"/>
        <v>9.2416029199840752E-2</v>
      </c>
      <c r="CS64" s="124">
        <f t="shared" si="65"/>
        <v>8.9841399755962489E-2</v>
      </c>
      <c r="CT64" s="124">
        <f t="shared" si="65"/>
        <v>8.7311383747038451E-2</v>
      </c>
      <c r="CU64" s="124">
        <f t="shared" si="65"/>
        <v>8.4852615303521908E-2</v>
      </c>
      <c r="CV64" s="124">
        <f t="shared" si="65"/>
        <v>8.2514311785572086E-2</v>
      </c>
      <c r="CW64" s="124">
        <f t="shared" ref="CW64:EB64" si="66" xml:space="preserve"> CW$57</f>
        <v>8.0215535496395082E-2</v>
      </c>
      <c r="CX64" s="124">
        <f t="shared" si="66"/>
        <v>7.7956592631284322E-2</v>
      </c>
      <c r="CY64" s="124">
        <f t="shared" si="66"/>
        <v>7.5761263663858852E-2</v>
      </c>
      <c r="CZ64" s="124">
        <f t="shared" si="66"/>
        <v>7.3650621367027394E-2</v>
      </c>
      <c r="DA64" s="124">
        <f t="shared" si="66"/>
        <v>7.159877971170768E-2</v>
      </c>
      <c r="DB64" s="124">
        <f t="shared" si="66"/>
        <v>6.958249257257032E-2</v>
      </c>
      <c r="DC64" s="124">
        <f t="shared" si="66"/>
        <v>6.7622985923880163E-2</v>
      </c>
      <c r="DD64" s="124">
        <f t="shared" si="66"/>
        <v>6.5759483363417304E-2</v>
      </c>
      <c r="DE64" s="124">
        <f t="shared" si="66"/>
        <v>6.3927481885453274E-2</v>
      </c>
      <c r="DF64" s="124">
        <f t="shared" si="66"/>
        <v>6.2127225511223502E-2</v>
      </c>
      <c r="DG64" s="124">
        <f t="shared" si="66"/>
        <v>6.0377666003464434E-2</v>
      </c>
      <c r="DH64" s="124">
        <f t="shared" si="66"/>
        <v>5.8713824431622597E-2</v>
      </c>
      <c r="DI64" s="124">
        <f t="shared" si="66"/>
        <v>5.7078108826297561E-2</v>
      </c>
      <c r="DJ64" s="124">
        <f t="shared" si="66"/>
        <v>5.5470737063592408E-2</v>
      </c>
      <c r="DK64" s="124">
        <f t="shared" si="66"/>
        <v>5.3908630360236097E-2</v>
      </c>
      <c r="DL64" s="124">
        <f t="shared" si="66"/>
        <v>5.2423057528234465E-2</v>
      </c>
      <c r="DM64" s="124">
        <f t="shared" si="66"/>
        <v>5.0962597166337102E-2</v>
      </c>
      <c r="DN64" s="124">
        <f t="shared" si="66"/>
        <v>4.9527443806778933E-2</v>
      </c>
      <c r="DO64" s="124">
        <f t="shared" si="66"/>
        <v>4.813270567878223E-2</v>
      </c>
      <c r="DP64" s="124">
        <f t="shared" si="66"/>
        <v>4.6791770753022252E-2</v>
      </c>
      <c r="DQ64" s="124">
        <f t="shared" si="66"/>
        <v>4.5488193097122077E-2</v>
      </c>
      <c r="DR64" s="124">
        <f t="shared" si="66"/>
        <v>4.4207203964435414E-2</v>
      </c>
      <c r="DS64" s="124">
        <f t="shared" si="66"/>
        <v>4.2962288657643698E-2</v>
      </c>
      <c r="DT64" s="124">
        <f t="shared" si="66"/>
        <v>4.1778366743769862E-2</v>
      </c>
      <c r="DU64" s="124">
        <f t="shared" si="66"/>
        <v>4.0614458122430405E-2</v>
      </c>
      <c r="DV64" s="124">
        <f t="shared" si="66"/>
        <v>3.9470717825388767E-2</v>
      </c>
      <c r="DW64" s="124">
        <f t="shared" si="66"/>
        <v>3.8359186301467577E-2</v>
      </c>
      <c r="DX64" s="124">
        <f t="shared" si="66"/>
        <v>3.7302113164080233E-2</v>
      </c>
      <c r="DY64" s="124">
        <f t="shared" si="66"/>
        <v>3.6262909037884289E-2</v>
      </c>
      <c r="DZ64" s="124">
        <f t="shared" si="66"/>
        <v>3.5241712344097106E-2</v>
      </c>
      <c r="EA64" s="124">
        <f t="shared" si="66"/>
        <v>3.4249273483453191E-2</v>
      </c>
      <c r="EB64" s="124">
        <f t="shared" si="66"/>
        <v>3.330545818221449E-2</v>
      </c>
      <c r="EC64" s="124">
        <f t="shared" ref="EC64:FH64" si="67" xml:space="preserve"> EC$57</f>
        <v>0</v>
      </c>
      <c r="ED64" s="124">
        <f t="shared" si="67"/>
        <v>0</v>
      </c>
      <c r="EE64" s="124">
        <f t="shared" si="67"/>
        <v>0</v>
      </c>
      <c r="EF64" s="124">
        <f t="shared" si="67"/>
        <v>0</v>
      </c>
      <c r="EG64" s="124">
        <f t="shared" si="67"/>
        <v>0</v>
      </c>
      <c r="EH64" s="124">
        <f t="shared" si="67"/>
        <v>0</v>
      </c>
      <c r="EI64" s="124">
        <f t="shared" si="67"/>
        <v>0</v>
      </c>
      <c r="EJ64" s="124">
        <f t="shared" si="67"/>
        <v>0</v>
      </c>
      <c r="EK64" s="124">
        <f t="shared" si="67"/>
        <v>0</v>
      </c>
      <c r="EL64" s="124">
        <f t="shared" si="67"/>
        <v>0</v>
      </c>
      <c r="EM64" s="124">
        <f t="shared" si="67"/>
        <v>0</v>
      </c>
      <c r="EN64" s="124">
        <f t="shared" si="67"/>
        <v>0</v>
      </c>
      <c r="EO64" s="124">
        <f t="shared" si="67"/>
        <v>0</v>
      </c>
      <c r="EP64" s="124">
        <f t="shared" si="67"/>
        <v>0</v>
      </c>
      <c r="EQ64" s="124">
        <f t="shared" si="67"/>
        <v>0</v>
      </c>
      <c r="ER64" s="124">
        <f t="shared" si="67"/>
        <v>0</v>
      </c>
      <c r="ES64" s="124">
        <f t="shared" si="67"/>
        <v>0</v>
      </c>
      <c r="ET64" s="124">
        <f t="shared" si="67"/>
        <v>0</v>
      </c>
      <c r="EU64" s="124">
        <f t="shared" si="67"/>
        <v>0</v>
      </c>
      <c r="EV64" s="124">
        <f t="shared" si="67"/>
        <v>0</v>
      </c>
      <c r="EW64" s="124">
        <f t="shared" si="67"/>
        <v>0</v>
      </c>
      <c r="EX64" s="124">
        <f t="shared" si="67"/>
        <v>0</v>
      </c>
      <c r="EY64" s="124">
        <f t="shared" si="67"/>
        <v>0</v>
      </c>
      <c r="EZ64" s="124">
        <f t="shared" si="67"/>
        <v>0</v>
      </c>
      <c r="FA64" s="124">
        <f t="shared" si="67"/>
        <v>0</v>
      </c>
      <c r="FB64" s="124">
        <f t="shared" si="67"/>
        <v>0</v>
      </c>
      <c r="FC64" s="124">
        <f t="shared" si="67"/>
        <v>0</v>
      </c>
      <c r="FD64" s="124">
        <f t="shared" si="67"/>
        <v>0</v>
      </c>
      <c r="FE64" s="124">
        <f t="shared" si="67"/>
        <v>0</v>
      </c>
      <c r="FF64" s="124">
        <f t="shared" si="67"/>
        <v>0</v>
      </c>
      <c r="FG64" s="124">
        <f t="shared" si="67"/>
        <v>0</v>
      </c>
      <c r="FH64" s="124">
        <f t="shared" si="67"/>
        <v>0</v>
      </c>
      <c r="FI64" s="124">
        <f t="shared" ref="FI64:GJ64" si="68" xml:space="preserve"> FI$57</f>
        <v>0</v>
      </c>
      <c r="FJ64" s="124">
        <f t="shared" si="68"/>
        <v>0</v>
      </c>
      <c r="FK64" s="124">
        <f t="shared" si="68"/>
        <v>0</v>
      </c>
      <c r="FL64" s="124">
        <f t="shared" si="68"/>
        <v>0</v>
      </c>
      <c r="FM64" s="124">
        <f t="shared" si="68"/>
        <v>0</v>
      </c>
      <c r="FN64" s="124">
        <f t="shared" si="68"/>
        <v>0</v>
      </c>
      <c r="FO64" s="124">
        <f t="shared" si="68"/>
        <v>0</v>
      </c>
      <c r="FP64" s="124">
        <f t="shared" si="68"/>
        <v>0</v>
      </c>
      <c r="FQ64" s="124">
        <f t="shared" si="68"/>
        <v>0</v>
      </c>
      <c r="FR64" s="124">
        <f t="shared" si="68"/>
        <v>0</v>
      </c>
      <c r="FS64" s="124">
        <f t="shared" si="68"/>
        <v>0</v>
      </c>
      <c r="FT64" s="124">
        <f t="shared" si="68"/>
        <v>0</v>
      </c>
      <c r="FU64" s="124">
        <f t="shared" si="68"/>
        <v>0</v>
      </c>
      <c r="FV64" s="124">
        <f t="shared" si="68"/>
        <v>0</v>
      </c>
      <c r="FW64" s="124">
        <f t="shared" si="68"/>
        <v>0</v>
      </c>
      <c r="FX64" s="124">
        <f t="shared" si="68"/>
        <v>0</v>
      </c>
      <c r="FY64" s="124">
        <f t="shared" si="68"/>
        <v>0</v>
      </c>
      <c r="FZ64" s="124">
        <f t="shared" si="68"/>
        <v>0</v>
      </c>
      <c r="GA64" s="124">
        <f t="shared" si="68"/>
        <v>0</v>
      </c>
      <c r="GB64" s="124">
        <f t="shared" si="68"/>
        <v>0</v>
      </c>
      <c r="GC64" s="124">
        <f t="shared" si="68"/>
        <v>0</v>
      </c>
      <c r="GD64" s="124">
        <f t="shared" si="68"/>
        <v>0</v>
      </c>
      <c r="GE64" s="124">
        <f t="shared" si="68"/>
        <v>0</v>
      </c>
      <c r="GF64" s="124">
        <f t="shared" si="68"/>
        <v>0</v>
      </c>
      <c r="GG64" s="124">
        <f t="shared" si="68"/>
        <v>0</v>
      </c>
      <c r="GH64" s="124">
        <f t="shared" si="68"/>
        <v>0</v>
      </c>
      <c r="GI64" s="124">
        <f t="shared" si="68"/>
        <v>0</v>
      </c>
      <c r="GJ64" s="124">
        <f t="shared" si="68"/>
        <v>0</v>
      </c>
    </row>
    <row r="65" spans="1:192" x14ac:dyDescent="0.25">
      <c r="E65" s="126" t="str">
        <f t="shared" ref="E65:AJ65" si="69" xml:space="preserve"> E$62</f>
        <v>Aurelius cashflow excluding premium</v>
      </c>
      <c r="F65" s="126">
        <f t="shared" si="69"/>
        <v>0</v>
      </c>
      <c r="G65" s="126" t="str">
        <f t="shared" si="69"/>
        <v>$ 000s</v>
      </c>
      <c r="H65" s="126">
        <f t="shared" ca="1" si="69"/>
        <v>87053.301884379034</v>
      </c>
      <c r="I65" s="126">
        <f t="shared" si="69"/>
        <v>0</v>
      </c>
      <c r="J65" s="126">
        <f t="shared" ca="1" si="69"/>
        <v>0</v>
      </c>
      <c r="K65" s="126">
        <f t="shared" ca="1" si="69"/>
        <v>0</v>
      </c>
      <c r="L65" s="126">
        <f t="shared" ca="1" si="69"/>
        <v>-12000.000000000002</v>
      </c>
      <c r="M65" s="126">
        <f t="shared" ca="1" si="69"/>
        <v>784.7500000000008</v>
      </c>
      <c r="N65" s="126">
        <f t="shared" ca="1" si="69"/>
        <v>980.27000000000044</v>
      </c>
      <c r="O65" s="126">
        <f t="shared" ca="1" si="69"/>
        <v>0</v>
      </c>
      <c r="P65" s="126">
        <f t="shared" ca="1" si="69"/>
        <v>0</v>
      </c>
      <c r="Q65" s="126">
        <f t="shared" ca="1" si="69"/>
        <v>210.40713277935367</v>
      </c>
      <c r="R65" s="126">
        <f t="shared" ca="1" si="69"/>
        <v>1014.0574626865678</v>
      </c>
      <c r="S65" s="126">
        <f t="shared" ca="1" si="69"/>
        <v>0</v>
      </c>
      <c r="T65" s="126">
        <f t="shared" ca="1" si="69"/>
        <v>0</v>
      </c>
      <c r="U65" s="126">
        <f t="shared" ca="1" si="69"/>
        <v>327.80630864214356</v>
      </c>
      <c r="V65" s="126">
        <f t="shared" ca="1" si="69"/>
        <v>1047.9011071508139</v>
      </c>
      <c r="W65" s="126">
        <f t="shared" ca="1" si="69"/>
        <v>0</v>
      </c>
      <c r="X65" s="126">
        <f t="shared" ca="1" si="69"/>
        <v>0</v>
      </c>
      <c r="Y65" s="126">
        <f t="shared" ca="1" si="69"/>
        <v>441.57132495239159</v>
      </c>
      <c r="Z65" s="126">
        <f t="shared" ca="1" si="69"/>
        <v>1081.800653881407</v>
      </c>
      <c r="AA65" s="126">
        <f t="shared" ca="1" si="69"/>
        <v>0</v>
      </c>
      <c r="AB65" s="126">
        <f t="shared" ca="1" si="69"/>
        <v>0</v>
      </c>
      <c r="AC65" s="126">
        <f t="shared" ca="1" si="69"/>
        <v>562.90966675146444</v>
      </c>
      <c r="AD65" s="126">
        <f t="shared" ca="1" si="69"/>
        <v>1115.7558247576196</v>
      </c>
      <c r="AE65" s="126">
        <f t="shared" ca="1" si="69"/>
        <v>0</v>
      </c>
      <c r="AF65" s="126">
        <f t="shared" ca="1" si="69"/>
        <v>0</v>
      </c>
      <c r="AG65" s="126">
        <f t="shared" ca="1" si="69"/>
        <v>680.61283820842334</v>
      </c>
      <c r="AH65" s="126">
        <f t="shared" ca="1" si="69"/>
        <v>1149.7663430424079</v>
      </c>
      <c r="AI65" s="126">
        <f t="shared" ca="1" si="69"/>
        <v>0</v>
      </c>
      <c r="AJ65" s="126">
        <f t="shared" ca="1" si="69"/>
        <v>0</v>
      </c>
      <c r="AK65" s="126">
        <f t="shared" ref="AK65:BP65" ca="1" si="70" xml:space="preserve"> AK$62</f>
        <v>798.41633492911205</v>
      </c>
      <c r="AL65" s="126">
        <f t="shared" ca="1" si="70"/>
        <v>1159.6997914181447</v>
      </c>
      <c r="AM65" s="126">
        <f t="shared" ca="1" si="70"/>
        <v>0</v>
      </c>
      <c r="AN65" s="126">
        <f t="shared" ca="1" si="70"/>
        <v>0</v>
      </c>
      <c r="AO65" s="126">
        <f t="shared" ca="1" si="70"/>
        <v>610.55359878284469</v>
      </c>
      <c r="AP65" s="126">
        <f t="shared" ca="1" si="70"/>
        <v>924.73607381038391</v>
      </c>
      <c r="AQ65" s="126">
        <f t="shared" ca="1" si="70"/>
        <v>0</v>
      </c>
      <c r="AR65" s="126">
        <f t="shared" ca="1" si="70"/>
        <v>0</v>
      </c>
      <c r="AS65" s="126">
        <f t="shared" ca="1" si="70"/>
        <v>648.51224477164737</v>
      </c>
      <c r="AT65" s="126">
        <f t="shared" ca="1" si="70"/>
        <v>935.31215256523376</v>
      </c>
      <c r="AU65" s="126">
        <f t="shared" ca="1" si="70"/>
        <v>0</v>
      </c>
      <c r="AV65" s="126">
        <f t="shared" ca="1" si="70"/>
        <v>0</v>
      </c>
      <c r="AW65" s="126">
        <f t="shared" ca="1" si="70"/>
        <v>695.82872153560766</v>
      </c>
      <c r="AX65" s="126">
        <f t="shared" ca="1" si="70"/>
        <v>949.04122447624604</v>
      </c>
      <c r="AY65" s="126">
        <f t="shared" ca="1" si="70"/>
        <v>0</v>
      </c>
      <c r="AZ65" s="126">
        <f t="shared" ca="1" si="70"/>
        <v>0</v>
      </c>
      <c r="BA65" s="126">
        <f t="shared" ca="1" si="70"/>
        <v>1451.8625355414442</v>
      </c>
      <c r="BB65" s="126">
        <f t="shared" ca="1" si="70"/>
        <v>1656.3302641282914</v>
      </c>
      <c r="BC65" s="126">
        <f t="shared" ca="1" si="70"/>
        <v>670.17573551500368</v>
      </c>
      <c r="BD65" s="126">
        <f t="shared" ca="1" si="70"/>
        <v>667.85609108900394</v>
      </c>
      <c r="BE65" s="126">
        <f t="shared" ca="1" si="70"/>
        <v>1497.5289592499223</v>
      </c>
      <c r="BF65" s="126">
        <f t="shared" ca="1" si="70"/>
        <v>1638.6772417336952</v>
      </c>
      <c r="BG65" s="126">
        <f t="shared" ca="1" si="70"/>
        <v>657.8697324759919</v>
      </c>
      <c r="BH65" s="126">
        <f t="shared" ca="1" si="70"/>
        <v>655.98036759323759</v>
      </c>
      <c r="BI65" s="126">
        <f t="shared" ca="1" si="70"/>
        <v>1481.9233121144405</v>
      </c>
      <c r="BJ65" s="126">
        <f t="shared" ca="1" si="70"/>
        <v>1622.7472763060009</v>
      </c>
      <c r="BK65" s="126">
        <f t="shared" ca="1" si="70"/>
        <v>647.17842276829435</v>
      </c>
      <c r="BL65" s="126">
        <f t="shared" ca="1" si="70"/>
        <v>645.63952326276058</v>
      </c>
      <c r="BM65" s="126">
        <f t="shared" ca="1" si="70"/>
        <v>1467.7973111800848</v>
      </c>
      <c r="BN65" s="126">
        <f t="shared" ca="1" si="70"/>
        <v>1608.2284702949935</v>
      </c>
      <c r="BO65" s="126">
        <f t="shared" ca="1" si="70"/>
        <v>637.80561422063511</v>
      </c>
      <c r="BP65" s="126">
        <f t="shared" ca="1" si="70"/>
        <v>636.5521709552562</v>
      </c>
      <c r="BQ65" s="126">
        <f t="shared" ref="BQ65:CV65" ca="1" si="71" xml:space="preserve"> BQ$62</f>
        <v>1454.8835316417842</v>
      </c>
      <c r="BR65" s="126">
        <f t="shared" ca="1" si="71"/>
        <v>1594.8667427949322</v>
      </c>
      <c r="BS65" s="126">
        <f t="shared" ca="1" si="71"/>
        <v>629.51003992423148</v>
      </c>
      <c r="BT65" s="126">
        <f t="shared" ca="1" si="71"/>
        <v>628.48910255055989</v>
      </c>
      <c r="BU65" s="126">
        <f t="shared" ca="1" si="71"/>
        <v>1442.9641192979482</v>
      </c>
      <c r="BV65" s="126">
        <f t="shared" ca="1" si="71"/>
        <v>1582.4551051094063</v>
      </c>
      <c r="BW65" s="126">
        <f t="shared" ca="1" si="71"/>
        <v>622.09517002214079</v>
      </c>
      <c r="BX65" s="126">
        <f t="shared" ca="1" si="71"/>
        <v>441.45672383935863</v>
      </c>
      <c r="BY65" s="126">
        <f t="shared" ca="1" si="71"/>
        <v>1096.8519400031516</v>
      </c>
      <c r="BZ65" s="126">
        <f t="shared" ca="1" si="71"/>
        <v>1236.5657527307112</v>
      </c>
      <c r="CA65" s="126">
        <f t="shared" ca="1" si="71"/>
        <v>281.8546990923889</v>
      </c>
      <c r="CB65" s="126">
        <f t="shared" ca="1" si="71"/>
        <v>281.85469909238935</v>
      </c>
      <c r="CC65" s="126">
        <f t="shared" ca="1" si="71"/>
        <v>1089.2059104508974</v>
      </c>
      <c r="CD65" s="126">
        <f t="shared" ca="1" si="71"/>
        <v>1228.2246295827972</v>
      </c>
      <c r="CE65" s="126">
        <f t="shared" ca="1" si="71"/>
        <v>278.26338218148175</v>
      </c>
      <c r="CF65" s="126">
        <f t="shared" ca="1" si="71"/>
        <v>278.2633821814822</v>
      </c>
      <c r="CG65" s="126">
        <f t="shared" ca="1" si="71"/>
        <v>1081.5979208466647</v>
      </c>
      <c r="CH65" s="126">
        <f t="shared" ca="1" si="71"/>
        <v>1219.9250045599979</v>
      </c>
      <c r="CI65" s="126">
        <f t="shared" ca="1" si="71"/>
        <v>274.68993251888753</v>
      </c>
      <c r="CJ65" s="126">
        <f t="shared" ca="1" si="71"/>
        <v>274.68993251888782</v>
      </c>
      <c r="CK65" s="126">
        <f t="shared" ca="1" si="71"/>
        <v>1074.0277819369801</v>
      </c>
      <c r="CL65" s="126">
        <f t="shared" ca="1" si="71"/>
        <v>1211.6666712039776</v>
      </c>
      <c r="CM65" s="126">
        <f t="shared" ca="1" si="71"/>
        <v>271.13426121282333</v>
      </c>
      <c r="CN65" s="126">
        <f t="shared" ca="1" si="71"/>
        <v>271.13426121282379</v>
      </c>
      <c r="CO65" s="126">
        <f t="shared" ca="1" si="71"/>
        <v>1066.4953054099301</v>
      </c>
      <c r="CP65" s="126">
        <f t="shared" ca="1" si="71"/>
        <v>1203.44942408356</v>
      </c>
      <c r="CQ65" s="126">
        <f t="shared" ca="1" si="71"/>
        <v>267.59627981375468</v>
      </c>
      <c r="CR65" s="126">
        <f t="shared" ca="1" si="71"/>
        <v>267.59627981375496</v>
      </c>
      <c r="CS65" s="126">
        <f t="shared" ca="1" si="71"/>
        <v>1059.0003038904786</v>
      </c>
      <c r="CT65" s="126">
        <f t="shared" ca="1" si="71"/>
        <v>1195.2730587896126</v>
      </c>
      <c r="CU65" s="126">
        <f t="shared" ca="1" si="71"/>
        <v>264.07590031219399</v>
      </c>
      <c r="CV65" s="126">
        <f t="shared" ca="1" si="71"/>
        <v>264.07590031219428</v>
      </c>
      <c r="CW65" s="126">
        <f t="shared" ref="CW65:EB65" ca="1" si="72" xml:space="preserve"> CW$62</f>
        <v>1051.5425909357994</v>
      </c>
      <c r="CX65" s="126">
        <f t="shared" ca="1" si="72"/>
        <v>1187.1373719299631</v>
      </c>
      <c r="CY65" s="126">
        <f t="shared" ca="1" si="72"/>
        <v>260.57303513651146</v>
      </c>
      <c r="CZ65" s="126">
        <f t="shared" ca="1" si="72"/>
        <v>260.57303513651192</v>
      </c>
      <c r="DA65" s="126">
        <f t="shared" ca="1" si="72"/>
        <v>1044.1219810306468</v>
      </c>
      <c r="DB65" s="126">
        <f t="shared" ca="1" si="72"/>
        <v>1179.0421611243416</v>
      </c>
      <c r="DC65" s="126">
        <f t="shared" ca="1" si="72"/>
        <v>257.0875971507578</v>
      </c>
      <c r="DD65" s="126">
        <f t="shared" ca="1" si="72"/>
        <v>257.08759715075809</v>
      </c>
      <c r="DE65" s="126">
        <f t="shared" ca="1" si="72"/>
        <v>1036.7382895827329</v>
      </c>
      <c r="DF65" s="126">
        <f t="shared" ca="1" si="72"/>
        <v>1170.9872249993448</v>
      </c>
      <c r="DG65" s="126">
        <f t="shared" ca="1" si="72"/>
        <v>253.61949965249528</v>
      </c>
      <c r="DH65" s="126">
        <f t="shared" ca="1" si="72"/>
        <v>253.61949965249573</v>
      </c>
      <c r="DI65" s="126">
        <f t="shared" ca="1" si="72"/>
        <v>1349.3913329181426</v>
      </c>
      <c r="DJ65" s="126">
        <f t="shared" ca="1" si="72"/>
        <v>1482.9723631834277</v>
      </c>
      <c r="DK65" s="126">
        <f t="shared" ca="1" si="72"/>
        <v>570.16865637064234</v>
      </c>
      <c r="DL65" s="126">
        <f t="shared" ca="1" si="72"/>
        <v>570.16865637064257</v>
      </c>
      <c r="DM65" s="126">
        <f t="shared" ca="1" si="72"/>
        <v>1342.0809282767591</v>
      </c>
      <c r="DN65" s="126">
        <f t="shared" ca="1" si="72"/>
        <v>1474.9973763019186</v>
      </c>
      <c r="DO65" s="126">
        <f t="shared" ca="1" si="72"/>
        <v>566.73498146332565</v>
      </c>
      <c r="DP65" s="126">
        <f t="shared" ca="1" si="72"/>
        <v>566.73498146332611</v>
      </c>
      <c r="DQ65" s="126">
        <f t="shared" ca="1" si="72"/>
        <v>1334.8068938077204</v>
      </c>
      <c r="DR65" s="126">
        <f t="shared" ca="1" si="72"/>
        <v>1467.0620659720585</v>
      </c>
      <c r="DS65" s="126">
        <f t="shared" ca="1" si="72"/>
        <v>563.31838951574707</v>
      </c>
      <c r="DT65" s="126">
        <f t="shared" ca="1" si="72"/>
        <v>563.31838951574741</v>
      </c>
      <c r="DU65" s="126">
        <f t="shared" ca="1" si="72"/>
        <v>1327.5690485648963</v>
      </c>
      <c r="DV65" s="126">
        <f t="shared" ca="1" si="72"/>
        <v>1459.1662347980689</v>
      </c>
      <c r="DW65" s="126">
        <f t="shared" ca="1" si="72"/>
        <v>559.918795538057</v>
      </c>
      <c r="DX65" s="126">
        <f t="shared" ca="1" si="72"/>
        <v>559.91879553805734</v>
      </c>
      <c r="DY65" s="126">
        <f t="shared" ca="1" si="72"/>
        <v>1320.367212502385</v>
      </c>
      <c r="DZ65" s="126">
        <f t="shared" ca="1" si="72"/>
        <v>1451.3096863662377</v>
      </c>
      <c r="EA65" s="126">
        <f t="shared" ca="1" si="72"/>
        <v>556.53611496324083</v>
      </c>
      <c r="EB65" s="126">
        <f t="shared" ca="1" si="72"/>
        <v>12556.536114963244</v>
      </c>
      <c r="EC65" s="126">
        <f t="shared" ref="EC65:FH65" ca="1" si="73" xml:space="preserve"> EC$62</f>
        <v>0</v>
      </c>
      <c r="ED65" s="126">
        <f t="shared" ca="1" si="73"/>
        <v>0</v>
      </c>
      <c r="EE65" s="126">
        <f t="shared" ca="1" si="73"/>
        <v>0</v>
      </c>
      <c r="EF65" s="126">
        <f t="shared" ca="1" si="73"/>
        <v>0</v>
      </c>
      <c r="EG65" s="126">
        <f t="shared" ca="1" si="73"/>
        <v>0</v>
      </c>
      <c r="EH65" s="126">
        <f t="shared" ca="1" si="73"/>
        <v>0</v>
      </c>
      <c r="EI65" s="126">
        <f t="shared" ca="1" si="73"/>
        <v>0</v>
      </c>
      <c r="EJ65" s="126">
        <f t="shared" ca="1" si="73"/>
        <v>0</v>
      </c>
      <c r="EK65" s="126">
        <f t="shared" ca="1" si="73"/>
        <v>0</v>
      </c>
      <c r="EL65" s="126">
        <f t="shared" ca="1" si="73"/>
        <v>0</v>
      </c>
      <c r="EM65" s="126">
        <f t="shared" ca="1" si="73"/>
        <v>0</v>
      </c>
      <c r="EN65" s="126">
        <f t="shared" ca="1" si="73"/>
        <v>0</v>
      </c>
      <c r="EO65" s="126">
        <f t="shared" ca="1" si="73"/>
        <v>0</v>
      </c>
      <c r="EP65" s="126">
        <f t="shared" ca="1" si="73"/>
        <v>0</v>
      </c>
      <c r="EQ65" s="126">
        <f t="shared" ca="1" si="73"/>
        <v>0</v>
      </c>
      <c r="ER65" s="126">
        <f t="shared" ca="1" si="73"/>
        <v>0</v>
      </c>
      <c r="ES65" s="126">
        <f t="shared" ca="1" si="73"/>
        <v>0</v>
      </c>
      <c r="ET65" s="126">
        <f t="shared" ca="1" si="73"/>
        <v>0</v>
      </c>
      <c r="EU65" s="126">
        <f t="shared" ca="1" si="73"/>
        <v>0</v>
      </c>
      <c r="EV65" s="126">
        <f t="shared" ca="1" si="73"/>
        <v>0</v>
      </c>
      <c r="EW65" s="126">
        <f t="shared" ca="1" si="73"/>
        <v>0</v>
      </c>
      <c r="EX65" s="126">
        <f t="shared" ca="1" si="73"/>
        <v>0</v>
      </c>
      <c r="EY65" s="126">
        <f t="shared" ca="1" si="73"/>
        <v>0</v>
      </c>
      <c r="EZ65" s="126">
        <f t="shared" ca="1" si="73"/>
        <v>0</v>
      </c>
      <c r="FA65" s="126">
        <f t="shared" ca="1" si="73"/>
        <v>0</v>
      </c>
      <c r="FB65" s="126">
        <f t="shared" ca="1" si="73"/>
        <v>0</v>
      </c>
      <c r="FC65" s="126">
        <f t="shared" ca="1" si="73"/>
        <v>0</v>
      </c>
      <c r="FD65" s="126">
        <f t="shared" ca="1" si="73"/>
        <v>0</v>
      </c>
      <c r="FE65" s="126">
        <f t="shared" ca="1" si="73"/>
        <v>0</v>
      </c>
      <c r="FF65" s="126">
        <f t="shared" ca="1" si="73"/>
        <v>0</v>
      </c>
      <c r="FG65" s="126">
        <f t="shared" ca="1" si="73"/>
        <v>0</v>
      </c>
      <c r="FH65" s="126">
        <f t="shared" ca="1" si="73"/>
        <v>0</v>
      </c>
      <c r="FI65" s="126">
        <f t="shared" ref="FI65:GJ65" ca="1" si="74" xml:space="preserve"> FI$62</f>
        <v>0</v>
      </c>
      <c r="FJ65" s="126">
        <f t="shared" ca="1" si="74"/>
        <v>0</v>
      </c>
      <c r="FK65" s="126">
        <f t="shared" ca="1" si="74"/>
        <v>0</v>
      </c>
      <c r="FL65" s="126">
        <f t="shared" ca="1" si="74"/>
        <v>0</v>
      </c>
      <c r="FM65" s="126">
        <f t="shared" ca="1" si="74"/>
        <v>0</v>
      </c>
      <c r="FN65" s="126">
        <f t="shared" ca="1" si="74"/>
        <v>0</v>
      </c>
      <c r="FO65" s="126">
        <f t="shared" ca="1" si="74"/>
        <v>0</v>
      </c>
      <c r="FP65" s="126">
        <f t="shared" ca="1" si="74"/>
        <v>0</v>
      </c>
      <c r="FQ65" s="126">
        <f t="shared" ca="1" si="74"/>
        <v>0</v>
      </c>
      <c r="FR65" s="126">
        <f t="shared" ca="1" si="74"/>
        <v>0</v>
      </c>
      <c r="FS65" s="126">
        <f t="shared" ca="1" si="74"/>
        <v>0</v>
      </c>
      <c r="FT65" s="126">
        <f t="shared" ca="1" si="74"/>
        <v>0</v>
      </c>
      <c r="FU65" s="126">
        <f t="shared" ca="1" si="74"/>
        <v>0</v>
      </c>
      <c r="FV65" s="126">
        <f t="shared" ca="1" si="74"/>
        <v>0</v>
      </c>
      <c r="FW65" s="126">
        <f t="shared" ca="1" si="74"/>
        <v>0</v>
      </c>
      <c r="FX65" s="126">
        <f t="shared" ca="1" si="74"/>
        <v>0</v>
      </c>
      <c r="FY65" s="126">
        <f t="shared" ca="1" si="74"/>
        <v>0</v>
      </c>
      <c r="FZ65" s="126">
        <f t="shared" ca="1" si="74"/>
        <v>0</v>
      </c>
      <c r="GA65" s="126">
        <f t="shared" ca="1" si="74"/>
        <v>0</v>
      </c>
      <c r="GB65" s="126">
        <f t="shared" ca="1" si="74"/>
        <v>0</v>
      </c>
      <c r="GC65" s="126">
        <f t="shared" ca="1" si="74"/>
        <v>0</v>
      </c>
      <c r="GD65" s="126">
        <f t="shared" ca="1" si="74"/>
        <v>0</v>
      </c>
      <c r="GE65" s="126">
        <f t="shared" ca="1" si="74"/>
        <v>0</v>
      </c>
      <c r="GF65" s="126">
        <f t="shared" ca="1" si="74"/>
        <v>0</v>
      </c>
      <c r="GG65" s="126">
        <f t="shared" ca="1" si="74"/>
        <v>0</v>
      </c>
      <c r="GH65" s="126">
        <f t="shared" ca="1" si="74"/>
        <v>0</v>
      </c>
      <c r="GI65" s="126">
        <f t="shared" ca="1" si="74"/>
        <v>0</v>
      </c>
      <c r="GJ65" s="126">
        <f t="shared" ca="1" si="74"/>
        <v>0</v>
      </c>
    </row>
    <row r="66" spans="1:192" s="548" customFormat="1" x14ac:dyDescent="0.25">
      <c r="A66" s="189"/>
      <c r="B66" s="189"/>
      <c r="C66" s="190"/>
      <c r="D66" s="191"/>
      <c r="E66" s="249" t="s">
        <v>250</v>
      </c>
      <c r="F66" s="249">
        <f ca="1" xml:space="preserve"> SUMPRODUCT(J64:GJ64, J65:GJ65)</f>
        <v>7568.1875415199693</v>
      </c>
      <c r="G66" s="249" t="str">
        <f xml:space="preserve"> SMU</f>
        <v>$ 000s</v>
      </c>
      <c r="H66" s="249"/>
      <c r="I66" s="192"/>
      <c r="J66" s="249"/>
      <c r="K66" s="249"/>
      <c r="L66" s="249"/>
      <c r="M66" s="249"/>
      <c r="N66" s="249"/>
      <c r="O66" s="249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49"/>
      <c r="AB66" s="249"/>
      <c r="AC66" s="249"/>
      <c r="AD66" s="249"/>
      <c r="AE66" s="249"/>
      <c r="AF66" s="249"/>
      <c r="AG66" s="249"/>
      <c r="AH66" s="249"/>
      <c r="AI66" s="249"/>
      <c r="AJ66" s="249"/>
      <c r="AK66" s="249"/>
      <c r="AL66" s="249"/>
      <c r="AM66" s="249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49"/>
      <c r="BF66" s="249"/>
      <c r="BG66" s="249"/>
      <c r="BH66" s="249"/>
      <c r="BI66" s="249"/>
      <c r="BJ66" s="249"/>
      <c r="BK66" s="249"/>
      <c r="BL66" s="249"/>
      <c r="BM66" s="249"/>
      <c r="BN66" s="249"/>
      <c r="BO66" s="249"/>
      <c r="BP66" s="249"/>
      <c r="BQ66" s="249"/>
      <c r="BR66" s="249"/>
      <c r="BS66" s="249"/>
      <c r="BT66" s="249"/>
      <c r="BU66" s="249"/>
      <c r="BV66" s="249"/>
      <c r="BW66" s="249"/>
      <c r="BX66" s="249"/>
      <c r="BY66" s="249"/>
      <c r="BZ66" s="249"/>
      <c r="CA66" s="249"/>
      <c r="CB66" s="249"/>
      <c r="CC66" s="249"/>
      <c r="CD66" s="249"/>
      <c r="CE66" s="249"/>
      <c r="CF66" s="249"/>
      <c r="CG66" s="249"/>
      <c r="CH66" s="249"/>
      <c r="CI66" s="249"/>
      <c r="CJ66" s="249"/>
      <c r="CK66" s="249"/>
      <c r="CL66" s="249"/>
      <c r="CM66" s="249"/>
      <c r="CN66" s="249"/>
      <c r="CO66" s="249"/>
      <c r="CP66" s="249"/>
      <c r="CQ66" s="249"/>
      <c r="CR66" s="249"/>
      <c r="CS66" s="249"/>
      <c r="CT66" s="249"/>
      <c r="CU66" s="249"/>
      <c r="CV66" s="249"/>
      <c r="CW66" s="249"/>
      <c r="CX66" s="249"/>
      <c r="CY66" s="249"/>
      <c r="CZ66" s="249"/>
      <c r="DA66" s="249"/>
      <c r="DB66" s="249"/>
      <c r="DC66" s="249"/>
      <c r="DD66" s="249"/>
      <c r="DE66" s="249"/>
      <c r="DF66" s="249"/>
      <c r="DG66" s="249"/>
      <c r="DH66" s="249"/>
      <c r="DI66" s="249"/>
      <c r="DJ66" s="249"/>
      <c r="DK66" s="249"/>
      <c r="DL66" s="249"/>
      <c r="DM66" s="249"/>
      <c r="DN66" s="249"/>
      <c r="DO66" s="249"/>
      <c r="DP66" s="249"/>
      <c r="DQ66" s="249"/>
      <c r="DR66" s="249"/>
      <c r="DS66" s="249"/>
      <c r="DT66" s="249"/>
      <c r="DU66" s="249"/>
      <c r="DV66" s="249"/>
      <c r="DW66" s="249"/>
      <c r="DX66" s="249"/>
      <c r="DY66" s="249"/>
      <c r="DZ66" s="249"/>
      <c r="EA66" s="249"/>
      <c r="EB66" s="249"/>
      <c r="EC66" s="249"/>
      <c r="ED66" s="249"/>
      <c r="EE66" s="249"/>
      <c r="EF66" s="249"/>
      <c r="EG66" s="249"/>
      <c r="EH66" s="249"/>
      <c r="EI66" s="249"/>
      <c r="EJ66" s="249"/>
      <c r="EK66" s="249"/>
      <c r="EL66" s="249"/>
      <c r="EM66" s="249"/>
      <c r="EN66" s="249"/>
      <c r="EO66" s="249"/>
      <c r="EP66" s="249"/>
      <c r="EQ66" s="249"/>
      <c r="ER66" s="249"/>
      <c r="ES66" s="249"/>
      <c r="ET66" s="249"/>
      <c r="EU66" s="249"/>
      <c r="EV66" s="249"/>
      <c r="EW66" s="249"/>
      <c r="EX66" s="249"/>
      <c r="EY66" s="249"/>
      <c r="EZ66" s="249"/>
      <c r="FA66" s="249"/>
      <c r="FB66" s="249"/>
      <c r="FC66" s="249"/>
      <c r="FD66" s="249"/>
      <c r="FE66" s="249"/>
      <c r="FF66" s="249"/>
      <c r="FG66" s="249"/>
      <c r="FH66" s="249"/>
      <c r="FI66" s="249"/>
      <c r="FJ66" s="249"/>
      <c r="FK66" s="249"/>
      <c r="FL66" s="249"/>
      <c r="FM66" s="249"/>
      <c r="FN66" s="249"/>
      <c r="FO66" s="249"/>
      <c r="FP66" s="249"/>
      <c r="FQ66" s="249"/>
      <c r="FR66" s="249"/>
      <c r="FS66" s="249"/>
      <c r="FT66" s="249"/>
      <c r="FU66" s="249"/>
      <c r="FV66" s="249"/>
      <c r="FW66" s="249"/>
      <c r="FX66" s="249"/>
      <c r="FY66" s="249"/>
      <c r="FZ66" s="249"/>
      <c r="GA66" s="249"/>
      <c r="GB66" s="249"/>
      <c r="GC66" s="249"/>
      <c r="GD66" s="249"/>
      <c r="GE66" s="249"/>
      <c r="GF66" s="249"/>
      <c r="GG66" s="249"/>
      <c r="GH66" s="249"/>
      <c r="GI66" s="249"/>
      <c r="GJ66" s="249"/>
    </row>
    <row r="71" spans="1:192" x14ac:dyDescent="0.25">
      <c r="A71" s="15" t="s">
        <v>228</v>
      </c>
    </row>
    <row r="72" spans="1:192" x14ac:dyDescent="0.25">
      <c r="E72" s="248" t="str">
        <f xml:space="preserve"> Debt!E$43</f>
        <v>Senior debt level principal repayment POS</v>
      </c>
      <c r="F72" s="248">
        <f xml:space="preserve"> Debt!F$43</f>
        <v>0</v>
      </c>
      <c r="G72" s="248" t="str">
        <f xml:space="preserve"> Debt!G$43</f>
        <v>$ 000s</v>
      </c>
      <c r="H72" s="248">
        <f ca="1" xml:space="preserve"> Debt!H$43</f>
        <v>70000</v>
      </c>
      <c r="I72" s="248">
        <f xml:space="preserve"> Debt!I$43</f>
        <v>0</v>
      </c>
      <c r="J72" s="248">
        <f ca="1" xml:space="preserve"> Debt!J$43</f>
        <v>0</v>
      </c>
      <c r="K72" s="248">
        <f ca="1" xml:space="preserve"> Debt!K$43</f>
        <v>0</v>
      </c>
      <c r="L72" s="248">
        <f ca="1" xml:space="preserve"> Debt!L$43</f>
        <v>0</v>
      </c>
      <c r="M72" s="248">
        <f ca="1" xml:space="preserve"> Debt!M$43</f>
        <v>1750</v>
      </c>
      <c r="N72" s="248">
        <f ca="1" xml:space="preserve"> Debt!N$43</f>
        <v>1750</v>
      </c>
      <c r="O72" s="248">
        <f ca="1" xml:space="preserve"> Debt!O$43</f>
        <v>1750</v>
      </c>
      <c r="P72" s="248">
        <f ca="1" xml:space="preserve"> Debt!P$43</f>
        <v>1750</v>
      </c>
      <c r="Q72" s="248">
        <f ca="1" xml:space="preserve"> Debt!Q$43</f>
        <v>1750</v>
      </c>
      <c r="R72" s="248">
        <f ca="1" xml:space="preserve"> Debt!R$43</f>
        <v>1750</v>
      </c>
      <c r="S72" s="248">
        <f ca="1" xml:space="preserve"> Debt!S$43</f>
        <v>1750</v>
      </c>
      <c r="T72" s="248">
        <f ca="1" xml:space="preserve"> Debt!T$43</f>
        <v>1750</v>
      </c>
      <c r="U72" s="248">
        <f ca="1" xml:space="preserve"> Debt!U$43</f>
        <v>1750</v>
      </c>
      <c r="V72" s="248">
        <f ca="1" xml:space="preserve"> Debt!V$43</f>
        <v>1750</v>
      </c>
      <c r="W72" s="248">
        <f ca="1" xml:space="preserve"> Debt!W$43</f>
        <v>1750</v>
      </c>
      <c r="X72" s="248">
        <f ca="1" xml:space="preserve"> Debt!X$43</f>
        <v>1750</v>
      </c>
      <c r="Y72" s="248">
        <f ca="1" xml:space="preserve"> Debt!Y$43</f>
        <v>1750</v>
      </c>
      <c r="Z72" s="248">
        <f ca="1" xml:space="preserve"> Debt!Z$43</f>
        <v>1750</v>
      </c>
      <c r="AA72" s="248">
        <f ca="1" xml:space="preserve"> Debt!AA$43</f>
        <v>1750</v>
      </c>
      <c r="AB72" s="248">
        <f ca="1" xml:space="preserve"> Debt!AB$43</f>
        <v>1750</v>
      </c>
      <c r="AC72" s="248">
        <f ca="1" xml:space="preserve"> Debt!AC$43</f>
        <v>1750</v>
      </c>
      <c r="AD72" s="248">
        <f ca="1" xml:space="preserve"> Debt!AD$43</f>
        <v>1750</v>
      </c>
      <c r="AE72" s="248">
        <f ca="1" xml:space="preserve"> Debt!AE$43</f>
        <v>1750</v>
      </c>
      <c r="AF72" s="248">
        <f ca="1" xml:space="preserve"> Debt!AF$43</f>
        <v>1750</v>
      </c>
      <c r="AG72" s="248">
        <f ca="1" xml:space="preserve"> Debt!AG$43</f>
        <v>1750</v>
      </c>
      <c r="AH72" s="248">
        <f ca="1" xml:space="preserve"> Debt!AH$43</f>
        <v>1750</v>
      </c>
      <c r="AI72" s="248">
        <f ca="1" xml:space="preserve"> Debt!AI$43</f>
        <v>1750</v>
      </c>
      <c r="AJ72" s="248">
        <f ca="1" xml:space="preserve"> Debt!AJ$43</f>
        <v>1750</v>
      </c>
      <c r="AK72" s="248">
        <f ca="1" xml:space="preserve"> Debt!AK$43</f>
        <v>1750</v>
      </c>
      <c r="AL72" s="248">
        <f ca="1" xml:space="preserve"> Debt!AL$43</f>
        <v>1750</v>
      </c>
      <c r="AM72" s="248">
        <f ca="1" xml:space="preserve"> Debt!AM$43</f>
        <v>1750</v>
      </c>
      <c r="AN72" s="248">
        <f ca="1" xml:space="preserve"> Debt!AN$43</f>
        <v>1750</v>
      </c>
      <c r="AO72" s="248">
        <f ca="1" xml:space="preserve"> Debt!AO$43</f>
        <v>1750</v>
      </c>
      <c r="AP72" s="248">
        <f ca="1" xml:space="preserve"> Debt!AP$43</f>
        <v>1750</v>
      </c>
      <c r="AQ72" s="248">
        <f ca="1" xml:space="preserve"> Debt!AQ$43</f>
        <v>1750</v>
      </c>
      <c r="AR72" s="248">
        <f ca="1" xml:space="preserve"> Debt!AR$43</f>
        <v>1750</v>
      </c>
      <c r="AS72" s="248">
        <f ca="1" xml:space="preserve"> Debt!AS$43</f>
        <v>1750</v>
      </c>
      <c r="AT72" s="248">
        <f ca="1" xml:space="preserve"> Debt!AT$43</f>
        <v>1750</v>
      </c>
      <c r="AU72" s="248">
        <f ca="1" xml:space="preserve"> Debt!AU$43</f>
        <v>1750</v>
      </c>
      <c r="AV72" s="248">
        <f ca="1" xml:space="preserve"> Debt!AV$43</f>
        <v>1750</v>
      </c>
      <c r="AW72" s="248">
        <f ca="1" xml:space="preserve"> Debt!AW$43</f>
        <v>1750</v>
      </c>
      <c r="AX72" s="248">
        <f ca="1" xml:space="preserve"> Debt!AX$43</f>
        <v>1750</v>
      </c>
      <c r="AY72" s="248">
        <f ca="1" xml:space="preserve"> Debt!AY$43</f>
        <v>1750</v>
      </c>
      <c r="AZ72" s="248">
        <f ca="1" xml:space="preserve"> Debt!AZ$43</f>
        <v>1750</v>
      </c>
      <c r="BA72" s="248">
        <f ca="1" xml:space="preserve"> Debt!BA$43</f>
        <v>0</v>
      </c>
      <c r="BB72" s="248">
        <f ca="1" xml:space="preserve"> Debt!BB$43</f>
        <v>0</v>
      </c>
      <c r="BC72" s="248">
        <f ca="1" xml:space="preserve"> Debt!BC$43</f>
        <v>0</v>
      </c>
      <c r="BD72" s="248">
        <f ca="1" xml:space="preserve"> Debt!BD$43</f>
        <v>0</v>
      </c>
      <c r="BE72" s="248">
        <f ca="1" xml:space="preserve"> Debt!BE$43</f>
        <v>0</v>
      </c>
      <c r="BF72" s="248">
        <f ca="1" xml:space="preserve"> Debt!BF$43</f>
        <v>0</v>
      </c>
      <c r="BG72" s="248">
        <f ca="1" xml:space="preserve"> Debt!BG$43</f>
        <v>0</v>
      </c>
      <c r="BH72" s="248">
        <f ca="1" xml:space="preserve"> Debt!BH$43</f>
        <v>0</v>
      </c>
      <c r="BI72" s="248">
        <f ca="1" xml:space="preserve"> Debt!BI$43</f>
        <v>0</v>
      </c>
      <c r="BJ72" s="248">
        <f ca="1" xml:space="preserve"> Debt!BJ$43</f>
        <v>0</v>
      </c>
      <c r="BK72" s="248">
        <f ca="1" xml:space="preserve"> Debt!BK$43</f>
        <v>0</v>
      </c>
      <c r="BL72" s="248">
        <f ca="1" xml:space="preserve"> Debt!BL$43</f>
        <v>0</v>
      </c>
      <c r="BM72" s="248">
        <f ca="1" xml:space="preserve"> Debt!BM$43</f>
        <v>0</v>
      </c>
      <c r="BN72" s="248">
        <f ca="1" xml:space="preserve"> Debt!BN$43</f>
        <v>0</v>
      </c>
      <c r="BO72" s="248">
        <f ca="1" xml:space="preserve"> Debt!BO$43</f>
        <v>0</v>
      </c>
      <c r="BP72" s="248">
        <f ca="1" xml:space="preserve"> Debt!BP$43</f>
        <v>0</v>
      </c>
      <c r="BQ72" s="248">
        <f ca="1" xml:space="preserve"> Debt!BQ$43</f>
        <v>0</v>
      </c>
      <c r="BR72" s="248">
        <f ca="1" xml:space="preserve"> Debt!BR$43</f>
        <v>0</v>
      </c>
      <c r="BS72" s="248">
        <f ca="1" xml:space="preserve"> Debt!BS$43</f>
        <v>0</v>
      </c>
      <c r="BT72" s="248">
        <f ca="1" xml:space="preserve"> Debt!BT$43</f>
        <v>0</v>
      </c>
      <c r="BU72" s="248">
        <f ca="1" xml:space="preserve"> Debt!BU$43</f>
        <v>0</v>
      </c>
      <c r="BV72" s="248">
        <f ca="1" xml:space="preserve"> Debt!BV$43</f>
        <v>0</v>
      </c>
      <c r="BW72" s="248">
        <f ca="1" xml:space="preserve"> Debt!BW$43</f>
        <v>0</v>
      </c>
      <c r="BX72" s="248">
        <f ca="1" xml:space="preserve"> Debt!BX$43</f>
        <v>0</v>
      </c>
      <c r="BY72" s="248">
        <f ca="1" xml:space="preserve"> Debt!BY$43</f>
        <v>0</v>
      </c>
      <c r="BZ72" s="248">
        <f ca="1" xml:space="preserve"> Debt!BZ$43</f>
        <v>0</v>
      </c>
      <c r="CA72" s="248">
        <f ca="1" xml:space="preserve"> Debt!CA$43</f>
        <v>0</v>
      </c>
      <c r="CB72" s="248">
        <f ca="1" xml:space="preserve"> Debt!CB$43</f>
        <v>0</v>
      </c>
      <c r="CC72" s="248">
        <f ca="1" xml:space="preserve"> Debt!CC$43</f>
        <v>0</v>
      </c>
      <c r="CD72" s="248">
        <f ca="1" xml:space="preserve"> Debt!CD$43</f>
        <v>0</v>
      </c>
      <c r="CE72" s="248">
        <f ca="1" xml:space="preserve"> Debt!CE$43</f>
        <v>0</v>
      </c>
      <c r="CF72" s="248">
        <f ca="1" xml:space="preserve"> Debt!CF$43</f>
        <v>0</v>
      </c>
      <c r="CG72" s="248">
        <f ca="1" xml:space="preserve"> Debt!CG$43</f>
        <v>0</v>
      </c>
      <c r="CH72" s="248">
        <f ca="1" xml:space="preserve"> Debt!CH$43</f>
        <v>0</v>
      </c>
      <c r="CI72" s="248">
        <f ca="1" xml:space="preserve"> Debt!CI$43</f>
        <v>0</v>
      </c>
      <c r="CJ72" s="248">
        <f ca="1" xml:space="preserve"> Debt!CJ$43</f>
        <v>0</v>
      </c>
      <c r="CK72" s="248">
        <f ca="1" xml:space="preserve"> Debt!CK$43</f>
        <v>0</v>
      </c>
      <c r="CL72" s="248">
        <f ca="1" xml:space="preserve"> Debt!CL$43</f>
        <v>0</v>
      </c>
      <c r="CM72" s="248">
        <f ca="1" xml:space="preserve"> Debt!CM$43</f>
        <v>0</v>
      </c>
      <c r="CN72" s="248">
        <f ca="1" xml:space="preserve"> Debt!CN$43</f>
        <v>0</v>
      </c>
      <c r="CO72" s="248">
        <f ca="1" xml:space="preserve"> Debt!CO$43</f>
        <v>0</v>
      </c>
      <c r="CP72" s="248">
        <f ca="1" xml:space="preserve"> Debt!CP$43</f>
        <v>0</v>
      </c>
      <c r="CQ72" s="248">
        <f ca="1" xml:space="preserve"> Debt!CQ$43</f>
        <v>0</v>
      </c>
      <c r="CR72" s="248">
        <f ca="1" xml:space="preserve"> Debt!CR$43</f>
        <v>0</v>
      </c>
      <c r="CS72" s="248">
        <f ca="1" xml:space="preserve"> Debt!CS$43</f>
        <v>0</v>
      </c>
      <c r="CT72" s="248">
        <f ca="1" xml:space="preserve"> Debt!CT$43</f>
        <v>0</v>
      </c>
      <c r="CU72" s="248">
        <f ca="1" xml:space="preserve"> Debt!CU$43</f>
        <v>0</v>
      </c>
      <c r="CV72" s="248">
        <f ca="1" xml:space="preserve"> Debt!CV$43</f>
        <v>0</v>
      </c>
      <c r="CW72" s="248">
        <f ca="1" xml:space="preserve"> Debt!CW$43</f>
        <v>0</v>
      </c>
      <c r="CX72" s="248">
        <f ca="1" xml:space="preserve"> Debt!CX$43</f>
        <v>0</v>
      </c>
      <c r="CY72" s="248">
        <f ca="1" xml:space="preserve"> Debt!CY$43</f>
        <v>0</v>
      </c>
      <c r="CZ72" s="248">
        <f ca="1" xml:space="preserve"> Debt!CZ$43</f>
        <v>0</v>
      </c>
      <c r="DA72" s="248">
        <f ca="1" xml:space="preserve"> Debt!DA$43</f>
        <v>0</v>
      </c>
      <c r="DB72" s="248">
        <f ca="1" xml:space="preserve"> Debt!DB$43</f>
        <v>0</v>
      </c>
      <c r="DC72" s="248">
        <f ca="1" xml:space="preserve"> Debt!DC$43</f>
        <v>0</v>
      </c>
      <c r="DD72" s="248">
        <f ca="1" xml:space="preserve"> Debt!DD$43</f>
        <v>0</v>
      </c>
      <c r="DE72" s="248">
        <f ca="1" xml:space="preserve"> Debt!DE$43</f>
        <v>0</v>
      </c>
      <c r="DF72" s="248">
        <f ca="1" xml:space="preserve"> Debt!DF$43</f>
        <v>0</v>
      </c>
      <c r="DG72" s="248">
        <f ca="1" xml:space="preserve"> Debt!DG$43</f>
        <v>0</v>
      </c>
      <c r="DH72" s="248">
        <f ca="1" xml:space="preserve"> Debt!DH$43</f>
        <v>0</v>
      </c>
      <c r="DI72" s="248">
        <f ca="1" xml:space="preserve"> Debt!DI$43</f>
        <v>0</v>
      </c>
      <c r="DJ72" s="248">
        <f ca="1" xml:space="preserve"> Debt!DJ$43</f>
        <v>0</v>
      </c>
      <c r="DK72" s="248">
        <f ca="1" xml:space="preserve"> Debt!DK$43</f>
        <v>0</v>
      </c>
      <c r="DL72" s="248">
        <f ca="1" xml:space="preserve"> Debt!DL$43</f>
        <v>0</v>
      </c>
      <c r="DM72" s="248">
        <f ca="1" xml:space="preserve"> Debt!DM$43</f>
        <v>0</v>
      </c>
      <c r="DN72" s="248">
        <f ca="1" xml:space="preserve"> Debt!DN$43</f>
        <v>0</v>
      </c>
      <c r="DO72" s="248">
        <f ca="1" xml:space="preserve"> Debt!DO$43</f>
        <v>0</v>
      </c>
      <c r="DP72" s="248">
        <f ca="1" xml:space="preserve"> Debt!DP$43</f>
        <v>0</v>
      </c>
      <c r="DQ72" s="248">
        <f ca="1" xml:space="preserve"> Debt!DQ$43</f>
        <v>0</v>
      </c>
      <c r="DR72" s="248">
        <f ca="1" xml:space="preserve"> Debt!DR$43</f>
        <v>0</v>
      </c>
      <c r="DS72" s="248">
        <f ca="1" xml:space="preserve"> Debt!DS$43</f>
        <v>0</v>
      </c>
      <c r="DT72" s="248">
        <f ca="1" xml:space="preserve"> Debt!DT$43</f>
        <v>0</v>
      </c>
      <c r="DU72" s="248">
        <f ca="1" xml:space="preserve"> Debt!DU$43</f>
        <v>0</v>
      </c>
      <c r="DV72" s="248">
        <f ca="1" xml:space="preserve"> Debt!DV$43</f>
        <v>0</v>
      </c>
      <c r="DW72" s="248">
        <f ca="1" xml:space="preserve"> Debt!DW$43</f>
        <v>0</v>
      </c>
      <c r="DX72" s="248">
        <f ca="1" xml:space="preserve"> Debt!DX$43</f>
        <v>0</v>
      </c>
      <c r="DY72" s="248">
        <f ca="1" xml:space="preserve"> Debt!DY$43</f>
        <v>0</v>
      </c>
      <c r="DZ72" s="248">
        <f ca="1" xml:space="preserve"> Debt!DZ$43</f>
        <v>0</v>
      </c>
      <c r="EA72" s="248">
        <f ca="1" xml:space="preserve"> Debt!EA$43</f>
        <v>0</v>
      </c>
      <c r="EB72" s="248">
        <f ca="1" xml:space="preserve"> Debt!EB$43</f>
        <v>0</v>
      </c>
      <c r="EC72" s="248">
        <f ca="1" xml:space="preserve"> Debt!EC$43</f>
        <v>0</v>
      </c>
      <c r="ED72" s="248">
        <f ca="1" xml:space="preserve"> Debt!ED$43</f>
        <v>0</v>
      </c>
      <c r="EE72" s="248">
        <f ca="1" xml:space="preserve"> Debt!EE$43</f>
        <v>0</v>
      </c>
      <c r="EF72" s="248">
        <f ca="1" xml:space="preserve"> Debt!EF$43</f>
        <v>0</v>
      </c>
      <c r="EG72" s="248">
        <f ca="1" xml:space="preserve"> Debt!EG$43</f>
        <v>0</v>
      </c>
      <c r="EH72" s="248">
        <f ca="1" xml:space="preserve"> Debt!EH$43</f>
        <v>0</v>
      </c>
      <c r="EI72" s="248">
        <f ca="1" xml:space="preserve"> Debt!EI$43</f>
        <v>0</v>
      </c>
      <c r="EJ72" s="248">
        <f ca="1" xml:space="preserve"> Debt!EJ$43</f>
        <v>0</v>
      </c>
      <c r="EK72" s="248">
        <f ca="1" xml:space="preserve"> Debt!EK$43</f>
        <v>0</v>
      </c>
      <c r="EL72" s="248">
        <f ca="1" xml:space="preserve"> Debt!EL$43</f>
        <v>0</v>
      </c>
      <c r="EM72" s="248">
        <f ca="1" xml:space="preserve"> Debt!EM$43</f>
        <v>0</v>
      </c>
      <c r="EN72" s="248">
        <f ca="1" xml:space="preserve"> Debt!EN$43</f>
        <v>0</v>
      </c>
      <c r="EO72" s="248">
        <f ca="1" xml:space="preserve"> Debt!EO$43</f>
        <v>0</v>
      </c>
      <c r="EP72" s="248">
        <f ca="1" xml:space="preserve"> Debt!EP$43</f>
        <v>0</v>
      </c>
      <c r="EQ72" s="248">
        <f ca="1" xml:space="preserve"> Debt!EQ$43</f>
        <v>0</v>
      </c>
      <c r="ER72" s="248">
        <f ca="1" xml:space="preserve"> Debt!ER$43</f>
        <v>0</v>
      </c>
      <c r="ES72" s="248">
        <f ca="1" xml:space="preserve"> Debt!ES$43</f>
        <v>0</v>
      </c>
      <c r="ET72" s="248">
        <f ca="1" xml:space="preserve"> Debt!ET$43</f>
        <v>0</v>
      </c>
      <c r="EU72" s="248">
        <f ca="1" xml:space="preserve"> Debt!EU$43</f>
        <v>0</v>
      </c>
      <c r="EV72" s="248">
        <f ca="1" xml:space="preserve"> Debt!EV$43</f>
        <v>0</v>
      </c>
      <c r="EW72" s="248">
        <f ca="1" xml:space="preserve"> Debt!EW$43</f>
        <v>0</v>
      </c>
      <c r="EX72" s="248">
        <f ca="1" xml:space="preserve"> Debt!EX$43</f>
        <v>0</v>
      </c>
      <c r="EY72" s="248">
        <f ca="1" xml:space="preserve"> Debt!EY$43</f>
        <v>0</v>
      </c>
      <c r="EZ72" s="248">
        <f ca="1" xml:space="preserve"> Debt!EZ$43</f>
        <v>0</v>
      </c>
      <c r="FA72" s="248">
        <f ca="1" xml:space="preserve"> Debt!FA$43</f>
        <v>0</v>
      </c>
      <c r="FB72" s="248">
        <f ca="1" xml:space="preserve"> Debt!FB$43</f>
        <v>0</v>
      </c>
      <c r="FC72" s="248">
        <f ca="1" xml:space="preserve"> Debt!FC$43</f>
        <v>0</v>
      </c>
      <c r="FD72" s="248">
        <f ca="1" xml:space="preserve"> Debt!FD$43</f>
        <v>0</v>
      </c>
      <c r="FE72" s="248">
        <f ca="1" xml:space="preserve"> Debt!FE$43</f>
        <v>0</v>
      </c>
      <c r="FF72" s="248">
        <f ca="1" xml:space="preserve"> Debt!FF$43</f>
        <v>0</v>
      </c>
      <c r="FG72" s="248">
        <f ca="1" xml:space="preserve"> Debt!FG$43</f>
        <v>0</v>
      </c>
      <c r="FH72" s="248">
        <f ca="1" xml:space="preserve"> Debt!FH$43</f>
        <v>0</v>
      </c>
      <c r="FI72" s="248">
        <f ca="1" xml:space="preserve"> Debt!FI$43</f>
        <v>0</v>
      </c>
      <c r="FJ72" s="248">
        <f ca="1" xml:space="preserve"> Debt!FJ$43</f>
        <v>0</v>
      </c>
      <c r="FK72" s="248">
        <f ca="1" xml:space="preserve"> Debt!FK$43</f>
        <v>0</v>
      </c>
      <c r="FL72" s="248">
        <f ca="1" xml:space="preserve"> Debt!FL$43</f>
        <v>0</v>
      </c>
      <c r="FM72" s="248">
        <f ca="1" xml:space="preserve"> Debt!FM$43</f>
        <v>0</v>
      </c>
      <c r="FN72" s="248">
        <f ca="1" xml:space="preserve"> Debt!FN$43</f>
        <v>0</v>
      </c>
      <c r="FO72" s="248">
        <f ca="1" xml:space="preserve"> Debt!FO$43</f>
        <v>0</v>
      </c>
      <c r="FP72" s="248">
        <f ca="1" xml:space="preserve"> Debt!FP$43</f>
        <v>0</v>
      </c>
      <c r="FQ72" s="248">
        <f ca="1" xml:space="preserve"> Debt!FQ$43</f>
        <v>0</v>
      </c>
      <c r="FR72" s="248">
        <f ca="1" xml:space="preserve"> Debt!FR$43</f>
        <v>0</v>
      </c>
      <c r="FS72" s="248">
        <f ca="1" xml:space="preserve"> Debt!FS$43</f>
        <v>0</v>
      </c>
      <c r="FT72" s="248">
        <f ca="1" xml:space="preserve"> Debt!FT$43</f>
        <v>0</v>
      </c>
      <c r="FU72" s="248">
        <f ca="1" xml:space="preserve"> Debt!FU$43</f>
        <v>0</v>
      </c>
      <c r="FV72" s="248">
        <f ca="1" xml:space="preserve"> Debt!FV$43</f>
        <v>0</v>
      </c>
      <c r="FW72" s="248">
        <f ca="1" xml:space="preserve"> Debt!FW$43</f>
        <v>0</v>
      </c>
      <c r="FX72" s="248">
        <f ca="1" xml:space="preserve"> Debt!FX$43</f>
        <v>0</v>
      </c>
      <c r="FY72" s="248">
        <f ca="1" xml:space="preserve"> Debt!FY$43</f>
        <v>0</v>
      </c>
      <c r="FZ72" s="248">
        <f ca="1" xml:space="preserve"> Debt!FZ$43</f>
        <v>0</v>
      </c>
      <c r="GA72" s="248">
        <f ca="1" xml:space="preserve"> Debt!GA$43</f>
        <v>0</v>
      </c>
      <c r="GB72" s="248">
        <f ca="1" xml:space="preserve"> Debt!GB$43</f>
        <v>0</v>
      </c>
      <c r="GC72" s="248">
        <f ca="1" xml:space="preserve"> Debt!GC$43</f>
        <v>0</v>
      </c>
      <c r="GD72" s="248">
        <f ca="1" xml:space="preserve"> Debt!GD$43</f>
        <v>0</v>
      </c>
      <c r="GE72" s="248">
        <f ca="1" xml:space="preserve"> Debt!GE$43</f>
        <v>0</v>
      </c>
      <c r="GF72" s="248">
        <f ca="1" xml:space="preserve"> Debt!GF$43</f>
        <v>0</v>
      </c>
      <c r="GG72" s="248">
        <f ca="1" xml:space="preserve"> Debt!GG$43</f>
        <v>0</v>
      </c>
      <c r="GH72" s="248">
        <f ca="1" xml:space="preserve"> Debt!GH$43</f>
        <v>0</v>
      </c>
      <c r="GI72" s="248">
        <f ca="1" xml:space="preserve"> Debt!GI$43</f>
        <v>0</v>
      </c>
      <c r="GJ72" s="248">
        <f ca="1" xml:space="preserve"> Debt!GJ$43</f>
        <v>0</v>
      </c>
    </row>
    <row r="73" spans="1:192" x14ac:dyDescent="0.25">
      <c r="E73" s="248" t="str">
        <f xml:space="preserve"> Debt!E$69</f>
        <v>Senior debt interest POS</v>
      </c>
      <c r="F73" s="248">
        <f xml:space="preserve"> Debt!F$69</f>
        <v>0</v>
      </c>
      <c r="G73" s="248" t="str">
        <f xml:space="preserve"> Debt!G$69</f>
        <v>$ 000s</v>
      </c>
      <c r="H73" s="248">
        <f ca="1" xml:space="preserve"> Debt!H$69</f>
        <v>22932.612499999999</v>
      </c>
      <c r="I73" s="248">
        <f xml:space="preserve"> Debt!I$69</f>
        <v>0</v>
      </c>
      <c r="J73" s="248">
        <f xml:space="preserve"> Debt!J$69</f>
        <v>0</v>
      </c>
      <c r="K73" s="248">
        <f ca="1" xml:space="preserve"> Debt!K$69</f>
        <v>0</v>
      </c>
      <c r="L73" s="248">
        <f ca="1" xml:space="preserve"> Debt!L$69</f>
        <v>0</v>
      </c>
      <c r="M73" s="248">
        <f ca="1" xml:space="preserve"> Debt!M$69</f>
        <v>1114.7499999999998</v>
      </c>
      <c r="N73" s="248">
        <f ca="1" xml:space="preserve"> Debt!N$69</f>
        <v>1098.825</v>
      </c>
      <c r="O73" s="248">
        <f ca="1" xml:space="preserve"> Debt!O$69</f>
        <v>1070.6500000000001</v>
      </c>
      <c r="P73" s="248">
        <f ca="1" xml:space="preserve"> Debt!P$69</f>
        <v>1019.8125</v>
      </c>
      <c r="Q73" s="248">
        <f ca="1" xml:space="preserve"> Debt!Q$69</f>
        <v>1003.2749999999999</v>
      </c>
      <c r="R73" s="248">
        <f ca="1" xml:space="preserve"> Debt!R$69</f>
        <v>986.125</v>
      </c>
      <c r="S73" s="248">
        <f ca="1" xml:space="preserve"> Debt!S$69</f>
        <v>957.94999999999993</v>
      </c>
      <c r="T73" s="248">
        <f ca="1" xml:space="preserve"> Debt!T$69</f>
        <v>909.5625</v>
      </c>
      <c r="U73" s="248">
        <f ca="1" xml:space="preserve"> Debt!U$69</f>
        <v>891.8</v>
      </c>
      <c r="V73" s="248">
        <f ca="1" xml:space="preserve"> Debt!V$69</f>
        <v>873.42499999999995</v>
      </c>
      <c r="W73" s="248">
        <f ca="1" xml:space="preserve"> Debt!W$69</f>
        <v>845.25</v>
      </c>
      <c r="X73" s="248">
        <f ca="1" xml:space="preserve"> Debt!X$69</f>
        <v>808.19374999999991</v>
      </c>
      <c r="Y73" s="248">
        <f ca="1" xml:space="preserve"> Debt!Y$69</f>
        <v>780.32499999999993</v>
      </c>
      <c r="Z73" s="248">
        <f ca="1" xml:space="preserve"> Debt!Z$69</f>
        <v>760.72500000000002</v>
      </c>
      <c r="AA73" s="248">
        <f ca="1" xml:space="preserve"> Debt!AA$69</f>
        <v>732.55</v>
      </c>
      <c r="AB73" s="248">
        <f ca="1" xml:space="preserve"> Debt!AB$69</f>
        <v>689.0625</v>
      </c>
      <c r="AC73" s="248">
        <f ca="1" xml:space="preserve"> Debt!AC$69</f>
        <v>668.84999999999991</v>
      </c>
      <c r="AD73" s="248">
        <f ca="1" xml:space="preserve"> Debt!AD$69</f>
        <v>648.02499999999998</v>
      </c>
      <c r="AE73" s="248">
        <f ca="1" xml:space="preserve"> Debt!AE$69</f>
        <v>619.85</v>
      </c>
      <c r="AF73" s="248">
        <f ca="1" xml:space="preserve"> Debt!AF$69</f>
        <v>578.8125</v>
      </c>
      <c r="AG73" s="248">
        <f ca="1" xml:space="preserve"> Debt!AG$69</f>
        <v>557.37499999999989</v>
      </c>
      <c r="AH73" s="248">
        <f ca="1" xml:space="preserve"> Debt!AH$69</f>
        <v>535.32500000000005</v>
      </c>
      <c r="AI73" s="248">
        <f ca="1" xml:space="preserve"> Debt!AI$69</f>
        <v>507.15</v>
      </c>
      <c r="AJ73" s="248">
        <f ca="1" xml:space="preserve"> Debt!AJ$69</f>
        <v>468.5625</v>
      </c>
      <c r="AK73" s="248">
        <f ca="1" xml:space="preserve"> Debt!AK$69</f>
        <v>445.9</v>
      </c>
      <c r="AL73" s="248">
        <f ca="1" xml:space="preserve"> Debt!AL$69</f>
        <v>422.625</v>
      </c>
      <c r="AM73" s="248">
        <f ca="1" xml:space="preserve"> Debt!AM$69</f>
        <v>394.45</v>
      </c>
      <c r="AN73" s="248">
        <f ca="1" xml:space="preserve"> Debt!AN$69</f>
        <v>362.29374999999993</v>
      </c>
      <c r="AO73" s="248">
        <f ca="1" xml:space="preserve"> Debt!AO$69</f>
        <v>334.42499999999995</v>
      </c>
      <c r="AP73" s="248">
        <f ca="1" xml:space="preserve"> Debt!AP$69</f>
        <v>309.92500000000001</v>
      </c>
      <c r="AQ73" s="248">
        <f ca="1" xml:space="preserve"> Debt!AQ$69</f>
        <v>281.75</v>
      </c>
      <c r="AR73" s="248">
        <f ca="1" xml:space="preserve"> Debt!AR$69</f>
        <v>248.0625</v>
      </c>
      <c r="AS73" s="248">
        <f ca="1" xml:space="preserve"> Debt!AS$69</f>
        <v>222.95</v>
      </c>
      <c r="AT73" s="248">
        <f ca="1" xml:space="preserve"> Debt!AT$69</f>
        <v>197.22499999999999</v>
      </c>
      <c r="AU73" s="248">
        <f ca="1" xml:space="preserve"> Debt!AU$69</f>
        <v>169.04999999999998</v>
      </c>
      <c r="AV73" s="248">
        <f ca="1" xml:space="preserve"> Debt!AV$69</f>
        <v>137.8125</v>
      </c>
      <c r="AW73" s="248">
        <f ca="1" xml:space="preserve"> Debt!AW$69</f>
        <v>111.47499999999999</v>
      </c>
      <c r="AX73" s="248">
        <f ca="1" xml:space="preserve"> Debt!AX$69</f>
        <v>84.524999999999991</v>
      </c>
      <c r="AY73" s="248">
        <f ca="1" xml:space="preserve"> Debt!AY$69</f>
        <v>56.35</v>
      </c>
      <c r="AZ73" s="248">
        <f ca="1" xml:space="preserve"> Debt!AZ$69</f>
        <v>27.5625</v>
      </c>
      <c r="BA73" s="248">
        <f ca="1" xml:space="preserve"> Debt!BA$69</f>
        <v>0</v>
      </c>
      <c r="BB73" s="248">
        <f ca="1" xml:space="preserve"> Debt!BB$69</f>
        <v>0</v>
      </c>
      <c r="BC73" s="248">
        <f ca="1" xml:space="preserve"> Debt!BC$69</f>
        <v>0</v>
      </c>
      <c r="BD73" s="248">
        <f ca="1" xml:space="preserve"> Debt!BD$69</f>
        <v>0</v>
      </c>
      <c r="BE73" s="248">
        <f ca="1" xml:space="preserve"> Debt!BE$69</f>
        <v>0</v>
      </c>
      <c r="BF73" s="248">
        <f ca="1" xml:space="preserve"> Debt!BF$69</f>
        <v>0</v>
      </c>
      <c r="BG73" s="248">
        <f ca="1" xml:space="preserve"> Debt!BG$69</f>
        <v>0</v>
      </c>
      <c r="BH73" s="248">
        <f ca="1" xml:space="preserve"> Debt!BH$69</f>
        <v>0</v>
      </c>
      <c r="BI73" s="248">
        <f ca="1" xml:space="preserve"> Debt!BI$69</f>
        <v>0</v>
      </c>
      <c r="BJ73" s="248">
        <f ca="1" xml:space="preserve"> Debt!BJ$69</f>
        <v>0</v>
      </c>
      <c r="BK73" s="248">
        <f ca="1" xml:space="preserve"> Debt!BK$69</f>
        <v>0</v>
      </c>
      <c r="BL73" s="248">
        <f ca="1" xml:space="preserve"> Debt!BL$69</f>
        <v>0</v>
      </c>
      <c r="BM73" s="248">
        <f ca="1" xml:space="preserve"> Debt!BM$69</f>
        <v>0</v>
      </c>
      <c r="BN73" s="248">
        <f ca="1" xml:space="preserve"> Debt!BN$69</f>
        <v>0</v>
      </c>
      <c r="BO73" s="248">
        <f ca="1" xml:space="preserve"> Debt!BO$69</f>
        <v>0</v>
      </c>
      <c r="BP73" s="248">
        <f ca="1" xml:space="preserve"> Debt!BP$69</f>
        <v>0</v>
      </c>
      <c r="BQ73" s="248">
        <f ca="1" xml:space="preserve"> Debt!BQ$69</f>
        <v>0</v>
      </c>
      <c r="BR73" s="248">
        <f ca="1" xml:space="preserve"> Debt!BR$69</f>
        <v>0</v>
      </c>
      <c r="BS73" s="248">
        <f ca="1" xml:space="preserve"> Debt!BS$69</f>
        <v>0</v>
      </c>
      <c r="BT73" s="248">
        <f ca="1" xml:space="preserve"> Debt!BT$69</f>
        <v>0</v>
      </c>
      <c r="BU73" s="248">
        <f ca="1" xml:space="preserve"> Debt!BU$69</f>
        <v>0</v>
      </c>
      <c r="BV73" s="248">
        <f ca="1" xml:space="preserve"> Debt!BV$69</f>
        <v>0</v>
      </c>
      <c r="BW73" s="248">
        <f ca="1" xml:space="preserve"> Debt!BW$69</f>
        <v>0</v>
      </c>
      <c r="BX73" s="248">
        <f ca="1" xml:space="preserve"> Debt!BX$69</f>
        <v>0</v>
      </c>
      <c r="BY73" s="248">
        <f ca="1" xml:space="preserve"> Debt!BY$69</f>
        <v>0</v>
      </c>
      <c r="BZ73" s="248">
        <f ca="1" xml:space="preserve"> Debt!BZ$69</f>
        <v>0</v>
      </c>
      <c r="CA73" s="248">
        <f ca="1" xml:space="preserve"> Debt!CA$69</f>
        <v>0</v>
      </c>
      <c r="CB73" s="248">
        <f ca="1" xml:space="preserve"> Debt!CB$69</f>
        <v>0</v>
      </c>
      <c r="CC73" s="248">
        <f ca="1" xml:space="preserve"> Debt!CC$69</f>
        <v>0</v>
      </c>
      <c r="CD73" s="248">
        <f ca="1" xml:space="preserve"> Debt!CD$69</f>
        <v>0</v>
      </c>
      <c r="CE73" s="248">
        <f ca="1" xml:space="preserve"> Debt!CE$69</f>
        <v>0</v>
      </c>
      <c r="CF73" s="248">
        <f ca="1" xml:space="preserve"> Debt!CF$69</f>
        <v>0</v>
      </c>
      <c r="CG73" s="248">
        <f ca="1" xml:space="preserve"> Debt!CG$69</f>
        <v>0</v>
      </c>
      <c r="CH73" s="248">
        <f ca="1" xml:space="preserve"> Debt!CH$69</f>
        <v>0</v>
      </c>
      <c r="CI73" s="248">
        <f ca="1" xml:space="preserve"> Debt!CI$69</f>
        <v>0</v>
      </c>
      <c r="CJ73" s="248">
        <f ca="1" xml:space="preserve"> Debt!CJ$69</f>
        <v>0</v>
      </c>
      <c r="CK73" s="248">
        <f ca="1" xml:space="preserve"> Debt!CK$69</f>
        <v>0</v>
      </c>
      <c r="CL73" s="248">
        <f ca="1" xml:space="preserve"> Debt!CL$69</f>
        <v>0</v>
      </c>
      <c r="CM73" s="248">
        <f ca="1" xml:space="preserve"> Debt!CM$69</f>
        <v>0</v>
      </c>
      <c r="CN73" s="248">
        <f ca="1" xml:space="preserve"> Debt!CN$69</f>
        <v>0</v>
      </c>
      <c r="CO73" s="248">
        <f ca="1" xml:space="preserve"> Debt!CO$69</f>
        <v>0</v>
      </c>
      <c r="CP73" s="248">
        <f ca="1" xml:space="preserve"> Debt!CP$69</f>
        <v>0</v>
      </c>
      <c r="CQ73" s="248">
        <f ca="1" xml:space="preserve"> Debt!CQ$69</f>
        <v>0</v>
      </c>
      <c r="CR73" s="248">
        <f ca="1" xml:space="preserve"> Debt!CR$69</f>
        <v>0</v>
      </c>
      <c r="CS73" s="248">
        <f ca="1" xml:space="preserve"> Debt!CS$69</f>
        <v>0</v>
      </c>
      <c r="CT73" s="248">
        <f ca="1" xml:space="preserve"> Debt!CT$69</f>
        <v>0</v>
      </c>
      <c r="CU73" s="248">
        <f ca="1" xml:space="preserve"> Debt!CU$69</f>
        <v>0</v>
      </c>
      <c r="CV73" s="248">
        <f ca="1" xml:space="preserve"> Debt!CV$69</f>
        <v>0</v>
      </c>
      <c r="CW73" s="248">
        <f ca="1" xml:space="preserve"> Debt!CW$69</f>
        <v>0</v>
      </c>
      <c r="CX73" s="248">
        <f ca="1" xml:space="preserve"> Debt!CX$69</f>
        <v>0</v>
      </c>
      <c r="CY73" s="248">
        <f ca="1" xml:space="preserve"> Debt!CY$69</f>
        <v>0</v>
      </c>
      <c r="CZ73" s="248">
        <f ca="1" xml:space="preserve"> Debt!CZ$69</f>
        <v>0</v>
      </c>
      <c r="DA73" s="248">
        <f ca="1" xml:space="preserve"> Debt!DA$69</f>
        <v>0</v>
      </c>
      <c r="DB73" s="248">
        <f ca="1" xml:space="preserve"> Debt!DB$69</f>
        <v>0</v>
      </c>
      <c r="DC73" s="248">
        <f ca="1" xml:space="preserve"> Debt!DC$69</f>
        <v>0</v>
      </c>
      <c r="DD73" s="248">
        <f ca="1" xml:space="preserve"> Debt!DD$69</f>
        <v>0</v>
      </c>
      <c r="DE73" s="248">
        <f ca="1" xml:space="preserve"> Debt!DE$69</f>
        <v>0</v>
      </c>
      <c r="DF73" s="248">
        <f ca="1" xml:space="preserve"> Debt!DF$69</f>
        <v>0</v>
      </c>
      <c r="DG73" s="248">
        <f ca="1" xml:space="preserve"> Debt!DG$69</f>
        <v>0</v>
      </c>
      <c r="DH73" s="248">
        <f ca="1" xml:space="preserve"> Debt!DH$69</f>
        <v>0</v>
      </c>
      <c r="DI73" s="248">
        <f ca="1" xml:space="preserve"> Debt!DI$69</f>
        <v>0</v>
      </c>
      <c r="DJ73" s="248">
        <f ca="1" xml:space="preserve"> Debt!DJ$69</f>
        <v>0</v>
      </c>
      <c r="DK73" s="248">
        <f ca="1" xml:space="preserve"> Debt!DK$69</f>
        <v>0</v>
      </c>
      <c r="DL73" s="248">
        <f ca="1" xml:space="preserve"> Debt!DL$69</f>
        <v>0</v>
      </c>
      <c r="DM73" s="248">
        <f ca="1" xml:space="preserve"> Debt!DM$69</f>
        <v>0</v>
      </c>
      <c r="DN73" s="248">
        <f ca="1" xml:space="preserve"> Debt!DN$69</f>
        <v>0</v>
      </c>
      <c r="DO73" s="248">
        <f ca="1" xml:space="preserve"> Debt!DO$69</f>
        <v>0</v>
      </c>
      <c r="DP73" s="248">
        <f ca="1" xml:space="preserve"> Debt!DP$69</f>
        <v>0</v>
      </c>
      <c r="DQ73" s="248">
        <f ca="1" xml:space="preserve"> Debt!DQ$69</f>
        <v>0</v>
      </c>
      <c r="DR73" s="248">
        <f ca="1" xml:space="preserve"> Debt!DR$69</f>
        <v>0</v>
      </c>
      <c r="DS73" s="248">
        <f ca="1" xml:space="preserve"> Debt!DS$69</f>
        <v>0</v>
      </c>
      <c r="DT73" s="248">
        <f ca="1" xml:space="preserve"> Debt!DT$69</f>
        <v>0</v>
      </c>
      <c r="DU73" s="248">
        <f ca="1" xml:space="preserve"> Debt!DU$69</f>
        <v>0</v>
      </c>
      <c r="DV73" s="248">
        <f ca="1" xml:space="preserve"> Debt!DV$69</f>
        <v>0</v>
      </c>
      <c r="DW73" s="248">
        <f ca="1" xml:space="preserve"> Debt!DW$69</f>
        <v>0</v>
      </c>
      <c r="DX73" s="248">
        <f ca="1" xml:space="preserve"> Debt!DX$69</f>
        <v>0</v>
      </c>
      <c r="DY73" s="248">
        <f ca="1" xml:space="preserve"> Debt!DY$69</f>
        <v>0</v>
      </c>
      <c r="DZ73" s="248">
        <f ca="1" xml:space="preserve"> Debt!DZ$69</f>
        <v>0</v>
      </c>
      <c r="EA73" s="248">
        <f ca="1" xml:space="preserve"> Debt!EA$69</f>
        <v>0</v>
      </c>
      <c r="EB73" s="248">
        <f ca="1" xml:space="preserve"> Debt!EB$69</f>
        <v>0</v>
      </c>
      <c r="EC73" s="248">
        <f ca="1" xml:space="preserve"> Debt!EC$69</f>
        <v>0</v>
      </c>
      <c r="ED73" s="248">
        <f ca="1" xml:space="preserve"> Debt!ED$69</f>
        <v>0</v>
      </c>
      <c r="EE73" s="248">
        <f ca="1" xml:space="preserve"> Debt!EE$69</f>
        <v>0</v>
      </c>
      <c r="EF73" s="248">
        <f ca="1" xml:space="preserve"> Debt!EF$69</f>
        <v>0</v>
      </c>
      <c r="EG73" s="248">
        <f ca="1" xml:space="preserve"> Debt!EG$69</f>
        <v>0</v>
      </c>
      <c r="EH73" s="248">
        <f ca="1" xml:space="preserve"> Debt!EH$69</f>
        <v>0</v>
      </c>
      <c r="EI73" s="248">
        <f ca="1" xml:space="preserve"> Debt!EI$69</f>
        <v>0</v>
      </c>
      <c r="EJ73" s="248">
        <f ca="1" xml:space="preserve"> Debt!EJ$69</f>
        <v>0</v>
      </c>
      <c r="EK73" s="248">
        <f ca="1" xml:space="preserve"> Debt!EK$69</f>
        <v>0</v>
      </c>
      <c r="EL73" s="248">
        <f ca="1" xml:space="preserve"> Debt!EL$69</f>
        <v>0</v>
      </c>
      <c r="EM73" s="248">
        <f ca="1" xml:space="preserve"> Debt!EM$69</f>
        <v>0</v>
      </c>
      <c r="EN73" s="248">
        <f ca="1" xml:space="preserve"> Debt!EN$69</f>
        <v>0</v>
      </c>
      <c r="EO73" s="248">
        <f ca="1" xml:space="preserve"> Debt!EO$69</f>
        <v>0</v>
      </c>
      <c r="EP73" s="248">
        <f ca="1" xml:space="preserve"> Debt!EP$69</f>
        <v>0</v>
      </c>
      <c r="EQ73" s="248">
        <f ca="1" xml:space="preserve"> Debt!EQ$69</f>
        <v>0</v>
      </c>
      <c r="ER73" s="248">
        <f ca="1" xml:space="preserve"> Debt!ER$69</f>
        <v>0</v>
      </c>
      <c r="ES73" s="248">
        <f ca="1" xml:space="preserve"> Debt!ES$69</f>
        <v>0</v>
      </c>
      <c r="ET73" s="248">
        <f ca="1" xml:space="preserve"> Debt!ET$69</f>
        <v>0</v>
      </c>
      <c r="EU73" s="248">
        <f ca="1" xml:space="preserve"> Debt!EU$69</f>
        <v>0</v>
      </c>
      <c r="EV73" s="248">
        <f ca="1" xml:space="preserve"> Debt!EV$69</f>
        <v>0</v>
      </c>
      <c r="EW73" s="248">
        <f ca="1" xml:space="preserve"> Debt!EW$69</f>
        <v>0</v>
      </c>
      <c r="EX73" s="248">
        <f ca="1" xml:space="preserve"> Debt!EX$69</f>
        <v>0</v>
      </c>
      <c r="EY73" s="248">
        <f ca="1" xml:space="preserve"> Debt!EY$69</f>
        <v>0</v>
      </c>
      <c r="EZ73" s="248">
        <f ca="1" xml:space="preserve"> Debt!EZ$69</f>
        <v>0</v>
      </c>
      <c r="FA73" s="248">
        <f ca="1" xml:space="preserve"> Debt!FA$69</f>
        <v>0</v>
      </c>
      <c r="FB73" s="248">
        <f ca="1" xml:space="preserve"> Debt!FB$69</f>
        <v>0</v>
      </c>
      <c r="FC73" s="248">
        <f ca="1" xml:space="preserve"> Debt!FC$69</f>
        <v>0</v>
      </c>
      <c r="FD73" s="248">
        <f ca="1" xml:space="preserve"> Debt!FD$69</f>
        <v>0</v>
      </c>
      <c r="FE73" s="248">
        <f ca="1" xml:space="preserve"> Debt!FE$69</f>
        <v>0</v>
      </c>
      <c r="FF73" s="248">
        <f ca="1" xml:space="preserve"> Debt!FF$69</f>
        <v>0</v>
      </c>
      <c r="FG73" s="248">
        <f ca="1" xml:space="preserve"> Debt!FG$69</f>
        <v>0</v>
      </c>
      <c r="FH73" s="248">
        <f ca="1" xml:space="preserve"> Debt!FH$69</f>
        <v>0</v>
      </c>
      <c r="FI73" s="248">
        <f ca="1" xml:space="preserve"> Debt!FI$69</f>
        <v>0</v>
      </c>
      <c r="FJ73" s="248">
        <f ca="1" xml:space="preserve"> Debt!FJ$69</f>
        <v>0</v>
      </c>
      <c r="FK73" s="248">
        <f ca="1" xml:space="preserve"> Debt!FK$69</f>
        <v>0</v>
      </c>
      <c r="FL73" s="248">
        <f ca="1" xml:space="preserve"> Debt!FL$69</f>
        <v>0</v>
      </c>
      <c r="FM73" s="248">
        <f ca="1" xml:space="preserve"> Debt!FM$69</f>
        <v>0</v>
      </c>
      <c r="FN73" s="248">
        <f ca="1" xml:space="preserve"> Debt!FN$69</f>
        <v>0</v>
      </c>
      <c r="FO73" s="248">
        <f ca="1" xml:space="preserve"> Debt!FO$69</f>
        <v>0</v>
      </c>
      <c r="FP73" s="248">
        <f ca="1" xml:space="preserve"> Debt!FP$69</f>
        <v>0</v>
      </c>
      <c r="FQ73" s="248">
        <f ca="1" xml:space="preserve"> Debt!FQ$69</f>
        <v>0</v>
      </c>
      <c r="FR73" s="248">
        <f ca="1" xml:space="preserve"> Debt!FR$69</f>
        <v>0</v>
      </c>
      <c r="FS73" s="248">
        <f ca="1" xml:space="preserve"> Debt!FS$69</f>
        <v>0</v>
      </c>
      <c r="FT73" s="248">
        <f ca="1" xml:space="preserve"> Debt!FT$69</f>
        <v>0</v>
      </c>
      <c r="FU73" s="248">
        <f ca="1" xml:space="preserve"> Debt!FU$69</f>
        <v>0</v>
      </c>
      <c r="FV73" s="248">
        <f ca="1" xml:space="preserve"> Debt!FV$69</f>
        <v>0</v>
      </c>
      <c r="FW73" s="248">
        <f ca="1" xml:space="preserve"> Debt!FW$69</f>
        <v>0</v>
      </c>
      <c r="FX73" s="248">
        <f ca="1" xml:space="preserve"> Debt!FX$69</f>
        <v>0</v>
      </c>
      <c r="FY73" s="248">
        <f ca="1" xml:space="preserve"> Debt!FY$69</f>
        <v>0</v>
      </c>
      <c r="FZ73" s="248">
        <f ca="1" xml:space="preserve"> Debt!FZ$69</f>
        <v>0</v>
      </c>
      <c r="GA73" s="248">
        <f ca="1" xml:space="preserve"> Debt!GA$69</f>
        <v>0</v>
      </c>
      <c r="GB73" s="248">
        <f ca="1" xml:space="preserve"> Debt!GB$69</f>
        <v>0</v>
      </c>
      <c r="GC73" s="248">
        <f ca="1" xml:space="preserve"> Debt!GC$69</f>
        <v>0</v>
      </c>
      <c r="GD73" s="248">
        <f ca="1" xml:space="preserve"> Debt!GD$69</f>
        <v>0</v>
      </c>
      <c r="GE73" s="248">
        <f ca="1" xml:space="preserve"> Debt!GE$69</f>
        <v>0</v>
      </c>
      <c r="GF73" s="248">
        <f ca="1" xml:space="preserve"> Debt!GF$69</f>
        <v>0</v>
      </c>
      <c r="GG73" s="248">
        <f ca="1" xml:space="preserve"> Debt!GG$69</f>
        <v>0</v>
      </c>
      <c r="GH73" s="248">
        <f ca="1" xml:space="preserve"> Debt!GH$69</f>
        <v>0</v>
      </c>
      <c r="GI73" s="248">
        <f ca="1" xml:space="preserve"> Debt!GI$69</f>
        <v>0</v>
      </c>
      <c r="GJ73" s="248">
        <f ca="1" xml:space="preserve"> Debt!GJ$69</f>
        <v>0</v>
      </c>
    </row>
    <row r="74" spans="1:192" x14ac:dyDescent="0.25">
      <c r="E74" s="12" t="s">
        <v>230</v>
      </c>
      <c r="G74" s="12" t="str">
        <f xml:space="preserve"> SMU</f>
        <v>$ 000s</v>
      </c>
      <c r="H74" s="12">
        <f ca="1" xml:space="preserve"> SUM(J74:GJ74)</f>
        <v>92932.612500000017</v>
      </c>
      <c r="J74" s="12">
        <f t="shared" ref="J74:AO74" ca="1" si="75">SUM(J72:J73)</f>
        <v>0</v>
      </c>
      <c r="K74" s="12">
        <f t="shared" ca="1" si="75"/>
        <v>0</v>
      </c>
      <c r="L74" s="12">
        <f t="shared" ca="1" si="75"/>
        <v>0</v>
      </c>
      <c r="M74" s="12">
        <f t="shared" ca="1" si="75"/>
        <v>2864.75</v>
      </c>
      <c r="N74" s="12">
        <f t="shared" ca="1" si="75"/>
        <v>2848.8249999999998</v>
      </c>
      <c r="O74" s="12">
        <f t="shared" ca="1" si="75"/>
        <v>2820.65</v>
      </c>
      <c r="P74" s="12">
        <f t="shared" ca="1" si="75"/>
        <v>2769.8125</v>
      </c>
      <c r="Q74" s="12">
        <f t="shared" ca="1" si="75"/>
        <v>2753.2749999999996</v>
      </c>
      <c r="R74" s="12">
        <f t="shared" ca="1" si="75"/>
        <v>2736.125</v>
      </c>
      <c r="S74" s="12">
        <f t="shared" ca="1" si="75"/>
        <v>2707.95</v>
      </c>
      <c r="T74" s="12">
        <f t="shared" ca="1" si="75"/>
        <v>2659.5625</v>
      </c>
      <c r="U74" s="12">
        <f t="shared" ca="1" si="75"/>
        <v>2641.8</v>
      </c>
      <c r="V74" s="12">
        <f t="shared" ca="1" si="75"/>
        <v>2623.4250000000002</v>
      </c>
      <c r="W74" s="12">
        <f t="shared" ca="1" si="75"/>
        <v>2595.25</v>
      </c>
      <c r="X74" s="12">
        <f t="shared" ca="1" si="75"/>
        <v>2558.1937499999999</v>
      </c>
      <c r="Y74" s="12">
        <f t="shared" ca="1" si="75"/>
        <v>2530.3249999999998</v>
      </c>
      <c r="Z74" s="12">
        <f t="shared" ca="1" si="75"/>
        <v>2510.7249999999999</v>
      </c>
      <c r="AA74" s="12">
        <f t="shared" ca="1" si="75"/>
        <v>2482.5500000000002</v>
      </c>
      <c r="AB74" s="12">
        <f t="shared" ca="1" si="75"/>
        <v>2439.0625</v>
      </c>
      <c r="AC74" s="12">
        <f t="shared" ca="1" si="75"/>
        <v>2418.85</v>
      </c>
      <c r="AD74" s="12">
        <f t="shared" ca="1" si="75"/>
        <v>2398.0250000000001</v>
      </c>
      <c r="AE74" s="12">
        <f t="shared" ca="1" si="75"/>
        <v>2369.85</v>
      </c>
      <c r="AF74" s="12">
        <f t="shared" ca="1" si="75"/>
        <v>2328.8125</v>
      </c>
      <c r="AG74" s="12">
        <f t="shared" ca="1" si="75"/>
        <v>2307.375</v>
      </c>
      <c r="AH74" s="12">
        <f t="shared" ca="1" si="75"/>
        <v>2285.3249999999998</v>
      </c>
      <c r="AI74" s="12">
        <f t="shared" ca="1" si="75"/>
        <v>2257.15</v>
      </c>
      <c r="AJ74" s="12">
        <f t="shared" ca="1" si="75"/>
        <v>2218.5625</v>
      </c>
      <c r="AK74" s="12">
        <f t="shared" ca="1" si="75"/>
        <v>2195.9</v>
      </c>
      <c r="AL74" s="12">
        <f t="shared" ca="1" si="75"/>
        <v>2172.625</v>
      </c>
      <c r="AM74" s="12">
        <f t="shared" ca="1" si="75"/>
        <v>2144.4499999999998</v>
      </c>
      <c r="AN74" s="12">
        <f t="shared" ca="1" si="75"/>
        <v>2112.2937499999998</v>
      </c>
      <c r="AO74" s="12">
        <f t="shared" ca="1" si="75"/>
        <v>2084.4250000000002</v>
      </c>
      <c r="AP74" s="12">
        <f t="shared" ref="AP74:BU74" ca="1" si="76">SUM(AP72:AP73)</f>
        <v>2059.9250000000002</v>
      </c>
      <c r="AQ74" s="12">
        <f t="shared" ca="1" si="76"/>
        <v>2031.75</v>
      </c>
      <c r="AR74" s="12">
        <f t="shared" ca="1" si="76"/>
        <v>1998.0625</v>
      </c>
      <c r="AS74" s="12">
        <f t="shared" ca="1" si="76"/>
        <v>1972.95</v>
      </c>
      <c r="AT74" s="12">
        <f t="shared" ca="1" si="76"/>
        <v>1947.2249999999999</v>
      </c>
      <c r="AU74" s="12">
        <f t="shared" ca="1" si="76"/>
        <v>1919.05</v>
      </c>
      <c r="AV74" s="12">
        <f t="shared" ca="1" si="76"/>
        <v>1887.8125</v>
      </c>
      <c r="AW74" s="12">
        <f t="shared" ca="1" si="76"/>
        <v>1861.4749999999999</v>
      </c>
      <c r="AX74" s="12">
        <f t="shared" ca="1" si="76"/>
        <v>1834.5250000000001</v>
      </c>
      <c r="AY74" s="12">
        <f t="shared" ca="1" si="76"/>
        <v>1806.35</v>
      </c>
      <c r="AZ74" s="12">
        <f t="shared" ca="1" si="76"/>
        <v>1777.5625</v>
      </c>
      <c r="BA74" s="12">
        <f t="shared" ca="1" si="76"/>
        <v>0</v>
      </c>
      <c r="BB74" s="12">
        <f t="shared" ca="1" si="76"/>
        <v>0</v>
      </c>
      <c r="BC74" s="12">
        <f t="shared" ca="1" si="76"/>
        <v>0</v>
      </c>
      <c r="BD74" s="12">
        <f t="shared" ca="1" si="76"/>
        <v>0</v>
      </c>
      <c r="BE74" s="12">
        <f t="shared" ca="1" si="76"/>
        <v>0</v>
      </c>
      <c r="BF74" s="12">
        <f t="shared" ca="1" si="76"/>
        <v>0</v>
      </c>
      <c r="BG74" s="12">
        <f t="shared" ca="1" si="76"/>
        <v>0</v>
      </c>
      <c r="BH74" s="12">
        <f t="shared" ca="1" si="76"/>
        <v>0</v>
      </c>
      <c r="BI74" s="12">
        <f t="shared" ca="1" si="76"/>
        <v>0</v>
      </c>
      <c r="BJ74" s="12">
        <f t="shared" ca="1" si="76"/>
        <v>0</v>
      </c>
      <c r="BK74" s="12">
        <f t="shared" ca="1" si="76"/>
        <v>0</v>
      </c>
      <c r="BL74" s="12">
        <f t="shared" ca="1" si="76"/>
        <v>0</v>
      </c>
      <c r="BM74" s="12">
        <f t="shared" ca="1" si="76"/>
        <v>0</v>
      </c>
      <c r="BN74" s="12">
        <f t="shared" ca="1" si="76"/>
        <v>0</v>
      </c>
      <c r="BO74" s="12">
        <f t="shared" ca="1" si="76"/>
        <v>0</v>
      </c>
      <c r="BP74" s="12">
        <f t="shared" ca="1" si="76"/>
        <v>0</v>
      </c>
      <c r="BQ74" s="12">
        <f t="shared" ca="1" si="76"/>
        <v>0</v>
      </c>
      <c r="BR74" s="12">
        <f t="shared" ca="1" si="76"/>
        <v>0</v>
      </c>
      <c r="BS74" s="12">
        <f t="shared" ca="1" si="76"/>
        <v>0</v>
      </c>
      <c r="BT74" s="12">
        <f t="shared" ca="1" si="76"/>
        <v>0</v>
      </c>
      <c r="BU74" s="12">
        <f t="shared" ca="1" si="76"/>
        <v>0</v>
      </c>
      <c r="BV74" s="12">
        <f t="shared" ref="BV74:DA74" ca="1" si="77">SUM(BV72:BV73)</f>
        <v>0</v>
      </c>
      <c r="BW74" s="12">
        <f t="shared" ca="1" si="77"/>
        <v>0</v>
      </c>
      <c r="BX74" s="12">
        <f t="shared" ca="1" si="77"/>
        <v>0</v>
      </c>
      <c r="BY74" s="12">
        <f t="shared" ca="1" si="77"/>
        <v>0</v>
      </c>
      <c r="BZ74" s="12">
        <f t="shared" ca="1" si="77"/>
        <v>0</v>
      </c>
      <c r="CA74" s="12">
        <f t="shared" ca="1" si="77"/>
        <v>0</v>
      </c>
      <c r="CB74" s="12">
        <f t="shared" ca="1" si="77"/>
        <v>0</v>
      </c>
      <c r="CC74" s="12">
        <f t="shared" ca="1" si="77"/>
        <v>0</v>
      </c>
      <c r="CD74" s="12">
        <f t="shared" ca="1" si="77"/>
        <v>0</v>
      </c>
      <c r="CE74" s="12">
        <f t="shared" ca="1" si="77"/>
        <v>0</v>
      </c>
      <c r="CF74" s="12">
        <f t="shared" ca="1" si="77"/>
        <v>0</v>
      </c>
      <c r="CG74" s="12">
        <f t="shared" ca="1" si="77"/>
        <v>0</v>
      </c>
      <c r="CH74" s="12">
        <f t="shared" ca="1" si="77"/>
        <v>0</v>
      </c>
      <c r="CI74" s="12">
        <f t="shared" ca="1" si="77"/>
        <v>0</v>
      </c>
      <c r="CJ74" s="12">
        <f t="shared" ca="1" si="77"/>
        <v>0</v>
      </c>
      <c r="CK74" s="12">
        <f t="shared" ca="1" si="77"/>
        <v>0</v>
      </c>
      <c r="CL74" s="12">
        <f t="shared" ca="1" si="77"/>
        <v>0</v>
      </c>
      <c r="CM74" s="12">
        <f t="shared" ca="1" si="77"/>
        <v>0</v>
      </c>
      <c r="CN74" s="12">
        <f t="shared" ca="1" si="77"/>
        <v>0</v>
      </c>
      <c r="CO74" s="12">
        <f t="shared" ca="1" si="77"/>
        <v>0</v>
      </c>
      <c r="CP74" s="12">
        <f t="shared" ca="1" si="77"/>
        <v>0</v>
      </c>
      <c r="CQ74" s="12">
        <f t="shared" ca="1" si="77"/>
        <v>0</v>
      </c>
      <c r="CR74" s="12">
        <f t="shared" ca="1" si="77"/>
        <v>0</v>
      </c>
      <c r="CS74" s="12">
        <f t="shared" ca="1" si="77"/>
        <v>0</v>
      </c>
      <c r="CT74" s="12">
        <f t="shared" ca="1" si="77"/>
        <v>0</v>
      </c>
      <c r="CU74" s="12">
        <f t="shared" ca="1" si="77"/>
        <v>0</v>
      </c>
      <c r="CV74" s="12">
        <f t="shared" ca="1" si="77"/>
        <v>0</v>
      </c>
      <c r="CW74" s="12">
        <f t="shared" ca="1" si="77"/>
        <v>0</v>
      </c>
      <c r="CX74" s="12">
        <f t="shared" ca="1" si="77"/>
        <v>0</v>
      </c>
      <c r="CY74" s="12">
        <f t="shared" ca="1" si="77"/>
        <v>0</v>
      </c>
      <c r="CZ74" s="12">
        <f t="shared" ca="1" si="77"/>
        <v>0</v>
      </c>
      <c r="DA74" s="12">
        <f t="shared" ca="1" si="77"/>
        <v>0</v>
      </c>
      <c r="DB74" s="12">
        <f t="shared" ref="DB74:EG74" ca="1" si="78">SUM(DB72:DB73)</f>
        <v>0</v>
      </c>
      <c r="DC74" s="12">
        <f t="shared" ca="1" si="78"/>
        <v>0</v>
      </c>
      <c r="DD74" s="12">
        <f t="shared" ca="1" si="78"/>
        <v>0</v>
      </c>
      <c r="DE74" s="12">
        <f t="shared" ca="1" si="78"/>
        <v>0</v>
      </c>
      <c r="DF74" s="12">
        <f t="shared" ca="1" si="78"/>
        <v>0</v>
      </c>
      <c r="DG74" s="12">
        <f t="shared" ca="1" si="78"/>
        <v>0</v>
      </c>
      <c r="DH74" s="12">
        <f t="shared" ca="1" si="78"/>
        <v>0</v>
      </c>
      <c r="DI74" s="12">
        <f t="shared" ca="1" si="78"/>
        <v>0</v>
      </c>
      <c r="DJ74" s="12">
        <f t="shared" ca="1" si="78"/>
        <v>0</v>
      </c>
      <c r="DK74" s="12">
        <f t="shared" ca="1" si="78"/>
        <v>0</v>
      </c>
      <c r="DL74" s="12">
        <f t="shared" ca="1" si="78"/>
        <v>0</v>
      </c>
      <c r="DM74" s="12">
        <f t="shared" ca="1" si="78"/>
        <v>0</v>
      </c>
      <c r="DN74" s="12">
        <f t="shared" ca="1" si="78"/>
        <v>0</v>
      </c>
      <c r="DO74" s="12">
        <f t="shared" ca="1" si="78"/>
        <v>0</v>
      </c>
      <c r="DP74" s="12">
        <f t="shared" ca="1" si="78"/>
        <v>0</v>
      </c>
      <c r="DQ74" s="12">
        <f t="shared" ca="1" si="78"/>
        <v>0</v>
      </c>
      <c r="DR74" s="12">
        <f t="shared" ca="1" si="78"/>
        <v>0</v>
      </c>
      <c r="DS74" s="12">
        <f t="shared" ca="1" si="78"/>
        <v>0</v>
      </c>
      <c r="DT74" s="12">
        <f t="shared" ca="1" si="78"/>
        <v>0</v>
      </c>
      <c r="DU74" s="12">
        <f t="shared" ca="1" si="78"/>
        <v>0</v>
      </c>
      <c r="DV74" s="12">
        <f t="shared" ca="1" si="78"/>
        <v>0</v>
      </c>
      <c r="DW74" s="12">
        <f t="shared" ca="1" si="78"/>
        <v>0</v>
      </c>
      <c r="DX74" s="12">
        <f t="shared" ca="1" si="78"/>
        <v>0</v>
      </c>
      <c r="DY74" s="12">
        <f t="shared" ca="1" si="78"/>
        <v>0</v>
      </c>
      <c r="DZ74" s="12">
        <f t="shared" ca="1" si="78"/>
        <v>0</v>
      </c>
      <c r="EA74" s="12">
        <f t="shared" ca="1" si="78"/>
        <v>0</v>
      </c>
      <c r="EB74" s="12">
        <f t="shared" ca="1" si="78"/>
        <v>0</v>
      </c>
      <c r="EC74" s="12">
        <f t="shared" ca="1" si="78"/>
        <v>0</v>
      </c>
      <c r="ED74" s="12">
        <f t="shared" ca="1" si="78"/>
        <v>0</v>
      </c>
      <c r="EE74" s="12">
        <f t="shared" ca="1" si="78"/>
        <v>0</v>
      </c>
      <c r="EF74" s="12">
        <f t="shared" ca="1" si="78"/>
        <v>0</v>
      </c>
      <c r="EG74" s="12">
        <f t="shared" ca="1" si="78"/>
        <v>0</v>
      </c>
      <c r="EH74" s="12">
        <f t="shared" ref="EH74:FM74" ca="1" si="79">SUM(EH72:EH73)</f>
        <v>0</v>
      </c>
      <c r="EI74" s="12">
        <f t="shared" ca="1" si="79"/>
        <v>0</v>
      </c>
      <c r="EJ74" s="12">
        <f t="shared" ca="1" si="79"/>
        <v>0</v>
      </c>
      <c r="EK74" s="12">
        <f t="shared" ca="1" si="79"/>
        <v>0</v>
      </c>
      <c r="EL74" s="12">
        <f t="shared" ca="1" si="79"/>
        <v>0</v>
      </c>
      <c r="EM74" s="12">
        <f t="shared" ca="1" si="79"/>
        <v>0</v>
      </c>
      <c r="EN74" s="12">
        <f t="shared" ca="1" si="79"/>
        <v>0</v>
      </c>
      <c r="EO74" s="12">
        <f t="shared" ca="1" si="79"/>
        <v>0</v>
      </c>
      <c r="EP74" s="12">
        <f t="shared" ca="1" si="79"/>
        <v>0</v>
      </c>
      <c r="EQ74" s="12">
        <f t="shared" ca="1" si="79"/>
        <v>0</v>
      </c>
      <c r="ER74" s="12">
        <f t="shared" ca="1" si="79"/>
        <v>0</v>
      </c>
      <c r="ES74" s="12">
        <f t="shared" ca="1" si="79"/>
        <v>0</v>
      </c>
      <c r="ET74" s="12">
        <f t="shared" ca="1" si="79"/>
        <v>0</v>
      </c>
      <c r="EU74" s="12">
        <f t="shared" ca="1" si="79"/>
        <v>0</v>
      </c>
      <c r="EV74" s="12">
        <f t="shared" ca="1" si="79"/>
        <v>0</v>
      </c>
      <c r="EW74" s="12">
        <f t="shared" ca="1" si="79"/>
        <v>0</v>
      </c>
      <c r="EX74" s="12">
        <f t="shared" ca="1" si="79"/>
        <v>0</v>
      </c>
      <c r="EY74" s="12">
        <f t="shared" ca="1" si="79"/>
        <v>0</v>
      </c>
      <c r="EZ74" s="12">
        <f t="shared" ca="1" si="79"/>
        <v>0</v>
      </c>
      <c r="FA74" s="12">
        <f t="shared" ca="1" si="79"/>
        <v>0</v>
      </c>
      <c r="FB74" s="12">
        <f t="shared" ca="1" si="79"/>
        <v>0</v>
      </c>
      <c r="FC74" s="12">
        <f t="shared" ca="1" si="79"/>
        <v>0</v>
      </c>
      <c r="FD74" s="12">
        <f t="shared" ca="1" si="79"/>
        <v>0</v>
      </c>
      <c r="FE74" s="12">
        <f t="shared" ca="1" si="79"/>
        <v>0</v>
      </c>
      <c r="FF74" s="12">
        <f t="shared" ca="1" si="79"/>
        <v>0</v>
      </c>
      <c r="FG74" s="12">
        <f t="shared" ca="1" si="79"/>
        <v>0</v>
      </c>
      <c r="FH74" s="12">
        <f t="shared" ca="1" si="79"/>
        <v>0</v>
      </c>
      <c r="FI74" s="12">
        <f t="shared" ca="1" si="79"/>
        <v>0</v>
      </c>
      <c r="FJ74" s="12">
        <f t="shared" ca="1" si="79"/>
        <v>0</v>
      </c>
      <c r="FK74" s="12">
        <f t="shared" ca="1" si="79"/>
        <v>0</v>
      </c>
      <c r="FL74" s="12">
        <f t="shared" ca="1" si="79"/>
        <v>0</v>
      </c>
      <c r="FM74" s="12">
        <f t="shared" ca="1" si="79"/>
        <v>0</v>
      </c>
      <c r="FN74" s="12">
        <f t="shared" ref="FN74:GJ74" ca="1" si="80">SUM(FN72:FN73)</f>
        <v>0</v>
      </c>
      <c r="FO74" s="12">
        <f t="shared" ca="1" si="80"/>
        <v>0</v>
      </c>
      <c r="FP74" s="12">
        <f t="shared" ca="1" si="80"/>
        <v>0</v>
      </c>
      <c r="FQ74" s="12">
        <f t="shared" ca="1" si="80"/>
        <v>0</v>
      </c>
      <c r="FR74" s="12">
        <f t="shared" ca="1" si="80"/>
        <v>0</v>
      </c>
      <c r="FS74" s="12">
        <f t="shared" ca="1" si="80"/>
        <v>0</v>
      </c>
      <c r="FT74" s="12">
        <f t="shared" ca="1" si="80"/>
        <v>0</v>
      </c>
      <c r="FU74" s="12">
        <f t="shared" ca="1" si="80"/>
        <v>0</v>
      </c>
      <c r="FV74" s="12">
        <f t="shared" ca="1" si="80"/>
        <v>0</v>
      </c>
      <c r="FW74" s="12">
        <f t="shared" ca="1" si="80"/>
        <v>0</v>
      </c>
      <c r="FX74" s="12">
        <f t="shared" ca="1" si="80"/>
        <v>0</v>
      </c>
      <c r="FY74" s="12">
        <f t="shared" ca="1" si="80"/>
        <v>0</v>
      </c>
      <c r="FZ74" s="12">
        <f t="shared" ca="1" si="80"/>
        <v>0</v>
      </c>
      <c r="GA74" s="12">
        <f t="shared" ca="1" si="80"/>
        <v>0</v>
      </c>
      <c r="GB74" s="12">
        <f t="shared" ca="1" si="80"/>
        <v>0</v>
      </c>
      <c r="GC74" s="12">
        <f t="shared" ca="1" si="80"/>
        <v>0</v>
      </c>
      <c r="GD74" s="12">
        <f t="shared" ca="1" si="80"/>
        <v>0</v>
      </c>
      <c r="GE74" s="12">
        <f t="shared" ca="1" si="80"/>
        <v>0</v>
      </c>
      <c r="GF74" s="12">
        <f t="shared" ca="1" si="80"/>
        <v>0</v>
      </c>
      <c r="GG74" s="12">
        <f t="shared" ca="1" si="80"/>
        <v>0</v>
      </c>
      <c r="GH74" s="12">
        <f t="shared" ca="1" si="80"/>
        <v>0</v>
      </c>
      <c r="GI74" s="12">
        <f t="shared" ca="1" si="80"/>
        <v>0</v>
      </c>
      <c r="GJ74" s="12">
        <f t="shared" ca="1" si="80"/>
        <v>0</v>
      </c>
    </row>
    <row r="76" spans="1:192" x14ac:dyDescent="0.25">
      <c r="E76" s="248" t="str">
        <f xml:space="preserve"> 'FS Qtr'!E$33</f>
        <v>Cash flow available for senior debt service</v>
      </c>
      <c r="F76" s="248">
        <f xml:space="preserve"> 'FS Qtr'!F$33</f>
        <v>0</v>
      </c>
      <c r="G76" s="248" t="str">
        <f xml:space="preserve"> 'FS Qtr'!G$33</f>
        <v>$ 000s</v>
      </c>
      <c r="H76" s="248">
        <f ca="1" xml:space="preserve"> 'FS Qtr'!H$33</f>
        <v>340885.98082533589</v>
      </c>
      <c r="I76" s="248">
        <f xml:space="preserve"> 'FS Qtr'!I$33</f>
        <v>0</v>
      </c>
      <c r="J76" s="248">
        <f xml:space="preserve"> 'FS Qtr'!J$33</f>
        <v>0</v>
      </c>
      <c r="K76" s="248">
        <f ca="1" xml:space="preserve"> 'FS Qtr'!K$33</f>
        <v>0</v>
      </c>
      <c r="L76" s="248">
        <f ca="1" xml:space="preserve"> 'FS Qtr'!L$33</f>
        <v>0</v>
      </c>
      <c r="M76" s="248">
        <f ca="1" xml:space="preserve"> 'FS Qtr'!M$33</f>
        <v>4826.6250000000018</v>
      </c>
      <c r="N76" s="248">
        <f ca="1" xml:space="preserve"> 'FS Qtr'!N$33</f>
        <v>5299.5000000000009</v>
      </c>
      <c r="O76" s="248">
        <f ca="1" xml:space="preserve"> 'FS Qtr'!O$33</f>
        <v>2068.1874999999986</v>
      </c>
      <c r="P76" s="248">
        <f ca="1" xml:space="preserve"> 'FS Qtr'!P$33</f>
        <v>2068.1875</v>
      </c>
      <c r="Q76" s="248">
        <f ca="1" xml:space="preserve"> 'FS Qtr'!Q$33</f>
        <v>4800.7462686567187</v>
      </c>
      <c r="R76" s="248">
        <f ca="1" xml:space="preserve"> 'FS Qtr'!R$33</f>
        <v>5271.2686567164192</v>
      </c>
      <c r="S76" s="248">
        <f ca="1" xml:space="preserve"> 'FS Qtr'!S$33</f>
        <v>2056.0323383084569</v>
      </c>
      <c r="T76" s="248">
        <f ca="1" xml:space="preserve"> 'FS Qtr'!T$33</f>
        <v>2056.0323383084583</v>
      </c>
      <c r="U76" s="248">
        <f ca="1" xml:space="preserve"> 'FS Qtr'!U$33</f>
        <v>4774.9962872206161</v>
      </c>
      <c r="V76" s="248">
        <f ca="1" xml:space="preserve"> 'FS Qtr'!V$33</f>
        <v>5243.177767877035</v>
      </c>
      <c r="W76" s="248">
        <f ca="1" xml:space="preserve"> 'FS Qtr'!W$33</f>
        <v>2043.937650058167</v>
      </c>
      <c r="X76" s="248">
        <f ca="1" xml:space="preserve"> 'FS Qtr'!X$33</f>
        <v>2043.9376500581684</v>
      </c>
      <c r="Y76" s="248">
        <f ca="1" xml:space="preserve"> 'FS Qtr'!Y$33</f>
        <v>4749.3744151448909</v>
      </c>
      <c r="Z76" s="248">
        <f ca="1" xml:space="preserve"> 'FS Qtr'!Z$33</f>
        <v>5215.2266347035174</v>
      </c>
      <c r="AA76" s="248">
        <f ca="1" xml:space="preserve"> 'FS Qtr'!AA$33</f>
        <v>2031.9031343862353</v>
      </c>
      <c r="AB76" s="248">
        <f ca="1" xml:space="preserve"> 'FS Qtr'!AB$33</f>
        <v>2031.9031343862371</v>
      </c>
      <c r="AC76" s="248">
        <f ca="1" xml:space="preserve"> 'FS Qtr'!AC$33</f>
        <v>4723.8800150695452</v>
      </c>
      <c r="AD76" s="248">
        <f ca="1" xml:space="preserve"> 'FS Qtr'!AD$33</f>
        <v>5187.4145618940493</v>
      </c>
      <c r="AE76" s="248">
        <f ca="1" xml:space="preserve"> 'FS Qtr'!AE$33</f>
        <v>2019.9284919266029</v>
      </c>
      <c r="AF76" s="248">
        <f ca="1" xml:space="preserve"> 'FS Qtr'!AF$33</f>
        <v>2019.9284919266047</v>
      </c>
      <c r="AG76" s="248">
        <f ca="1" xml:space="preserve"> 'FS Qtr'!AG$33</f>
        <v>4698.5124528055185</v>
      </c>
      <c r="AH76" s="248">
        <f ca="1" xml:space="preserve"> 'FS Qtr'!AH$33</f>
        <v>5159.7408576060197</v>
      </c>
      <c r="AI76" s="248">
        <f ca="1" xml:space="preserve"> 'FS Qtr'!AI$33</f>
        <v>2008.0134248025911</v>
      </c>
      <c r="AJ76" s="248">
        <f ca="1" xml:space="preserve"> 'FS Qtr'!AJ$33</f>
        <v>2008.013424802592</v>
      </c>
      <c r="AK76" s="248">
        <f ca="1" xml:space="preserve"> 'FS Qtr'!AK$33</f>
        <v>4673.2710973189251</v>
      </c>
      <c r="AL76" s="248">
        <f ca="1" xml:space="preserve"> 'FS Qtr'!AL$33</f>
        <v>5071.8744785453619</v>
      </c>
      <c r="AM76" s="248">
        <f ca="1" xml:space="preserve"> 'FS Qtr'!AM$33</f>
        <v>1939.3362037613372</v>
      </c>
      <c r="AN76" s="248">
        <f ca="1" xml:space="preserve"> 'FS Qtr'!AN$33</f>
        <v>1920.9733060685658</v>
      </c>
      <c r="AO76" s="248">
        <f ca="1" xml:space="preserve"> 'FS Qtr'!AO$33</f>
        <v>4025.6789217145688</v>
      </c>
      <c r="AP76" s="248">
        <f ca="1" xml:space="preserve"> 'FS Qtr'!AP$33</f>
        <v>4371.7651845259597</v>
      </c>
      <c r="AQ76" s="248">
        <f ca="1" xml:space="preserve"> 'FS Qtr'!AQ$33</f>
        <v>1858.4774299087039</v>
      </c>
      <c r="AR76" s="248">
        <f ca="1" xml:space="preserve"> 'FS Qtr'!AR$33</f>
        <v>1842.0476271321058</v>
      </c>
      <c r="AS76" s="248">
        <f ca="1" xml:space="preserve"> 'FS Qtr'!AS$33</f>
        <v>3938.8622957995926</v>
      </c>
      <c r="AT76" s="248">
        <f ca="1" xml:space="preserve"> 'FS Qtr'!AT$33</f>
        <v>4285.5053814130843</v>
      </c>
      <c r="AU76" s="248">
        <f ca="1" xml:space="preserve"> 'FS Qtr'!AU$33</f>
        <v>1786.7327898141123</v>
      </c>
      <c r="AV76" s="248">
        <f ca="1" xml:space="preserve"> 'FS Qtr'!AV$33</f>
        <v>1772.5379623390384</v>
      </c>
      <c r="AW76" s="248">
        <f ca="1" xml:space="preserve"> 'FS Qtr'!AW$33</f>
        <v>3860.2387596707354</v>
      </c>
      <c r="AX76" s="248">
        <f ca="1" xml:space="preserve"> 'FS Qtr'!AX$33</f>
        <v>4207.128061190615</v>
      </c>
      <c r="AY76" s="248">
        <f ca="1" xml:space="preserve"> 'FS Qtr'!AY$33</f>
        <v>1722.4201444213152</v>
      </c>
      <c r="AZ76" s="248">
        <f ca="1" xml:space="preserve"> 'FS Qtr'!AZ$33</f>
        <v>1710.0464364874697</v>
      </c>
      <c r="BA76" s="248">
        <f ca="1" xml:space="preserve"> 'FS Qtr'!BA$33</f>
        <v>3788.2903893265297</v>
      </c>
      <c r="BB76" s="248">
        <f ca="1" xml:space="preserve"> 'FS Qtr'!BB$33</f>
        <v>4140.8256603207283</v>
      </c>
      <c r="BC76" s="248">
        <f ca="1" xml:space="preserve"> 'FS Qtr'!BC$33</f>
        <v>1675.4393387875091</v>
      </c>
      <c r="BD76" s="248">
        <f ca="1" xml:space="preserve"> 'FS Qtr'!BD$33</f>
        <v>1669.6402277225097</v>
      </c>
      <c r="BE76" s="248">
        <f ca="1" xml:space="preserve"> 'FS Qtr'!BE$33</f>
        <v>3743.8223981248057</v>
      </c>
      <c r="BF76" s="248">
        <f ca="1" xml:space="preserve"> 'FS Qtr'!BF$33</f>
        <v>4096.6931043342374</v>
      </c>
      <c r="BG76" s="248">
        <f ca="1" xml:space="preserve"> 'FS Qtr'!BG$33</f>
        <v>1644.6743311899797</v>
      </c>
      <c r="BH76" s="248">
        <f ca="1" xml:space="preserve"> 'FS Qtr'!BH$33</f>
        <v>1639.950918983094</v>
      </c>
      <c r="BI76" s="248">
        <f ca="1" xml:space="preserve"> 'FS Qtr'!BI$33</f>
        <v>3704.8082802861009</v>
      </c>
      <c r="BJ76" s="248">
        <f ca="1" xml:space="preserve"> 'FS Qtr'!BJ$33</f>
        <v>4056.8681907650021</v>
      </c>
      <c r="BK76" s="248">
        <f ca="1" xml:space="preserve"> 'FS Qtr'!BK$33</f>
        <v>1617.9460569207358</v>
      </c>
      <c r="BL76" s="248">
        <f ca="1" xml:space="preserve"> 'FS Qtr'!BL$33</f>
        <v>1614.0988081569014</v>
      </c>
      <c r="BM76" s="248">
        <f ca="1" xml:space="preserve"> 'FS Qtr'!BM$33</f>
        <v>3669.4932779502114</v>
      </c>
      <c r="BN76" s="248">
        <f ca="1" xml:space="preserve"> 'FS Qtr'!BN$33</f>
        <v>4020.5711757374834</v>
      </c>
      <c r="BO76" s="248">
        <f ca="1" xml:space="preserve"> 'FS Qtr'!BO$33</f>
        <v>1594.5140355515878</v>
      </c>
      <c r="BP76" s="248">
        <f ca="1" xml:space="preserve"> 'FS Qtr'!BP$33</f>
        <v>1591.3804273881403</v>
      </c>
      <c r="BQ76" s="248">
        <f ca="1" xml:space="preserve"> 'FS Qtr'!BQ$33</f>
        <v>3637.2088291044602</v>
      </c>
      <c r="BR76" s="248">
        <f ca="1" xml:space="preserve"> 'FS Qtr'!BR$33</f>
        <v>3987.16685698733</v>
      </c>
      <c r="BS76" s="248">
        <f ca="1" xml:space="preserve"> 'FS Qtr'!BS$33</f>
        <v>1573.7750998105785</v>
      </c>
      <c r="BT76" s="248">
        <f ca="1" xml:space="preserve"> 'FS Qtr'!BT$33</f>
        <v>1571.2227563763995</v>
      </c>
      <c r="BU76" s="248">
        <f ca="1" xml:space="preserve"> 'FS Qtr'!BU$33</f>
        <v>3607.4102982448703</v>
      </c>
      <c r="BV76" s="248">
        <f ca="1" xml:space="preserve"> 'FS Qtr'!BV$33</f>
        <v>3956.1377627735155</v>
      </c>
      <c r="BW76" s="248">
        <f ca="1" xml:space="preserve"> 'FS Qtr'!BW$33</f>
        <v>1555.2379250553518</v>
      </c>
      <c r="BX76" s="248">
        <f ca="1" xml:space="preserve"> 'FS Qtr'!BX$33</f>
        <v>1553.1590253760667</v>
      </c>
      <c r="BY76" s="248">
        <f ca="1" xml:space="preserve"> 'FS Qtr'!BY$33</f>
        <v>3579.6539892189949</v>
      </c>
      <c r="BZ76" s="248">
        <f ca="1" xml:space="preserve"> 'FS Qtr'!BZ$33</f>
        <v>3927.0623140773378</v>
      </c>
      <c r="CA76" s="248">
        <f ca="1" xml:space="preserve"> 'FS Qtr'!CA$33</f>
        <v>1538.5022833690045</v>
      </c>
      <c r="CB76" s="248">
        <f ca="1" xml:space="preserve"> 'FS Qtr'!CB$33</f>
        <v>1536.809006587104</v>
      </c>
      <c r="CC76" s="248">
        <f ca="1" xml:space="preserve"> 'FS Qtr'!CC$33</f>
        <v>3553.5784220405676</v>
      </c>
      <c r="CD76" s="248">
        <f ca="1" xml:space="preserve"> 'FS Qtr'!CD$33</f>
        <v>3899.5970375746506</v>
      </c>
      <c r="CE76" s="248">
        <f ca="1" xml:space="preserve"> 'FS Qtr'!CE$33</f>
        <v>1523.2421458904794</v>
      </c>
      <c r="CF76" s="248">
        <f ca="1" xml:space="preserve"> 'FS Qtr'!CF$33</f>
        <v>1521.8629613686417</v>
      </c>
      <c r="CG76" s="248">
        <f ca="1" xml:space="preserve"> 'FS Qtr'!CG$33</f>
        <v>3528.8890827358509</v>
      </c>
      <c r="CH76" s="248">
        <f ca="1" xml:space="preserve"> 'FS Qtr'!CH$33</f>
        <v>3873.4620779882243</v>
      </c>
      <c r="CI76" s="248">
        <f ca="1" xml:space="preserve"> 'FS Qtr'!CI$33</f>
        <v>1509.1919195560372</v>
      </c>
      <c r="CJ76" s="248">
        <f ca="1" xml:space="preserve"> 'FS Qtr'!CJ$33</f>
        <v>1508.068565143097</v>
      </c>
      <c r="CK76" s="248">
        <f ca="1" xml:space="preserve"> 'FS Qtr'!CK$33</f>
        <v>3505.3460019960339</v>
      </c>
      <c r="CL76" s="248">
        <f ca="1" xml:space="preserve"> 'FS Qtr'!CL$33</f>
        <v>3848.4293978058486</v>
      </c>
      <c r="CM76" s="248">
        <f ca="1" xml:space="preserve"> 'FS Qtr'!CM$33</f>
        <v>1496.1352368381677</v>
      </c>
      <c r="CN76" s="248">
        <f ca="1" xml:space="preserve"> 'FS Qtr'!CN$33</f>
        <v>1495.2202576478633</v>
      </c>
      <c r="CO76" s="248">
        <f ca="1" xml:space="preserve"> 'FS Qtr'!CO$33</f>
        <v>3482.7536379098387</v>
      </c>
      <c r="CP76" s="248">
        <f ca="1" xml:space="preserve"> 'FS Qtr'!CP$33</f>
        <v>3824.3131658746629</v>
      </c>
      <c r="CQ76" s="248">
        <f ca="1" xml:space="preserve"> 'FS Qtr'!CQ$33</f>
        <v>1483.8958249168613</v>
      </c>
      <c r="CR76" s="248">
        <f ca="1" xml:space="preserve"> 'FS Qtr'!CR$33</f>
        <v>1483.1505686477385</v>
      </c>
      <c r="CS76" s="248">
        <f ca="1" xml:space="preserve"> 'FS Qtr'!CS$33</f>
        <v>3460.9526353838796</v>
      </c>
      <c r="CT76" s="248">
        <f ca="1" xml:space="preserve"> 'FS Qtr'!CT$33</f>
        <v>3800.9619288488307</v>
      </c>
      <c r="CU76" s="248">
        <f ca="1" xml:space="preserve"> 'FS Qtr'!CU$33</f>
        <v>1472.3300685615443</v>
      </c>
      <c r="CV76" s="248">
        <f ca="1" xml:space="preserve"> 'FS Qtr'!CV$33</f>
        <v>1471.723052672492</v>
      </c>
      <c r="CW76" s="248">
        <f ca="1" xml:space="preserve"> 'FS Qtr'!CW$33</f>
        <v>3439.813114136904</v>
      </c>
      <c r="CX76" s="248">
        <f ca="1" xml:space="preserve"> 'FS Qtr'!CX$33</f>
        <v>3778.2522347824433</v>
      </c>
      <c r="CY76" s="248">
        <f ca="1" xml:space="preserve"> 'FS Qtr'!CY$33</f>
        <v>1461.3209525509376</v>
      </c>
      <c r="CZ76" s="248">
        <f ca="1" xml:space="preserve"> 'FS Qtr'!CZ$33</f>
        <v>1460.8265343154558</v>
      </c>
      <c r="DA76" s="248">
        <f ca="1" xml:space="preserve"> 'FS Qtr'!DA$33</f>
        <v>3419.2292017270838</v>
      </c>
      <c r="DB76" s="248">
        <f ca="1" xml:space="preserve"> 'FS Qtr'!DB$33</f>
        <v>3756.0834395037982</v>
      </c>
      <c r="DC76" s="248">
        <f ca="1" xml:space="preserve"> 'FS Qtr'!DC$33</f>
        <v>1450.7731277351911</v>
      </c>
      <c r="DD76" s="248">
        <f ca="1" xml:space="preserve"> 'FS Qtr'!DD$33</f>
        <v>1450.3704209922771</v>
      </c>
      <c r="DE76" s="248">
        <f ca="1" xml:space="preserve"> 'FS Qtr'!DE$33</f>
        <v>3399.1145806664449</v>
      </c>
      <c r="DF76" s="248">
        <f ca="1" xml:space="preserve"> 'FS Qtr'!DF$33</f>
        <v>3734.3734763724942</v>
      </c>
      <c r="DG76" s="248">
        <f ca="1" xml:space="preserve"> 'FS Qtr'!DG$33</f>
        <v>1440.6088923116638</v>
      </c>
      <c r="DH76" s="248">
        <f ca="1" xml:space="preserve"> 'FS Qtr'!DH$33</f>
        <v>1440.2808851526436</v>
      </c>
      <c r="DI76" s="248">
        <f ca="1" xml:space="preserve"> 'FS Qtr'!DI$33</f>
        <v>3379.39886151569</v>
      </c>
      <c r="DJ76" s="248">
        <f ca="1" xml:space="preserve"> 'FS Qtr'!DJ$33</f>
        <v>3713.0554107178864</v>
      </c>
      <c r="DK76" s="248">
        <f ca="1" xml:space="preserve"> 'FS Qtr'!DK$33</f>
        <v>1430.7649185479572</v>
      </c>
      <c r="DL76" s="248">
        <f ca="1" xml:space="preserve"> 'FS Qtr'!DL$33</f>
        <v>1430.4977546668902</v>
      </c>
      <c r="DM76" s="248">
        <f ca="1" xml:space="preserve"> 'FS Qtr'!DM$33</f>
        <v>3360.0246287451669</v>
      </c>
      <c r="DN76" s="248">
        <f ca="1" xml:space="preserve"> 'FS Qtr'!DN$33</f>
        <v>3692.074633405402</v>
      </c>
      <c r="DO76" s="248">
        <f ca="1" xml:space="preserve"> 'FS Qtr'!DO$33</f>
        <v>1421.18958667639</v>
      </c>
      <c r="DP76" s="248">
        <f ca="1" xml:space="preserve"> 'FS Qtr'!DP$33</f>
        <v>1420.9719800254875</v>
      </c>
      <c r="DQ76" s="248">
        <f ca="1" xml:space="preserve"> 'FS Qtr'!DQ$33</f>
        <v>3340.9450345681144</v>
      </c>
      <c r="DR76" s="248">
        <f ca="1" xml:space="preserve"> 'FS Qtr'!DR$33</f>
        <v>3671.3865749765187</v>
      </c>
      <c r="DS76" s="248">
        <f ca="1" xml:space="preserve"> 'FS Qtr'!DS$33</f>
        <v>1411.8408133334219</v>
      </c>
      <c r="DT76" s="248">
        <f ca="1" xml:space="preserve"> 'FS Qtr'!DT$33</f>
        <v>1411.66357135622</v>
      </c>
      <c r="DU76" s="248">
        <f ca="1" xml:space="preserve"> 'FS Qtr'!DU$33</f>
        <v>3322.1218391007496</v>
      </c>
      <c r="DV76" s="248">
        <f ca="1" xml:space="preserve"> 'FS Qtr'!DV$33</f>
        <v>3650.9548437992553</v>
      </c>
      <c r="DW76" s="248">
        <f ca="1" xml:space="preserve"> 'FS Qtr'!DW$33</f>
        <v>1402.6842828090219</v>
      </c>
      <c r="DX76" s="248">
        <f ca="1" xml:space="preserve"> 'FS Qtr'!DX$33</f>
        <v>1402.5399181108287</v>
      </c>
      <c r="DY76" s="248">
        <f ca="1" xml:space="preserve"> 'FS Qtr'!DY$33</f>
        <v>3303.5238140583629</v>
      </c>
      <c r="DZ76" s="248">
        <f ca="1" xml:space="preserve"> 'FS Qtr'!DZ$33</f>
        <v>3630.7497095778749</v>
      </c>
      <c r="EA76" s="248">
        <f ca="1" xml:space="preserve"> 'FS Qtr'!EA$33</f>
        <v>1393.692006387269</v>
      </c>
      <c r="EB76" s="248">
        <f ca="1" xml:space="preserve"> 'FS Qtr'!EB$33</f>
        <v>1436.0229480122753</v>
      </c>
      <c r="EC76" s="248">
        <f ca="1" xml:space="preserve"> 'FS Qtr'!EC$33</f>
        <v>0</v>
      </c>
      <c r="ED76" s="248">
        <f ca="1" xml:space="preserve"> 'FS Qtr'!ED$33</f>
        <v>0</v>
      </c>
      <c r="EE76" s="248">
        <f ca="1" xml:space="preserve"> 'FS Qtr'!EE$33</f>
        <v>0</v>
      </c>
      <c r="EF76" s="248">
        <f ca="1" xml:space="preserve"> 'FS Qtr'!EF$33</f>
        <v>0</v>
      </c>
      <c r="EG76" s="248">
        <f ca="1" xml:space="preserve"> 'FS Qtr'!EG$33</f>
        <v>0</v>
      </c>
      <c r="EH76" s="248">
        <f ca="1" xml:space="preserve"> 'FS Qtr'!EH$33</f>
        <v>0</v>
      </c>
      <c r="EI76" s="248">
        <f ca="1" xml:space="preserve"> 'FS Qtr'!EI$33</f>
        <v>0</v>
      </c>
      <c r="EJ76" s="248">
        <f ca="1" xml:space="preserve"> 'FS Qtr'!EJ$33</f>
        <v>0</v>
      </c>
      <c r="EK76" s="248">
        <f ca="1" xml:space="preserve"> 'FS Qtr'!EK$33</f>
        <v>0</v>
      </c>
      <c r="EL76" s="248">
        <f ca="1" xml:space="preserve"> 'FS Qtr'!EL$33</f>
        <v>0</v>
      </c>
      <c r="EM76" s="248">
        <f ca="1" xml:space="preserve"> 'FS Qtr'!EM$33</f>
        <v>0</v>
      </c>
      <c r="EN76" s="248">
        <f ca="1" xml:space="preserve"> 'FS Qtr'!EN$33</f>
        <v>0</v>
      </c>
      <c r="EO76" s="248">
        <f ca="1" xml:space="preserve"> 'FS Qtr'!EO$33</f>
        <v>0</v>
      </c>
      <c r="EP76" s="248">
        <f ca="1" xml:space="preserve"> 'FS Qtr'!EP$33</f>
        <v>0</v>
      </c>
      <c r="EQ76" s="248">
        <f ca="1" xml:space="preserve"> 'FS Qtr'!EQ$33</f>
        <v>0</v>
      </c>
      <c r="ER76" s="248">
        <f ca="1" xml:space="preserve"> 'FS Qtr'!ER$33</f>
        <v>0</v>
      </c>
      <c r="ES76" s="248">
        <f ca="1" xml:space="preserve"> 'FS Qtr'!ES$33</f>
        <v>0</v>
      </c>
      <c r="ET76" s="248">
        <f ca="1" xml:space="preserve"> 'FS Qtr'!ET$33</f>
        <v>0</v>
      </c>
      <c r="EU76" s="248">
        <f ca="1" xml:space="preserve"> 'FS Qtr'!EU$33</f>
        <v>0</v>
      </c>
      <c r="EV76" s="248">
        <f ca="1" xml:space="preserve"> 'FS Qtr'!EV$33</f>
        <v>0</v>
      </c>
      <c r="EW76" s="248">
        <f ca="1" xml:space="preserve"> 'FS Qtr'!EW$33</f>
        <v>0</v>
      </c>
      <c r="EX76" s="248">
        <f ca="1" xml:space="preserve"> 'FS Qtr'!EX$33</f>
        <v>0</v>
      </c>
      <c r="EY76" s="248">
        <f ca="1" xml:space="preserve"> 'FS Qtr'!EY$33</f>
        <v>0</v>
      </c>
      <c r="EZ76" s="248">
        <f ca="1" xml:space="preserve"> 'FS Qtr'!EZ$33</f>
        <v>0</v>
      </c>
      <c r="FA76" s="248">
        <f ca="1" xml:space="preserve"> 'FS Qtr'!FA$33</f>
        <v>0</v>
      </c>
      <c r="FB76" s="248">
        <f ca="1" xml:space="preserve"> 'FS Qtr'!FB$33</f>
        <v>0</v>
      </c>
      <c r="FC76" s="248">
        <f ca="1" xml:space="preserve"> 'FS Qtr'!FC$33</f>
        <v>0</v>
      </c>
      <c r="FD76" s="248">
        <f ca="1" xml:space="preserve"> 'FS Qtr'!FD$33</f>
        <v>0</v>
      </c>
      <c r="FE76" s="248">
        <f ca="1" xml:space="preserve"> 'FS Qtr'!FE$33</f>
        <v>0</v>
      </c>
      <c r="FF76" s="248">
        <f ca="1" xml:space="preserve"> 'FS Qtr'!FF$33</f>
        <v>0</v>
      </c>
      <c r="FG76" s="248">
        <f ca="1" xml:space="preserve"> 'FS Qtr'!FG$33</f>
        <v>0</v>
      </c>
      <c r="FH76" s="248">
        <f ca="1" xml:space="preserve"> 'FS Qtr'!FH$33</f>
        <v>0</v>
      </c>
      <c r="FI76" s="248">
        <f ca="1" xml:space="preserve"> 'FS Qtr'!FI$33</f>
        <v>0</v>
      </c>
      <c r="FJ76" s="248">
        <f ca="1" xml:space="preserve"> 'FS Qtr'!FJ$33</f>
        <v>0</v>
      </c>
      <c r="FK76" s="248">
        <f ca="1" xml:space="preserve"> 'FS Qtr'!FK$33</f>
        <v>0</v>
      </c>
      <c r="FL76" s="248">
        <f ca="1" xml:space="preserve"> 'FS Qtr'!FL$33</f>
        <v>0</v>
      </c>
      <c r="FM76" s="248">
        <f ca="1" xml:space="preserve"> 'FS Qtr'!FM$33</f>
        <v>0</v>
      </c>
      <c r="FN76" s="248">
        <f ca="1" xml:space="preserve"> 'FS Qtr'!FN$33</f>
        <v>0</v>
      </c>
      <c r="FO76" s="248">
        <f ca="1" xml:space="preserve"> 'FS Qtr'!FO$33</f>
        <v>0</v>
      </c>
      <c r="FP76" s="248">
        <f ca="1" xml:space="preserve"> 'FS Qtr'!FP$33</f>
        <v>0</v>
      </c>
      <c r="FQ76" s="248">
        <f ca="1" xml:space="preserve"> 'FS Qtr'!FQ$33</f>
        <v>0</v>
      </c>
      <c r="FR76" s="248">
        <f ca="1" xml:space="preserve"> 'FS Qtr'!FR$33</f>
        <v>0</v>
      </c>
      <c r="FS76" s="248">
        <f ca="1" xml:space="preserve"> 'FS Qtr'!FS$33</f>
        <v>0</v>
      </c>
      <c r="FT76" s="248">
        <f ca="1" xml:space="preserve"> 'FS Qtr'!FT$33</f>
        <v>0</v>
      </c>
      <c r="FU76" s="248">
        <f ca="1" xml:space="preserve"> 'FS Qtr'!FU$33</f>
        <v>0</v>
      </c>
      <c r="FV76" s="248">
        <f ca="1" xml:space="preserve"> 'FS Qtr'!FV$33</f>
        <v>0</v>
      </c>
      <c r="FW76" s="248">
        <f ca="1" xml:space="preserve"> 'FS Qtr'!FW$33</f>
        <v>0</v>
      </c>
      <c r="FX76" s="248">
        <f ca="1" xml:space="preserve"> 'FS Qtr'!FX$33</f>
        <v>0</v>
      </c>
      <c r="FY76" s="248">
        <f ca="1" xml:space="preserve"> 'FS Qtr'!FY$33</f>
        <v>0</v>
      </c>
      <c r="FZ76" s="248">
        <f ca="1" xml:space="preserve"> 'FS Qtr'!FZ$33</f>
        <v>0</v>
      </c>
      <c r="GA76" s="248">
        <f ca="1" xml:space="preserve"> 'FS Qtr'!GA$33</f>
        <v>0</v>
      </c>
      <c r="GB76" s="248">
        <f ca="1" xml:space="preserve"> 'FS Qtr'!GB$33</f>
        <v>0</v>
      </c>
      <c r="GC76" s="248">
        <f ca="1" xml:space="preserve"> 'FS Qtr'!GC$33</f>
        <v>0</v>
      </c>
      <c r="GD76" s="248">
        <f ca="1" xml:space="preserve"> 'FS Qtr'!GD$33</f>
        <v>0</v>
      </c>
      <c r="GE76" s="248">
        <f ca="1" xml:space="preserve"> 'FS Qtr'!GE$33</f>
        <v>0</v>
      </c>
      <c r="GF76" s="248">
        <f ca="1" xml:space="preserve"> 'FS Qtr'!GF$33</f>
        <v>0</v>
      </c>
      <c r="GG76" s="248">
        <f ca="1" xml:space="preserve"> 'FS Qtr'!GG$33</f>
        <v>0</v>
      </c>
      <c r="GH76" s="248">
        <f ca="1" xml:space="preserve"> 'FS Qtr'!GH$33</f>
        <v>0</v>
      </c>
      <c r="GI76" s="248">
        <f ca="1" xml:space="preserve"> 'FS Qtr'!GI$33</f>
        <v>0</v>
      </c>
      <c r="GJ76" s="248">
        <f ca="1" xml:space="preserve"> 'FS Qtr'!GJ$33</f>
        <v>0</v>
      </c>
    </row>
    <row r="77" spans="1:192" x14ac:dyDescent="0.25">
      <c r="E77" s="126" t="str">
        <f t="shared" ref="E77:AJ77" si="81" xml:space="preserve"> E$74</f>
        <v>Senior debt service</v>
      </c>
      <c r="F77" s="126">
        <f t="shared" si="81"/>
        <v>0</v>
      </c>
      <c r="G77" s="126" t="str">
        <f t="shared" si="81"/>
        <v>$ 000s</v>
      </c>
      <c r="H77" s="126">
        <f t="shared" ca="1" si="81"/>
        <v>92932.612500000017</v>
      </c>
      <c r="I77" s="126">
        <f t="shared" si="81"/>
        <v>0</v>
      </c>
      <c r="J77" s="126">
        <f t="shared" ca="1" si="81"/>
        <v>0</v>
      </c>
      <c r="K77" s="126">
        <f t="shared" ca="1" si="81"/>
        <v>0</v>
      </c>
      <c r="L77" s="126">
        <f t="shared" ca="1" si="81"/>
        <v>0</v>
      </c>
      <c r="M77" s="126">
        <f t="shared" ca="1" si="81"/>
        <v>2864.75</v>
      </c>
      <c r="N77" s="126">
        <f t="shared" ca="1" si="81"/>
        <v>2848.8249999999998</v>
      </c>
      <c r="O77" s="126">
        <f t="shared" ca="1" si="81"/>
        <v>2820.65</v>
      </c>
      <c r="P77" s="126">
        <f t="shared" ca="1" si="81"/>
        <v>2769.8125</v>
      </c>
      <c r="Q77" s="126">
        <f t="shared" ca="1" si="81"/>
        <v>2753.2749999999996</v>
      </c>
      <c r="R77" s="126">
        <f t="shared" ca="1" si="81"/>
        <v>2736.125</v>
      </c>
      <c r="S77" s="126">
        <f t="shared" ca="1" si="81"/>
        <v>2707.95</v>
      </c>
      <c r="T77" s="126">
        <f t="shared" ca="1" si="81"/>
        <v>2659.5625</v>
      </c>
      <c r="U77" s="126">
        <f t="shared" ca="1" si="81"/>
        <v>2641.8</v>
      </c>
      <c r="V77" s="126">
        <f t="shared" ca="1" si="81"/>
        <v>2623.4250000000002</v>
      </c>
      <c r="W77" s="126">
        <f t="shared" ca="1" si="81"/>
        <v>2595.25</v>
      </c>
      <c r="X77" s="126">
        <f t="shared" ca="1" si="81"/>
        <v>2558.1937499999999</v>
      </c>
      <c r="Y77" s="126">
        <f t="shared" ca="1" si="81"/>
        <v>2530.3249999999998</v>
      </c>
      <c r="Z77" s="126">
        <f t="shared" ca="1" si="81"/>
        <v>2510.7249999999999</v>
      </c>
      <c r="AA77" s="126">
        <f t="shared" ca="1" si="81"/>
        <v>2482.5500000000002</v>
      </c>
      <c r="AB77" s="126">
        <f t="shared" ca="1" si="81"/>
        <v>2439.0625</v>
      </c>
      <c r="AC77" s="126">
        <f t="shared" ca="1" si="81"/>
        <v>2418.85</v>
      </c>
      <c r="AD77" s="126">
        <f t="shared" ca="1" si="81"/>
        <v>2398.0250000000001</v>
      </c>
      <c r="AE77" s="126">
        <f t="shared" ca="1" si="81"/>
        <v>2369.85</v>
      </c>
      <c r="AF77" s="126">
        <f t="shared" ca="1" si="81"/>
        <v>2328.8125</v>
      </c>
      <c r="AG77" s="126">
        <f t="shared" ca="1" si="81"/>
        <v>2307.375</v>
      </c>
      <c r="AH77" s="126">
        <f t="shared" ca="1" si="81"/>
        <v>2285.3249999999998</v>
      </c>
      <c r="AI77" s="126">
        <f t="shared" ca="1" si="81"/>
        <v>2257.15</v>
      </c>
      <c r="AJ77" s="126">
        <f t="shared" ca="1" si="81"/>
        <v>2218.5625</v>
      </c>
      <c r="AK77" s="126">
        <f t="shared" ref="AK77:BP77" ca="1" si="82" xml:space="preserve"> AK$74</f>
        <v>2195.9</v>
      </c>
      <c r="AL77" s="126">
        <f t="shared" ca="1" si="82"/>
        <v>2172.625</v>
      </c>
      <c r="AM77" s="126">
        <f t="shared" ca="1" si="82"/>
        <v>2144.4499999999998</v>
      </c>
      <c r="AN77" s="126">
        <f t="shared" ca="1" si="82"/>
        <v>2112.2937499999998</v>
      </c>
      <c r="AO77" s="126">
        <f t="shared" ca="1" si="82"/>
        <v>2084.4250000000002</v>
      </c>
      <c r="AP77" s="126">
        <f t="shared" ca="1" si="82"/>
        <v>2059.9250000000002</v>
      </c>
      <c r="AQ77" s="126">
        <f t="shared" ca="1" si="82"/>
        <v>2031.75</v>
      </c>
      <c r="AR77" s="126">
        <f t="shared" ca="1" si="82"/>
        <v>1998.0625</v>
      </c>
      <c r="AS77" s="126">
        <f t="shared" ca="1" si="82"/>
        <v>1972.95</v>
      </c>
      <c r="AT77" s="126">
        <f t="shared" ca="1" si="82"/>
        <v>1947.2249999999999</v>
      </c>
      <c r="AU77" s="126">
        <f t="shared" ca="1" si="82"/>
        <v>1919.05</v>
      </c>
      <c r="AV77" s="126">
        <f t="shared" ca="1" si="82"/>
        <v>1887.8125</v>
      </c>
      <c r="AW77" s="126">
        <f t="shared" ca="1" si="82"/>
        <v>1861.4749999999999</v>
      </c>
      <c r="AX77" s="126">
        <f t="shared" ca="1" si="82"/>
        <v>1834.5250000000001</v>
      </c>
      <c r="AY77" s="126">
        <f t="shared" ca="1" si="82"/>
        <v>1806.35</v>
      </c>
      <c r="AZ77" s="126">
        <f t="shared" ca="1" si="82"/>
        <v>1777.5625</v>
      </c>
      <c r="BA77" s="126">
        <f t="shared" ca="1" si="82"/>
        <v>0</v>
      </c>
      <c r="BB77" s="126">
        <f t="shared" ca="1" si="82"/>
        <v>0</v>
      </c>
      <c r="BC77" s="126">
        <f t="shared" ca="1" si="82"/>
        <v>0</v>
      </c>
      <c r="BD77" s="126">
        <f t="shared" ca="1" si="82"/>
        <v>0</v>
      </c>
      <c r="BE77" s="126">
        <f t="shared" ca="1" si="82"/>
        <v>0</v>
      </c>
      <c r="BF77" s="126">
        <f t="shared" ca="1" si="82"/>
        <v>0</v>
      </c>
      <c r="BG77" s="126">
        <f t="shared" ca="1" si="82"/>
        <v>0</v>
      </c>
      <c r="BH77" s="126">
        <f t="shared" ca="1" si="82"/>
        <v>0</v>
      </c>
      <c r="BI77" s="126">
        <f t="shared" ca="1" si="82"/>
        <v>0</v>
      </c>
      <c r="BJ77" s="126">
        <f t="shared" ca="1" si="82"/>
        <v>0</v>
      </c>
      <c r="BK77" s="126">
        <f t="shared" ca="1" si="82"/>
        <v>0</v>
      </c>
      <c r="BL77" s="126">
        <f t="shared" ca="1" si="82"/>
        <v>0</v>
      </c>
      <c r="BM77" s="126">
        <f t="shared" ca="1" si="82"/>
        <v>0</v>
      </c>
      <c r="BN77" s="126">
        <f t="shared" ca="1" si="82"/>
        <v>0</v>
      </c>
      <c r="BO77" s="126">
        <f t="shared" ca="1" si="82"/>
        <v>0</v>
      </c>
      <c r="BP77" s="126">
        <f t="shared" ca="1" si="82"/>
        <v>0</v>
      </c>
      <c r="BQ77" s="126">
        <f t="shared" ref="BQ77:CV77" ca="1" si="83" xml:space="preserve"> BQ$74</f>
        <v>0</v>
      </c>
      <c r="BR77" s="126">
        <f t="shared" ca="1" si="83"/>
        <v>0</v>
      </c>
      <c r="BS77" s="126">
        <f t="shared" ca="1" si="83"/>
        <v>0</v>
      </c>
      <c r="BT77" s="126">
        <f t="shared" ca="1" si="83"/>
        <v>0</v>
      </c>
      <c r="BU77" s="126">
        <f t="shared" ca="1" si="83"/>
        <v>0</v>
      </c>
      <c r="BV77" s="126">
        <f t="shared" ca="1" si="83"/>
        <v>0</v>
      </c>
      <c r="BW77" s="126">
        <f t="shared" ca="1" si="83"/>
        <v>0</v>
      </c>
      <c r="BX77" s="126">
        <f t="shared" ca="1" si="83"/>
        <v>0</v>
      </c>
      <c r="BY77" s="126">
        <f t="shared" ca="1" si="83"/>
        <v>0</v>
      </c>
      <c r="BZ77" s="126">
        <f t="shared" ca="1" si="83"/>
        <v>0</v>
      </c>
      <c r="CA77" s="126">
        <f t="shared" ca="1" si="83"/>
        <v>0</v>
      </c>
      <c r="CB77" s="126">
        <f t="shared" ca="1" si="83"/>
        <v>0</v>
      </c>
      <c r="CC77" s="126">
        <f t="shared" ca="1" si="83"/>
        <v>0</v>
      </c>
      <c r="CD77" s="126">
        <f t="shared" ca="1" si="83"/>
        <v>0</v>
      </c>
      <c r="CE77" s="126">
        <f t="shared" ca="1" si="83"/>
        <v>0</v>
      </c>
      <c r="CF77" s="126">
        <f t="shared" ca="1" si="83"/>
        <v>0</v>
      </c>
      <c r="CG77" s="126">
        <f t="shared" ca="1" si="83"/>
        <v>0</v>
      </c>
      <c r="CH77" s="126">
        <f t="shared" ca="1" si="83"/>
        <v>0</v>
      </c>
      <c r="CI77" s="126">
        <f t="shared" ca="1" si="83"/>
        <v>0</v>
      </c>
      <c r="CJ77" s="126">
        <f t="shared" ca="1" si="83"/>
        <v>0</v>
      </c>
      <c r="CK77" s="126">
        <f t="shared" ca="1" si="83"/>
        <v>0</v>
      </c>
      <c r="CL77" s="126">
        <f t="shared" ca="1" si="83"/>
        <v>0</v>
      </c>
      <c r="CM77" s="126">
        <f t="shared" ca="1" si="83"/>
        <v>0</v>
      </c>
      <c r="CN77" s="126">
        <f t="shared" ca="1" si="83"/>
        <v>0</v>
      </c>
      <c r="CO77" s="126">
        <f t="shared" ca="1" si="83"/>
        <v>0</v>
      </c>
      <c r="CP77" s="126">
        <f t="shared" ca="1" si="83"/>
        <v>0</v>
      </c>
      <c r="CQ77" s="126">
        <f t="shared" ca="1" si="83"/>
        <v>0</v>
      </c>
      <c r="CR77" s="126">
        <f t="shared" ca="1" si="83"/>
        <v>0</v>
      </c>
      <c r="CS77" s="126">
        <f t="shared" ca="1" si="83"/>
        <v>0</v>
      </c>
      <c r="CT77" s="126">
        <f t="shared" ca="1" si="83"/>
        <v>0</v>
      </c>
      <c r="CU77" s="126">
        <f t="shared" ca="1" si="83"/>
        <v>0</v>
      </c>
      <c r="CV77" s="126">
        <f t="shared" ca="1" si="83"/>
        <v>0</v>
      </c>
      <c r="CW77" s="126">
        <f t="shared" ref="CW77:EB77" ca="1" si="84" xml:space="preserve"> CW$74</f>
        <v>0</v>
      </c>
      <c r="CX77" s="126">
        <f t="shared" ca="1" si="84"/>
        <v>0</v>
      </c>
      <c r="CY77" s="126">
        <f t="shared" ca="1" si="84"/>
        <v>0</v>
      </c>
      <c r="CZ77" s="126">
        <f t="shared" ca="1" si="84"/>
        <v>0</v>
      </c>
      <c r="DA77" s="126">
        <f t="shared" ca="1" si="84"/>
        <v>0</v>
      </c>
      <c r="DB77" s="126">
        <f t="shared" ca="1" si="84"/>
        <v>0</v>
      </c>
      <c r="DC77" s="126">
        <f t="shared" ca="1" si="84"/>
        <v>0</v>
      </c>
      <c r="DD77" s="126">
        <f t="shared" ca="1" si="84"/>
        <v>0</v>
      </c>
      <c r="DE77" s="126">
        <f t="shared" ca="1" si="84"/>
        <v>0</v>
      </c>
      <c r="DF77" s="126">
        <f t="shared" ca="1" si="84"/>
        <v>0</v>
      </c>
      <c r="DG77" s="126">
        <f t="shared" ca="1" si="84"/>
        <v>0</v>
      </c>
      <c r="DH77" s="126">
        <f t="shared" ca="1" si="84"/>
        <v>0</v>
      </c>
      <c r="DI77" s="126">
        <f t="shared" ca="1" si="84"/>
        <v>0</v>
      </c>
      <c r="DJ77" s="126">
        <f t="shared" ca="1" si="84"/>
        <v>0</v>
      </c>
      <c r="DK77" s="126">
        <f t="shared" ca="1" si="84"/>
        <v>0</v>
      </c>
      <c r="DL77" s="126">
        <f t="shared" ca="1" si="84"/>
        <v>0</v>
      </c>
      <c r="DM77" s="126">
        <f t="shared" ca="1" si="84"/>
        <v>0</v>
      </c>
      <c r="DN77" s="126">
        <f t="shared" ca="1" si="84"/>
        <v>0</v>
      </c>
      <c r="DO77" s="126">
        <f t="shared" ca="1" si="84"/>
        <v>0</v>
      </c>
      <c r="DP77" s="126">
        <f t="shared" ca="1" si="84"/>
        <v>0</v>
      </c>
      <c r="DQ77" s="126">
        <f t="shared" ca="1" si="84"/>
        <v>0</v>
      </c>
      <c r="DR77" s="126">
        <f t="shared" ca="1" si="84"/>
        <v>0</v>
      </c>
      <c r="DS77" s="126">
        <f t="shared" ca="1" si="84"/>
        <v>0</v>
      </c>
      <c r="DT77" s="126">
        <f t="shared" ca="1" si="84"/>
        <v>0</v>
      </c>
      <c r="DU77" s="126">
        <f t="shared" ca="1" si="84"/>
        <v>0</v>
      </c>
      <c r="DV77" s="126">
        <f t="shared" ca="1" si="84"/>
        <v>0</v>
      </c>
      <c r="DW77" s="126">
        <f t="shared" ca="1" si="84"/>
        <v>0</v>
      </c>
      <c r="DX77" s="126">
        <f t="shared" ca="1" si="84"/>
        <v>0</v>
      </c>
      <c r="DY77" s="126">
        <f t="shared" ca="1" si="84"/>
        <v>0</v>
      </c>
      <c r="DZ77" s="126">
        <f t="shared" ca="1" si="84"/>
        <v>0</v>
      </c>
      <c r="EA77" s="126">
        <f t="shared" ca="1" si="84"/>
        <v>0</v>
      </c>
      <c r="EB77" s="126">
        <f t="shared" ca="1" si="84"/>
        <v>0</v>
      </c>
      <c r="EC77" s="126">
        <f t="shared" ref="EC77:FH77" ca="1" si="85" xml:space="preserve"> EC$74</f>
        <v>0</v>
      </c>
      <c r="ED77" s="126">
        <f t="shared" ca="1" si="85"/>
        <v>0</v>
      </c>
      <c r="EE77" s="126">
        <f t="shared" ca="1" si="85"/>
        <v>0</v>
      </c>
      <c r="EF77" s="126">
        <f t="shared" ca="1" si="85"/>
        <v>0</v>
      </c>
      <c r="EG77" s="126">
        <f t="shared" ca="1" si="85"/>
        <v>0</v>
      </c>
      <c r="EH77" s="126">
        <f t="shared" ca="1" si="85"/>
        <v>0</v>
      </c>
      <c r="EI77" s="126">
        <f t="shared" ca="1" si="85"/>
        <v>0</v>
      </c>
      <c r="EJ77" s="126">
        <f t="shared" ca="1" si="85"/>
        <v>0</v>
      </c>
      <c r="EK77" s="126">
        <f t="shared" ca="1" si="85"/>
        <v>0</v>
      </c>
      <c r="EL77" s="126">
        <f t="shared" ca="1" si="85"/>
        <v>0</v>
      </c>
      <c r="EM77" s="126">
        <f t="shared" ca="1" si="85"/>
        <v>0</v>
      </c>
      <c r="EN77" s="126">
        <f t="shared" ca="1" si="85"/>
        <v>0</v>
      </c>
      <c r="EO77" s="126">
        <f t="shared" ca="1" si="85"/>
        <v>0</v>
      </c>
      <c r="EP77" s="126">
        <f t="shared" ca="1" si="85"/>
        <v>0</v>
      </c>
      <c r="EQ77" s="126">
        <f t="shared" ca="1" si="85"/>
        <v>0</v>
      </c>
      <c r="ER77" s="126">
        <f t="shared" ca="1" si="85"/>
        <v>0</v>
      </c>
      <c r="ES77" s="126">
        <f t="shared" ca="1" si="85"/>
        <v>0</v>
      </c>
      <c r="ET77" s="126">
        <f t="shared" ca="1" si="85"/>
        <v>0</v>
      </c>
      <c r="EU77" s="126">
        <f t="shared" ca="1" si="85"/>
        <v>0</v>
      </c>
      <c r="EV77" s="126">
        <f t="shared" ca="1" si="85"/>
        <v>0</v>
      </c>
      <c r="EW77" s="126">
        <f t="shared" ca="1" si="85"/>
        <v>0</v>
      </c>
      <c r="EX77" s="126">
        <f t="shared" ca="1" si="85"/>
        <v>0</v>
      </c>
      <c r="EY77" s="126">
        <f t="shared" ca="1" si="85"/>
        <v>0</v>
      </c>
      <c r="EZ77" s="126">
        <f t="shared" ca="1" si="85"/>
        <v>0</v>
      </c>
      <c r="FA77" s="126">
        <f t="shared" ca="1" si="85"/>
        <v>0</v>
      </c>
      <c r="FB77" s="126">
        <f t="shared" ca="1" si="85"/>
        <v>0</v>
      </c>
      <c r="FC77" s="126">
        <f t="shared" ca="1" si="85"/>
        <v>0</v>
      </c>
      <c r="FD77" s="126">
        <f t="shared" ca="1" si="85"/>
        <v>0</v>
      </c>
      <c r="FE77" s="126">
        <f t="shared" ca="1" si="85"/>
        <v>0</v>
      </c>
      <c r="FF77" s="126">
        <f t="shared" ca="1" si="85"/>
        <v>0</v>
      </c>
      <c r="FG77" s="126">
        <f t="shared" ca="1" si="85"/>
        <v>0</v>
      </c>
      <c r="FH77" s="126">
        <f t="shared" ca="1" si="85"/>
        <v>0</v>
      </c>
      <c r="FI77" s="126">
        <f t="shared" ref="FI77:GJ77" ca="1" si="86" xml:space="preserve"> FI$74</f>
        <v>0</v>
      </c>
      <c r="FJ77" s="126">
        <f t="shared" ca="1" si="86"/>
        <v>0</v>
      </c>
      <c r="FK77" s="126">
        <f t="shared" ca="1" si="86"/>
        <v>0</v>
      </c>
      <c r="FL77" s="126">
        <f t="shared" ca="1" si="86"/>
        <v>0</v>
      </c>
      <c r="FM77" s="126">
        <f t="shared" ca="1" si="86"/>
        <v>0</v>
      </c>
      <c r="FN77" s="126">
        <f t="shared" ca="1" si="86"/>
        <v>0</v>
      </c>
      <c r="FO77" s="126">
        <f t="shared" ca="1" si="86"/>
        <v>0</v>
      </c>
      <c r="FP77" s="126">
        <f t="shared" ca="1" si="86"/>
        <v>0</v>
      </c>
      <c r="FQ77" s="126">
        <f t="shared" ca="1" si="86"/>
        <v>0</v>
      </c>
      <c r="FR77" s="126">
        <f t="shared" ca="1" si="86"/>
        <v>0</v>
      </c>
      <c r="FS77" s="126">
        <f t="shared" ca="1" si="86"/>
        <v>0</v>
      </c>
      <c r="FT77" s="126">
        <f t="shared" ca="1" si="86"/>
        <v>0</v>
      </c>
      <c r="FU77" s="126">
        <f t="shared" ca="1" si="86"/>
        <v>0</v>
      </c>
      <c r="FV77" s="126">
        <f t="shared" ca="1" si="86"/>
        <v>0</v>
      </c>
      <c r="FW77" s="126">
        <f t="shared" ca="1" si="86"/>
        <v>0</v>
      </c>
      <c r="FX77" s="126">
        <f t="shared" ca="1" si="86"/>
        <v>0</v>
      </c>
      <c r="FY77" s="126">
        <f t="shared" ca="1" si="86"/>
        <v>0</v>
      </c>
      <c r="FZ77" s="126">
        <f t="shared" ca="1" si="86"/>
        <v>0</v>
      </c>
      <c r="GA77" s="126">
        <f t="shared" ca="1" si="86"/>
        <v>0</v>
      </c>
      <c r="GB77" s="126">
        <f t="shared" ca="1" si="86"/>
        <v>0</v>
      </c>
      <c r="GC77" s="126">
        <f t="shared" ca="1" si="86"/>
        <v>0</v>
      </c>
      <c r="GD77" s="126">
        <f t="shared" ca="1" si="86"/>
        <v>0</v>
      </c>
      <c r="GE77" s="126">
        <f t="shared" ca="1" si="86"/>
        <v>0</v>
      </c>
      <c r="GF77" s="126">
        <f t="shared" ca="1" si="86"/>
        <v>0</v>
      </c>
      <c r="GG77" s="126">
        <f t="shared" ca="1" si="86"/>
        <v>0</v>
      </c>
      <c r="GH77" s="126">
        <f t="shared" ca="1" si="86"/>
        <v>0</v>
      </c>
      <c r="GI77" s="126">
        <f t="shared" ca="1" si="86"/>
        <v>0</v>
      </c>
      <c r="GJ77" s="126">
        <f t="shared" ca="1" si="86"/>
        <v>0</v>
      </c>
    </row>
    <row r="78" spans="1:192" x14ac:dyDescent="0.25">
      <c r="E78" s="252" t="str">
        <f xml:space="preserve"> Time!E$123</f>
        <v>Senior debt repayment period flag</v>
      </c>
      <c r="F78" s="252">
        <f xml:space="preserve"> Time!F$123</f>
        <v>0</v>
      </c>
      <c r="G78" s="252" t="str">
        <f xml:space="preserve"> Time!G$123</f>
        <v>flag</v>
      </c>
      <c r="H78" s="252">
        <f xml:space="preserve"> Time!H$123</f>
        <v>40</v>
      </c>
      <c r="I78" s="252">
        <f xml:space="preserve"> Time!I$123</f>
        <v>0</v>
      </c>
      <c r="J78" s="252">
        <f xml:space="preserve"> Time!J$123</f>
        <v>0</v>
      </c>
      <c r="K78" s="252">
        <f xml:space="preserve"> Time!K$123</f>
        <v>0</v>
      </c>
      <c r="L78" s="252">
        <f xml:space="preserve"> Time!L$123</f>
        <v>0</v>
      </c>
      <c r="M78" s="252">
        <f xml:space="preserve"> Time!M$123</f>
        <v>1</v>
      </c>
      <c r="N78" s="252">
        <f xml:space="preserve"> Time!N$123</f>
        <v>1</v>
      </c>
      <c r="O78" s="252">
        <f xml:space="preserve"> Time!O$123</f>
        <v>1</v>
      </c>
      <c r="P78" s="252">
        <f xml:space="preserve"> Time!P$123</f>
        <v>1</v>
      </c>
      <c r="Q78" s="252">
        <f xml:space="preserve"> Time!Q$123</f>
        <v>1</v>
      </c>
      <c r="R78" s="252">
        <f xml:space="preserve"> Time!R$123</f>
        <v>1</v>
      </c>
      <c r="S78" s="252">
        <f xml:space="preserve"> Time!S$123</f>
        <v>1</v>
      </c>
      <c r="T78" s="252">
        <f xml:space="preserve"> Time!T$123</f>
        <v>1</v>
      </c>
      <c r="U78" s="252">
        <f xml:space="preserve"> Time!U$123</f>
        <v>1</v>
      </c>
      <c r="V78" s="252">
        <f xml:space="preserve"> Time!V$123</f>
        <v>1</v>
      </c>
      <c r="W78" s="252">
        <f xml:space="preserve"> Time!W$123</f>
        <v>1</v>
      </c>
      <c r="X78" s="252">
        <f xml:space="preserve"> Time!X$123</f>
        <v>1</v>
      </c>
      <c r="Y78" s="252">
        <f xml:space="preserve"> Time!Y$123</f>
        <v>1</v>
      </c>
      <c r="Z78" s="252">
        <f xml:space="preserve"> Time!Z$123</f>
        <v>1</v>
      </c>
      <c r="AA78" s="252">
        <f xml:space="preserve"> Time!AA$123</f>
        <v>1</v>
      </c>
      <c r="AB78" s="252">
        <f xml:space="preserve"> Time!AB$123</f>
        <v>1</v>
      </c>
      <c r="AC78" s="252">
        <f xml:space="preserve"> Time!AC$123</f>
        <v>1</v>
      </c>
      <c r="AD78" s="252">
        <f xml:space="preserve"> Time!AD$123</f>
        <v>1</v>
      </c>
      <c r="AE78" s="252">
        <f xml:space="preserve"> Time!AE$123</f>
        <v>1</v>
      </c>
      <c r="AF78" s="252">
        <f xml:space="preserve"> Time!AF$123</f>
        <v>1</v>
      </c>
      <c r="AG78" s="252">
        <f xml:space="preserve"> Time!AG$123</f>
        <v>1</v>
      </c>
      <c r="AH78" s="252">
        <f xml:space="preserve"> Time!AH$123</f>
        <v>1</v>
      </c>
      <c r="AI78" s="252">
        <f xml:space="preserve"> Time!AI$123</f>
        <v>1</v>
      </c>
      <c r="AJ78" s="252">
        <f xml:space="preserve"> Time!AJ$123</f>
        <v>1</v>
      </c>
      <c r="AK78" s="252">
        <f xml:space="preserve"> Time!AK$123</f>
        <v>1</v>
      </c>
      <c r="AL78" s="252">
        <f xml:space="preserve"> Time!AL$123</f>
        <v>1</v>
      </c>
      <c r="AM78" s="252">
        <f xml:space="preserve"> Time!AM$123</f>
        <v>1</v>
      </c>
      <c r="AN78" s="252">
        <f xml:space="preserve"> Time!AN$123</f>
        <v>1</v>
      </c>
      <c r="AO78" s="252">
        <f xml:space="preserve"> Time!AO$123</f>
        <v>1</v>
      </c>
      <c r="AP78" s="252">
        <f xml:space="preserve"> Time!AP$123</f>
        <v>1</v>
      </c>
      <c r="AQ78" s="252">
        <f xml:space="preserve"> Time!AQ$123</f>
        <v>1</v>
      </c>
      <c r="AR78" s="252">
        <f xml:space="preserve"> Time!AR$123</f>
        <v>1</v>
      </c>
      <c r="AS78" s="252">
        <f xml:space="preserve"> Time!AS$123</f>
        <v>1</v>
      </c>
      <c r="AT78" s="252">
        <f xml:space="preserve"> Time!AT$123</f>
        <v>1</v>
      </c>
      <c r="AU78" s="252">
        <f xml:space="preserve"> Time!AU$123</f>
        <v>1</v>
      </c>
      <c r="AV78" s="252">
        <f xml:space="preserve"> Time!AV$123</f>
        <v>1</v>
      </c>
      <c r="AW78" s="252">
        <f xml:space="preserve"> Time!AW$123</f>
        <v>1</v>
      </c>
      <c r="AX78" s="252">
        <f xml:space="preserve"> Time!AX$123</f>
        <v>1</v>
      </c>
      <c r="AY78" s="252">
        <f xml:space="preserve"> Time!AY$123</f>
        <v>1</v>
      </c>
      <c r="AZ78" s="252">
        <f xml:space="preserve"> Time!AZ$123</f>
        <v>1</v>
      </c>
      <c r="BA78" s="252">
        <f xml:space="preserve"> Time!BA$123</f>
        <v>0</v>
      </c>
      <c r="BB78" s="252">
        <f xml:space="preserve"> Time!BB$123</f>
        <v>0</v>
      </c>
      <c r="BC78" s="252">
        <f xml:space="preserve"> Time!BC$123</f>
        <v>0</v>
      </c>
      <c r="BD78" s="252">
        <f xml:space="preserve"> Time!BD$123</f>
        <v>0</v>
      </c>
      <c r="BE78" s="252">
        <f xml:space="preserve"> Time!BE$123</f>
        <v>0</v>
      </c>
      <c r="BF78" s="252">
        <f xml:space="preserve"> Time!BF$123</f>
        <v>0</v>
      </c>
      <c r="BG78" s="252">
        <f xml:space="preserve"> Time!BG$123</f>
        <v>0</v>
      </c>
      <c r="BH78" s="252">
        <f xml:space="preserve"> Time!BH$123</f>
        <v>0</v>
      </c>
      <c r="BI78" s="252">
        <f xml:space="preserve"> Time!BI$123</f>
        <v>0</v>
      </c>
      <c r="BJ78" s="252">
        <f xml:space="preserve"> Time!BJ$123</f>
        <v>0</v>
      </c>
      <c r="BK78" s="252">
        <f xml:space="preserve"> Time!BK$123</f>
        <v>0</v>
      </c>
      <c r="BL78" s="252">
        <f xml:space="preserve"> Time!BL$123</f>
        <v>0</v>
      </c>
      <c r="BM78" s="252">
        <f xml:space="preserve"> Time!BM$123</f>
        <v>0</v>
      </c>
      <c r="BN78" s="252">
        <f xml:space="preserve"> Time!BN$123</f>
        <v>0</v>
      </c>
      <c r="BO78" s="252">
        <f xml:space="preserve"> Time!BO$123</f>
        <v>0</v>
      </c>
      <c r="BP78" s="252">
        <f xml:space="preserve"> Time!BP$123</f>
        <v>0</v>
      </c>
      <c r="BQ78" s="252">
        <f xml:space="preserve"> Time!BQ$123</f>
        <v>0</v>
      </c>
      <c r="BR78" s="252">
        <f xml:space="preserve"> Time!BR$123</f>
        <v>0</v>
      </c>
      <c r="BS78" s="252">
        <f xml:space="preserve"> Time!BS$123</f>
        <v>0</v>
      </c>
      <c r="BT78" s="252">
        <f xml:space="preserve"> Time!BT$123</f>
        <v>0</v>
      </c>
      <c r="BU78" s="252">
        <f xml:space="preserve"> Time!BU$123</f>
        <v>0</v>
      </c>
      <c r="BV78" s="252">
        <f xml:space="preserve"> Time!BV$123</f>
        <v>0</v>
      </c>
      <c r="BW78" s="252">
        <f xml:space="preserve"> Time!BW$123</f>
        <v>0</v>
      </c>
      <c r="BX78" s="252">
        <f xml:space="preserve"> Time!BX$123</f>
        <v>0</v>
      </c>
      <c r="BY78" s="252">
        <f xml:space="preserve"> Time!BY$123</f>
        <v>0</v>
      </c>
      <c r="BZ78" s="252">
        <f xml:space="preserve"> Time!BZ$123</f>
        <v>0</v>
      </c>
      <c r="CA78" s="252">
        <f xml:space="preserve"> Time!CA$123</f>
        <v>0</v>
      </c>
      <c r="CB78" s="252">
        <f xml:space="preserve"> Time!CB$123</f>
        <v>0</v>
      </c>
      <c r="CC78" s="252">
        <f xml:space="preserve"> Time!CC$123</f>
        <v>0</v>
      </c>
      <c r="CD78" s="252">
        <f xml:space="preserve"> Time!CD$123</f>
        <v>0</v>
      </c>
      <c r="CE78" s="252">
        <f xml:space="preserve"> Time!CE$123</f>
        <v>0</v>
      </c>
      <c r="CF78" s="252">
        <f xml:space="preserve"> Time!CF$123</f>
        <v>0</v>
      </c>
      <c r="CG78" s="252">
        <f xml:space="preserve"> Time!CG$123</f>
        <v>0</v>
      </c>
      <c r="CH78" s="252">
        <f xml:space="preserve"> Time!CH$123</f>
        <v>0</v>
      </c>
      <c r="CI78" s="252">
        <f xml:space="preserve"> Time!CI$123</f>
        <v>0</v>
      </c>
      <c r="CJ78" s="252">
        <f xml:space="preserve"> Time!CJ$123</f>
        <v>0</v>
      </c>
      <c r="CK78" s="252">
        <f xml:space="preserve"> Time!CK$123</f>
        <v>0</v>
      </c>
      <c r="CL78" s="252">
        <f xml:space="preserve"> Time!CL$123</f>
        <v>0</v>
      </c>
      <c r="CM78" s="252">
        <f xml:space="preserve"> Time!CM$123</f>
        <v>0</v>
      </c>
      <c r="CN78" s="252">
        <f xml:space="preserve"> Time!CN$123</f>
        <v>0</v>
      </c>
      <c r="CO78" s="252">
        <f xml:space="preserve"> Time!CO$123</f>
        <v>0</v>
      </c>
      <c r="CP78" s="252">
        <f xml:space="preserve"> Time!CP$123</f>
        <v>0</v>
      </c>
      <c r="CQ78" s="252">
        <f xml:space="preserve"> Time!CQ$123</f>
        <v>0</v>
      </c>
      <c r="CR78" s="252">
        <f xml:space="preserve"> Time!CR$123</f>
        <v>0</v>
      </c>
      <c r="CS78" s="252">
        <f xml:space="preserve"> Time!CS$123</f>
        <v>0</v>
      </c>
      <c r="CT78" s="252">
        <f xml:space="preserve"> Time!CT$123</f>
        <v>0</v>
      </c>
      <c r="CU78" s="252">
        <f xml:space="preserve"> Time!CU$123</f>
        <v>0</v>
      </c>
      <c r="CV78" s="252">
        <f xml:space="preserve"> Time!CV$123</f>
        <v>0</v>
      </c>
      <c r="CW78" s="252">
        <f xml:space="preserve"> Time!CW$123</f>
        <v>0</v>
      </c>
      <c r="CX78" s="252">
        <f xml:space="preserve"> Time!CX$123</f>
        <v>0</v>
      </c>
      <c r="CY78" s="252">
        <f xml:space="preserve"> Time!CY$123</f>
        <v>0</v>
      </c>
      <c r="CZ78" s="252">
        <f xml:space="preserve"> Time!CZ$123</f>
        <v>0</v>
      </c>
      <c r="DA78" s="252">
        <f xml:space="preserve"> Time!DA$123</f>
        <v>0</v>
      </c>
      <c r="DB78" s="252">
        <f xml:space="preserve"> Time!DB$123</f>
        <v>0</v>
      </c>
      <c r="DC78" s="252">
        <f xml:space="preserve"> Time!DC$123</f>
        <v>0</v>
      </c>
      <c r="DD78" s="252">
        <f xml:space="preserve"> Time!DD$123</f>
        <v>0</v>
      </c>
      <c r="DE78" s="252">
        <f xml:space="preserve"> Time!DE$123</f>
        <v>0</v>
      </c>
      <c r="DF78" s="252">
        <f xml:space="preserve"> Time!DF$123</f>
        <v>0</v>
      </c>
      <c r="DG78" s="252">
        <f xml:space="preserve"> Time!DG$123</f>
        <v>0</v>
      </c>
      <c r="DH78" s="252">
        <f xml:space="preserve"> Time!DH$123</f>
        <v>0</v>
      </c>
      <c r="DI78" s="252">
        <f xml:space="preserve"> Time!DI$123</f>
        <v>0</v>
      </c>
      <c r="DJ78" s="252">
        <f xml:space="preserve"> Time!DJ$123</f>
        <v>0</v>
      </c>
      <c r="DK78" s="252">
        <f xml:space="preserve"> Time!DK$123</f>
        <v>0</v>
      </c>
      <c r="DL78" s="252">
        <f xml:space="preserve"> Time!DL$123</f>
        <v>0</v>
      </c>
      <c r="DM78" s="252">
        <f xml:space="preserve"> Time!DM$123</f>
        <v>0</v>
      </c>
      <c r="DN78" s="252">
        <f xml:space="preserve"> Time!DN$123</f>
        <v>0</v>
      </c>
      <c r="DO78" s="252">
        <f xml:space="preserve"> Time!DO$123</f>
        <v>0</v>
      </c>
      <c r="DP78" s="252">
        <f xml:space="preserve"> Time!DP$123</f>
        <v>0</v>
      </c>
      <c r="DQ78" s="252">
        <f xml:space="preserve"> Time!DQ$123</f>
        <v>0</v>
      </c>
      <c r="DR78" s="252">
        <f xml:space="preserve"> Time!DR$123</f>
        <v>0</v>
      </c>
      <c r="DS78" s="252">
        <f xml:space="preserve"> Time!DS$123</f>
        <v>0</v>
      </c>
      <c r="DT78" s="252">
        <f xml:space="preserve"> Time!DT$123</f>
        <v>0</v>
      </c>
      <c r="DU78" s="252">
        <f xml:space="preserve"> Time!DU$123</f>
        <v>0</v>
      </c>
      <c r="DV78" s="252">
        <f xml:space="preserve"> Time!DV$123</f>
        <v>0</v>
      </c>
      <c r="DW78" s="252">
        <f xml:space="preserve"> Time!DW$123</f>
        <v>0</v>
      </c>
      <c r="DX78" s="252">
        <f xml:space="preserve"> Time!DX$123</f>
        <v>0</v>
      </c>
      <c r="DY78" s="252">
        <f xml:space="preserve"> Time!DY$123</f>
        <v>0</v>
      </c>
      <c r="DZ78" s="252">
        <f xml:space="preserve"> Time!DZ$123</f>
        <v>0</v>
      </c>
      <c r="EA78" s="252">
        <f xml:space="preserve"> Time!EA$123</f>
        <v>0</v>
      </c>
      <c r="EB78" s="252">
        <f xml:space="preserve"> Time!EB$123</f>
        <v>0</v>
      </c>
      <c r="EC78" s="252">
        <f xml:space="preserve"> Time!EC$123</f>
        <v>0</v>
      </c>
      <c r="ED78" s="252">
        <f xml:space="preserve"> Time!ED$123</f>
        <v>0</v>
      </c>
      <c r="EE78" s="252">
        <f xml:space="preserve"> Time!EE$123</f>
        <v>0</v>
      </c>
      <c r="EF78" s="252">
        <f xml:space="preserve"> Time!EF$123</f>
        <v>0</v>
      </c>
      <c r="EG78" s="252">
        <f xml:space="preserve"> Time!EG$123</f>
        <v>0</v>
      </c>
      <c r="EH78" s="252">
        <f xml:space="preserve"> Time!EH$123</f>
        <v>0</v>
      </c>
      <c r="EI78" s="252">
        <f xml:space="preserve"> Time!EI$123</f>
        <v>0</v>
      </c>
      <c r="EJ78" s="252">
        <f xml:space="preserve"> Time!EJ$123</f>
        <v>0</v>
      </c>
      <c r="EK78" s="252">
        <f xml:space="preserve"> Time!EK$123</f>
        <v>0</v>
      </c>
      <c r="EL78" s="252">
        <f xml:space="preserve"> Time!EL$123</f>
        <v>0</v>
      </c>
      <c r="EM78" s="252">
        <f xml:space="preserve"> Time!EM$123</f>
        <v>0</v>
      </c>
      <c r="EN78" s="252">
        <f xml:space="preserve"> Time!EN$123</f>
        <v>0</v>
      </c>
      <c r="EO78" s="252">
        <f xml:space="preserve"> Time!EO$123</f>
        <v>0</v>
      </c>
      <c r="EP78" s="252">
        <f xml:space="preserve"> Time!EP$123</f>
        <v>0</v>
      </c>
      <c r="EQ78" s="252">
        <f xml:space="preserve"> Time!EQ$123</f>
        <v>0</v>
      </c>
      <c r="ER78" s="252">
        <f xml:space="preserve"> Time!ER$123</f>
        <v>0</v>
      </c>
      <c r="ES78" s="252">
        <f xml:space="preserve"> Time!ES$123</f>
        <v>0</v>
      </c>
      <c r="ET78" s="252">
        <f xml:space="preserve"> Time!ET$123</f>
        <v>0</v>
      </c>
      <c r="EU78" s="252">
        <f xml:space="preserve"> Time!EU$123</f>
        <v>0</v>
      </c>
      <c r="EV78" s="252">
        <f xml:space="preserve"> Time!EV$123</f>
        <v>0</v>
      </c>
      <c r="EW78" s="252">
        <f xml:space="preserve"> Time!EW$123</f>
        <v>0</v>
      </c>
      <c r="EX78" s="252">
        <f xml:space="preserve"> Time!EX$123</f>
        <v>0</v>
      </c>
      <c r="EY78" s="252">
        <f xml:space="preserve"> Time!EY$123</f>
        <v>0</v>
      </c>
      <c r="EZ78" s="252">
        <f xml:space="preserve"> Time!EZ$123</f>
        <v>0</v>
      </c>
      <c r="FA78" s="252">
        <f xml:space="preserve"> Time!FA$123</f>
        <v>0</v>
      </c>
      <c r="FB78" s="252">
        <f xml:space="preserve"> Time!FB$123</f>
        <v>0</v>
      </c>
      <c r="FC78" s="252">
        <f xml:space="preserve"> Time!FC$123</f>
        <v>0</v>
      </c>
      <c r="FD78" s="252">
        <f xml:space="preserve"> Time!FD$123</f>
        <v>0</v>
      </c>
      <c r="FE78" s="252">
        <f xml:space="preserve"> Time!FE$123</f>
        <v>0</v>
      </c>
      <c r="FF78" s="252">
        <f xml:space="preserve"> Time!FF$123</f>
        <v>0</v>
      </c>
      <c r="FG78" s="252">
        <f xml:space="preserve"> Time!FG$123</f>
        <v>0</v>
      </c>
      <c r="FH78" s="252">
        <f xml:space="preserve"> Time!FH$123</f>
        <v>0</v>
      </c>
      <c r="FI78" s="252">
        <f xml:space="preserve"> Time!FI$123</f>
        <v>0</v>
      </c>
      <c r="FJ78" s="252">
        <f xml:space="preserve"> Time!FJ$123</f>
        <v>0</v>
      </c>
      <c r="FK78" s="252">
        <f xml:space="preserve"> Time!FK$123</f>
        <v>0</v>
      </c>
      <c r="FL78" s="252">
        <f xml:space="preserve"> Time!FL$123</f>
        <v>0</v>
      </c>
      <c r="FM78" s="252">
        <f xml:space="preserve"> Time!FM$123</f>
        <v>0</v>
      </c>
      <c r="FN78" s="252">
        <f xml:space="preserve"> Time!FN$123</f>
        <v>0</v>
      </c>
      <c r="FO78" s="252">
        <f xml:space="preserve"> Time!FO$123</f>
        <v>0</v>
      </c>
      <c r="FP78" s="252">
        <f xml:space="preserve"> Time!FP$123</f>
        <v>0</v>
      </c>
      <c r="FQ78" s="252">
        <f xml:space="preserve"> Time!FQ$123</f>
        <v>0</v>
      </c>
      <c r="FR78" s="252">
        <f xml:space="preserve"> Time!FR$123</f>
        <v>0</v>
      </c>
      <c r="FS78" s="252">
        <f xml:space="preserve"> Time!FS$123</f>
        <v>0</v>
      </c>
      <c r="FT78" s="252">
        <f xml:space="preserve"> Time!FT$123</f>
        <v>0</v>
      </c>
      <c r="FU78" s="252">
        <f xml:space="preserve"> Time!FU$123</f>
        <v>0</v>
      </c>
      <c r="FV78" s="252">
        <f xml:space="preserve"> Time!FV$123</f>
        <v>0</v>
      </c>
      <c r="FW78" s="252">
        <f xml:space="preserve"> Time!FW$123</f>
        <v>0</v>
      </c>
      <c r="FX78" s="252">
        <f xml:space="preserve"> Time!FX$123</f>
        <v>0</v>
      </c>
      <c r="FY78" s="252">
        <f xml:space="preserve"> Time!FY$123</f>
        <v>0</v>
      </c>
      <c r="FZ78" s="252">
        <f xml:space="preserve"> Time!FZ$123</f>
        <v>0</v>
      </c>
      <c r="GA78" s="252">
        <f xml:space="preserve"> Time!GA$123</f>
        <v>0</v>
      </c>
      <c r="GB78" s="252">
        <f xml:space="preserve"> Time!GB$123</f>
        <v>0</v>
      </c>
      <c r="GC78" s="252">
        <f xml:space="preserve"> Time!GC$123</f>
        <v>0</v>
      </c>
      <c r="GD78" s="252">
        <f xml:space="preserve"> Time!GD$123</f>
        <v>0</v>
      </c>
      <c r="GE78" s="252">
        <f xml:space="preserve"> Time!GE$123</f>
        <v>0</v>
      </c>
      <c r="GF78" s="252">
        <f xml:space="preserve"> Time!GF$123</f>
        <v>0</v>
      </c>
      <c r="GG78" s="252">
        <f xml:space="preserve"> Time!GG$123</f>
        <v>0</v>
      </c>
      <c r="GH78" s="252">
        <f xml:space="preserve"> Time!GH$123</f>
        <v>0</v>
      </c>
      <c r="GI78" s="252">
        <f xml:space="preserve"> Time!GI$123</f>
        <v>0</v>
      </c>
      <c r="GJ78" s="252">
        <f xml:space="preserve"> Time!GJ$123</f>
        <v>0</v>
      </c>
    </row>
    <row r="79" spans="1:192" x14ac:dyDescent="0.25">
      <c r="E79" s="12" t="s">
        <v>319</v>
      </c>
      <c r="G79" s="12" t="s">
        <v>231</v>
      </c>
      <c r="J79" s="124" t="str">
        <f t="shared" ref="J79:AO79" si="87" xml:space="preserve"> IF( J78 = 1, J76 / J77, "na")</f>
        <v>na</v>
      </c>
      <c r="K79" s="124" t="str">
        <f t="shared" si="87"/>
        <v>na</v>
      </c>
      <c r="L79" s="124" t="str">
        <f t="shared" si="87"/>
        <v>na</v>
      </c>
      <c r="M79" s="124">
        <f t="shared" ca="1" si="87"/>
        <v>1.6848328824504764</v>
      </c>
      <c r="N79" s="124">
        <f t="shared" ca="1" si="87"/>
        <v>1.8602406255210486</v>
      </c>
      <c r="O79" s="124">
        <f t="shared" ca="1" si="87"/>
        <v>0.7332308155921502</v>
      </c>
      <c r="P79" s="124">
        <f t="shared" ca="1" si="87"/>
        <v>0.74668862964550853</v>
      </c>
      <c r="Q79" s="124">
        <f t="shared" ca="1" si="87"/>
        <v>1.743649387967682</v>
      </c>
      <c r="R79" s="124">
        <f t="shared" ca="1" si="87"/>
        <v>1.9265452626310637</v>
      </c>
      <c r="S79" s="124">
        <f t="shared" ca="1" si="87"/>
        <v>0.75925786602723722</v>
      </c>
      <c r="T79" s="124">
        <f t="shared" ca="1" si="87"/>
        <v>0.77307163802635148</v>
      </c>
      <c r="U79" s="124">
        <f t="shared" ca="1" si="87"/>
        <v>1.8074783432586174</v>
      </c>
      <c r="V79" s="124">
        <f t="shared" ca="1" si="87"/>
        <v>1.9986002145580815</v>
      </c>
      <c r="W79" s="124">
        <f t="shared" ca="1" si="87"/>
        <v>0.78756869282657438</v>
      </c>
      <c r="X79" s="124">
        <f t="shared" ca="1" si="87"/>
        <v>0.79897687579690491</v>
      </c>
      <c r="Y79" s="124">
        <f t="shared" ca="1" si="87"/>
        <v>1.8769819747047873</v>
      </c>
      <c r="Z79" s="124">
        <f t="shared" ca="1" si="87"/>
        <v>2.0771795535964781</v>
      </c>
      <c r="AA79" s="124">
        <f t="shared" ca="1" si="87"/>
        <v>0.8184742036962942</v>
      </c>
      <c r="AB79" s="124">
        <f t="shared" ca="1" si="87"/>
        <v>0.83306726842228807</v>
      </c>
      <c r="AC79" s="124">
        <f t="shared" ca="1" si="87"/>
        <v>1.9529445873326354</v>
      </c>
      <c r="AD79" s="124">
        <f t="shared" ca="1" si="87"/>
        <v>2.1632028698174746</v>
      </c>
      <c r="AE79" s="124">
        <f t="shared" ca="1" si="87"/>
        <v>0.85234444877380544</v>
      </c>
      <c r="AF79" s="124">
        <f t="shared" ca="1" si="87"/>
        <v>0.86736415745217987</v>
      </c>
      <c r="AG79" s="124">
        <f t="shared" ca="1" si="87"/>
        <v>2.0363020544148736</v>
      </c>
      <c r="AH79" s="124">
        <f t="shared" ca="1" si="87"/>
        <v>2.2577711518519337</v>
      </c>
      <c r="AI79" s="124">
        <f t="shared" ca="1" si="87"/>
        <v>0.88962338559802889</v>
      </c>
      <c r="AJ79" s="124">
        <f t="shared" ca="1" si="87"/>
        <v>0.90509662216078746</v>
      </c>
      <c r="AK79" s="124">
        <f t="shared" ca="1" si="87"/>
        <v>2.1281802893205177</v>
      </c>
      <c r="AL79" s="124">
        <f t="shared" ca="1" si="87"/>
        <v>2.3344454190416486</v>
      </c>
      <c r="AM79" s="124">
        <f t="shared" ca="1" si="87"/>
        <v>0.90435132726868772</v>
      </c>
      <c r="AN79" s="124">
        <f t="shared" ca="1" si="87"/>
        <v>0.9094252662862663</v>
      </c>
      <c r="AO79" s="124">
        <f t="shared" ca="1" si="87"/>
        <v>1.9313138739530415</v>
      </c>
      <c r="AP79" s="124">
        <f t="shared" ref="AP79:BU79" ca="1" si="88" xml:space="preserve"> IF( AP78 = 1, AP76 / AP77, "na")</f>
        <v>2.1222933769559376</v>
      </c>
      <c r="AQ79" s="124">
        <f t="shared" ca="1" si="88"/>
        <v>0.91471757347542948</v>
      </c>
      <c r="AR79" s="124">
        <f t="shared" ca="1" si="88"/>
        <v>0.92191692058286756</v>
      </c>
      <c r="AS79" s="124">
        <f t="shared" ca="1" si="88"/>
        <v>1.9964329029116767</v>
      </c>
      <c r="AT79" s="124">
        <f t="shared" ca="1" si="88"/>
        <v>2.2008270135259584</v>
      </c>
      <c r="AU79" s="124">
        <f t="shared" ca="1" si="88"/>
        <v>0.93105067080801041</v>
      </c>
      <c r="AV79" s="124">
        <f t="shared" ca="1" si="88"/>
        <v>0.93893750694999545</v>
      </c>
      <c r="AW79" s="124">
        <f t="shared" ca="1" si="88"/>
        <v>2.0737526744494206</v>
      </c>
      <c r="AX79" s="124">
        <f t="shared" ca="1" si="88"/>
        <v>2.29330647507699</v>
      </c>
      <c r="AY79" s="124">
        <f t="shared" ca="1" si="88"/>
        <v>0.953536216359684</v>
      </c>
      <c r="AZ79" s="124">
        <f t="shared" ca="1" si="88"/>
        <v>0.96201761484474935</v>
      </c>
      <c r="BA79" s="124" t="str">
        <f t="shared" si="88"/>
        <v>na</v>
      </c>
      <c r="BB79" s="124" t="str">
        <f t="shared" si="88"/>
        <v>na</v>
      </c>
      <c r="BC79" s="124" t="str">
        <f t="shared" si="88"/>
        <v>na</v>
      </c>
      <c r="BD79" s="124" t="str">
        <f t="shared" si="88"/>
        <v>na</v>
      </c>
      <c r="BE79" s="124" t="str">
        <f t="shared" si="88"/>
        <v>na</v>
      </c>
      <c r="BF79" s="124" t="str">
        <f t="shared" si="88"/>
        <v>na</v>
      </c>
      <c r="BG79" s="124" t="str">
        <f t="shared" si="88"/>
        <v>na</v>
      </c>
      <c r="BH79" s="124" t="str">
        <f t="shared" si="88"/>
        <v>na</v>
      </c>
      <c r="BI79" s="124" t="str">
        <f t="shared" si="88"/>
        <v>na</v>
      </c>
      <c r="BJ79" s="124" t="str">
        <f t="shared" si="88"/>
        <v>na</v>
      </c>
      <c r="BK79" s="124" t="str">
        <f t="shared" si="88"/>
        <v>na</v>
      </c>
      <c r="BL79" s="124" t="str">
        <f t="shared" si="88"/>
        <v>na</v>
      </c>
      <c r="BM79" s="124" t="str">
        <f t="shared" si="88"/>
        <v>na</v>
      </c>
      <c r="BN79" s="124" t="str">
        <f t="shared" si="88"/>
        <v>na</v>
      </c>
      <c r="BO79" s="124" t="str">
        <f t="shared" si="88"/>
        <v>na</v>
      </c>
      <c r="BP79" s="124" t="str">
        <f t="shared" si="88"/>
        <v>na</v>
      </c>
      <c r="BQ79" s="124" t="str">
        <f t="shared" si="88"/>
        <v>na</v>
      </c>
      <c r="BR79" s="124" t="str">
        <f t="shared" si="88"/>
        <v>na</v>
      </c>
      <c r="BS79" s="124" t="str">
        <f t="shared" si="88"/>
        <v>na</v>
      </c>
      <c r="BT79" s="124" t="str">
        <f t="shared" si="88"/>
        <v>na</v>
      </c>
      <c r="BU79" s="124" t="str">
        <f t="shared" si="88"/>
        <v>na</v>
      </c>
      <c r="BV79" s="124" t="str">
        <f t="shared" ref="BV79:DA79" si="89" xml:space="preserve"> IF( BV78 = 1, BV76 / BV77, "na")</f>
        <v>na</v>
      </c>
      <c r="BW79" s="124" t="str">
        <f t="shared" si="89"/>
        <v>na</v>
      </c>
      <c r="BX79" s="124" t="str">
        <f t="shared" si="89"/>
        <v>na</v>
      </c>
      <c r="BY79" s="124" t="str">
        <f t="shared" si="89"/>
        <v>na</v>
      </c>
      <c r="BZ79" s="124" t="str">
        <f t="shared" si="89"/>
        <v>na</v>
      </c>
      <c r="CA79" s="124" t="str">
        <f t="shared" si="89"/>
        <v>na</v>
      </c>
      <c r="CB79" s="124" t="str">
        <f t="shared" si="89"/>
        <v>na</v>
      </c>
      <c r="CC79" s="124" t="str">
        <f t="shared" si="89"/>
        <v>na</v>
      </c>
      <c r="CD79" s="124" t="str">
        <f t="shared" si="89"/>
        <v>na</v>
      </c>
      <c r="CE79" s="124" t="str">
        <f t="shared" si="89"/>
        <v>na</v>
      </c>
      <c r="CF79" s="124" t="str">
        <f t="shared" si="89"/>
        <v>na</v>
      </c>
      <c r="CG79" s="124" t="str">
        <f t="shared" si="89"/>
        <v>na</v>
      </c>
      <c r="CH79" s="124" t="str">
        <f t="shared" si="89"/>
        <v>na</v>
      </c>
      <c r="CI79" s="124" t="str">
        <f t="shared" si="89"/>
        <v>na</v>
      </c>
      <c r="CJ79" s="124" t="str">
        <f t="shared" si="89"/>
        <v>na</v>
      </c>
      <c r="CK79" s="124" t="str">
        <f t="shared" si="89"/>
        <v>na</v>
      </c>
      <c r="CL79" s="124" t="str">
        <f t="shared" si="89"/>
        <v>na</v>
      </c>
      <c r="CM79" s="124" t="str">
        <f t="shared" si="89"/>
        <v>na</v>
      </c>
      <c r="CN79" s="124" t="str">
        <f t="shared" si="89"/>
        <v>na</v>
      </c>
      <c r="CO79" s="124" t="str">
        <f t="shared" si="89"/>
        <v>na</v>
      </c>
      <c r="CP79" s="124" t="str">
        <f t="shared" si="89"/>
        <v>na</v>
      </c>
      <c r="CQ79" s="124" t="str">
        <f t="shared" si="89"/>
        <v>na</v>
      </c>
      <c r="CR79" s="124" t="str">
        <f t="shared" si="89"/>
        <v>na</v>
      </c>
      <c r="CS79" s="124" t="str">
        <f t="shared" si="89"/>
        <v>na</v>
      </c>
      <c r="CT79" s="124" t="str">
        <f t="shared" si="89"/>
        <v>na</v>
      </c>
      <c r="CU79" s="124" t="str">
        <f t="shared" si="89"/>
        <v>na</v>
      </c>
      <c r="CV79" s="124" t="str">
        <f t="shared" si="89"/>
        <v>na</v>
      </c>
      <c r="CW79" s="124" t="str">
        <f t="shared" si="89"/>
        <v>na</v>
      </c>
      <c r="CX79" s="124" t="str">
        <f t="shared" si="89"/>
        <v>na</v>
      </c>
      <c r="CY79" s="124" t="str">
        <f t="shared" si="89"/>
        <v>na</v>
      </c>
      <c r="CZ79" s="124" t="str">
        <f t="shared" si="89"/>
        <v>na</v>
      </c>
      <c r="DA79" s="124" t="str">
        <f t="shared" si="89"/>
        <v>na</v>
      </c>
      <c r="DB79" s="124" t="str">
        <f t="shared" ref="DB79:EG79" si="90" xml:space="preserve"> IF( DB78 = 1, DB76 / DB77, "na")</f>
        <v>na</v>
      </c>
      <c r="DC79" s="124" t="str">
        <f t="shared" si="90"/>
        <v>na</v>
      </c>
      <c r="DD79" s="124" t="str">
        <f t="shared" si="90"/>
        <v>na</v>
      </c>
      <c r="DE79" s="124" t="str">
        <f t="shared" si="90"/>
        <v>na</v>
      </c>
      <c r="DF79" s="124" t="str">
        <f t="shared" si="90"/>
        <v>na</v>
      </c>
      <c r="DG79" s="124" t="str">
        <f t="shared" si="90"/>
        <v>na</v>
      </c>
      <c r="DH79" s="124" t="str">
        <f t="shared" si="90"/>
        <v>na</v>
      </c>
      <c r="DI79" s="124" t="str">
        <f t="shared" si="90"/>
        <v>na</v>
      </c>
      <c r="DJ79" s="124" t="str">
        <f t="shared" si="90"/>
        <v>na</v>
      </c>
      <c r="DK79" s="124" t="str">
        <f t="shared" si="90"/>
        <v>na</v>
      </c>
      <c r="DL79" s="124" t="str">
        <f t="shared" si="90"/>
        <v>na</v>
      </c>
      <c r="DM79" s="124" t="str">
        <f t="shared" si="90"/>
        <v>na</v>
      </c>
      <c r="DN79" s="124" t="str">
        <f t="shared" si="90"/>
        <v>na</v>
      </c>
      <c r="DO79" s="124" t="str">
        <f t="shared" si="90"/>
        <v>na</v>
      </c>
      <c r="DP79" s="124" t="str">
        <f t="shared" si="90"/>
        <v>na</v>
      </c>
      <c r="DQ79" s="124" t="str">
        <f t="shared" si="90"/>
        <v>na</v>
      </c>
      <c r="DR79" s="124" t="str">
        <f t="shared" si="90"/>
        <v>na</v>
      </c>
      <c r="DS79" s="124" t="str">
        <f t="shared" si="90"/>
        <v>na</v>
      </c>
      <c r="DT79" s="124" t="str">
        <f t="shared" si="90"/>
        <v>na</v>
      </c>
      <c r="DU79" s="124" t="str">
        <f t="shared" si="90"/>
        <v>na</v>
      </c>
      <c r="DV79" s="124" t="str">
        <f t="shared" si="90"/>
        <v>na</v>
      </c>
      <c r="DW79" s="124" t="str">
        <f t="shared" si="90"/>
        <v>na</v>
      </c>
      <c r="DX79" s="124" t="str">
        <f t="shared" si="90"/>
        <v>na</v>
      </c>
      <c r="DY79" s="124" t="str">
        <f t="shared" si="90"/>
        <v>na</v>
      </c>
      <c r="DZ79" s="124" t="str">
        <f t="shared" si="90"/>
        <v>na</v>
      </c>
      <c r="EA79" s="124" t="str">
        <f t="shared" si="90"/>
        <v>na</v>
      </c>
      <c r="EB79" s="124" t="str">
        <f t="shared" si="90"/>
        <v>na</v>
      </c>
      <c r="EC79" s="124" t="str">
        <f t="shared" si="90"/>
        <v>na</v>
      </c>
      <c r="ED79" s="124" t="str">
        <f t="shared" si="90"/>
        <v>na</v>
      </c>
      <c r="EE79" s="124" t="str">
        <f t="shared" si="90"/>
        <v>na</v>
      </c>
      <c r="EF79" s="124" t="str">
        <f t="shared" si="90"/>
        <v>na</v>
      </c>
      <c r="EG79" s="124" t="str">
        <f t="shared" si="90"/>
        <v>na</v>
      </c>
      <c r="EH79" s="124" t="str">
        <f t="shared" ref="EH79:FM79" si="91" xml:space="preserve"> IF( EH78 = 1, EH76 / EH77, "na")</f>
        <v>na</v>
      </c>
      <c r="EI79" s="124" t="str">
        <f t="shared" si="91"/>
        <v>na</v>
      </c>
      <c r="EJ79" s="124" t="str">
        <f t="shared" si="91"/>
        <v>na</v>
      </c>
      <c r="EK79" s="124" t="str">
        <f t="shared" si="91"/>
        <v>na</v>
      </c>
      <c r="EL79" s="124" t="str">
        <f t="shared" si="91"/>
        <v>na</v>
      </c>
      <c r="EM79" s="124" t="str">
        <f t="shared" si="91"/>
        <v>na</v>
      </c>
      <c r="EN79" s="124" t="str">
        <f t="shared" si="91"/>
        <v>na</v>
      </c>
      <c r="EO79" s="124" t="str">
        <f t="shared" si="91"/>
        <v>na</v>
      </c>
      <c r="EP79" s="124" t="str">
        <f t="shared" si="91"/>
        <v>na</v>
      </c>
      <c r="EQ79" s="124" t="str">
        <f t="shared" si="91"/>
        <v>na</v>
      </c>
      <c r="ER79" s="124" t="str">
        <f t="shared" si="91"/>
        <v>na</v>
      </c>
      <c r="ES79" s="124" t="str">
        <f t="shared" si="91"/>
        <v>na</v>
      </c>
      <c r="ET79" s="124" t="str">
        <f t="shared" si="91"/>
        <v>na</v>
      </c>
      <c r="EU79" s="124" t="str">
        <f t="shared" si="91"/>
        <v>na</v>
      </c>
      <c r="EV79" s="124" t="str">
        <f t="shared" si="91"/>
        <v>na</v>
      </c>
      <c r="EW79" s="124" t="str">
        <f t="shared" si="91"/>
        <v>na</v>
      </c>
      <c r="EX79" s="124" t="str">
        <f t="shared" si="91"/>
        <v>na</v>
      </c>
      <c r="EY79" s="124" t="str">
        <f t="shared" si="91"/>
        <v>na</v>
      </c>
      <c r="EZ79" s="124" t="str">
        <f t="shared" si="91"/>
        <v>na</v>
      </c>
      <c r="FA79" s="124" t="str">
        <f t="shared" si="91"/>
        <v>na</v>
      </c>
      <c r="FB79" s="124" t="str">
        <f t="shared" si="91"/>
        <v>na</v>
      </c>
      <c r="FC79" s="124" t="str">
        <f t="shared" si="91"/>
        <v>na</v>
      </c>
      <c r="FD79" s="124" t="str">
        <f t="shared" si="91"/>
        <v>na</v>
      </c>
      <c r="FE79" s="124" t="str">
        <f t="shared" si="91"/>
        <v>na</v>
      </c>
      <c r="FF79" s="124" t="str">
        <f t="shared" si="91"/>
        <v>na</v>
      </c>
      <c r="FG79" s="124" t="str">
        <f t="shared" si="91"/>
        <v>na</v>
      </c>
      <c r="FH79" s="124" t="str">
        <f t="shared" si="91"/>
        <v>na</v>
      </c>
      <c r="FI79" s="124" t="str">
        <f t="shared" si="91"/>
        <v>na</v>
      </c>
      <c r="FJ79" s="124" t="str">
        <f t="shared" si="91"/>
        <v>na</v>
      </c>
      <c r="FK79" s="124" t="str">
        <f t="shared" si="91"/>
        <v>na</v>
      </c>
      <c r="FL79" s="124" t="str">
        <f t="shared" si="91"/>
        <v>na</v>
      </c>
      <c r="FM79" s="124" t="str">
        <f t="shared" si="91"/>
        <v>na</v>
      </c>
      <c r="FN79" s="124" t="str">
        <f t="shared" ref="FN79:GJ79" si="92" xml:space="preserve"> IF( FN78 = 1, FN76 / FN77, "na")</f>
        <v>na</v>
      </c>
      <c r="FO79" s="124" t="str">
        <f t="shared" si="92"/>
        <v>na</v>
      </c>
      <c r="FP79" s="124" t="str">
        <f t="shared" si="92"/>
        <v>na</v>
      </c>
      <c r="FQ79" s="124" t="str">
        <f t="shared" si="92"/>
        <v>na</v>
      </c>
      <c r="FR79" s="124" t="str">
        <f t="shared" si="92"/>
        <v>na</v>
      </c>
      <c r="FS79" s="124" t="str">
        <f t="shared" si="92"/>
        <v>na</v>
      </c>
      <c r="FT79" s="124" t="str">
        <f t="shared" si="92"/>
        <v>na</v>
      </c>
      <c r="FU79" s="124" t="str">
        <f t="shared" si="92"/>
        <v>na</v>
      </c>
      <c r="FV79" s="124" t="str">
        <f t="shared" si="92"/>
        <v>na</v>
      </c>
      <c r="FW79" s="124" t="str">
        <f t="shared" si="92"/>
        <v>na</v>
      </c>
      <c r="FX79" s="124" t="str">
        <f t="shared" si="92"/>
        <v>na</v>
      </c>
      <c r="FY79" s="124" t="str">
        <f t="shared" si="92"/>
        <v>na</v>
      </c>
      <c r="FZ79" s="124" t="str">
        <f t="shared" si="92"/>
        <v>na</v>
      </c>
      <c r="GA79" s="124" t="str">
        <f t="shared" si="92"/>
        <v>na</v>
      </c>
      <c r="GB79" s="124" t="str">
        <f t="shared" si="92"/>
        <v>na</v>
      </c>
      <c r="GC79" s="124" t="str">
        <f t="shared" si="92"/>
        <v>na</v>
      </c>
      <c r="GD79" s="124" t="str">
        <f t="shared" si="92"/>
        <v>na</v>
      </c>
      <c r="GE79" s="124" t="str">
        <f t="shared" si="92"/>
        <v>na</v>
      </c>
      <c r="GF79" s="124" t="str">
        <f t="shared" si="92"/>
        <v>na</v>
      </c>
      <c r="GG79" s="124" t="str">
        <f t="shared" si="92"/>
        <v>na</v>
      </c>
      <c r="GH79" s="124" t="str">
        <f t="shared" si="92"/>
        <v>na</v>
      </c>
      <c r="GI79" s="124" t="str">
        <f t="shared" si="92"/>
        <v>na</v>
      </c>
      <c r="GJ79" s="124" t="str">
        <f t="shared" si="92"/>
        <v>na</v>
      </c>
    </row>
    <row r="80" spans="1:192" x14ac:dyDescent="0.25"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24"/>
      <c r="AW80" s="124"/>
      <c r="AX80" s="124"/>
      <c r="AY80" s="124"/>
      <c r="AZ80" s="124"/>
      <c r="BA80" s="124"/>
      <c r="BB80" s="124"/>
      <c r="BC80" s="124"/>
      <c r="BD80" s="124"/>
      <c r="BE80" s="124"/>
      <c r="BF80" s="124"/>
      <c r="BG80" s="124"/>
      <c r="BH80" s="124"/>
      <c r="BI80" s="124"/>
      <c r="BJ80" s="124"/>
      <c r="BK80" s="124"/>
      <c r="BL80" s="124"/>
      <c r="BM80" s="124"/>
      <c r="BN80" s="124"/>
      <c r="BO80" s="124"/>
      <c r="BP80" s="124"/>
      <c r="BQ80" s="124"/>
      <c r="BR80" s="124"/>
      <c r="BS80" s="124"/>
      <c r="BT80" s="124"/>
      <c r="BU80" s="124"/>
      <c r="BV80" s="124"/>
      <c r="BW80" s="124"/>
      <c r="BX80" s="124"/>
      <c r="BY80" s="124"/>
      <c r="BZ80" s="124"/>
      <c r="CA80" s="124"/>
      <c r="CB80" s="124"/>
      <c r="CC80" s="124"/>
      <c r="CD80" s="124"/>
      <c r="CE80" s="124"/>
      <c r="CF80" s="124"/>
      <c r="CG80" s="124"/>
      <c r="CH80" s="124"/>
      <c r="CI80" s="124"/>
      <c r="CJ80" s="124"/>
      <c r="CK80" s="124"/>
      <c r="CL80" s="124"/>
      <c r="CM80" s="124"/>
      <c r="CN80" s="124"/>
      <c r="CO80" s="124"/>
      <c r="CP80" s="124"/>
      <c r="CQ80" s="124"/>
      <c r="CR80" s="124"/>
      <c r="CS80" s="124"/>
      <c r="CT80" s="124"/>
      <c r="CU80" s="124"/>
      <c r="CV80" s="124"/>
      <c r="CW80" s="124"/>
      <c r="CX80" s="124"/>
      <c r="CY80" s="124"/>
      <c r="CZ80" s="124"/>
      <c r="DA80" s="124"/>
      <c r="DB80" s="124"/>
      <c r="DC80" s="124"/>
      <c r="DD80" s="124"/>
      <c r="DE80" s="124"/>
      <c r="DF80" s="124"/>
      <c r="DG80" s="124"/>
      <c r="DH80" s="124"/>
      <c r="DI80" s="124"/>
      <c r="DJ80" s="124"/>
      <c r="DK80" s="124"/>
      <c r="DL80" s="124"/>
      <c r="DM80" s="124"/>
      <c r="DN80" s="124"/>
      <c r="DO80" s="124"/>
      <c r="DP80" s="124"/>
      <c r="DQ80" s="124"/>
      <c r="DR80" s="124"/>
      <c r="DS80" s="124"/>
      <c r="DT80" s="124"/>
      <c r="DU80" s="124"/>
      <c r="DV80" s="124"/>
      <c r="DW80" s="124"/>
      <c r="DX80" s="124"/>
      <c r="DY80" s="124"/>
      <c r="DZ80" s="124"/>
      <c r="EA80" s="124"/>
      <c r="EB80" s="124"/>
      <c r="EC80" s="124"/>
      <c r="ED80" s="124"/>
      <c r="EE80" s="124"/>
      <c r="EF80" s="124"/>
      <c r="EG80" s="124"/>
      <c r="EH80" s="124"/>
      <c r="EI80" s="124"/>
      <c r="EJ80" s="124"/>
      <c r="EK80" s="124"/>
      <c r="EL80" s="124"/>
      <c r="EM80" s="124"/>
      <c r="EN80" s="124"/>
      <c r="EO80" s="124"/>
      <c r="EP80" s="124"/>
      <c r="EQ80" s="124"/>
      <c r="ER80" s="124"/>
      <c r="ES80" s="124"/>
      <c r="ET80" s="124"/>
      <c r="EU80" s="124"/>
      <c r="EV80" s="124"/>
      <c r="EW80" s="124"/>
      <c r="EX80" s="124"/>
      <c r="EY80" s="124"/>
      <c r="EZ80" s="124"/>
      <c r="FA80" s="124"/>
      <c r="FB80" s="124"/>
      <c r="FC80" s="124"/>
      <c r="FD80" s="124"/>
      <c r="FE80" s="124"/>
      <c r="FF80" s="124"/>
      <c r="FG80" s="124"/>
      <c r="FH80" s="124"/>
      <c r="FI80" s="124"/>
      <c r="FJ80" s="124"/>
      <c r="FK80" s="124"/>
      <c r="FL80" s="124"/>
      <c r="FM80" s="124"/>
      <c r="FN80" s="124"/>
      <c r="FO80" s="124"/>
      <c r="FP80" s="124"/>
      <c r="FQ80" s="124"/>
      <c r="FR80" s="124"/>
      <c r="FS80" s="124"/>
      <c r="FT80" s="124"/>
      <c r="FU80" s="124"/>
      <c r="FV80" s="124"/>
      <c r="FW80" s="124"/>
      <c r="FX80" s="124"/>
      <c r="FY80" s="124"/>
      <c r="FZ80" s="124"/>
      <c r="GA80" s="124"/>
      <c r="GB80" s="124"/>
      <c r="GC80" s="124"/>
      <c r="GD80" s="124"/>
      <c r="GE80" s="124"/>
      <c r="GF80" s="124"/>
      <c r="GG80" s="124"/>
      <c r="GH80" s="124"/>
      <c r="GI80" s="124"/>
      <c r="GJ80" s="124"/>
    </row>
    <row r="81" spans="1:192" s="359" customFormat="1" x14ac:dyDescent="0.25">
      <c r="A81" s="357"/>
      <c r="B81" s="357"/>
      <c r="C81" s="575"/>
      <c r="D81" s="358"/>
      <c r="E81" s="124" t="str">
        <f t="shared" ref="E81:AJ81" si="93" xml:space="preserve"> E$79</f>
        <v>Senior debt service coverage ratio</v>
      </c>
      <c r="F81" s="124">
        <f t="shared" si="93"/>
        <v>0</v>
      </c>
      <c r="G81" s="124" t="str">
        <f t="shared" si="93"/>
        <v>ratio</v>
      </c>
      <c r="H81" s="124">
        <f t="shared" si="93"/>
        <v>0</v>
      </c>
      <c r="I81" s="124">
        <f t="shared" si="93"/>
        <v>0</v>
      </c>
      <c r="J81" s="124" t="str">
        <f t="shared" si="93"/>
        <v>na</v>
      </c>
      <c r="K81" s="124" t="str">
        <f t="shared" si="93"/>
        <v>na</v>
      </c>
      <c r="L81" s="124" t="str">
        <f t="shared" si="93"/>
        <v>na</v>
      </c>
      <c r="M81" s="124">
        <f t="shared" ca="1" si="93"/>
        <v>1.6848328824504764</v>
      </c>
      <c r="N81" s="124">
        <f t="shared" ca="1" si="93"/>
        <v>1.8602406255210486</v>
      </c>
      <c r="O81" s="124">
        <f t="shared" ca="1" si="93"/>
        <v>0.7332308155921502</v>
      </c>
      <c r="P81" s="124">
        <f t="shared" ca="1" si="93"/>
        <v>0.74668862964550853</v>
      </c>
      <c r="Q81" s="124">
        <f t="shared" ca="1" si="93"/>
        <v>1.743649387967682</v>
      </c>
      <c r="R81" s="124">
        <f t="shared" ca="1" si="93"/>
        <v>1.9265452626310637</v>
      </c>
      <c r="S81" s="124">
        <f t="shared" ca="1" si="93"/>
        <v>0.75925786602723722</v>
      </c>
      <c r="T81" s="124">
        <f t="shared" ca="1" si="93"/>
        <v>0.77307163802635148</v>
      </c>
      <c r="U81" s="124">
        <f t="shared" ca="1" si="93"/>
        <v>1.8074783432586174</v>
      </c>
      <c r="V81" s="124">
        <f t="shared" ca="1" si="93"/>
        <v>1.9986002145580815</v>
      </c>
      <c r="W81" s="124">
        <f t="shared" ca="1" si="93"/>
        <v>0.78756869282657438</v>
      </c>
      <c r="X81" s="124">
        <f t="shared" ca="1" si="93"/>
        <v>0.79897687579690491</v>
      </c>
      <c r="Y81" s="124">
        <f t="shared" ca="1" si="93"/>
        <v>1.8769819747047873</v>
      </c>
      <c r="Z81" s="124">
        <f t="shared" ca="1" si="93"/>
        <v>2.0771795535964781</v>
      </c>
      <c r="AA81" s="124">
        <f t="shared" ca="1" si="93"/>
        <v>0.8184742036962942</v>
      </c>
      <c r="AB81" s="124">
        <f t="shared" ca="1" si="93"/>
        <v>0.83306726842228807</v>
      </c>
      <c r="AC81" s="124">
        <f t="shared" ca="1" si="93"/>
        <v>1.9529445873326354</v>
      </c>
      <c r="AD81" s="124">
        <f t="shared" ca="1" si="93"/>
        <v>2.1632028698174746</v>
      </c>
      <c r="AE81" s="124">
        <f t="shared" ca="1" si="93"/>
        <v>0.85234444877380544</v>
      </c>
      <c r="AF81" s="124">
        <f t="shared" ca="1" si="93"/>
        <v>0.86736415745217987</v>
      </c>
      <c r="AG81" s="124">
        <f t="shared" ca="1" si="93"/>
        <v>2.0363020544148736</v>
      </c>
      <c r="AH81" s="124">
        <f t="shared" ca="1" si="93"/>
        <v>2.2577711518519337</v>
      </c>
      <c r="AI81" s="124">
        <f t="shared" ca="1" si="93"/>
        <v>0.88962338559802889</v>
      </c>
      <c r="AJ81" s="124">
        <f t="shared" ca="1" si="93"/>
        <v>0.90509662216078746</v>
      </c>
      <c r="AK81" s="124">
        <f t="shared" ref="AK81:BP81" ca="1" si="94" xml:space="preserve"> AK$79</f>
        <v>2.1281802893205177</v>
      </c>
      <c r="AL81" s="124">
        <f t="shared" ca="1" si="94"/>
        <v>2.3344454190416486</v>
      </c>
      <c r="AM81" s="124">
        <f t="shared" ca="1" si="94"/>
        <v>0.90435132726868772</v>
      </c>
      <c r="AN81" s="124">
        <f t="shared" ca="1" si="94"/>
        <v>0.9094252662862663</v>
      </c>
      <c r="AO81" s="124">
        <f t="shared" ca="1" si="94"/>
        <v>1.9313138739530415</v>
      </c>
      <c r="AP81" s="124">
        <f t="shared" ca="1" si="94"/>
        <v>2.1222933769559376</v>
      </c>
      <c r="AQ81" s="124">
        <f t="shared" ca="1" si="94"/>
        <v>0.91471757347542948</v>
      </c>
      <c r="AR81" s="124">
        <f t="shared" ca="1" si="94"/>
        <v>0.92191692058286756</v>
      </c>
      <c r="AS81" s="124">
        <f t="shared" ca="1" si="94"/>
        <v>1.9964329029116767</v>
      </c>
      <c r="AT81" s="124">
        <f t="shared" ca="1" si="94"/>
        <v>2.2008270135259584</v>
      </c>
      <c r="AU81" s="124">
        <f t="shared" ca="1" si="94"/>
        <v>0.93105067080801041</v>
      </c>
      <c r="AV81" s="124">
        <f t="shared" ca="1" si="94"/>
        <v>0.93893750694999545</v>
      </c>
      <c r="AW81" s="124">
        <f t="shared" ca="1" si="94"/>
        <v>2.0737526744494206</v>
      </c>
      <c r="AX81" s="124">
        <f t="shared" ca="1" si="94"/>
        <v>2.29330647507699</v>
      </c>
      <c r="AY81" s="124">
        <f t="shared" ca="1" si="94"/>
        <v>0.953536216359684</v>
      </c>
      <c r="AZ81" s="124">
        <f t="shared" ca="1" si="94"/>
        <v>0.96201761484474935</v>
      </c>
      <c r="BA81" s="124" t="str">
        <f t="shared" si="94"/>
        <v>na</v>
      </c>
      <c r="BB81" s="124" t="str">
        <f t="shared" si="94"/>
        <v>na</v>
      </c>
      <c r="BC81" s="124" t="str">
        <f t="shared" si="94"/>
        <v>na</v>
      </c>
      <c r="BD81" s="124" t="str">
        <f t="shared" si="94"/>
        <v>na</v>
      </c>
      <c r="BE81" s="124" t="str">
        <f t="shared" si="94"/>
        <v>na</v>
      </c>
      <c r="BF81" s="124" t="str">
        <f t="shared" si="94"/>
        <v>na</v>
      </c>
      <c r="BG81" s="124" t="str">
        <f t="shared" si="94"/>
        <v>na</v>
      </c>
      <c r="BH81" s="124" t="str">
        <f t="shared" si="94"/>
        <v>na</v>
      </c>
      <c r="BI81" s="124" t="str">
        <f t="shared" si="94"/>
        <v>na</v>
      </c>
      <c r="BJ81" s="124" t="str">
        <f t="shared" si="94"/>
        <v>na</v>
      </c>
      <c r="BK81" s="124" t="str">
        <f t="shared" si="94"/>
        <v>na</v>
      </c>
      <c r="BL81" s="124" t="str">
        <f t="shared" si="94"/>
        <v>na</v>
      </c>
      <c r="BM81" s="124" t="str">
        <f t="shared" si="94"/>
        <v>na</v>
      </c>
      <c r="BN81" s="124" t="str">
        <f t="shared" si="94"/>
        <v>na</v>
      </c>
      <c r="BO81" s="124" t="str">
        <f t="shared" si="94"/>
        <v>na</v>
      </c>
      <c r="BP81" s="124" t="str">
        <f t="shared" si="94"/>
        <v>na</v>
      </c>
      <c r="BQ81" s="124" t="str">
        <f t="shared" ref="BQ81:CV81" si="95" xml:space="preserve"> BQ$79</f>
        <v>na</v>
      </c>
      <c r="BR81" s="124" t="str">
        <f t="shared" si="95"/>
        <v>na</v>
      </c>
      <c r="BS81" s="124" t="str">
        <f t="shared" si="95"/>
        <v>na</v>
      </c>
      <c r="BT81" s="124" t="str">
        <f t="shared" si="95"/>
        <v>na</v>
      </c>
      <c r="BU81" s="124" t="str">
        <f t="shared" si="95"/>
        <v>na</v>
      </c>
      <c r="BV81" s="124" t="str">
        <f t="shared" si="95"/>
        <v>na</v>
      </c>
      <c r="BW81" s="124" t="str">
        <f t="shared" si="95"/>
        <v>na</v>
      </c>
      <c r="BX81" s="124" t="str">
        <f t="shared" si="95"/>
        <v>na</v>
      </c>
      <c r="BY81" s="124" t="str">
        <f t="shared" si="95"/>
        <v>na</v>
      </c>
      <c r="BZ81" s="124" t="str">
        <f t="shared" si="95"/>
        <v>na</v>
      </c>
      <c r="CA81" s="124" t="str">
        <f t="shared" si="95"/>
        <v>na</v>
      </c>
      <c r="CB81" s="124" t="str">
        <f t="shared" si="95"/>
        <v>na</v>
      </c>
      <c r="CC81" s="124" t="str">
        <f t="shared" si="95"/>
        <v>na</v>
      </c>
      <c r="CD81" s="124" t="str">
        <f t="shared" si="95"/>
        <v>na</v>
      </c>
      <c r="CE81" s="124" t="str">
        <f t="shared" si="95"/>
        <v>na</v>
      </c>
      <c r="CF81" s="124" t="str">
        <f t="shared" si="95"/>
        <v>na</v>
      </c>
      <c r="CG81" s="124" t="str">
        <f t="shared" si="95"/>
        <v>na</v>
      </c>
      <c r="CH81" s="124" t="str">
        <f t="shared" si="95"/>
        <v>na</v>
      </c>
      <c r="CI81" s="124" t="str">
        <f t="shared" si="95"/>
        <v>na</v>
      </c>
      <c r="CJ81" s="124" t="str">
        <f t="shared" si="95"/>
        <v>na</v>
      </c>
      <c r="CK81" s="124" t="str">
        <f t="shared" si="95"/>
        <v>na</v>
      </c>
      <c r="CL81" s="124" t="str">
        <f t="shared" si="95"/>
        <v>na</v>
      </c>
      <c r="CM81" s="124" t="str">
        <f t="shared" si="95"/>
        <v>na</v>
      </c>
      <c r="CN81" s="124" t="str">
        <f t="shared" si="95"/>
        <v>na</v>
      </c>
      <c r="CO81" s="124" t="str">
        <f t="shared" si="95"/>
        <v>na</v>
      </c>
      <c r="CP81" s="124" t="str">
        <f t="shared" si="95"/>
        <v>na</v>
      </c>
      <c r="CQ81" s="124" t="str">
        <f t="shared" si="95"/>
        <v>na</v>
      </c>
      <c r="CR81" s="124" t="str">
        <f t="shared" si="95"/>
        <v>na</v>
      </c>
      <c r="CS81" s="124" t="str">
        <f t="shared" si="95"/>
        <v>na</v>
      </c>
      <c r="CT81" s="124" t="str">
        <f t="shared" si="95"/>
        <v>na</v>
      </c>
      <c r="CU81" s="124" t="str">
        <f t="shared" si="95"/>
        <v>na</v>
      </c>
      <c r="CV81" s="124" t="str">
        <f t="shared" si="95"/>
        <v>na</v>
      </c>
      <c r="CW81" s="124" t="str">
        <f t="shared" ref="CW81:EB81" si="96" xml:space="preserve"> CW$79</f>
        <v>na</v>
      </c>
      <c r="CX81" s="124" t="str">
        <f t="shared" si="96"/>
        <v>na</v>
      </c>
      <c r="CY81" s="124" t="str">
        <f t="shared" si="96"/>
        <v>na</v>
      </c>
      <c r="CZ81" s="124" t="str">
        <f t="shared" si="96"/>
        <v>na</v>
      </c>
      <c r="DA81" s="124" t="str">
        <f t="shared" si="96"/>
        <v>na</v>
      </c>
      <c r="DB81" s="124" t="str">
        <f t="shared" si="96"/>
        <v>na</v>
      </c>
      <c r="DC81" s="124" t="str">
        <f t="shared" si="96"/>
        <v>na</v>
      </c>
      <c r="DD81" s="124" t="str">
        <f t="shared" si="96"/>
        <v>na</v>
      </c>
      <c r="DE81" s="124" t="str">
        <f t="shared" si="96"/>
        <v>na</v>
      </c>
      <c r="DF81" s="124" t="str">
        <f t="shared" si="96"/>
        <v>na</v>
      </c>
      <c r="DG81" s="124" t="str">
        <f t="shared" si="96"/>
        <v>na</v>
      </c>
      <c r="DH81" s="124" t="str">
        <f t="shared" si="96"/>
        <v>na</v>
      </c>
      <c r="DI81" s="124" t="str">
        <f t="shared" si="96"/>
        <v>na</v>
      </c>
      <c r="DJ81" s="124" t="str">
        <f t="shared" si="96"/>
        <v>na</v>
      </c>
      <c r="DK81" s="124" t="str">
        <f t="shared" si="96"/>
        <v>na</v>
      </c>
      <c r="DL81" s="124" t="str">
        <f t="shared" si="96"/>
        <v>na</v>
      </c>
      <c r="DM81" s="124" t="str">
        <f t="shared" si="96"/>
        <v>na</v>
      </c>
      <c r="DN81" s="124" t="str">
        <f t="shared" si="96"/>
        <v>na</v>
      </c>
      <c r="DO81" s="124" t="str">
        <f t="shared" si="96"/>
        <v>na</v>
      </c>
      <c r="DP81" s="124" t="str">
        <f t="shared" si="96"/>
        <v>na</v>
      </c>
      <c r="DQ81" s="124" t="str">
        <f t="shared" si="96"/>
        <v>na</v>
      </c>
      <c r="DR81" s="124" t="str">
        <f t="shared" si="96"/>
        <v>na</v>
      </c>
      <c r="DS81" s="124" t="str">
        <f t="shared" si="96"/>
        <v>na</v>
      </c>
      <c r="DT81" s="124" t="str">
        <f t="shared" si="96"/>
        <v>na</v>
      </c>
      <c r="DU81" s="124" t="str">
        <f t="shared" si="96"/>
        <v>na</v>
      </c>
      <c r="DV81" s="124" t="str">
        <f t="shared" si="96"/>
        <v>na</v>
      </c>
      <c r="DW81" s="124" t="str">
        <f t="shared" si="96"/>
        <v>na</v>
      </c>
      <c r="DX81" s="124" t="str">
        <f t="shared" si="96"/>
        <v>na</v>
      </c>
      <c r="DY81" s="124" t="str">
        <f t="shared" si="96"/>
        <v>na</v>
      </c>
      <c r="DZ81" s="124" t="str">
        <f t="shared" si="96"/>
        <v>na</v>
      </c>
      <c r="EA81" s="124" t="str">
        <f t="shared" si="96"/>
        <v>na</v>
      </c>
      <c r="EB81" s="124" t="str">
        <f t="shared" si="96"/>
        <v>na</v>
      </c>
      <c r="EC81" s="124" t="str">
        <f t="shared" ref="EC81:FH81" si="97" xml:space="preserve"> EC$79</f>
        <v>na</v>
      </c>
      <c r="ED81" s="124" t="str">
        <f t="shared" si="97"/>
        <v>na</v>
      </c>
      <c r="EE81" s="124" t="str">
        <f t="shared" si="97"/>
        <v>na</v>
      </c>
      <c r="EF81" s="124" t="str">
        <f t="shared" si="97"/>
        <v>na</v>
      </c>
      <c r="EG81" s="124" t="str">
        <f t="shared" si="97"/>
        <v>na</v>
      </c>
      <c r="EH81" s="124" t="str">
        <f t="shared" si="97"/>
        <v>na</v>
      </c>
      <c r="EI81" s="124" t="str">
        <f t="shared" si="97"/>
        <v>na</v>
      </c>
      <c r="EJ81" s="124" t="str">
        <f t="shared" si="97"/>
        <v>na</v>
      </c>
      <c r="EK81" s="124" t="str">
        <f t="shared" si="97"/>
        <v>na</v>
      </c>
      <c r="EL81" s="124" t="str">
        <f t="shared" si="97"/>
        <v>na</v>
      </c>
      <c r="EM81" s="124" t="str">
        <f t="shared" si="97"/>
        <v>na</v>
      </c>
      <c r="EN81" s="124" t="str">
        <f t="shared" si="97"/>
        <v>na</v>
      </c>
      <c r="EO81" s="124" t="str">
        <f t="shared" si="97"/>
        <v>na</v>
      </c>
      <c r="EP81" s="124" t="str">
        <f t="shared" si="97"/>
        <v>na</v>
      </c>
      <c r="EQ81" s="124" t="str">
        <f t="shared" si="97"/>
        <v>na</v>
      </c>
      <c r="ER81" s="124" t="str">
        <f t="shared" si="97"/>
        <v>na</v>
      </c>
      <c r="ES81" s="124" t="str">
        <f t="shared" si="97"/>
        <v>na</v>
      </c>
      <c r="ET81" s="124" t="str">
        <f t="shared" si="97"/>
        <v>na</v>
      </c>
      <c r="EU81" s="124" t="str">
        <f t="shared" si="97"/>
        <v>na</v>
      </c>
      <c r="EV81" s="124" t="str">
        <f t="shared" si="97"/>
        <v>na</v>
      </c>
      <c r="EW81" s="124" t="str">
        <f t="shared" si="97"/>
        <v>na</v>
      </c>
      <c r="EX81" s="124" t="str">
        <f t="shared" si="97"/>
        <v>na</v>
      </c>
      <c r="EY81" s="124" t="str">
        <f t="shared" si="97"/>
        <v>na</v>
      </c>
      <c r="EZ81" s="124" t="str">
        <f t="shared" si="97"/>
        <v>na</v>
      </c>
      <c r="FA81" s="124" t="str">
        <f t="shared" si="97"/>
        <v>na</v>
      </c>
      <c r="FB81" s="124" t="str">
        <f t="shared" si="97"/>
        <v>na</v>
      </c>
      <c r="FC81" s="124" t="str">
        <f t="shared" si="97"/>
        <v>na</v>
      </c>
      <c r="FD81" s="124" t="str">
        <f t="shared" si="97"/>
        <v>na</v>
      </c>
      <c r="FE81" s="124" t="str">
        <f t="shared" si="97"/>
        <v>na</v>
      </c>
      <c r="FF81" s="124" t="str">
        <f t="shared" si="97"/>
        <v>na</v>
      </c>
      <c r="FG81" s="124" t="str">
        <f t="shared" si="97"/>
        <v>na</v>
      </c>
      <c r="FH81" s="124" t="str">
        <f t="shared" si="97"/>
        <v>na</v>
      </c>
      <c r="FI81" s="124" t="str">
        <f t="shared" ref="FI81:GJ81" si="98" xml:space="preserve"> FI$79</f>
        <v>na</v>
      </c>
      <c r="FJ81" s="124" t="str">
        <f t="shared" si="98"/>
        <v>na</v>
      </c>
      <c r="FK81" s="124" t="str">
        <f t="shared" si="98"/>
        <v>na</v>
      </c>
      <c r="FL81" s="124" t="str">
        <f t="shared" si="98"/>
        <v>na</v>
      </c>
      <c r="FM81" s="124" t="str">
        <f t="shared" si="98"/>
        <v>na</v>
      </c>
      <c r="FN81" s="124" t="str">
        <f t="shared" si="98"/>
        <v>na</v>
      </c>
      <c r="FO81" s="124" t="str">
        <f t="shared" si="98"/>
        <v>na</v>
      </c>
      <c r="FP81" s="124" t="str">
        <f t="shared" si="98"/>
        <v>na</v>
      </c>
      <c r="FQ81" s="124" t="str">
        <f t="shared" si="98"/>
        <v>na</v>
      </c>
      <c r="FR81" s="124" t="str">
        <f t="shared" si="98"/>
        <v>na</v>
      </c>
      <c r="FS81" s="124" t="str">
        <f t="shared" si="98"/>
        <v>na</v>
      </c>
      <c r="FT81" s="124" t="str">
        <f t="shared" si="98"/>
        <v>na</v>
      </c>
      <c r="FU81" s="124" t="str">
        <f t="shared" si="98"/>
        <v>na</v>
      </c>
      <c r="FV81" s="124" t="str">
        <f t="shared" si="98"/>
        <v>na</v>
      </c>
      <c r="FW81" s="124" t="str">
        <f t="shared" si="98"/>
        <v>na</v>
      </c>
      <c r="FX81" s="124" t="str">
        <f t="shared" si="98"/>
        <v>na</v>
      </c>
      <c r="FY81" s="124" t="str">
        <f t="shared" si="98"/>
        <v>na</v>
      </c>
      <c r="FZ81" s="124" t="str">
        <f t="shared" si="98"/>
        <v>na</v>
      </c>
      <c r="GA81" s="124" t="str">
        <f t="shared" si="98"/>
        <v>na</v>
      </c>
      <c r="GB81" s="124" t="str">
        <f t="shared" si="98"/>
        <v>na</v>
      </c>
      <c r="GC81" s="124" t="str">
        <f t="shared" si="98"/>
        <v>na</v>
      </c>
      <c r="GD81" s="124" t="str">
        <f t="shared" si="98"/>
        <v>na</v>
      </c>
      <c r="GE81" s="124" t="str">
        <f t="shared" si="98"/>
        <v>na</v>
      </c>
      <c r="GF81" s="124" t="str">
        <f t="shared" si="98"/>
        <v>na</v>
      </c>
      <c r="GG81" s="124" t="str">
        <f t="shared" si="98"/>
        <v>na</v>
      </c>
      <c r="GH81" s="124" t="str">
        <f t="shared" si="98"/>
        <v>na</v>
      </c>
      <c r="GI81" s="124" t="str">
        <f t="shared" si="98"/>
        <v>na</v>
      </c>
      <c r="GJ81" s="124" t="str">
        <f t="shared" si="98"/>
        <v>na</v>
      </c>
    </row>
    <row r="82" spans="1:192" s="548" customFormat="1" x14ac:dyDescent="0.25">
      <c r="A82" s="189"/>
      <c r="B82" s="189"/>
      <c r="C82" s="190"/>
      <c r="D82" s="191"/>
      <c r="E82" s="249" t="s">
        <v>232</v>
      </c>
      <c r="F82" s="576">
        <f ca="1" xml:space="preserve"> MIN(J81:GJ81)</f>
        <v>0.7332308155921502</v>
      </c>
      <c r="G82" s="249" t="s">
        <v>231</v>
      </c>
      <c r="H82" s="249"/>
      <c r="I82" s="192"/>
      <c r="J82" s="576"/>
      <c r="K82" s="576"/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  <c r="AF82" s="576"/>
      <c r="AG82" s="576"/>
      <c r="AH82" s="576"/>
      <c r="AI82" s="576"/>
      <c r="AJ82" s="576"/>
      <c r="AK82" s="576"/>
      <c r="AL82" s="576"/>
      <c r="AM82" s="576"/>
      <c r="AN82" s="576"/>
      <c r="AO82" s="576"/>
      <c r="AP82" s="576"/>
      <c r="AQ82" s="576"/>
      <c r="AR82" s="576"/>
      <c r="AS82" s="576"/>
      <c r="AT82" s="576"/>
      <c r="AU82" s="576"/>
      <c r="AV82" s="576"/>
      <c r="AW82" s="576"/>
      <c r="AX82" s="576"/>
      <c r="AY82" s="576"/>
      <c r="AZ82" s="576"/>
      <c r="BA82" s="576"/>
      <c r="BB82" s="576"/>
      <c r="BC82" s="576"/>
      <c r="BD82" s="576"/>
      <c r="BE82" s="576"/>
      <c r="BF82" s="576"/>
      <c r="BG82" s="576"/>
      <c r="BH82" s="576"/>
      <c r="BI82" s="576"/>
      <c r="BJ82" s="576"/>
      <c r="BK82" s="576"/>
      <c r="BL82" s="576"/>
      <c r="BM82" s="576"/>
      <c r="BN82" s="576"/>
      <c r="BO82" s="576"/>
      <c r="BP82" s="576"/>
      <c r="BQ82" s="576"/>
      <c r="BR82" s="576"/>
      <c r="BS82" s="576"/>
      <c r="BT82" s="576"/>
      <c r="BU82" s="576"/>
      <c r="BV82" s="576"/>
      <c r="BW82" s="576"/>
      <c r="BX82" s="576"/>
      <c r="BY82" s="576"/>
      <c r="BZ82" s="576"/>
      <c r="CA82" s="576"/>
      <c r="CB82" s="576"/>
      <c r="CC82" s="576"/>
      <c r="CD82" s="576"/>
      <c r="CE82" s="576"/>
      <c r="CF82" s="576"/>
      <c r="CG82" s="576"/>
      <c r="CH82" s="576"/>
      <c r="CI82" s="576"/>
      <c r="CJ82" s="576"/>
      <c r="CK82" s="576"/>
      <c r="CL82" s="576"/>
      <c r="CM82" s="576"/>
      <c r="CN82" s="576"/>
      <c r="CO82" s="576"/>
      <c r="CP82" s="576"/>
      <c r="CQ82" s="576"/>
      <c r="CR82" s="576"/>
      <c r="CS82" s="576"/>
      <c r="CT82" s="576"/>
      <c r="CU82" s="576"/>
      <c r="CV82" s="576"/>
      <c r="CW82" s="576"/>
      <c r="CX82" s="576"/>
      <c r="CY82" s="576"/>
      <c r="CZ82" s="576"/>
      <c r="DA82" s="576"/>
      <c r="DB82" s="576"/>
      <c r="DC82" s="576"/>
      <c r="DD82" s="576"/>
      <c r="DE82" s="576"/>
      <c r="DF82" s="576"/>
      <c r="DG82" s="576"/>
      <c r="DH82" s="576"/>
      <c r="DI82" s="576"/>
      <c r="DJ82" s="576"/>
      <c r="DK82" s="576"/>
      <c r="DL82" s="576"/>
      <c r="DM82" s="576"/>
      <c r="DN82" s="576"/>
      <c r="DO82" s="576"/>
      <c r="DP82" s="576"/>
      <c r="DQ82" s="576"/>
      <c r="DR82" s="576"/>
      <c r="DS82" s="576"/>
      <c r="DT82" s="576"/>
      <c r="DU82" s="576"/>
      <c r="DV82" s="576"/>
      <c r="DW82" s="576"/>
      <c r="DX82" s="576"/>
      <c r="DY82" s="576"/>
      <c r="DZ82" s="576"/>
      <c r="EA82" s="576"/>
      <c r="EB82" s="576"/>
      <c r="EC82" s="576"/>
      <c r="ED82" s="576"/>
      <c r="EE82" s="576"/>
      <c r="EF82" s="576"/>
      <c r="EG82" s="576"/>
      <c r="EH82" s="576"/>
      <c r="EI82" s="576"/>
      <c r="EJ82" s="576"/>
      <c r="EK82" s="576"/>
      <c r="EL82" s="576"/>
      <c r="EM82" s="576"/>
      <c r="EN82" s="576"/>
      <c r="EO82" s="576"/>
      <c r="EP82" s="576"/>
      <c r="EQ82" s="576"/>
      <c r="ER82" s="576"/>
      <c r="ES82" s="576"/>
      <c r="ET82" s="576"/>
      <c r="EU82" s="576"/>
      <c r="EV82" s="576"/>
      <c r="EW82" s="576"/>
      <c r="EX82" s="576"/>
      <c r="EY82" s="576"/>
      <c r="EZ82" s="576"/>
      <c r="FA82" s="576"/>
      <c r="FB82" s="576"/>
      <c r="FC82" s="576"/>
      <c r="FD82" s="576"/>
      <c r="FE82" s="576"/>
      <c r="FF82" s="576"/>
      <c r="FG82" s="576"/>
      <c r="FH82" s="576"/>
      <c r="FI82" s="576"/>
      <c r="FJ82" s="576"/>
      <c r="FK82" s="576"/>
      <c r="FL82" s="576"/>
      <c r="FM82" s="576"/>
      <c r="FN82" s="576"/>
      <c r="FO82" s="576"/>
      <c r="FP82" s="576"/>
      <c r="FQ82" s="576"/>
      <c r="FR82" s="576"/>
      <c r="FS82" s="576"/>
      <c r="FT82" s="576"/>
      <c r="FU82" s="576"/>
      <c r="FV82" s="576"/>
      <c r="FW82" s="576"/>
      <c r="FX82" s="576"/>
      <c r="FY82" s="576"/>
      <c r="FZ82" s="576"/>
      <c r="GA82" s="576"/>
      <c r="GB82" s="576"/>
      <c r="GC82" s="576"/>
      <c r="GD82" s="576"/>
      <c r="GE82" s="576"/>
      <c r="GF82" s="576"/>
      <c r="GG82" s="576"/>
      <c r="GH82" s="576"/>
      <c r="GI82" s="576"/>
      <c r="GJ82" s="576"/>
    </row>
    <row r="83" spans="1:192" s="548" customFormat="1" x14ac:dyDescent="0.25">
      <c r="A83" s="189"/>
      <c r="B83" s="189"/>
      <c r="C83" s="190"/>
      <c r="D83" s="191"/>
      <c r="E83" s="249" t="s">
        <v>233</v>
      </c>
      <c r="F83" s="576">
        <f ca="1" xml:space="preserve"> AVERAGE(J81:GJ81)</f>
        <v>1.4416749658483536</v>
      </c>
      <c r="G83" s="249" t="s">
        <v>231</v>
      </c>
      <c r="H83" s="249"/>
      <c r="I83" s="192"/>
      <c r="J83" s="576"/>
      <c r="K83" s="576"/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76"/>
      <c r="Z83" s="576"/>
      <c r="AA83" s="576"/>
      <c r="AB83" s="576"/>
      <c r="AC83" s="576"/>
      <c r="AD83" s="576"/>
      <c r="AE83" s="576"/>
      <c r="AF83" s="576"/>
      <c r="AG83" s="576"/>
      <c r="AH83" s="576"/>
      <c r="AI83" s="576"/>
      <c r="AJ83" s="576"/>
      <c r="AK83" s="576"/>
      <c r="AL83" s="576"/>
      <c r="AM83" s="576"/>
      <c r="AN83" s="576"/>
      <c r="AO83" s="576"/>
      <c r="AP83" s="576"/>
      <c r="AQ83" s="576"/>
      <c r="AR83" s="576"/>
      <c r="AS83" s="576"/>
      <c r="AT83" s="576"/>
      <c r="AU83" s="576"/>
      <c r="AV83" s="576"/>
      <c r="AW83" s="576"/>
      <c r="AX83" s="576"/>
      <c r="AY83" s="576"/>
      <c r="AZ83" s="576"/>
      <c r="BA83" s="576"/>
      <c r="BB83" s="576"/>
      <c r="BC83" s="576"/>
      <c r="BD83" s="576"/>
      <c r="BE83" s="576"/>
      <c r="BF83" s="576"/>
      <c r="BG83" s="576"/>
      <c r="BH83" s="576"/>
      <c r="BI83" s="576"/>
      <c r="BJ83" s="576"/>
      <c r="BK83" s="576"/>
      <c r="BL83" s="576"/>
      <c r="BM83" s="576"/>
      <c r="BN83" s="576"/>
      <c r="BO83" s="576"/>
      <c r="BP83" s="576"/>
      <c r="BQ83" s="576"/>
      <c r="BR83" s="576"/>
      <c r="BS83" s="576"/>
      <c r="BT83" s="576"/>
      <c r="BU83" s="576"/>
      <c r="BV83" s="576"/>
      <c r="BW83" s="576"/>
      <c r="BX83" s="576"/>
      <c r="BY83" s="576"/>
      <c r="BZ83" s="576"/>
      <c r="CA83" s="576"/>
      <c r="CB83" s="576"/>
      <c r="CC83" s="576"/>
      <c r="CD83" s="576"/>
      <c r="CE83" s="576"/>
      <c r="CF83" s="576"/>
      <c r="CG83" s="576"/>
      <c r="CH83" s="576"/>
      <c r="CI83" s="576"/>
      <c r="CJ83" s="576"/>
      <c r="CK83" s="576"/>
      <c r="CL83" s="576"/>
      <c r="CM83" s="576"/>
      <c r="CN83" s="576"/>
      <c r="CO83" s="576"/>
      <c r="CP83" s="576"/>
      <c r="CQ83" s="576"/>
      <c r="CR83" s="576"/>
      <c r="CS83" s="576"/>
      <c r="CT83" s="576"/>
      <c r="CU83" s="576"/>
      <c r="CV83" s="576"/>
      <c r="CW83" s="576"/>
      <c r="CX83" s="576"/>
      <c r="CY83" s="576"/>
      <c r="CZ83" s="576"/>
      <c r="DA83" s="576"/>
      <c r="DB83" s="576"/>
      <c r="DC83" s="576"/>
      <c r="DD83" s="576"/>
      <c r="DE83" s="576"/>
      <c r="DF83" s="576"/>
      <c r="DG83" s="576"/>
      <c r="DH83" s="576"/>
      <c r="DI83" s="576"/>
      <c r="DJ83" s="576"/>
      <c r="DK83" s="576"/>
      <c r="DL83" s="576"/>
      <c r="DM83" s="576"/>
      <c r="DN83" s="576"/>
      <c r="DO83" s="576"/>
      <c r="DP83" s="576"/>
      <c r="DQ83" s="576"/>
      <c r="DR83" s="576"/>
      <c r="DS83" s="576"/>
      <c r="DT83" s="576"/>
      <c r="DU83" s="576"/>
      <c r="DV83" s="576"/>
      <c r="DW83" s="576"/>
      <c r="DX83" s="576"/>
      <c r="DY83" s="576"/>
      <c r="DZ83" s="576"/>
      <c r="EA83" s="576"/>
      <c r="EB83" s="576"/>
      <c r="EC83" s="576"/>
      <c r="ED83" s="576"/>
      <c r="EE83" s="576"/>
      <c r="EF83" s="576"/>
      <c r="EG83" s="576"/>
      <c r="EH83" s="576"/>
      <c r="EI83" s="576"/>
      <c r="EJ83" s="576"/>
      <c r="EK83" s="576"/>
      <c r="EL83" s="576"/>
      <c r="EM83" s="576"/>
      <c r="EN83" s="576"/>
      <c r="EO83" s="576"/>
      <c r="EP83" s="576"/>
      <c r="EQ83" s="576"/>
      <c r="ER83" s="576"/>
      <c r="ES83" s="576"/>
      <c r="ET83" s="576"/>
      <c r="EU83" s="576"/>
      <c r="EV83" s="576"/>
      <c r="EW83" s="576"/>
      <c r="EX83" s="576"/>
      <c r="EY83" s="576"/>
      <c r="EZ83" s="576"/>
      <c r="FA83" s="576"/>
      <c r="FB83" s="576"/>
      <c r="FC83" s="576"/>
      <c r="FD83" s="576"/>
      <c r="FE83" s="576"/>
      <c r="FF83" s="576"/>
      <c r="FG83" s="576"/>
      <c r="FH83" s="576"/>
      <c r="FI83" s="576"/>
      <c r="FJ83" s="576"/>
      <c r="FK83" s="576"/>
      <c r="FL83" s="576"/>
      <c r="FM83" s="576"/>
      <c r="FN83" s="576"/>
      <c r="FO83" s="576"/>
      <c r="FP83" s="576"/>
      <c r="FQ83" s="576"/>
      <c r="FR83" s="576"/>
      <c r="FS83" s="576"/>
      <c r="FT83" s="576"/>
      <c r="FU83" s="576"/>
      <c r="FV83" s="576"/>
      <c r="FW83" s="576"/>
      <c r="FX83" s="576"/>
      <c r="FY83" s="576"/>
      <c r="FZ83" s="576"/>
      <c r="GA83" s="576"/>
      <c r="GB83" s="576"/>
      <c r="GC83" s="576"/>
      <c r="GD83" s="576"/>
      <c r="GE83" s="576"/>
      <c r="GF83" s="576"/>
      <c r="GG83" s="576"/>
      <c r="GH83" s="576"/>
      <c r="GI83" s="576"/>
      <c r="GJ83" s="576"/>
    </row>
    <row r="84" spans="1:192" x14ac:dyDescent="0.25"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24"/>
      <c r="CE84" s="124"/>
      <c r="CF84" s="124"/>
      <c r="CG84" s="124"/>
      <c r="CH84" s="124"/>
      <c r="CI84" s="124"/>
      <c r="CJ84" s="124"/>
      <c r="CK84" s="124"/>
      <c r="CL84" s="124"/>
      <c r="CM84" s="124"/>
      <c r="CN84" s="124"/>
      <c r="CO84" s="124"/>
      <c r="CP84" s="124"/>
      <c r="CQ84" s="124"/>
      <c r="CR84" s="124"/>
      <c r="CS84" s="124"/>
      <c r="CT84" s="124"/>
      <c r="CU84" s="124"/>
      <c r="CV84" s="124"/>
      <c r="CW84" s="124"/>
      <c r="CX84" s="124"/>
      <c r="CY84" s="124"/>
      <c r="CZ84" s="124"/>
      <c r="DA84" s="124"/>
      <c r="DB84" s="124"/>
      <c r="DC84" s="124"/>
      <c r="DD84" s="124"/>
      <c r="DE84" s="124"/>
      <c r="DF84" s="124"/>
      <c r="DG84" s="124"/>
      <c r="DH84" s="124"/>
      <c r="DI84" s="124"/>
      <c r="DJ84" s="124"/>
      <c r="DK84" s="124"/>
      <c r="DL84" s="124"/>
      <c r="DM84" s="124"/>
      <c r="DN84" s="124"/>
      <c r="DO84" s="124"/>
      <c r="DP84" s="124"/>
      <c r="DQ84" s="124"/>
      <c r="DR84" s="124"/>
      <c r="DS84" s="124"/>
      <c r="DT84" s="124"/>
      <c r="DU84" s="124"/>
      <c r="DV84" s="124"/>
      <c r="DW84" s="124"/>
      <c r="DX84" s="124"/>
      <c r="DY84" s="124"/>
      <c r="DZ84" s="124"/>
      <c r="EA84" s="124"/>
      <c r="EB84" s="124"/>
      <c r="EC84" s="124"/>
      <c r="ED84" s="124"/>
      <c r="EE84" s="124"/>
      <c r="EF84" s="124"/>
      <c r="EG84" s="124"/>
      <c r="EH84" s="124"/>
      <c r="EI84" s="124"/>
      <c r="EJ84" s="124"/>
      <c r="EK84" s="124"/>
      <c r="EL84" s="124"/>
      <c r="EM84" s="124"/>
      <c r="EN84" s="124"/>
      <c r="EO84" s="124"/>
      <c r="EP84" s="124"/>
      <c r="EQ84" s="124"/>
      <c r="ER84" s="124"/>
      <c r="ES84" s="124"/>
      <c r="ET84" s="124"/>
      <c r="EU84" s="124"/>
      <c r="EV84" s="124"/>
      <c r="EW84" s="124"/>
      <c r="EX84" s="124"/>
      <c r="EY84" s="124"/>
      <c r="EZ84" s="124"/>
      <c r="FA84" s="124"/>
      <c r="FB84" s="124"/>
      <c r="FC84" s="124"/>
      <c r="FD84" s="124"/>
      <c r="FE84" s="124"/>
      <c r="FF84" s="124"/>
      <c r="FG84" s="124"/>
      <c r="FH84" s="124"/>
      <c r="FI84" s="124"/>
      <c r="FJ84" s="124"/>
      <c r="FK84" s="124"/>
      <c r="FL84" s="124"/>
      <c r="FM84" s="124"/>
      <c r="FN84" s="124"/>
      <c r="FO84" s="124"/>
      <c r="FP84" s="124"/>
      <c r="FQ84" s="124"/>
      <c r="FR84" s="124"/>
      <c r="FS84" s="124"/>
      <c r="FT84" s="124"/>
      <c r="FU84" s="124"/>
      <c r="FV84" s="124"/>
      <c r="FW84" s="124"/>
      <c r="FX84" s="124"/>
      <c r="FY84" s="124"/>
      <c r="FZ84" s="124"/>
      <c r="GA84" s="124"/>
      <c r="GB84" s="124"/>
      <c r="GC84" s="124"/>
      <c r="GD84" s="124"/>
      <c r="GE84" s="124"/>
      <c r="GF84" s="124"/>
      <c r="GG84" s="124"/>
      <c r="GH84" s="124"/>
      <c r="GI84" s="124"/>
      <c r="GJ84" s="124"/>
    </row>
    <row r="86" spans="1:192" x14ac:dyDescent="0.25">
      <c r="A86" s="15" t="s">
        <v>63</v>
      </c>
    </row>
  </sheetData>
  <conditionalFormatting sqref="J3:GJ3">
    <cfRule type="cellIs" dxfId="87" priority="8" stopIfTrue="1" operator="equal">
      <formula>"Construction"</formula>
    </cfRule>
    <cfRule type="cellIs" dxfId="86" priority="9" stopIfTrue="1" operator="equal">
      <formula>"Operations"</formula>
    </cfRule>
  </conditionalFormatting>
  <conditionalFormatting sqref="J3:GJ3">
    <cfRule type="cellIs" dxfId="85" priority="7" operator="equal">
      <formula>"Fin Close"</formula>
    </cfRule>
  </conditionalFormatting>
  <conditionalFormatting sqref="J3:GJ3">
    <cfRule type="cellIs" dxfId="84" priority="5" operator="equal">
      <formula>"PPA ext."</formula>
    </cfRule>
    <cfRule type="cellIs" dxfId="83" priority="6" operator="equal">
      <formula>"Delay"</formula>
    </cfRule>
  </conditionalFormatting>
  <conditionalFormatting sqref="F2:F4">
    <cfRule type="cellIs" dxfId="82" priority="1" stopIfTrue="1" operator="notEqual">
      <formula>0</formula>
    </cfRule>
    <cfRule type="cellIs" dxfId="81" priority="2" stopIfTrue="1" operator="equal">
      <formula>""</formula>
    </cfRule>
  </conditionalFormatting>
  <conditionalFormatting sqref="F2:F4">
    <cfRule type="cellIs" dxfId="80" priority="3" stopIfTrue="1" operator="notEqual">
      <formula>0</formula>
    </cfRule>
    <cfRule type="cellIs" dxfId="79" priority="4" stopIfTrue="1" operator="equal">
      <formula>""</formula>
    </cfRule>
  </conditionalFormatting>
  <dataValidations count="1">
    <dataValidation allowBlank="1" showInputMessage="1" showErrorMessage="1" sqref="E26:H26 E29:H29 E45:H45 E49:H49 E53:H53" xr:uid="{00000000-0002-0000-07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4"/>
    <outlinePr summaryBelow="0" summaryRight="0"/>
  </sheetPr>
  <dimension ref="A1:PY88"/>
  <sheetViews>
    <sheetView showGridLines="0" defaultGridColor="0" colorId="22" zoomScale="120" zoomScaleNormal="120" zoomScalePageLayoutView="120" workbookViewId="0">
      <pane xSplit="9" ySplit="5" topLeftCell="J45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outlineLevelRow="1" x14ac:dyDescent="0.25"/>
  <cols>
    <col min="1" max="1" width="1.36328125" style="276" customWidth="1"/>
    <col min="2" max="2" width="1.36328125" style="277" customWidth="1"/>
    <col min="3" max="3" width="1.36328125" style="278" customWidth="1"/>
    <col min="4" max="4" width="1.36328125" style="279" customWidth="1"/>
    <col min="5" max="5" width="40.6328125" style="310" customWidth="1"/>
    <col min="6" max="6" width="12.6328125" style="310" customWidth="1"/>
    <col min="7" max="8" width="11.6328125" style="310" customWidth="1"/>
    <col min="9" max="9" width="2.6328125" style="310" customWidth="1"/>
    <col min="10" max="192" width="11.6328125" style="310" customWidth="1"/>
    <col min="193" max="255" width="11.6328125" style="256" hidden="1" customWidth="1"/>
    <col min="256" max="16384" width="11.6328125" style="256" hidden="1"/>
  </cols>
  <sheetData>
    <row r="1" spans="1:441" ht="25" x14ac:dyDescent="0.25">
      <c r="A1" s="373" t="str">
        <f ca="1" xml:space="preserve"> RIGHT(CELL("filename", A1), LEN(CELL("filename", A1)) - SEARCH("]", CELL("filename", A1))) &amp; " - " &amp; InpC!F3</f>
        <v>FS Qtr - Scenario 1</v>
      </c>
    </row>
    <row r="2" spans="1:441" s="374" customFormat="1" x14ac:dyDescent="0.25">
      <c r="C2" s="375"/>
      <c r="D2" s="376"/>
      <c r="E2" s="377" t="str">
        <f xml:space="preserve"> Time!E$25</f>
        <v>Model period ending</v>
      </c>
      <c r="F2" s="378">
        <f ca="1" xml:space="preserve"> Check!$F$9</f>
        <v>0</v>
      </c>
      <c r="G2" s="379" t="s">
        <v>23</v>
      </c>
      <c r="H2" s="380"/>
      <c r="I2" s="381"/>
      <c r="J2" s="380">
        <f xml:space="preserve"> Time!J$25</f>
        <v>44104</v>
      </c>
      <c r="K2" s="380">
        <f xml:space="preserve"> Time!K$25</f>
        <v>44196</v>
      </c>
      <c r="L2" s="380">
        <f xml:space="preserve"> Time!L$25</f>
        <v>44286</v>
      </c>
      <c r="M2" s="380">
        <f xml:space="preserve"> Time!M$25</f>
        <v>44377</v>
      </c>
      <c r="N2" s="380">
        <f xml:space="preserve"> Time!N$25</f>
        <v>44469</v>
      </c>
      <c r="O2" s="380">
        <f xml:space="preserve"> Time!O$25</f>
        <v>44561</v>
      </c>
      <c r="P2" s="380">
        <f xml:space="preserve"> Time!P$25</f>
        <v>44651</v>
      </c>
      <c r="Q2" s="380">
        <f xml:space="preserve"> Time!Q$25</f>
        <v>44742</v>
      </c>
      <c r="R2" s="380">
        <f xml:space="preserve"> Time!R$25</f>
        <v>44834</v>
      </c>
      <c r="S2" s="380">
        <f xml:space="preserve"> Time!S$25</f>
        <v>44926</v>
      </c>
      <c r="T2" s="380">
        <f xml:space="preserve"> Time!T$25</f>
        <v>45016</v>
      </c>
      <c r="U2" s="380">
        <f xml:space="preserve"> Time!U$25</f>
        <v>45107</v>
      </c>
      <c r="V2" s="380">
        <f xml:space="preserve"> Time!V$25</f>
        <v>45199</v>
      </c>
      <c r="W2" s="380">
        <f xml:space="preserve"> Time!W$25</f>
        <v>45291</v>
      </c>
      <c r="X2" s="380">
        <f xml:space="preserve"> Time!X$25</f>
        <v>45382</v>
      </c>
      <c r="Y2" s="380">
        <f xml:space="preserve"> Time!Y$25</f>
        <v>45473</v>
      </c>
      <c r="Z2" s="380">
        <f xml:space="preserve"> Time!Z$25</f>
        <v>45565</v>
      </c>
      <c r="AA2" s="380">
        <f xml:space="preserve"> Time!AA$25</f>
        <v>45657</v>
      </c>
      <c r="AB2" s="380">
        <f xml:space="preserve"> Time!AB$25</f>
        <v>45747</v>
      </c>
      <c r="AC2" s="380">
        <f xml:space="preserve"> Time!AC$25</f>
        <v>45838</v>
      </c>
      <c r="AD2" s="380">
        <f xml:space="preserve"> Time!AD$25</f>
        <v>45930</v>
      </c>
      <c r="AE2" s="380">
        <f xml:space="preserve"> Time!AE$25</f>
        <v>46022</v>
      </c>
      <c r="AF2" s="380">
        <f xml:space="preserve"> Time!AF$25</f>
        <v>46112</v>
      </c>
      <c r="AG2" s="380">
        <f xml:space="preserve"> Time!AG$25</f>
        <v>46203</v>
      </c>
      <c r="AH2" s="380">
        <f xml:space="preserve"> Time!AH$25</f>
        <v>46295</v>
      </c>
      <c r="AI2" s="380">
        <f xml:space="preserve"> Time!AI$25</f>
        <v>46387</v>
      </c>
      <c r="AJ2" s="380">
        <f xml:space="preserve"> Time!AJ$25</f>
        <v>46477</v>
      </c>
      <c r="AK2" s="380">
        <f xml:space="preserve"> Time!AK$25</f>
        <v>46568</v>
      </c>
      <c r="AL2" s="380">
        <f xml:space="preserve"> Time!AL$25</f>
        <v>46660</v>
      </c>
      <c r="AM2" s="380">
        <f xml:space="preserve"> Time!AM$25</f>
        <v>46752</v>
      </c>
      <c r="AN2" s="380">
        <f xml:space="preserve"> Time!AN$25</f>
        <v>46843</v>
      </c>
      <c r="AO2" s="380">
        <f xml:space="preserve"> Time!AO$25</f>
        <v>46934</v>
      </c>
      <c r="AP2" s="380">
        <f xml:space="preserve"> Time!AP$25</f>
        <v>47026</v>
      </c>
      <c r="AQ2" s="380">
        <f xml:space="preserve"> Time!AQ$25</f>
        <v>47118</v>
      </c>
      <c r="AR2" s="380">
        <f xml:space="preserve"> Time!AR$25</f>
        <v>47208</v>
      </c>
      <c r="AS2" s="380">
        <f xml:space="preserve"> Time!AS$25</f>
        <v>47299</v>
      </c>
      <c r="AT2" s="380">
        <f xml:space="preserve"> Time!AT$25</f>
        <v>47391</v>
      </c>
      <c r="AU2" s="380">
        <f xml:space="preserve"> Time!AU$25</f>
        <v>47483</v>
      </c>
      <c r="AV2" s="380">
        <f xml:space="preserve"> Time!AV$25</f>
        <v>47573</v>
      </c>
      <c r="AW2" s="380">
        <f xml:space="preserve"> Time!AW$25</f>
        <v>47664</v>
      </c>
      <c r="AX2" s="380">
        <f xml:space="preserve"> Time!AX$25</f>
        <v>47756</v>
      </c>
      <c r="AY2" s="380">
        <f xml:space="preserve"> Time!AY$25</f>
        <v>47848</v>
      </c>
      <c r="AZ2" s="380">
        <f xml:space="preserve"> Time!AZ$25</f>
        <v>47938</v>
      </c>
      <c r="BA2" s="380">
        <f xml:space="preserve"> Time!BA$25</f>
        <v>48029</v>
      </c>
      <c r="BB2" s="380">
        <f xml:space="preserve"> Time!BB$25</f>
        <v>48121</v>
      </c>
      <c r="BC2" s="380">
        <f xml:space="preserve"> Time!BC$25</f>
        <v>48213</v>
      </c>
      <c r="BD2" s="380">
        <f xml:space="preserve"> Time!BD$25</f>
        <v>48304</v>
      </c>
      <c r="BE2" s="380">
        <f xml:space="preserve"> Time!BE$25</f>
        <v>48395</v>
      </c>
      <c r="BF2" s="380">
        <f xml:space="preserve"> Time!BF$25</f>
        <v>48487</v>
      </c>
      <c r="BG2" s="380">
        <f xml:space="preserve"> Time!BG$25</f>
        <v>48579</v>
      </c>
      <c r="BH2" s="380">
        <f xml:space="preserve"> Time!BH$25</f>
        <v>48669</v>
      </c>
      <c r="BI2" s="380">
        <f xml:space="preserve"> Time!BI$25</f>
        <v>48760</v>
      </c>
      <c r="BJ2" s="380">
        <f xml:space="preserve"> Time!BJ$25</f>
        <v>48852</v>
      </c>
      <c r="BK2" s="380">
        <f xml:space="preserve"> Time!BK$25</f>
        <v>48944</v>
      </c>
      <c r="BL2" s="380">
        <f xml:space="preserve"> Time!BL$25</f>
        <v>49034</v>
      </c>
      <c r="BM2" s="380">
        <f xml:space="preserve"> Time!BM$25</f>
        <v>49125</v>
      </c>
      <c r="BN2" s="380">
        <f xml:space="preserve"> Time!BN$25</f>
        <v>49217</v>
      </c>
      <c r="BO2" s="380">
        <f xml:space="preserve"> Time!BO$25</f>
        <v>49309</v>
      </c>
      <c r="BP2" s="380">
        <f xml:space="preserve"> Time!BP$25</f>
        <v>49399</v>
      </c>
      <c r="BQ2" s="380">
        <f xml:space="preserve"> Time!BQ$25</f>
        <v>49490</v>
      </c>
      <c r="BR2" s="380">
        <f xml:space="preserve"> Time!BR$25</f>
        <v>49582</v>
      </c>
      <c r="BS2" s="380">
        <f xml:space="preserve"> Time!BS$25</f>
        <v>49674</v>
      </c>
      <c r="BT2" s="380">
        <f xml:space="preserve"> Time!BT$25</f>
        <v>49765</v>
      </c>
      <c r="BU2" s="380">
        <f xml:space="preserve"> Time!BU$25</f>
        <v>49856</v>
      </c>
      <c r="BV2" s="380">
        <f xml:space="preserve"> Time!BV$25</f>
        <v>49948</v>
      </c>
      <c r="BW2" s="380">
        <f xml:space="preserve"> Time!BW$25</f>
        <v>50040</v>
      </c>
      <c r="BX2" s="380">
        <f xml:space="preserve"> Time!BX$25</f>
        <v>50130</v>
      </c>
      <c r="BY2" s="380">
        <f xml:space="preserve"> Time!BY$25</f>
        <v>50221</v>
      </c>
      <c r="BZ2" s="380">
        <f xml:space="preserve"> Time!BZ$25</f>
        <v>50313</v>
      </c>
      <c r="CA2" s="380">
        <f xml:space="preserve"> Time!CA$25</f>
        <v>50405</v>
      </c>
      <c r="CB2" s="380">
        <f xml:space="preserve"> Time!CB$25</f>
        <v>50495</v>
      </c>
      <c r="CC2" s="380">
        <f xml:space="preserve"> Time!CC$25</f>
        <v>50586</v>
      </c>
      <c r="CD2" s="380">
        <f xml:space="preserve"> Time!CD$25</f>
        <v>50678</v>
      </c>
      <c r="CE2" s="380">
        <f xml:space="preserve"> Time!CE$25</f>
        <v>50770</v>
      </c>
      <c r="CF2" s="380">
        <f xml:space="preserve"> Time!CF$25</f>
        <v>50860</v>
      </c>
      <c r="CG2" s="380">
        <f xml:space="preserve"> Time!CG$25</f>
        <v>50951</v>
      </c>
      <c r="CH2" s="380">
        <f xml:space="preserve"> Time!CH$25</f>
        <v>51043</v>
      </c>
      <c r="CI2" s="380">
        <f xml:space="preserve"> Time!CI$25</f>
        <v>51135</v>
      </c>
      <c r="CJ2" s="380">
        <f xml:space="preserve"> Time!CJ$25</f>
        <v>51226</v>
      </c>
      <c r="CK2" s="380">
        <f xml:space="preserve"> Time!CK$25</f>
        <v>51317</v>
      </c>
      <c r="CL2" s="380">
        <f xml:space="preserve"> Time!CL$25</f>
        <v>51409</v>
      </c>
      <c r="CM2" s="380">
        <f xml:space="preserve"> Time!CM$25</f>
        <v>51501</v>
      </c>
      <c r="CN2" s="380">
        <f xml:space="preserve"> Time!CN$25</f>
        <v>51591</v>
      </c>
      <c r="CO2" s="380">
        <f xml:space="preserve"> Time!CO$25</f>
        <v>51682</v>
      </c>
      <c r="CP2" s="380">
        <f xml:space="preserve"> Time!CP$25</f>
        <v>51774</v>
      </c>
      <c r="CQ2" s="380">
        <f xml:space="preserve"> Time!CQ$25</f>
        <v>51866</v>
      </c>
      <c r="CR2" s="380">
        <f xml:space="preserve"> Time!CR$25</f>
        <v>51956</v>
      </c>
      <c r="CS2" s="380">
        <f xml:space="preserve"> Time!CS$25</f>
        <v>52047</v>
      </c>
      <c r="CT2" s="380">
        <f xml:space="preserve"> Time!CT$25</f>
        <v>52139</v>
      </c>
      <c r="CU2" s="380">
        <f xml:space="preserve"> Time!CU$25</f>
        <v>52231</v>
      </c>
      <c r="CV2" s="380">
        <f xml:space="preserve"> Time!CV$25</f>
        <v>52321</v>
      </c>
      <c r="CW2" s="380">
        <f xml:space="preserve"> Time!CW$25</f>
        <v>52412</v>
      </c>
      <c r="CX2" s="380">
        <f xml:space="preserve"> Time!CX$25</f>
        <v>52504</v>
      </c>
      <c r="CY2" s="380">
        <f xml:space="preserve"> Time!CY$25</f>
        <v>52596</v>
      </c>
      <c r="CZ2" s="380">
        <f xml:space="preserve"> Time!CZ$25</f>
        <v>52687</v>
      </c>
      <c r="DA2" s="380">
        <f xml:space="preserve"> Time!DA$25</f>
        <v>52778</v>
      </c>
      <c r="DB2" s="380">
        <f xml:space="preserve"> Time!DB$25</f>
        <v>52870</v>
      </c>
      <c r="DC2" s="380">
        <f xml:space="preserve"> Time!DC$25</f>
        <v>52962</v>
      </c>
      <c r="DD2" s="380">
        <f xml:space="preserve"> Time!DD$25</f>
        <v>53052</v>
      </c>
      <c r="DE2" s="380">
        <f xml:space="preserve"> Time!DE$25</f>
        <v>53143</v>
      </c>
      <c r="DF2" s="380">
        <f xml:space="preserve"> Time!DF$25</f>
        <v>53235</v>
      </c>
      <c r="DG2" s="380">
        <f xml:space="preserve"> Time!DG$25</f>
        <v>53327</v>
      </c>
      <c r="DH2" s="380">
        <f xml:space="preserve"> Time!DH$25</f>
        <v>53417</v>
      </c>
      <c r="DI2" s="380">
        <f xml:space="preserve"> Time!DI$25</f>
        <v>53508</v>
      </c>
      <c r="DJ2" s="380">
        <f xml:space="preserve"> Time!DJ$25</f>
        <v>53600</v>
      </c>
      <c r="DK2" s="380">
        <f xml:space="preserve"> Time!DK$25</f>
        <v>53692</v>
      </c>
      <c r="DL2" s="380">
        <f xml:space="preserve"> Time!DL$25</f>
        <v>53782</v>
      </c>
      <c r="DM2" s="380">
        <f xml:space="preserve"> Time!DM$25</f>
        <v>53873</v>
      </c>
      <c r="DN2" s="380">
        <f xml:space="preserve"> Time!DN$25</f>
        <v>53965</v>
      </c>
      <c r="DO2" s="380">
        <f xml:space="preserve"> Time!DO$25</f>
        <v>54057</v>
      </c>
      <c r="DP2" s="380">
        <f xml:space="preserve"> Time!DP$25</f>
        <v>54148</v>
      </c>
      <c r="DQ2" s="380">
        <f xml:space="preserve"> Time!DQ$25</f>
        <v>54239</v>
      </c>
      <c r="DR2" s="380">
        <f xml:space="preserve"> Time!DR$25</f>
        <v>54331</v>
      </c>
      <c r="DS2" s="380">
        <f xml:space="preserve"> Time!DS$25</f>
        <v>54423</v>
      </c>
      <c r="DT2" s="380">
        <f xml:space="preserve"> Time!DT$25</f>
        <v>54513</v>
      </c>
      <c r="DU2" s="380">
        <f xml:space="preserve"> Time!DU$25</f>
        <v>54604</v>
      </c>
      <c r="DV2" s="380">
        <f xml:space="preserve"> Time!DV$25</f>
        <v>54696</v>
      </c>
      <c r="DW2" s="380">
        <f xml:space="preserve"> Time!DW$25</f>
        <v>54788</v>
      </c>
      <c r="DX2" s="380">
        <f xml:space="preserve"> Time!DX$25</f>
        <v>54878</v>
      </c>
      <c r="DY2" s="380">
        <f xml:space="preserve"> Time!DY$25</f>
        <v>54969</v>
      </c>
      <c r="DZ2" s="380">
        <f xml:space="preserve"> Time!DZ$25</f>
        <v>55061</v>
      </c>
      <c r="EA2" s="380">
        <f xml:space="preserve"> Time!EA$25</f>
        <v>55153</v>
      </c>
      <c r="EB2" s="380">
        <f xml:space="preserve"> Time!EB$25</f>
        <v>55243</v>
      </c>
      <c r="EC2" s="380">
        <f xml:space="preserve"> Time!EC$25</f>
        <v>55334</v>
      </c>
      <c r="ED2" s="380">
        <f xml:space="preserve"> Time!ED$25</f>
        <v>55426</v>
      </c>
      <c r="EE2" s="380">
        <f xml:space="preserve"> Time!EE$25</f>
        <v>55518</v>
      </c>
      <c r="EF2" s="380">
        <f xml:space="preserve"> Time!EF$25</f>
        <v>55609</v>
      </c>
      <c r="EG2" s="380">
        <f xml:space="preserve"> Time!EG$25</f>
        <v>55700</v>
      </c>
      <c r="EH2" s="380">
        <f xml:space="preserve"> Time!EH$25</f>
        <v>55792</v>
      </c>
      <c r="EI2" s="380">
        <f xml:space="preserve"> Time!EI$25</f>
        <v>55884</v>
      </c>
      <c r="EJ2" s="380">
        <f xml:space="preserve"> Time!EJ$25</f>
        <v>55974</v>
      </c>
      <c r="EK2" s="380">
        <f xml:space="preserve"> Time!EK$25</f>
        <v>56065</v>
      </c>
      <c r="EL2" s="380">
        <f xml:space="preserve"> Time!EL$25</f>
        <v>56157</v>
      </c>
      <c r="EM2" s="380">
        <f xml:space="preserve"> Time!EM$25</f>
        <v>56249</v>
      </c>
      <c r="EN2" s="380">
        <f xml:space="preserve"> Time!EN$25</f>
        <v>56339</v>
      </c>
      <c r="EO2" s="380">
        <f xml:space="preserve"> Time!EO$25</f>
        <v>56430</v>
      </c>
      <c r="EP2" s="380">
        <f xml:space="preserve"> Time!EP$25</f>
        <v>56522</v>
      </c>
      <c r="EQ2" s="380">
        <f xml:space="preserve"> Time!EQ$25</f>
        <v>56614</v>
      </c>
      <c r="ER2" s="380">
        <f xml:space="preserve"> Time!ER$25</f>
        <v>56704</v>
      </c>
      <c r="ES2" s="380">
        <f xml:space="preserve"> Time!ES$25</f>
        <v>56795</v>
      </c>
      <c r="ET2" s="380">
        <f xml:space="preserve"> Time!ET$25</f>
        <v>56887</v>
      </c>
      <c r="EU2" s="380">
        <f xml:space="preserve"> Time!EU$25</f>
        <v>56979</v>
      </c>
      <c r="EV2" s="380">
        <f xml:space="preserve"> Time!EV$25</f>
        <v>57070</v>
      </c>
      <c r="EW2" s="380">
        <f xml:space="preserve"> Time!EW$25</f>
        <v>57161</v>
      </c>
      <c r="EX2" s="380">
        <f xml:space="preserve"> Time!EX$25</f>
        <v>57253</v>
      </c>
      <c r="EY2" s="380">
        <f xml:space="preserve"> Time!EY$25</f>
        <v>57345</v>
      </c>
      <c r="EZ2" s="380">
        <f xml:space="preserve"> Time!EZ$25</f>
        <v>57435</v>
      </c>
      <c r="FA2" s="380">
        <f xml:space="preserve"> Time!FA$25</f>
        <v>57526</v>
      </c>
      <c r="FB2" s="380">
        <f xml:space="preserve"> Time!FB$25</f>
        <v>57618</v>
      </c>
      <c r="FC2" s="380">
        <f xml:space="preserve"> Time!FC$25</f>
        <v>57710</v>
      </c>
      <c r="FD2" s="380">
        <f xml:space="preserve"> Time!FD$25</f>
        <v>57800</v>
      </c>
      <c r="FE2" s="380">
        <f xml:space="preserve"> Time!FE$25</f>
        <v>57891</v>
      </c>
      <c r="FF2" s="380">
        <f xml:space="preserve"> Time!FF$25</f>
        <v>57983</v>
      </c>
      <c r="FG2" s="380">
        <f xml:space="preserve"> Time!FG$25</f>
        <v>58075</v>
      </c>
      <c r="FH2" s="380">
        <f xml:space="preserve"> Time!FH$25</f>
        <v>58165</v>
      </c>
      <c r="FI2" s="380">
        <f xml:space="preserve"> Time!FI$25</f>
        <v>58256</v>
      </c>
      <c r="FJ2" s="380">
        <f xml:space="preserve"> Time!FJ$25</f>
        <v>58348</v>
      </c>
      <c r="FK2" s="380">
        <f xml:space="preserve"> Time!FK$25</f>
        <v>58440</v>
      </c>
      <c r="FL2" s="380">
        <f xml:space="preserve"> Time!FL$25</f>
        <v>58531</v>
      </c>
      <c r="FM2" s="380">
        <f xml:space="preserve"> Time!FM$25</f>
        <v>58622</v>
      </c>
      <c r="FN2" s="380">
        <f xml:space="preserve"> Time!FN$25</f>
        <v>58714</v>
      </c>
      <c r="FO2" s="380">
        <f xml:space="preserve"> Time!FO$25</f>
        <v>58806</v>
      </c>
      <c r="FP2" s="380">
        <f xml:space="preserve"> Time!FP$25</f>
        <v>58896</v>
      </c>
      <c r="FQ2" s="380">
        <f xml:space="preserve"> Time!FQ$25</f>
        <v>58987</v>
      </c>
      <c r="FR2" s="380">
        <f xml:space="preserve"> Time!FR$25</f>
        <v>59079</v>
      </c>
      <c r="FS2" s="380">
        <f xml:space="preserve"> Time!FS$25</f>
        <v>59171</v>
      </c>
      <c r="FT2" s="380">
        <f xml:space="preserve"> Time!FT$25</f>
        <v>59261</v>
      </c>
      <c r="FU2" s="380">
        <f xml:space="preserve"> Time!FU$25</f>
        <v>59352</v>
      </c>
      <c r="FV2" s="380">
        <f xml:space="preserve"> Time!FV$25</f>
        <v>59444</v>
      </c>
      <c r="FW2" s="380">
        <f xml:space="preserve"> Time!FW$25</f>
        <v>59536</v>
      </c>
      <c r="FX2" s="380">
        <f xml:space="preserve"> Time!FX$25</f>
        <v>59626</v>
      </c>
      <c r="FY2" s="380">
        <f xml:space="preserve"> Time!FY$25</f>
        <v>59717</v>
      </c>
      <c r="FZ2" s="380">
        <f xml:space="preserve"> Time!FZ$25</f>
        <v>59809</v>
      </c>
      <c r="GA2" s="380">
        <f xml:space="preserve"> Time!GA$25</f>
        <v>59901</v>
      </c>
      <c r="GB2" s="380">
        <f xml:space="preserve"> Time!GB$25</f>
        <v>59992</v>
      </c>
      <c r="GC2" s="380">
        <f xml:space="preserve"> Time!GC$25</f>
        <v>60083</v>
      </c>
      <c r="GD2" s="380">
        <f xml:space="preserve"> Time!GD$25</f>
        <v>60175</v>
      </c>
      <c r="GE2" s="380">
        <f xml:space="preserve"> Time!GE$25</f>
        <v>60267</v>
      </c>
      <c r="GF2" s="380">
        <f xml:space="preserve"> Time!GF$25</f>
        <v>60357</v>
      </c>
      <c r="GG2" s="380">
        <f xml:space="preserve"> Time!GG$25</f>
        <v>60448</v>
      </c>
      <c r="GH2" s="380">
        <f xml:space="preserve"> Time!GH$25</f>
        <v>60540</v>
      </c>
      <c r="GI2" s="380">
        <f xml:space="preserve"> Time!GI$25</f>
        <v>60632</v>
      </c>
      <c r="GJ2" s="380">
        <f xml:space="preserve"> Time!GJ$25</f>
        <v>60722</v>
      </c>
      <c r="GK2" s="256"/>
      <c r="GL2" s="256"/>
      <c r="GM2" s="256"/>
      <c r="GN2" s="256"/>
      <c r="GO2" s="256"/>
      <c r="GP2" s="256"/>
      <c r="GQ2" s="256"/>
      <c r="GR2" s="256"/>
      <c r="GS2" s="256"/>
      <c r="GT2" s="256"/>
      <c r="GU2" s="256"/>
      <c r="GV2" s="256"/>
      <c r="GW2" s="256"/>
      <c r="GX2" s="256"/>
      <c r="GY2" s="256"/>
      <c r="GZ2" s="256"/>
      <c r="HA2" s="256"/>
      <c r="HB2" s="256"/>
      <c r="HC2" s="256"/>
      <c r="HD2" s="256"/>
      <c r="HE2" s="256"/>
      <c r="HF2" s="256"/>
      <c r="HG2" s="256"/>
      <c r="HH2" s="256"/>
      <c r="HI2" s="256"/>
      <c r="HJ2" s="256"/>
      <c r="HK2" s="256"/>
      <c r="HL2" s="256"/>
      <c r="HM2" s="256"/>
      <c r="HN2" s="256"/>
      <c r="HO2" s="256"/>
      <c r="HP2" s="256"/>
      <c r="HQ2" s="256"/>
      <c r="HR2" s="256"/>
      <c r="HS2" s="256"/>
      <c r="HT2" s="256"/>
      <c r="HU2" s="256"/>
      <c r="HV2" s="256"/>
      <c r="HW2" s="256"/>
      <c r="HX2" s="256"/>
      <c r="HY2" s="256"/>
      <c r="HZ2" s="256"/>
      <c r="IA2" s="256"/>
      <c r="IB2" s="256"/>
      <c r="IC2" s="256"/>
      <c r="ID2" s="256"/>
      <c r="IE2" s="256"/>
      <c r="IF2" s="256"/>
      <c r="IG2" s="256"/>
      <c r="IH2" s="256"/>
      <c r="II2" s="256"/>
      <c r="IJ2" s="256"/>
      <c r="IK2" s="256"/>
      <c r="IL2" s="256"/>
      <c r="IM2" s="256"/>
      <c r="IN2" s="256"/>
      <c r="IO2" s="256"/>
      <c r="IP2" s="256"/>
      <c r="IQ2" s="256"/>
      <c r="IR2" s="256"/>
      <c r="IS2" s="256"/>
      <c r="IT2" s="256"/>
      <c r="IU2" s="256"/>
      <c r="IV2" s="256"/>
      <c r="IW2" s="256"/>
      <c r="IX2" s="256"/>
      <c r="IY2" s="256"/>
      <c r="IZ2" s="256"/>
      <c r="JA2" s="256"/>
      <c r="JB2" s="256"/>
      <c r="JC2" s="256"/>
      <c r="JD2" s="256"/>
      <c r="JE2" s="256"/>
      <c r="JF2" s="256"/>
      <c r="JG2" s="256"/>
      <c r="JH2" s="256"/>
      <c r="JI2" s="256"/>
      <c r="JJ2" s="256"/>
      <c r="JK2" s="256"/>
      <c r="JL2" s="256"/>
      <c r="JM2" s="256"/>
      <c r="JN2" s="256"/>
      <c r="JO2" s="256"/>
      <c r="JP2" s="256"/>
      <c r="JQ2" s="256"/>
      <c r="JR2" s="256"/>
      <c r="JS2" s="256"/>
      <c r="JT2" s="256"/>
      <c r="JU2" s="256"/>
      <c r="JV2" s="256"/>
      <c r="JW2" s="256"/>
      <c r="JX2" s="256"/>
      <c r="JY2" s="256"/>
      <c r="JZ2" s="256"/>
      <c r="KA2" s="256"/>
      <c r="KB2" s="256"/>
      <c r="KC2" s="256"/>
      <c r="KD2" s="256"/>
      <c r="KE2" s="256"/>
      <c r="KF2" s="256"/>
      <c r="KG2" s="256"/>
      <c r="KH2" s="256"/>
      <c r="KI2" s="256"/>
      <c r="KJ2" s="256"/>
      <c r="KK2" s="256"/>
      <c r="KL2" s="256"/>
      <c r="KM2" s="256"/>
      <c r="KN2" s="256"/>
      <c r="KO2" s="256"/>
      <c r="KP2" s="256"/>
      <c r="KQ2" s="256"/>
      <c r="KR2" s="256"/>
      <c r="KS2" s="256"/>
      <c r="KT2" s="256"/>
      <c r="KU2" s="256"/>
      <c r="KV2" s="256"/>
      <c r="KW2" s="256"/>
      <c r="KX2" s="256"/>
      <c r="KY2" s="256"/>
      <c r="KZ2" s="256"/>
      <c r="LA2" s="256"/>
      <c r="LB2" s="256"/>
      <c r="LC2" s="256"/>
      <c r="LD2" s="256"/>
      <c r="LE2" s="256"/>
      <c r="LF2" s="256"/>
      <c r="LG2" s="256"/>
      <c r="LH2" s="256"/>
      <c r="LI2" s="256"/>
      <c r="LJ2" s="256"/>
      <c r="LK2" s="256"/>
      <c r="LL2" s="256"/>
      <c r="LM2" s="256"/>
      <c r="LN2" s="256"/>
      <c r="LO2" s="256"/>
      <c r="LP2" s="256"/>
      <c r="LQ2" s="256"/>
      <c r="LR2" s="256"/>
      <c r="LS2" s="256"/>
      <c r="LT2" s="256"/>
      <c r="LU2" s="256"/>
      <c r="LV2" s="256"/>
      <c r="LW2" s="256"/>
      <c r="LX2" s="256"/>
      <c r="LY2" s="256"/>
      <c r="LZ2" s="256"/>
      <c r="MA2" s="256"/>
      <c r="MB2" s="256"/>
      <c r="MC2" s="256"/>
      <c r="MD2" s="256"/>
      <c r="ME2" s="256"/>
      <c r="MF2" s="256"/>
      <c r="MG2" s="256"/>
      <c r="MH2" s="256"/>
      <c r="MI2" s="256"/>
      <c r="MJ2" s="256"/>
      <c r="MK2" s="256"/>
      <c r="ML2" s="256"/>
      <c r="MM2" s="256"/>
      <c r="MN2" s="256"/>
      <c r="MO2" s="256"/>
      <c r="MP2" s="256"/>
      <c r="MQ2" s="256"/>
      <c r="MR2" s="256"/>
      <c r="MS2" s="256"/>
      <c r="MT2" s="256"/>
      <c r="MU2" s="256"/>
      <c r="MV2" s="256"/>
      <c r="MW2" s="256"/>
      <c r="MX2" s="256"/>
      <c r="MY2" s="256"/>
      <c r="MZ2" s="256"/>
      <c r="NA2" s="256"/>
      <c r="NB2" s="256"/>
      <c r="NC2" s="256"/>
      <c r="ND2" s="256"/>
      <c r="NE2" s="256"/>
      <c r="NF2" s="256"/>
      <c r="NG2" s="256"/>
      <c r="NH2" s="256"/>
      <c r="NI2" s="256"/>
      <c r="NJ2" s="256"/>
      <c r="NK2" s="256"/>
      <c r="NL2" s="256"/>
      <c r="NM2" s="256"/>
      <c r="NN2" s="256"/>
      <c r="NO2" s="256"/>
      <c r="NP2" s="256"/>
      <c r="NQ2" s="256"/>
      <c r="NR2" s="256"/>
      <c r="NS2" s="256"/>
      <c r="NT2" s="256"/>
      <c r="NU2" s="256"/>
      <c r="NV2" s="256"/>
      <c r="NW2" s="256"/>
      <c r="NX2" s="256"/>
      <c r="NY2" s="256"/>
      <c r="NZ2" s="256"/>
      <c r="OA2" s="256"/>
      <c r="OB2" s="256"/>
      <c r="OC2" s="256"/>
      <c r="OD2" s="256"/>
      <c r="OE2" s="256"/>
      <c r="OF2" s="256"/>
      <c r="OG2" s="256"/>
      <c r="OH2" s="256"/>
      <c r="OI2" s="256"/>
      <c r="OJ2" s="256"/>
      <c r="OK2" s="256"/>
      <c r="OL2" s="256"/>
      <c r="OM2" s="256"/>
      <c r="ON2" s="256"/>
      <c r="OO2" s="256"/>
      <c r="OP2" s="256"/>
      <c r="OQ2" s="256"/>
      <c r="OR2" s="256"/>
      <c r="OS2" s="256"/>
      <c r="OT2" s="256"/>
      <c r="OU2" s="256"/>
      <c r="OV2" s="256"/>
      <c r="OW2" s="256"/>
      <c r="OX2" s="256"/>
      <c r="OY2" s="256"/>
      <c r="OZ2" s="256"/>
      <c r="PA2" s="256"/>
      <c r="PB2" s="256"/>
      <c r="PC2" s="256"/>
      <c r="PD2" s="256"/>
      <c r="PE2" s="256"/>
      <c r="PF2" s="256"/>
      <c r="PG2" s="256"/>
      <c r="PH2" s="256"/>
      <c r="PI2" s="256"/>
      <c r="PJ2" s="256"/>
      <c r="PK2" s="256"/>
      <c r="PL2" s="256"/>
      <c r="PM2" s="256"/>
      <c r="PN2" s="256"/>
      <c r="PO2" s="256"/>
      <c r="PP2" s="256"/>
      <c r="PQ2" s="256"/>
      <c r="PR2" s="256"/>
      <c r="PS2" s="256"/>
      <c r="PT2" s="256"/>
      <c r="PU2" s="256"/>
      <c r="PV2" s="256"/>
      <c r="PW2" s="256"/>
      <c r="PX2" s="256"/>
      <c r="PY2" s="256"/>
    </row>
    <row r="3" spans="1:441" s="360" customFormat="1" x14ac:dyDescent="0.25">
      <c r="A3" s="313"/>
      <c r="B3" s="313"/>
      <c r="C3" s="314"/>
      <c r="D3" s="315"/>
      <c r="E3" s="310" t="str">
        <f xml:space="preserve"> Time!E$67</f>
        <v>Timeline label</v>
      </c>
      <c r="F3" s="378">
        <f ca="1" xml:space="preserve"> Output!J2</f>
        <v>0</v>
      </c>
      <c r="G3" s="382" t="s">
        <v>25</v>
      </c>
      <c r="H3" s="310"/>
      <c r="I3" s="312"/>
      <c r="J3" s="383" t="str">
        <f xml:space="preserve"> Time!J$67</f>
        <v>Pre-fcst</v>
      </c>
      <c r="K3" s="383" t="str">
        <f xml:space="preserve"> Time!K$67</f>
        <v>Pre-fcst</v>
      </c>
      <c r="L3" s="383" t="str">
        <f xml:space="preserve"> Time!L$67</f>
        <v>Fin Close</v>
      </c>
      <c r="M3" s="383" t="str">
        <f xml:space="preserve"> Time!M$67</f>
        <v>Operations</v>
      </c>
      <c r="N3" s="383" t="str">
        <f xml:space="preserve"> Time!N$67</f>
        <v>Operations</v>
      </c>
      <c r="O3" s="383" t="str">
        <f xml:space="preserve"> Time!O$67</f>
        <v>Operations</v>
      </c>
      <c r="P3" s="383" t="str">
        <f xml:space="preserve"> Time!P$67</f>
        <v>Operations</v>
      </c>
      <c r="Q3" s="383" t="str">
        <f xml:space="preserve"> Time!Q$67</f>
        <v>Operations</v>
      </c>
      <c r="R3" s="383" t="str">
        <f xml:space="preserve"> Time!R$67</f>
        <v>Operations</v>
      </c>
      <c r="S3" s="383" t="str">
        <f xml:space="preserve"> Time!S$67</f>
        <v>Operations</v>
      </c>
      <c r="T3" s="383" t="str">
        <f xml:space="preserve"> Time!T$67</f>
        <v>Operations</v>
      </c>
      <c r="U3" s="383" t="str">
        <f xml:space="preserve"> Time!U$67</f>
        <v>Operations</v>
      </c>
      <c r="V3" s="383" t="str">
        <f xml:space="preserve"> Time!V$67</f>
        <v>Operations</v>
      </c>
      <c r="W3" s="383" t="str">
        <f xml:space="preserve"> Time!W$67</f>
        <v>Operations</v>
      </c>
      <c r="X3" s="383" t="str">
        <f xml:space="preserve"> Time!X$67</f>
        <v>Operations</v>
      </c>
      <c r="Y3" s="383" t="str">
        <f xml:space="preserve"> Time!Y$67</f>
        <v>Operations</v>
      </c>
      <c r="Z3" s="383" t="str">
        <f xml:space="preserve"> Time!Z$67</f>
        <v>Operations</v>
      </c>
      <c r="AA3" s="383" t="str">
        <f xml:space="preserve"> Time!AA$67</f>
        <v>Operations</v>
      </c>
      <c r="AB3" s="383" t="str">
        <f xml:space="preserve"> Time!AB$67</f>
        <v>Operations</v>
      </c>
      <c r="AC3" s="383" t="str">
        <f xml:space="preserve"> Time!AC$67</f>
        <v>Operations</v>
      </c>
      <c r="AD3" s="383" t="str">
        <f xml:space="preserve"> Time!AD$67</f>
        <v>Operations</v>
      </c>
      <c r="AE3" s="383" t="str">
        <f xml:space="preserve"> Time!AE$67</f>
        <v>Operations</v>
      </c>
      <c r="AF3" s="383" t="str">
        <f xml:space="preserve"> Time!AF$67</f>
        <v>Operations</v>
      </c>
      <c r="AG3" s="383" t="str">
        <f xml:space="preserve"> Time!AG$67</f>
        <v>Operations</v>
      </c>
      <c r="AH3" s="383" t="str">
        <f xml:space="preserve"> Time!AH$67</f>
        <v>Operations</v>
      </c>
      <c r="AI3" s="383" t="str">
        <f xml:space="preserve"> Time!AI$67</f>
        <v>Operations</v>
      </c>
      <c r="AJ3" s="383" t="str">
        <f xml:space="preserve"> Time!AJ$67</f>
        <v>Operations</v>
      </c>
      <c r="AK3" s="383" t="str">
        <f xml:space="preserve"> Time!AK$67</f>
        <v>Operations</v>
      </c>
      <c r="AL3" s="383" t="str">
        <f xml:space="preserve"> Time!AL$67</f>
        <v>Operations</v>
      </c>
      <c r="AM3" s="383" t="str">
        <f xml:space="preserve"> Time!AM$67</f>
        <v>Operations</v>
      </c>
      <c r="AN3" s="383" t="str">
        <f xml:space="preserve"> Time!AN$67</f>
        <v>Operations</v>
      </c>
      <c r="AO3" s="383" t="str">
        <f xml:space="preserve"> Time!AO$67</f>
        <v>Operations</v>
      </c>
      <c r="AP3" s="383" t="str">
        <f xml:space="preserve"> Time!AP$67</f>
        <v>Operations</v>
      </c>
      <c r="AQ3" s="383" t="str">
        <f xml:space="preserve"> Time!AQ$67</f>
        <v>Operations</v>
      </c>
      <c r="AR3" s="383" t="str">
        <f xml:space="preserve"> Time!AR$67</f>
        <v>Operations</v>
      </c>
      <c r="AS3" s="383" t="str">
        <f xml:space="preserve"> Time!AS$67</f>
        <v>Operations</v>
      </c>
      <c r="AT3" s="383" t="str">
        <f xml:space="preserve"> Time!AT$67</f>
        <v>Operations</v>
      </c>
      <c r="AU3" s="383" t="str">
        <f xml:space="preserve"> Time!AU$67</f>
        <v>Operations</v>
      </c>
      <c r="AV3" s="383" t="str">
        <f xml:space="preserve"> Time!AV$67</f>
        <v>Operations</v>
      </c>
      <c r="AW3" s="383" t="str">
        <f xml:space="preserve"> Time!AW$67</f>
        <v>Operations</v>
      </c>
      <c r="AX3" s="383" t="str">
        <f xml:space="preserve"> Time!AX$67</f>
        <v>Operations</v>
      </c>
      <c r="AY3" s="383" t="str">
        <f xml:space="preserve"> Time!AY$67</f>
        <v>Operations</v>
      </c>
      <c r="AZ3" s="383" t="str">
        <f xml:space="preserve"> Time!AZ$67</f>
        <v>Operations</v>
      </c>
      <c r="BA3" s="383" t="str">
        <f xml:space="preserve"> Time!BA$67</f>
        <v>Operations</v>
      </c>
      <c r="BB3" s="383" t="str">
        <f xml:space="preserve"> Time!BB$67</f>
        <v>Operations</v>
      </c>
      <c r="BC3" s="383" t="str">
        <f xml:space="preserve"> Time!BC$67</f>
        <v>Operations</v>
      </c>
      <c r="BD3" s="383" t="str">
        <f xml:space="preserve"> Time!BD$67</f>
        <v>Operations</v>
      </c>
      <c r="BE3" s="383" t="str">
        <f xml:space="preserve"> Time!BE$67</f>
        <v>Operations</v>
      </c>
      <c r="BF3" s="383" t="str">
        <f xml:space="preserve"> Time!BF$67</f>
        <v>Operations</v>
      </c>
      <c r="BG3" s="383" t="str">
        <f xml:space="preserve"> Time!BG$67</f>
        <v>Operations</v>
      </c>
      <c r="BH3" s="383" t="str">
        <f xml:space="preserve"> Time!BH$67</f>
        <v>Operations</v>
      </c>
      <c r="BI3" s="383" t="str">
        <f xml:space="preserve"> Time!BI$67</f>
        <v>Operations</v>
      </c>
      <c r="BJ3" s="383" t="str">
        <f xml:space="preserve"> Time!BJ$67</f>
        <v>Operations</v>
      </c>
      <c r="BK3" s="383" t="str">
        <f xml:space="preserve"> Time!BK$67</f>
        <v>Operations</v>
      </c>
      <c r="BL3" s="383" t="str">
        <f xml:space="preserve"> Time!BL$67</f>
        <v>Operations</v>
      </c>
      <c r="BM3" s="383" t="str">
        <f xml:space="preserve"> Time!BM$67</f>
        <v>Operations</v>
      </c>
      <c r="BN3" s="383" t="str">
        <f xml:space="preserve"> Time!BN$67</f>
        <v>Operations</v>
      </c>
      <c r="BO3" s="383" t="str">
        <f xml:space="preserve"> Time!BO$67</f>
        <v>Operations</v>
      </c>
      <c r="BP3" s="383" t="str">
        <f xml:space="preserve"> Time!BP$67</f>
        <v>Operations</v>
      </c>
      <c r="BQ3" s="383" t="str">
        <f xml:space="preserve"> Time!BQ$67</f>
        <v>Operations</v>
      </c>
      <c r="BR3" s="383" t="str">
        <f xml:space="preserve"> Time!BR$67</f>
        <v>Operations</v>
      </c>
      <c r="BS3" s="383" t="str">
        <f xml:space="preserve"> Time!BS$67</f>
        <v>Operations</v>
      </c>
      <c r="BT3" s="383" t="str">
        <f xml:space="preserve"> Time!BT$67</f>
        <v>Operations</v>
      </c>
      <c r="BU3" s="383" t="str">
        <f xml:space="preserve"> Time!BU$67</f>
        <v>Operations</v>
      </c>
      <c r="BV3" s="383" t="str">
        <f xml:space="preserve"> Time!BV$67</f>
        <v>Operations</v>
      </c>
      <c r="BW3" s="383" t="str">
        <f xml:space="preserve"> Time!BW$67</f>
        <v>Operations</v>
      </c>
      <c r="BX3" s="383" t="str">
        <f xml:space="preserve"> Time!BX$67</f>
        <v>Operations</v>
      </c>
      <c r="BY3" s="383" t="str">
        <f xml:space="preserve"> Time!BY$67</f>
        <v>Operations</v>
      </c>
      <c r="BZ3" s="383" t="str">
        <f xml:space="preserve"> Time!BZ$67</f>
        <v>Operations</v>
      </c>
      <c r="CA3" s="383" t="str">
        <f xml:space="preserve"> Time!CA$67</f>
        <v>Operations</v>
      </c>
      <c r="CB3" s="383" t="str">
        <f xml:space="preserve"> Time!CB$67</f>
        <v>Operations</v>
      </c>
      <c r="CC3" s="383" t="str">
        <f xml:space="preserve"> Time!CC$67</f>
        <v>Operations</v>
      </c>
      <c r="CD3" s="383" t="str">
        <f xml:space="preserve"> Time!CD$67</f>
        <v>Operations</v>
      </c>
      <c r="CE3" s="383" t="str">
        <f xml:space="preserve"> Time!CE$67</f>
        <v>Operations</v>
      </c>
      <c r="CF3" s="383" t="str">
        <f xml:space="preserve"> Time!CF$67</f>
        <v>Operations</v>
      </c>
      <c r="CG3" s="383" t="str">
        <f xml:space="preserve"> Time!CG$67</f>
        <v>Operations</v>
      </c>
      <c r="CH3" s="383" t="str">
        <f xml:space="preserve"> Time!CH$67</f>
        <v>Operations</v>
      </c>
      <c r="CI3" s="383" t="str">
        <f xml:space="preserve"> Time!CI$67</f>
        <v>Operations</v>
      </c>
      <c r="CJ3" s="383" t="str">
        <f xml:space="preserve"> Time!CJ$67</f>
        <v>Operations</v>
      </c>
      <c r="CK3" s="383" t="str">
        <f xml:space="preserve"> Time!CK$67</f>
        <v>Operations</v>
      </c>
      <c r="CL3" s="383" t="str">
        <f xml:space="preserve"> Time!CL$67</f>
        <v>Operations</v>
      </c>
      <c r="CM3" s="383" t="str">
        <f xml:space="preserve"> Time!CM$67</f>
        <v>Operations</v>
      </c>
      <c r="CN3" s="383" t="str">
        <f xml:space="preserve"> Time!CN$67</f>
        <v>Operations</v>
      </c>
      <c r="CO3" s="383" t="str">
        <f xml:space="preserve"> Time!CO$67</f>
        <v>Operations</v>
      </c>
      <c r="CP3" s="383" t="str">
        <f xml:space="preserve"> Time!CP$67</f>
        <v>Operations</v>
      </c>
      <c r="CQ3" s="383" t="str">
        <f xml:space="preserve"> Time!CQ$67</f>
        <v>Operations</v>
      </c>
      <c r="CR3" s="383" t="str">
        <f xml:space="preserve"> Time!CR$67</f>
        <v>Operations</v>
      </c>
      <c r="CS3" s="383" t="str">
        <f xml:space="preserve"> Time!CS$67</f>
        <v>Operations</v>
      </c>
      <c r="CT3" s="383" t="str">
        <f xml:space="preserve"> Time!CT$67</f>
        <v>Operations</v>
      </c>
      <c r="CU3" s="383" t="str">
        <f xml:space="preserve"> Time!CU$67</f>
        <v>Operations</v>
      </c>
      <c r="CV3" s="383" t="str">
        <f xml:space="preserve"> Time!CV$67</f>
        <v>Operations</v>
      </c>
      <c r="CW3" s="383" t="str">
        <f xml:space="preserve"> Time!CW$67</f>
        <v>Operations</v>
      </c>
      <c r="CX3" s="383" t="str">
        <f xml:space="preserve"> Time!CX$67</f>
        <v>Operations</v>
      </c>
      <c r="CY3" s="383" t="str">
        <f xml:space="preserve"> Time!CY$67</f>
        <v>Operations</v>
      </c>
      <c r="CZ3" s="383" t="str">
        <f xml:space="preserve"> Time!CZ$67</f>
        <v>Operations</v>
      </c>
      <c r="DA3" s="383" t="str">
        <f xml:space="preserve"> Time!DA$67</f>
        <v>Operations</v>
      </c>
      <c r="DB3" s="383" t="str">
        <f xml:space="preserve"> Time!DB$67</f>
        <v>Operations</v>
      </c>
      <c r="DC3" s="383" t="str">
        <f xml:space="preserve"> Time!DC$67</f>
        <v>Operations</v>
      </c>
      <c r="DD3" s="383" t="str">
        <f xml:space="preserve"> Time!DD$67</f>
        <v>Operations</v>
      </c>
      <c r="DE3" s="383" t="str">
        <f xml:space="preserve"> Time!DE$67</f>
        <v>Operations</v>
      </c>
      <c r="DF3" s="383" t="str">
        <f xml:space="preserve"> Time!DF$67</f>
        <v>Operations</v>
      </c>
      <c r="DG3" s="383" t="str">
        <f xml:space="preserve"> Time!DG$67</f>
        <v>Operations</v>
      </c>
      <c r="DH3" s="383" t="str">
        <f xml:space="preserve"> Time!DH$67</f>
        <v>Operations</v>
      </c>
      <c r="DI3" s="383" t="str">
        <f xml:space="preserve"> Time!DI$67</f>
        <v>Operations</v>
      </c>
      <c r="DJ3" s="383" t="str">
        <f xml:space="preserve"> Time!DJ$67</f>
        <v>Operations</v>
      </c>
      <c r="DK3" s="383" t="str">
        <f xml:space="preserve"> Time!DK$67</f>
        <v>Operations</v>
      </c>
      <c r="DL3" s="383" t="str">
        <f xml:space="preserve"> Time!DL$67</f>
        <v>Operations</v>
      </c>
      <c r="DM3" s="383" t="str">
        <f xml:space="preserve"> Time!DM$67</f>
        <v>Operations</v>
      </c>
      <c r="DN3" s="383" t="str">
        <f xml:space="preserve"> Time!DN$67</f>
        <v>Operations</v>
      </c>
      <c r="DO3" s="383" t="str">
        <f xml:space="preserve"> Time!DO$67</f>
        <v>Operations</v>
      </c>
      <c r="DP3" s="383" t="str">
        <f xml:space="preserve"> Time!DP$67</f>
        <v>Operations</v>
      </c>
      <c r="DQ3" s="383" t="str">
        <f xml:space="preserve"> Time!DQ$67</f>
        <v>Operations</v>
      </c>
      <c r="DR3" s="383" t="str">
        <f xml:space="preserve"> Time!DR$67</f>
        <v>Operations</v>
      </c>
      <c r="DS3" s="383" t="str">
        <f xml:space="preserve"> Time!DS$67</f>
        <v>Operations</v>
      </c>
      <c r="DT3" s="383" t="str">
        <f xml:space="preserve"> Time!DT$67</f>
        <v>Operations</v>
      </c>
      <c r="DU3" s="383" t="str">
        <f xml:space="preserve"> Time!DU$67</f>
        <v>Operations</v>
      </c>
      <c r="DV3" s="383" t="str">
        <f xml:space="preserve"> Time!DV$67</f>
        <v>Operations</v>
      </c>
      <c r="DW3" s="383" t="str">
        <f xml:space="preserve"> Time!DW$67</f>
        <v>Operations</v>
      </c>
      <c r="DX3" s="383" t="str">
        <f xml:space="preserve"> Time!DX$67</f>
        <v>Operations</v>
      </c>
      <c r="DY3" s="383" t="str">
        <f xml:space="preserve"> Time!DY$67</f>
        <v>Operations</v>
      </c>
      <c r="DZ3" s="383" t="str">
        <f xml:space="preserve"> Time!DZ$67</f>
        <v>Operations</v>
      </c>
      <c r="EA3" s="383" t="str">
        <f xml:space="preserve"> Time!EA$67</f>
        <v>Operations</v>
      </c>
      <c r="EB3" s="383" t="str">
        <f xml:space="preserve"> Time!EB$67</f>
        <v>Operations</v>
      </c>
      <c r="EC3" s="383" t="str">
        <f xml:space="preserve"> Time!EC$67</f>
        <v>Post ops</v>
      </c>
      <c r="ED3" s="383" t="str">
        <f xml:space="preserve"> Time!ED$67</f>
        <v>Post ops</v>
      </c>
      <c r="EE3" s="383" t="str">
        <f xml:space="preserve"> Time!EE$67</f>
        <v>Post ops</v>
      </c>
      <c r="EF3" s="383" t="str">
        <f xml:space="preserve"> Time!EF$67</f>
        <v>Post ops</v>
      </c>
      <c r="EG3" s="383" t="str">
        <f xml:space="preserve"> Time!EG$67</f>
        <v>Post ops</v>
      </c>
      <c r="EH3" s="383" t="str">
        <f xml:space="preserve"> Time!EH$67</f>
        <v>Post ops</v>
      </c>
      <c r="EI3" s="383" t="str">
        <f xml:space="preserve"> Time!EI$67</f>
        <v>Post ops</v>
      </c>
      <c r="EJ3" s="383" t="str">
        <f xml:space="preserve"> Time!EJ$67</f>
        <v>Post ops</v>
      </c>
      <c r="EK3" s="383" t="str">
        <f xml:space="preserve"> Time!EK$67</f>
        <v>Post ops</v>
      </c>
      <c r="EL3" s="383" t="str">
        <f xml:space="preserve"> Time!EL$67</f>
        <v>Post ops</v>
      </c>
      <c r="EM3" s="383" t="str">
        <f xml:space="preserve"> Time!EM$67</f>
        <v>Post ops</v>
      </c>
      <c r="EN3" s="383" t="str">
        <f xml:space="preserve"> Time!EN$67</f>
        <v>Post ops</v>
      </c>
      <c r="EO3" s="383" t="str">
        <f xml:space="preserve"> Time!EO$67</f>
        <v>Post ops</v>
      </c>
      <c r="EP3" s="383" t="str">
        <f xml:space="preserve"> Time!EP$67</f>
        <v>Post ops</v>
      </c>
      <c r="EQ3" s="383" t="str">
        <f xml:space="preserve"> Time!EQ$67</f>
        <v>Post ops</v>
      </c>
      <c r="ER3" s="383" t="str">
        <f xml:space="preserve"> Time!ER$67</f>
        <v>Post ops</v>
      </c>
      <c r="ES3" s="383" t="str">
        <f xml:space="preserve"> Time!ES$67</f>
        <v>Post ops</v>
      </c>
      <c r="ET3" s="383" t="str">
        <f xml:space="preserve"> Time!ET$67</f>
        <v>Post ops</v>
      </c>
      <c r="EU3" s="383" t="str">
        <f xml:space="preserve"> Time!EU$67</f>
        <v>Post ops</v>
      </c>
      <c r="EV3" s="383" t="str">
        <f xml:space="preserve"> Time!EV$67</f>
        <v>Post ops</v>
      </c>
      <c r="EW3" s="383" t="str">
        <f xml:space="preserve"> Time!EW$67</f>
        <v>Post ops</v>
      </c>
      <c r="EX3" s="383" t="str">
        <f xml:space="preserve"> Time!EX$67</f>
        <v>Post ops</v>
      </c>
      <c r="EY3" s="383" t="str">
        <f xml:space="preserve"> Time!EY$67</f>
        <v>Post ops</v>
      </c>
      <c r="EZ3" s="383" t="str">
        <f xml:space="preserve"> Time!EZ$67</f>
        <v>Post ops</v>
      </c>
      <c r="FA3" s="383" t="str">
        <f xml:space="preserve"> Time!FA$67</f>
        <v>Post ops</v>
      </c>
      <c r="FB3" s="383" t="str">
        <f xml:space="preserve"> Time!FB$67</f>
        <v>Post ops</v>
      </c>
      <c r="FC3" s="383" t="str">
        <f xml:space="preserve"> Time!FC$67</f>
        <v>Post ops</v>
      </c>
      <c r="FD3" s="383" t="str">
        <f xml:space="preserve"> Time!FD$67</f>
        <v>Post ops</v>
      </c>
      <c r="FE3" s="383" t="str">
        <f xml:space="preserve"> Time!FE$67</f>
        <v>Post ops</v>
      </c>
      <c r="FF3" s="383" t="str">
        <f xml:space="preserve"> Time!FF$67</f>
        <v>Post ops</v>
      </c>
      <c r="FG3" s="383" t="str">
        <f xml:space="preserve"> Time!FG$67</f>
        <v>Post ops</v>
      </c>
      <c r="FH3" s="383" t="str">
        <f xml:space="preserve"> Time!FH$67</f>
        <v>Post ops</v>
      </c>
      <c r="FI3" s="383" t="str">
        <f xml:space="preserve"> Time!FI$67</f>
        <v>Post ops</v>
      </c>
      <c r="FJ3" s="383" t="str">
        <f xml:space="preserve"> Time!FJ$67</f>
        <v>Post ops</v>
      </c>
      <c r="FK3" s="383" t="str">
        <f xml:space="preserve"> Time!FK$67</f>
        <v>Post ops</v>
      </c>
      <c r="FL3" s="383" t="str">
        <f xml:space="preserve"> Time!FL$67</f>
        <v>Post ops</v>
      </c>
      <c r="FM3" s="383" t="str">
        <f xml:space="preserve"> Time!FM$67</f>
        <v>Post ops</v>
      </c>
      <c r="FN3" s="383" t="str">
        <f xml:space="preserve"> Time!FN$67</f>
        <v>Post ops</v>
      </c>
      <c r="FO3" s="383" t="str">
        <f xml:space="preserve"> Time!FO$67</f>
        <v>Post ops</v>
      </c>
      <c r="FP3" s="383" t="str">
        <f xml:space="preserve"> Time!FP$67</f>
        <v>Post ops</v>
      </c>
      <c r="FQ3" s="383" t="str">
        <f xml:space="preserve"> Time!FQ$67</f>
        <v>Post ops</v>
      </c>
      <c r="FR3" s="383" t="str">
        <f xml:space="preserve"> Time!FR$67</f>
        <v>Post ops</v>
      </c>
      <c r="FS3" s="383" t="str">
        <f xml:space="preserve"> Time!FS$67</f>
        <v>Post ops</v>
      </c>
      <c r="FT3" s="383" t="str">
        <f xml:space="preserve"> Time!FT$67</f>
        <v>Post ops</v>
      </c>
      <c r="FU3" s="383" t="str">
        <f xml:space="preserve"> Time!FU$67</f>
        <v>Post ops</v>
      </c>
      <c r="FV3" s="383" t="str">
        <f xml:space="preserve"> Time!FV$67</f>
        <v>Post ops</v>
      </c>
      <c r="FW3" s="383" t="str">
        <f xml:space="preserve"> Time!FW$67</f>
        <v>Post ops</v>
      </c>
      <c r="FX3" s="383" t="str">
        <f xml:space="preserve"> Time!FX$67</f>
        <v>Post ops</v>
      </c>
      <c r="FY3" s="383" t="str">
        <f xml:space="preserve"> Time!FY$67</f>
        <v>Post ops</v>
      </c>
      <c r="FZ3" s="383" t="str">
        <f xml:space="preserve"> Time!FZ$67</f>
        <v>Post ops</v>
      </c>
      <c r="GA3" s="383" t="str">
        <f xml:space="preserve"> Time!GA$67</f>
        <v>Post ops</v>
      </c>
      <c r="GB3" s="383" t="str">
        <f xml:space="preserve"> Time!GB$67</f>
        <v>Post ops</v>
      </c>
      <c r="GC3" s="383" t="str">
        <f xml:space="preserve"> Time!GC$67</f>
        <v>Post ops</v>
      </c>
      <c r="GD3" s="383" t="str">
        <f xml:space="preserve"> Time!GD$67</f>
        <v>Post ops</v>
      </c>
      <c r="GE3" s="383" t="str">
        <f xml:space="preserve"> Time!GE$67</f>
        <v>Post ops</v>
      </c>
      <c r="GF3" s="383" t="str">
        <f xml:space="preserve"> Time!GF$67</f>
        <v>Post ops</v>
      </c>
      <c r="GG3" s="383" t="str">
        <f xml:space="preserve"> Time!GG$67</f>
        <v>Post ops</v>
      </c>
      <c r="GH3" s="383" t="str">
        <f xml:space="preserve"> Time!GH$67</f>
        <v>Post ops</v>
      </c>
      <c r="GI3" s="383" t="str">
        <f xml:space="preserve"> Time!GI$67</f>
        <v>Post ops</v>
      </c>
      <c r="GJ3" s="383" t="str">
        <f xml:space="preserve"> Time!GJ$67</f>
        <v>Post ops</v>
      </c>
      <c r="GK3" s="256"/>
      <c r="GL3" s="256"/>
      <c r="GM3" s="256"/>
      <c r="GN3" s="256"/>
      <c r="GO3" s="256"/>
      <c r="GP3" s="256"/>
      <c r="GQ3" s="256"/>
      <c r="GR3" s="256"/>
      <c r="GS3" s="256"/>
      <c r="GT3" s="256"/>
      <c r="GU3" s="256"/>
      <c r="GV3" s="256"/>
      <c r="GW3" s="256"/>
      <c r="GX3" s="256"/>
      <c r="GY3" s="256"/>
      <c r="GZ3" s="256"/>
      <c r="HA3" s="256"/>
      <c r="HB3" s="256"/>
      <c r="HC3" s="256"/>
      <c r="HD3" s="256"/>
      <c r="HE3" s="256"/>
      <c r="HF3" s="256"/>
      <c r="HG3" s="256"/>
      <c r="HH3" s="256"/>
      <c r="HI3" s="256"/>
      <c r="HJ3" s="256"/>
      <c r="HK3" s="256"/>
      <c r="HL3" s="256"/>
      <c r="HM3" s="256"/>
      <c r="HN3" s="256"/>
      <c r="HO3" s="256"/>
      <c r="HP3" s="256"/>
      <c r="HQ3" s="256"/>
      <c r="HR3" s="256"/>
      <c r="HS3" s="256"/>
      <c r="HT3" s="256"/>
      <c r="HU3" s="256"/>
      <c r="HV3" s="256"/>
      <c r="HW3" s="256"/>
      <c r="HX3" s="256"/>
      <c r="HY3" s="256"/>
      <c r="HZ3" s="256"/>
      <c r="IA3" s="256"/>
      <c r="IB3" s="256"/>
      <c r="IC3" s="256"/>
      <c r="ID3" s="256"/>
      <c r="IE3" s="256"/>
      <c r="IF3" s="256"/>
      <c r="IG3" s="256"/>
      <c r="IH3" s="256"/>
      <c r="II3" s="256"/>
      <c r="IJ3" s="256"/>
      <c r="IK3" s="256"/>
      <c r="IL3" s="256"/>
      <c r="IM3" s="256"/>
      <c r="IN3" s="256"/>
      <c r="IO3" s="256"/>
      <c r="IP3" s="256"/>
      <c r="IQ3" s="256"/>
      <c r="IR3" s="256"/>
      <c r="IS3" s="256"/>
      <c r="IT3" s="256"/>
      <c r="IU3" s="256"/>
      <c r="IV3" s="256"/>
      <c r="IW3" s="256"/>
      <c r="IX3" s="256"/>
      <c r="IY3" s="256"/>
      <c r="IZ3" s="256"/>
      <c r="JA3" s="256"/>
      <c r="JB3" s="256"/>
      <c r="JC3" s="256"/>
      <c r="JD3" s="256"/>
      <c r="JE3" s="256"/>
      <c r="JF3" s="256"/>
      <c r="JG3" s="256"/>
      <c r="JH3" s="256"/>
      <c r="JI3" s="256"/>
      <c r="JJ3" s="256"/>
      <c r="JK3" s="256"/>
      <c r="JL3" s="256"/>
      <c r="JM3" s="256"/>
      <c r="JN3" s="256"/>
      <c r="JO3" s="256"/>
      <c r="JP3" s="256"/>
      <c r="JQ3" s="256"/>
      <c r="JR3" s="256"/>
      <c r="JS3" s="256"/>
      <c r="JT3" s="256"/>
      <c r="JU3" s="256"/>
      <c r="JV3" s="256"/>
      <c r="JW3" s="256"/>
      <c r="JX3" s="256"/>
      <c r="JY3" s="256"/>
      <c r="JZ3" s="256"/>
      <c r="KA3" s="256"/>
      <c r="KB3" s="256"/>
      <c r="KC3" s="256"/>
      <c r="KD3" s="256"/>
      <c r="KE3" s="256"/>
      <c r="KF3" s="256"/>
      <c r="KG3" s="256"/>
      <c r="KH3" s="256"/>
      <c r="KI3" s="256"/>
      <c r="KJ3" s="256"/>
      <c r="KK3" s="256"/>
      <c r="KL3" s="256"/>
      <c r="KM3" s="256"/>
      <c r="KN3" s="256"/>
      <c r="KO3" s="256"/>
      <c r="KP3" s="256"/>
      <c r="KQ3" s="256"/>
      <c r="KR3" s="256"/>
      <c r="KS3" s="256"/>
      <c r="KT3" s="256"/>
      <c r="KU3" s="256"/>
      <c r="KV3" s="256"/>
      <c r="KW3" s="256"/>
      <c r="KX3" s="256"/>
      <c r="KY3" s="256"/>
      <c r="KZ3" s="256"/>
      <c r="LA3" s="256"/>
      <c r="LB3" s="256"/>
      <c r="LC3" s="256"/>
      <c r="LD3" s="256"/>
      <c r="LE3" s="256"/>
      <c r="LF3" s="256"/>
      <c r="LG3" s="256"/>
      <c r="LH3" s="256"/>
      <c r="LI3" s="256"/>
      <c r="LJ3" s="256"/>
      <c r="LK3" s="256"/>
      <c r="LL3" s="256"/>
      <c r="LM3" s="256"/>
      <c r="LN3" s="256"/>
      <c r="LO3" s="256"/>
      <c r="LP3" s="256"/>
      <c r="LQ3" s="256"/>
      <c r="LR3" s="256"/>
      <c r="LS3" s="256"/>
      <c r="LT3" s="256"/>
      <c r="LU3" s="256"/>
      <c r="LV3" s="256"/>
      <c r="LW3" s="256"/>
      <c r="LX3" s="256"/>
      <c r="LY3" s="256"/>
      <c r="LZ3" s="256"/>
      <c r="MA3" s="256"/>
      <c r="MB3" s="256"/>
      <c r="MC3" s="256"/>
      <c r="MD3" s="256"/>
      <c r="ME3" s="256"/>
      <c r="MF3" s="256"/>
      <c r="MG3" s="256"/>
      <c r="MH3" s="256"/>
      <c r="MI3" s="256"/>
      <c r="MJ3" s="256"/>
      <c r="MK3" s="256"/>
      <c r="ML3" s="256"/>
      <c r="MM3" s="256"/>
      <c r="MN3" s="256"/>
      <c r="MO3" s="256"/>
      <c r="MP3" s="256"/>
      <c r="MQ3" s="256"/>
      <c r="MR3" s="256"/>
      <c r="MS3" s="256"/>
      <c r="MT3" s="256"/>
      <c r="MU3" s="256"/>
      <c r="MV3" s="256"/>
      <c r="MW3" s="256"/>
      <c r="MX3" s="256"/>
      <c r="MY3" s="256"/>
      <c r="MZ3" s="256"/>
      <c r="NA3" s="256"/>
      <c r="NB3" s="256"/>
      <c r="NC3" s="256"/>
      <c r="ND3" s="256"/>
      <c r="NE3" s="256"/>
      <c r="NF3" s="256"/>
      <c r="NG3" s="256"/>
      <c r="NH3" s="256"/>
      <c r="NI3" s="256"/>
      <c r="NJ3" s="256"/>
      <c r="NK3" s="256"/>
      <c r="NL3" s="256"/>
      <c r="NM3" s="256"/>
      <c r="NN3" s="256"/>
      <c r="NO3" s="256"/>
      <c r="NP3" s="256"/>
      <c r="NQ3" s="256"/>
      <c r="NR3" s="256"/>
      <c r="NS3" s="256"/>
      <c r="NT3" s="256"/>
      <c r="NU3" s="256"/>
      <c r="NV3" s="256"/>
      <c r="NW3" s="256"/>
      <c r="NX3" s="256"/>
      <c r="NY3" s="256"/>
      <c r="NZ3" s="256"/>
      <c r="OA3" s="256"/>
      <c r="OB3" s="256"/>
      <c r="OC3" s="256"/>
      <c r="OD3" s="256"/>
      <c r="OE3" s="256"/>
      <c r="OF3" s="256"/>
      <c r="OG3" s="256"/>
      <c r="OH3" s="256"/>
      <c r="OI3" s="256"/>
      <c r="OJ3" s="256"/>
      <c r="OK3" s="256"/>
      <c r="OL3" s="256"/>
      <c r="OM3" s="256"/>
      <c r="ON3" s="256"/>
      <c r="OO3" s="256"/>
      <c r="OP3" s="256"/>
      <c r="OQ3" s="256"/>
      <c r="OR3" s="256"/>
      <c r="OS3" s="256"/>
      <c r="OT3" s="256"/>
      <c r="OU3" s="256"/>
      <c r="OV3" s="256"/>
      <c r="OW3" s="256"/>
      <c r="OX3" s="256"/>
      <c r="OY3" s="256"/>
      <c r="OZ3" s="256"/>
      <c r="PA3" s="256"/>
      <c r="PB3" s="256"/>
      <c r="PC3" s="256"/>
      <c r="PD3" s="256"/>
      <c r="PE3" s="256"/>
      <c r="PF3" s="256"/>
      <c r="PG3" s="256"/>
      <c r="PH3" s="256"/>
      <c r="PI3" s="256"/>
      <c r="PJ3" s="256"/>
      <c r="PK3" s="256"/>
      <c r="PL3" s="256"/>
      <c r="PM3" s="256"/>
      <c r="PN3" s="256"/>
      <c r="PO3" s="256"/>
      <c r="PP3" s="256"/>
      <c r="PQ3" s="256"/>
      <c r="PR3" s="256"/>
      <c r="PS3" s="256"/>
      <c r="PT3" s="256"/>
      <c r="PU3" s="256"/>
      <c r="PV3" s="256"/>
      <c r="PW3" s="256"/>
      <c r="PX3" s="256"/>
      <c r="PY3" s="256"/>
    </row>
    <row r="4" spans="1:441" s="360" customFormat="1" x14ac:dyDescent="0.25">
      <c r="A4" s="313"/>
      <c r="B4" s="313"/>
      <c r="C4" s="314"/>
      <c r="D4" s="315"/>
      <c r="E4" s="384" t="str">
        <f xml:space="preserve"> Time!E$42</f>
        <v>Contract year</v>
      </c>
      <c r="F4" s="378">
        <f xml:space="preserve"> Check!$F$21</f>
        <v>0</v>
      </c>
      <c r="G4" s="382" t="s">
        <v>24</v>
      </c>
      <c r="H4" s="310"/>
      <c r="I4" s="312"/>
      <c r="J4" s="384">
        <f xml:space="preserve"> Time!J$42</f>
        <v>2020</v>
      </c>
      <c r="K4" s="384">
        <f xml:space="preserve"> Time!K$42</f>
        <v>2020</v>
      </c>
      <c r="L4" s="384">
        <f xml:space="preserve"> Time!L$42</f>
        <v>2020</v>
      </c>
      <c r="M4" s="384">
        <f xml:space="preserve"> Time!M$42</f>
        <v>2021</v>
      </c>
      <c r="N4" s="384">
        <f xml:space="preserve"> Time!N$42</f>
        <v>2021</v>
      </c>
      <c r="O4" s="384">
        <f xml:space="preserve"> Time!O$42</f>
        <v>2021</v>
      </c>
      <c r="P4" s="384">
        <f xml:space="preserve"> Time!P$42</f>
        <v>2021</v>
      </c>
      <c r="Q4" s="384">
        <f xml:space="preserve"> Time!Q$42</f>
        <v>2022</v>
      </c>
      <c r="R4" s="384">
        <f xml:space="preserve"> Time!R$42</f>
        <v>2022</v>
      </c>
      <c r="S4" s="384">
        <f xml:space="preserve"> Time!S$42</f>
        <v>2022</v>
      </c>
      <c r="T4" s="384">
        <f xml:space="preserve"> Time!T$42</f>
        <v>2022</v>
      </c>
      <c r="U4" s="384">
        <f xml:space="preserve"> Time!U$42</f>
        <v>2023</v>
      </c>
      <c r="V4" s="384">
        <f xml:space="preserve"> Time!V$42</f>
        <v>2023</v>
      </c>
      <c r="W4" s="384">
        <f xml:space="preserve"> Time!W$42</f>
        <v>2023</v>
      </c>
      <c r="X4" s="384">
        <f xml:space="preserve"> Time!X$42</f>
        <v>2023</v>
      </c>
      <c r="Y4" s="384">
        <f xml:space="preserve"> Time!Y$42</f>
        <v>2024</v>
      </c>
      <c r="Z4" s="384">
        <f xml:space="preserve"> Time!Z$42</f>
        <v>2024</v>
      </c>
      <c r="AA4" s="384">
        <f xml:space="preserve"> Time!AA$42</f>
        <v>2024</v>
      </c>
      <c r="AB4" s="384">
        <f xml:space="preserve"> Time!AB$42</f>
        <v>2024</v>
      </c>
      <c r="AC4" s="384">
        <f xml:space="preserve"> Time!AC$42</f>
        <v>2025</v>
      </c>
      <c r="AD4" s="384">
        <f xml:space="preserve"> Time!AD$42</f>
        <v>2025</v>
      </c>
      <c r="AE4" s="384">
        <f xml:space="preserve"> Time!AE$42</f>
        <v>2025</v>
      </c>
      <c r="AF4" s="384">
        <f xml:space="preserve"> Time!AF$42</f>
        <v>2025</v>
      </c>
      <c r="AG4" s="384">
        <f xml:space="preserve"> Time!AG$42</f>
        <v>2026</v>
      </c>
      <c r="AH4" s="384">
        <f xml:space="preserve"> Time!AH$42</f>
        <v>2026</v>
      </c>
      <c r="AI4" s="384">
        <f xml:space="preserve"> Time!AI$42</f>
        <v>2026</v>
      </c>
      <c r="AJ4" s="384">
        <f xml:space="preserve"> Time!AJ$42</f>
        <v>2026</v>
      </c>
      <c r="AK4" s="384">
        <f xml:space="preserve"> Time!AK$42</f>
        <v>2027</v>
      </c>
      <c r="AL4" s="384">
        <f xml:space="preserve"> Time!AL$42</f>
        <v>2027</v>
      </c>
      <c r="AM4" s="384">
        <f xml:space="preserve"> Time!AM$42</f>
        <v>2027</v>
      </c>
      <c r="AN4" s="384">
        <f xml:space="preserve"> Time!AN$42</f>
        <v>2027</v>
      </c>
      <c r="AO4" s="384">
        <f xml:space="preserve"> Time!AO$42</f>
        <v>2028</v>
      </c>
      <c r="AP4" s="384">
        <f xml:space="preserve"> Time!AP$42</f>
        <v>2028</v>
      </c>
      <c r="AQ4" s="384">
        <f xml:space="preserve"> Time!AQ$42</f>
        <v>2028</v>
      </c>
      <c r="AR4" s="384">
        <f xml:space="preserve"> Time!AR$42</f>
        <v>2028</v>
      </c>
      <c r="AS4" s="384">
        <f xml:space="preserve"> Time!AS$42</f>
        <v>2029</v>
      </c>
      <c r="AT4" s="384">
        <f xml:space="preserve"> Time!AT$42</f>
        <v>2029</v>
      </c>
      <c r="AU4" s="384">
        <f xml:space="preserve"> Time!AU$42</f>
        <v>2029</v>
      </c>
      <c r="AV4" s="384">
        <f xml:space="preserve"> Time!AV$42</f>
        <v>2029</v>
      </c>
      <c r="AW4" s="384">
        <f xml:space="preserve"> Time!AW$42</f>
        <v>2030</v>
      </c>
      <c r="AX4" s="384">
        <f xml:space="preserve"> Time!AX$42</f>
        <v>2030</v>
      </c>
      <c r="AY4" s="384">
        <f xml:space="preserve"> Time!AY$42</f>
        <v>2030</v>
      </c>
      <c r="AZ4" s="384">
        <f xml:space="preserve"> Time!AZ$42</f>
        <v>2030</v>
      </c>
      <c r="BA4" s="384">
        <f xml:space="preserve"> Time!BA$42</f>
        <v>2031</v>
      </c>
      <c r="BB4" s="384">
        <f xml:space="preserve"> Time!BB$42</f>
        <v>2031</v>
      </c>
      <c r="BC4" s="384">
        <f xml:space="preserve"> Time!BC$42</f>
        <v>2031</v>
      </c>
      <c r="BD4" s="384">
        <f xml:space="preserve"> Time!BD$42</f>
        <v>2031</v>
      </c>
      <c r="BE4" s="384">
        <f xml:space="preserve"> Time!BE$42</f>
        <v>2032</v>
      </c>
      <c r="BF4" s="384">
        <f xml:space="preserve"> Time!BF$42</f>
        <v>2032</v>
      </c>
      <c r="BG4" s="384">
        <f xml:space="preserve"> Time!BG$42</f>
        <v>2032</v>
      </c>
      <c r="BH4" s="384">
        <f xml:space="preserve"> Time!BH$42</f>
        <v>2032</v>
      </c>
      <c r="BI4" s="384">
        <f xml:space="preserve"> Time!BI$42</f>
        <v>2033</v>
      </c>
      <c r="BJ4" s="384">
        <f xml:space="preserve"> Time!BJ$42</f>
        <v>2033</v>
      </c>
      <c r="BK4" s="384">
        <f xml:space="preserve"> Time!BK$42</f>
        <v>2033</v>
      </c>
      <c r="BL4" s="384">
        <f xml:space="preserve"> Time!BL$42</f>
        <v>2033</v>
      </c>
      <c r="BM4" s="384">
        <f xml:space="preserve"> Time!BM$42</f>
        <v>2034</v>
      </c>
      <c r="BN4" s="384">
        <f xml:space="preserve"> Time!BN$42</f>
        <v>2034</v>
      </c>
      <c r="BO4" s="384">
        <f xml:space="preserve"> Time!BO$42</f>
        <v>2034</v>
      </c>
      <c r="BP4" s="384">
        <f xml:space="preserve"> Time!BP$42</f>
        <v>2034</v>
      </c>
      <c r="BQ4" s="384">
        <f xml:space="preserve"> Time!BQ$42</f>
        <v>2035</v>
      </c>
      <c r="BR4" s="384">
        <f xml:space="preserve"> Time!BR$42</f>
        <v>2035</v>
      </c>
      <c r="BS4" s="384">
        <f xml:space="preserve"> Time!BS$42</f>
        <v>2035</v>
      </c>
      <c r="BT4" s="384">
        <f xml:space="preserve"> Time!BT$42</f>
        <v>2035</v>
      </c>
      <c r="BU4" s="384">
        <f xml:space="preserve"> Time!BU$42</f>
        <v>2036</v>
      </c>
      <c r="BV4" s="384">
        <f xml:space="preserve"> Time!BV$42</f>
        <v>2036</v>
      </c>
      <c r="BW4" s="384">
        <f xml:space="preserve"> Time!BW$42</f>
        <v>2036</v>
      </c>
      <c r="BX4" s="384">
        <f xml:space="preserve"> Time!BX$42</f>
        <v>2036</v>
      </c>
      <c r="BY4" s="384">
        <f xml:space="preserve"> Time!BY$42</f>
        <v>2037</v>
      </c>
      <c r="BZ4" s="384">
        <f xml:space="preserve"> Time!BZ$42</f>
        <v>2037</v>
      </c>
      <c r="CA4" s="384">
        <f xml:space="preserve"> Time!CA$42</f>
        <v>2037</v>
      </c>
      <c r="CB4" s="384">
        <f xml:space="preserve"> Time!CB$42</f>
        <v>2037</v>
      </c>
      <c r="CC4" s="384">
        <f xml:space="preserve"> Time!CC$42</f>
        <v>2038</v>
      </c>
      <c r="CD4" s="384">
        <f xml:space="preserve"> Time!CD$42</f>
        <v>2038</v>
      </c>
      <c r="CE4" s="384">
        <f xml:space="preserve"> Time!CE$42</f>
        <v>2038</v>
      </c>
      <c r="CF4" s="384">
        <f xml:space="preserve"> Time!CF$42</f>
        <v>2038</v>
      </c>
      <c r="CG4" s="384">
        <f xml:space="preserve"> Time!CG$42</f>
        <v>2039</v>
      </c>
      <c r="CH4" s="384">
        <f xml:space="preserve"> Time!CH$42</f>
        <v>2039</v>
      </c>
      <c r="CI4" s="384">
        <f xml:space="preserve"> Time!CI$42</f>
        <v>2039</v>
      </c>
      <c r="CJ4" s="384">
        <f xml:space="preserve"> Time!CJ$42</f>
        <v>2039</v>
      </c>
      <c r="CK4" s="384">
        <f xml:space="preserve"> Time!CK$42</f>
        <v>2040</v>
      </c>
      <c r="CL4" s="384">
        <f xml:space="preserve"> Time!CL$42</f>
        <v>2040</v>
      </c>
      <c r="CM4" s="384">
        <f xml:space="preserve"> Time!CM$42</f>
        <v>2040</v>
      </c>
      <c r="CN4" s="384">
        <f xml:space="preserve"> Time!CN$42</f>
        <v>2040</v>
      </c>
      <c r="CO4" s="384">
        <f xml:space="preserve"> Time!CO$42</f>
        <v>2041</v>
      </c>
      <c r="CP4" s="384">
        <f xml:space="preserve"> Time!CP$42</f>
        <v>2041</v>
      </c>
      <c r="CQ4" s="384">
        <f xml:space="preserve"> Time!CQ$42</f>
        <v>2041</v>
      </c>
      <c r="CR4" s="384">
        <f xml:space="preserve"> Time!CR$42</f>
        <v>2041</v>
      </c>
      <c r="CS4" s="384">
        <f xml:space="preserve"> Time!CS$42</f>
        <v>2042</v>
      </c>
      <c r="CT4" s="384">
        <f xml:space="preserve"> Time!CT$42</f>
        <v>2042</v>
      </c>
      <c r="CU4" s="384">
        <f xml:space="preserve"> Time!CU$42</f>
        <v>2042</v>
      </c>
      <c r="CV4" s="384">
        <f xml:space="preserve"> Time!CV$42</f>
        <v>2042</v>
      </c>
      <c r="CW4" s="384">
        <f xml:space="preserve"> Time!CW$42</f>
        <v>2043</v>
      </c>
      <c r="CX4" s="384">
        <f xml:space="preserve"> Time!CX$42</f>
        <v>2043</v>
      </c>
      <c r="CY4" s="384">
        <f xml:space="preserve"> Time!CY$42</f>
        <v>2043</v>
      </c>
      <c r="CZ4" s="384">
        <f xml:space="preserve"> Time!CZ$42</f>
        <v>2043</v>
      </c>
      <c r="DA4" s="384">
        <f xml:space="preserve"> Time!DA$42</f>
        <v>2044</v>
      </c>
      <c r="DB4" s="384">
        <f xml:space="preserve"> Time!DB$42</f>
        <v>2044</v>
      </c>
      <c r="DC4" s="384">
        <f xml:space="preserve"> Time!DC$42</f>
        <v>2044</v>
      </c>
      <c r="DD4" s="384">
        <f xml:space="preserve"> Time!DD$42</f>
        <v>2044</v>
      </c>
      <c r="DE4" s="384">
        <f xml:space="preserve"> Time!DE$42</f>
        <v>2045</v>
      </c>
      <c r="DF4" s="384">
        <f xml:space="preserve"> Time!DF$42</f>
        <v>2045</v>
      </c>
      <c r="DG4" s="384">
        <f xml:space="preserve"> Time!DG$42</f>
        <v>2045</v>
      </c>
      <c r="DH4" s="384">
        <f xml:space="preserve"> Time!DH$42</f>
        <v>2045</v>
      </c>
      <c r="DI4" s="384">
        <f xml:space="preserve"> Time!DI$42</f>
        <v>2046</v>
      </c>
      <c r="DJ4" s="384">
        <f xml:space="preserve"> Time!DJ$42</f>
        <v>2046</v>
      </c>
      <c r="DK4" s="384">
        <f xml:space="preserve"> Time!DK$42</f>
        <v>2046</v>
      </c>
      <c r="DL4" s="384">
        <f xml:space="preserve"> Time!DL$42</f>
        <v>2046</v>
      </c>
      <c r="DM4" s="384">
        <f xml:space="preserve"> Time!DM$42</f>
        <v>2047</v>
      </c>
      <c r="DN4" s="384">
        <f xml:space="preserve"> Time!DN$42</f>
        <v>2047</v>
      </c>
      <c r="DO4" s="384">
        <f xml:space="preserve"> Time!DO$42</f>
        <v>2047</v>
      </c>
      <c r="DP4" s="384">
        <f xml:space="preserve"> Time!DP$42</f>
        <v>2047</v>
      </c>
      <c r="DQ4" s="384">
        <f xml:space="preserve"> Time!DQ$42</f>
        <v>2048</v>
      </c>
      <c r="DR4" s="384">
        <f xml:space="preserve"> Time!DR$42</f>
        <v>2048</v>
      </c>
      <c r="DS4" s="384">
        <f xml:space="preserve"> Time!DS$42</f>
        <v>2048</v>
      </c>
      <c r="DT4" s="384">
        <f xml:space="preserve"> Time!DT$42</f>
        <v>2048</v>
      </c>
      <c r="DU4" s="384">
        <f xml:space="preserve"> Time!DU$42</f>
        <v>2049</v>
      </c>
      <c r="DV4" s="384">
        <f xml:space="preserve"> Time!DV$42</f>
        <v>2049</v>
      </c>
      <c r="DW4" s="384">
        <f xml:space="preserve"> Time!DW$42</f>
        <v>2049</v>
      </c>
      <c r="DX4" s="384">
        <f xml:space="preserve"> Time!DX$42</f>
        <v>2049</v>
      </c>
      <c r="DY4" s="384">
        <f xml:space="preserve"> Time!DY$42</f>
        <v>2050</v>
      </c>
      <c r="DZ4" s="384">
        <f xml:space="preserve"> Time!DZ$42</f>
        <v>2050</v>
      </c>
      <c r="EA4" s="384">
        <f xml:space="preserve"> Time!EA$42</f>
        <v>2050</v>
      </c>
      <c r="EB4" s="384">
        <f xml:space="preserve"> Time!EB$42</f>
        <v>2050</v>
      </c>
      <c r="EC4" s="384">
        <f xml:space="preserve"> Time!EC$42</f>
        <v>2051</v>
      </c>
      <c r="ED4" s="384">
        <f xml:space="preserve"> Time!ED$42</f>
        <v>2051</v>
      </c>
      <c r="EE4" s="384">
        <f xml:space="preserve"> Time!EE$42</f>
        <v>2051</v>
      </c>
      <c r="EF4" s="384">
        <f xml:space="preserve"> Time!EF$42</f>
        <v>2051</v>
      </c>
      <c r="EG4" s="384">
        <f xml:space="preserve"> Time!EG$42</f>
        <v>2052</v>
      </c>
      <c r="EH4" s="384">
        <f xml:space="preserve"> Time!EH$42</f>
        <v>2052</v>
      </c>
      <c r="EI4" s="384">
        <f xml:space="preserve"> Time!EI$42</f>
        <v>2052</v>
      </c>
      <c r="EJ4" s="384">
        <f xml:space="preserve"> Time!EJ$42</f>
        <v>2052</v>
      </c>
      <c r="EK4" s="384">
        <f xml:space="preserve"> Time!EK$42</f>
        <v>2053</v>
      </c>
      <c r="EL4" s="384">
        <f xml:space="preserve"> Time!EL$42</f>
        <v>2053</v>
      </c>
      <c r="EM4" s="384">
        <f xml:space="preserve"> Time!EM$42</f>
        <v>2053</v>
      </c>
      <c r="EN4" s="384">
        <f xml:space="preserve"> Time!EN$42</f>
        <v>2053</v>
      </c>
      <c r="EO4" s="384">
        <f xml:space="preserve"> Time!EO$42</f>
        <v>2054</v>
      </c>
      <c r="EP4" s="384">
        <f xml:space="preserve"> Time!EP$42</f>
        <v>2054</v>
      </c>
      <c r="EQ4" s="384">
        <f xml:space="preserve"> Time!EQ$42</f>
        <v>2054</v>
      </c>
      <c r="ER4" s="384">
        <f xml:space="preserve"> Time!ER$42</f>
        <v>2054</v>
      </c>
      <c r="ES4" s="384">
        <f xml:space="preserve"> Time!ES$42</f>
        <v>2055</v>
      </c>
      <c r="ET4" s="384">
        <f xml:space="preserve"> Time!ET$42</f>
        <v>2055</v>
      </c>
      <c r="EU4" s="384">
        <f xml:space="preserve"> Time!EU$42</f>
        <v>2055</v>
      </c>
      <c r="EV4" s="384">
        <f xml:space="preserve"> Time!EV$42</f>
        <v>2055</v>
      </c>
      <c r="EW4" s="384">
        <f xml:space="preserve"> Time!EW$42</f>
        <v>2056</v>
      </c>
      <c r="EX4" s="384">
        <f xml:space="preserve"> Time!EX$42</f>
        <v>2056</v>
      </c>
      <c r="EY4" s="384">
        <f xml:space="preserve"> Time!EY$42</f>
        <v>2056</v>
      </c>
      <c r="EZ4" s="384">
        <f xml:space="preserve"> Time!EZ$42</f>
        <v>2056</v>
      </c>
      <c r="FA4" s="384">
        <f xml:space="preserve"> Time!FA$42</f>
        <v>2057</v>
      </c>
      <c r="FB4" s="384">
        <f xml:space="preserve"> Time!FB$42</f>
        <v>2057</v>
      </c>
      <c r="FC4" s="384">
        <f xml:space="preserve"> Time!FC$42</f>
        <v>2057</v>
      </c>
      <c r="FD4" s="384">
        <f xml:space="preserve"> Time!FD$42</f>
        <v>2057</v>
      </c>
      <c r="FE4" s="384">
        <f xml:space="preserve"> Time!FE$42</f>
        <v>2058</v>
      </c>
      <c r="FF4" s="384">
        <f xml:space="preserve"> Time!FF$42</f>
        <v>2058</v>
      </c>
      <c r="FG4" s="384">
        <f xml:space="preserve"> Time!FG$42</f>
        <v>2058</v>
      </c>
      <c r="FH4" s="384">
        <f xml:space="preserve"> Time!FH$42</f>
        <v>2058</v>
      </c>
      <c r="FI4" s="384">
        <f xml:space="preserve"> Time!FI$42</f>
        <v>2059</v>
      </c>
      <c r="FJ4" s="384">
        <f xml:space="preserve"> Time!FJ$42</f>
        <v>2059</v>
      </c>
      <c r="FK4" s="384">
        <f xml:space="preserve"> Time!FK$42</f>
        <v>2059</v>
      </c>
      <c r="FL4" s="384">
        <f xml:space="preserve"> Time!FL$42</f>
        <v>2059</v>
      </c>
      <c r="FM4" s="384">
        <f xml:space="preserve"> Time!FM$42</f>
        <v>2060</v>
      </c>
      <c r="FN4" s="384">
        <f xml:space="preserve"> Time!FN$42</f>
        <v>2060</v>
      </c>
      <c r="FO4" s="384">
        <f xml:space="preserve"> Time!FO$42</f>
        <v>2060</v>
      </c>
      <c r="FP4" s="384">
        <f xml:space="preserve"> Time!FP$42</f>
        <v>2060</v>
      </c>
      <c r="FQ4" s="384">
        <f xml:space="preserve"> Time!FQ$42</f>
        <v>2061</v>
      </c>
      <c r="FR4" s="384">
        <f xml:space="preserve"> Time!FR$42</f>
        <v>2061</v>
      </c>
      <c r="FS4" s="384">
        <f xml:space="preserve"> Time!FS$42</f>
        <v>2061</v>
      </c>
      <c r="FT4" s="384">
        <f xml:space="preserve"> Time!FT$42</f>
        <v>2061</v>
      </c>
      <c r="FU4" s="384">
        <f xml:space="preserve"> Time!FU$42</f>
        <v>2062</v>
      </c>
      <c r="FV4" s="384">
        <f xml:space="preserve"> Time!FV$42</f>
        <v>2062</v>
      </c>
      <c r="FW4" s="384">
        <f xml:space="preserve"> Time!FW$42</f>
        <v>2062</v>
      </c>
      <c r="FX4" s="384">
        <f xml:space="preserve"> Time!FX$42</f>
        <v>2062</v>
      </c>
      <c r="FY4" s="384">
        <f xml:space="preserve"> Time!FY$42</f>
        <v>2063</v>
      </c>
      <c r="FZ4" s="384">
        <f xml:space="preserve"> Time!FZ$42</f>
        <v>2063</v>
      </c>
      <c r="GA4" s="384">
        <f xml:space="preserve"> Time!GA$42</f>
        <v>2063</v>
      </c>
      <c r="GB4" s="384">
        <f xml:space="preserve"> Time!GB$42</f>
        <v>2063</v>
      </c>
      <c r="GC4" s="384">
        <f xml:space="preserve"> Time!GC$42</f>
        <v>2064</v>
      </c>
      <c r="GD4" s="384">
        <f xml:space="preserve"> Time!GD$42</f>
        <v>2064</v>
      </c>
      <c r="GE4" s="384">
        <f xml:space="preserve"> Time!GE$42</f>
        <v>2064</v>
      </c>
      <c r="GF4" s="384">
        <f xml:space="preserve"> Time!GF$42</f>
        <v>2064</v>
      </c>
      <c r="GG4" s="384">
        <f xml:space="preserve"> Time!GG$42</f>
        <v>2065</v>
      </c>
      <c r="GH4" s="384">
        <f xml:space="preserve"> Time!GH$42</f>
        <v>2065</v>
      </c>
      <c r="GI4" s="384">
        <f xml:space="preserve"> Time!GI$42</f>
        <v>2065</v>
      </c>
      <c r="GJ4" s="384">
        <f xml:space="preserve"> Time!GJ$42</f>
        <v>2065</v>
      </c>
      <c r="GK4" s="256"/>
      <c r="GL4" s="256"/>
      <c r="GM4" s="256"/>
      <c r="GN4" s="256"/>
      <c r="GO4" s="256"/>
      <c r="GP4" s="256"/>
      <c r="GQ4" s="256"/>
      <c r="GR4" s="256"/>
      <c r="GS4" s="256"/>
      <c r="GT4" s="256"/>
      <c r="GU4" s="256"/>
      <c r="GV4" s="256"/>
      <c r="GW4" s="256"/>
      <c r="GX4" s="256"/>
      <c r="GY4" s="256"/>
      <c r="GZ4" s="256"/>
      <c r="HA4" s="256"/>
      <c r="HB4" s="256"/>
      <c r="HC4" s="256"/>
      <c r="HD4" s="256"/>
      <c r="HE4" s="256"/>
      <c r="HF4" s="256"/>
      <c r="HG4" s="256"/>
      <c r="HH4" s="256"/>
      <c r="HI4" s="256"/>
      <c r="HJ4" s="256"/>
      <c r="HK4" s="256"/>
      <c r="HL4" s="256"/>
      <c r="HM4" s="256"/>
      <c r="HN4" s="256"/>
      <c r="HO4" s="256"/>
      <c r="HP4" s="256"/>
      <c r="HQ4" s="256"/>
      <c r="HR4" s="256"/>
      <c r="HS4" s="256"/>
      <c r="HT4" s="256"/>
      <c r="HU4" s="256"/>
      <c r="HV4" s="256"/>
      <c r="HW4" s="256"/>
      <c r="HX4" s="256"/>
      <c r="HY4" s="256"/>
      <c r="HZ4" s="256"/>
      <c r="IA4" s="256"/>
      <c r="IB4" s="256"/>
      <c r="IC4" s="256"/>
      <c r="ID4" s="256"/>
      <c r="IE4" s="256"/>
      <c r="IF4" s="256"/>
      <c r="IG4" s="256"/>
      <c r="IH4" s="256"/>
      <c r="II4" s="256"/>
      <c r="IJ4" s="256"/>
      <c r="IK4" s="256"/>
      <c r="IL4" s="256"/>
      <c r="IM4" s="256"/>
      <c r="IN4" s="256"/>
      <c r="IO4" s="256"/>
      <c r="IP4" s="256"/>
      <c r="IQ4" s="256"/>
      <c r="IR4" s="256"/>
      <c r="IS4" s="256"/>
      <c r="IT4" s="256"/>
      <c r="IU4" s="256"/>
      <c r="IV4" s="256"/>
      <c r="IW4" s="256"/>
      <c r="IX4" s="256"/>
      <c r="IY4" s="256"/>
      <c r="IZ4" s="256"/>
      <c r="JA4" s="256"/>
      <c r="JB4" s="256"/>
      <c r="JC4" s="256"/>
      <c r="JD4" s="256"/>
      <c r="JE4" s="256"/>
      <c r="JF4" s="256"/>
      <c r="JG4" s="256"/>
      <c r="JH4" s="256"/>
      <c r="JI4" s="256"/>
      <c r="JJ4" s="256"/>
      <c r="JK4" s="256"/>
      <c r="JL4" s="256"/>
      <c r="JM4" s="256"/>
      <c r="JN4" s="256"/>
      <c r="JO4" s="256"/>
      <c r="JP4" s="256"/>
      <c r="JQ4" s="256"/>
      <c r="JR4" s="256"/>
      <c r="JS4" s="256"/>
      <c r="JT4" s="256"/>
      <c r="JU4" s="256"/>
      <c r="JV4" s="256"/>
      <c r="JW4" s="256"/>
      <c r="JX4" s="256"/>
      <c r="JY4" s="256"/>
      <c r="JZ4" s="256"/>
      <c r="KA4" s="256"/>
      <c r="KB4" s="256"/>
      <c r="KC4" s="256"/>
      <c r="KD4" s="256"/>
      <c r="KE4" s="256"/>
      <c r="KF4" s="256"/>
      <c r="KG4" s="256"/>
      <c r="KH4" s="256"/>
      <c r="KI4" s="256"/>
      <c r="KJ4" s="256"/>
      <c r="KK4" s="256"/>
      <c r="KL4" s="256"/>
      <c r="KM4" s="256"/>
      <c r="KN4" s="256"/>
      <c r="KO4" s="256"/>
      <c r="KP4" s="256"/>
      <c r="KQ4" s="256"/>
      <c r="KR4" s="256"/>
      <c r="KS4" s="256"/>
      <c r="KT4" s="256"/>
      <c r="KU4" s="256"/>
      <c r="KV4" s="256"/>
      <c r="KW4" s="256"/>
      <c r="KX4" s="256"/>
      <c r="KY4" s="256"/>
      <c r="KZ4" s="256"/>
      <c r="LA4" s="256"/>
      <c r="LB4" s="256"/>
      <c r="LC4" s="256"/>
      <c r="LD4" s="256"/>
      <c r="LE4" s="256"/>
      <c r="LF4" s="256"/>
      <c r="LG4" s="256"/>
      <c r="LH4" s="256"/>
      <c r="LI4" s="256"/>
      <c r="LJ4" s="256"/>
      <c r="LK4" s="256"/>
      <c r="LL4" s="256"/>
      <c r="LM4" s="256"/>
      <c r="LN4" s="256"/>
      <c r="LO4" s="256"/>
      <c r="LP4" s="256"/>
      <c r="LQ4" s="256"/>
      <c r="LR4" s="256"/>
      <c r="LS4" s="256"/>
      <c r="LT4" s="256"/>
      <c r="LU4" s="256"/>
      <c r="LV4" s="256"/>
      <c r="LW4" s="256"/>
      <c r="LX4" s="256"/>
      <c r="LY4" s="256"/>
      <c r="LZ4" s="256"/>
      <c r="MA4" s="256"/>
      <c r="MB4" s="256"/>
      <c r="MC4" s="256"/>
      <c r="MD4" s="256"/>
      <c r="ME4" s="256"/>
      <c r="MF4" s="256"/>
      <c r="MG4" s="256"/>
      <c r="MH4" s="256"/>
      <c r="MI4" s="256"/>
      <c r="MJ4" s="256"/>
      <c r="MK4" s="256"/>
      <c r="ML4" s="256"/>
      <c r="MM4" s="256"/>
      <c r="MN4" s="256"/>
      <c r="MO4" s="256"/>
      <c r="MP4" s="256"/>
      <c r="MQ4" s="256"/>
      <c r="MR4" s="256"/>
      <c r="MS4" s="256"/>
      <c r="MT4" s="256"/>
      <c r="MU4" s="256"/>
      <c r="MV4" s="256"/>
      <c r="MW4" s="256"/>
      <c r="MX4" s="256"/>
      <c r="MY4" s="256"/>
      <c r="MZ4" s="256"/>
      <c r="NA4" s="256"/>
      <c r="NB4" s="256"/>
      <c r="NC4" s="256"/>
      <c r="ND4" s="256"/>
      <c r="NE4" s="256"/>
      <c r="NF4" s="256"/>
      <c r="NG4" s="256"/>
      <c r="NH4" s="256"/>
      <c r="NI4" s="256"/>
      <c r="NJ4" s="256"/>
      <c r="NK4" s="256"/>
      <c r="NL4" s="256"/>
      <c r="NM4" s="256"/>
      <c r="NN4" s="256"/>
      <c r="NO4" s="256"/>
      <c r="NP4" s="256"/>
      <c r="NQ4" s="256"/>
      <c r="NR4" s="256"/>
      <c r="NS4" s="256"/>
      <c r="NT4" s="256"/>
      <c r="NU4" s="256"/>
      <c r="NV4" s="256"/>
      <c r="NW4" s="256"/>
      <c r="NX4" s="256"/>
      <c r="NY4" s="256"/>
      <c r="NZ4" s="256"/>
      <c r="OA4" s="256"/>
      <c r="OB4" s="256"/>
      <c r="OC4" s="256"/>
      <c r="OD4" s="256"/>
      <c r="OE4" s="256"/>
      <c r="OF4" s="256"/>
      <c r="OG4" s="256"/>
      <c r="OH4" s="256"/>
      <c r="OI4" s="256"/>
      <c r="OJ4" s="256"/>
      <c r="OK4" s="256"/>
      <c r="OL4" s="256"/>
      <c r="OM4" s="256"/>
      <c r="ON4" s="256"/>
      <c r="OO4" s="256"/>
      <c r="OP4" s="256"/>
      <c r="OQ4" s="256"/>
      <c r="OR4" s="256"/>
      <c r="OS4" s="256"/>
      <c r="OT4" s="256"/>
      <c r="OU4" s="256"/>
      <c r="OV4" s="256"/>
      <c r="OW4" s="256"/>
      <c r="OX4" s="256"/>
      <c r="OY4" s="256"/>
      <c r="OZ4" s="256"/>
      <c r="PA4" s="256"/>
      <c r="PB4" s="256"/>
      <c r="PC4" s="256"/>
      <c r="PD4" s="256"/>
      <c r="PE4" s="256"/>
      <c r="PF4" s="256"/>
      <c r="PG4" s="256"/>
      <c r="PH4" s="256"/>
      <c r="PI4" s="256"/>
      <c r="PJ4" s="256"/>
      <c r="PK4" s="256"/>
      <c r="PL4" s="256"/>
      <c r="PM4" s="256"/>
      <c r="PN4" s="256"/>
      <c r="PO4" s="256"/>
      <c r="PP4" s="256"/>
      <c r="PQ4" s="256"/>
      <c r="PR4" s="256"/>
      <c r="PS4" s="256"/>
      <c r="PT4" s="256"/>
      <c r="PU4" s="256"/>
      <c r="PV4" s="256"/>
      <c r="PW4" s="256"/>
      <c r="PX4" s="256"/>
      <c r="PY4" s="256"/>
    </row>
    <row r="5" spans="1:441" s="360" customFormat="1" x14ac:dyDescent="0.25">
      <c r="A5" s="313"/>
      <c r="B5" s="313"/>
      <c r="C5" s="314"/>
      <c r="D5" s="315"/>
      <c r="E5" s="310" t="str">
        <f xml:space="preserve"> Time!E$10</f>
        <v>Model column counter</v>
      </c>
      <c r="F5" s="385" t="s">
        <v>19</v>
      </c>
      <c r="G5" s="386" t="s">
        <v>17</v>
      </c>
      <c r="H5" s="385" t="s">
        <v>18</v>
      </c>
      <c r="I5" s="312"/>
      <c r="J5" s="310">
        <f xml:space="preserve"> Time!J$10</f>
        <v>1</v>
      </c>
      <c r="K5" s="310">
        <f xml:space="preserve"> Time!K$10</f>
        <v>2</v>
      </c>
      <c r="L5" s="310">
        <f xml:space="preserve"> Time!L$10</f>
        <v>3</v>
      </c>
      <c r="M5" s="310">
        <f xml:space="preserve"> Time!M$10</f>
        <v>4</v>
      </c>
      <c r="N5" s="310">
        <f xml:space="preserve"> Time!N$10</f>
        <v>5</v>
      </c>
      <c r="O5" s="310">
        <f xml:space="preserve"> Time!O$10</f>
        <v>6</v>
      </c>
      <c r="P5" s="310">
        <f xml:space="preserve"> Time!P$10</f>
        <v>7</v>
      </c>
      <c r="Q5" s="310">
        <f xml:space="preserve"> Time!Q$10</f>
        <v>8</v>
      </c>
      <c r="R5" s="310">
        <f xml:space="preserve"> Time!R$10</f>
        <v>9</v>
      </c>
      <c r="S5" s="310">
        <f xml:space="preserve"> Time!S$10</f>
        <v>10</v>
      </c>
      <c r="T5" s="310">
        <f xml:space="preserve"> Time!T$10</f>
        <v>11</v>
      </c>
      <c r="U5" s="310">
        <f xml:space="preserve"> Time!U$10</f>
        <v>12</v>
      </c>
      <c r="V5" s="310">
        <f xml:space="preserve"> Time!V$10</f>
        <v>13</v>
      </c>
      <c r="W5" s="310">
        <f xml:space="preserve"> Time!W$10</f>
        <v>14</v>
      </c>
      <c r="X5" s="310">
        <f xml:space="preserve"> Time!X$10</f>
        <v>15</v>
      </c>
      <c r="Y5" s="310">
        <f xml:space="preserve"> Time!Y$10</f>
        <v>16</v>
      </c>
      <c r="Z5" s="310">
        <f xml:space="preserve"> Time!Z$10</f>
        <v>17</v>
      </c>
      <c r="AA5" s="310">
        <f xml:space="preserve"> Time!AA$10</f>
        <v>18</v>
      </c>
      <c r="AB5" s="310">
        <f xml:space="preserve"> Time!AB$10</f>
        <v>19</v>
      </c>
      <c r="AC5" s="310">
        <f xml:space="preserve"> Time!AC$10</f>
        <v>20</v>
      </c>
      <c r="AD5" s="310">
        <f xml:space="preserve"> Time!AD$10</f>
        <v>21</v>
      </c>
      <c r="AE5" s="310">
        <f xml:space="preserve"> Time!AE$10</f>
        <v>22</v>
      </c>
      <c r="AF5" s="310">
        <f xml:space="preserve"> Time!AF$10</f>
        <v>23</v>
      </c>
      <c r="AG5" s="310">
        <f xml:space="preserve"> Time!AG$10</f>
        <v>24</v>
      </c>
      <c r="AH5" s="310">
        <f xml:space="preserve"> Time!AH$10</f>
        <v>25</v>
      </c>
      <c r="AI5" s="310">
        <f xml:space="preserve"> Time!AI$10</f>
        <v>26</v>
      </c>
      <c r="AJ5" s="310">
        <f xml:space="preserve"> Time!AJ$10</f>
        <v>27</v>
      </c>
      <c r="AK5" s="310">
        <f xml:space="preserve"> Time!AK$10</f>
        <v>28</v>
      </c>
      <c r="AL5" s="310">
        <f xml:space="preserve"> Time!AL$10</f>
        <v>29</v>
      </c>
      <c r="AM5" s="310">
        <f xml:space="preserve"> Time!AM$10</f>
        <v>30</v>
      </c>
      <c r="AN5" s="310">
        <f xml:space="preserve"> Time!AN$10</f>
        <v>31</v>
      </c>
      <c r="AO5" s="310">
        <f xml:space="preserve"> Time!AO$10</f>
        <v>32</v>
      </c>
      <c r="AP5" s="310">
        <f xml:space="preserve"> Time!AP$10</f>
        <v>33</v>
      </c>
      <c r="AQ5" s="310">
        <f xml:space="preserve"> Time!AQ$10</f>
        <v>34</v>
      </c>
      <c r="AR5" s="310">
        <f xml:space="preserve"> Time!AR$10</f>
        <v>35</v>
      </c>
      <c r="AS5" s="310">
        <f xml:space="preserve"> Time!AS$10</f>
        <v>36</v>
      </c>
      <c r="AT5" s="310">
        <f xml:space="preserve"> Time!AT$10</f>
        <v>37</v>
      </c>
      <c r="AU5" s="310">
        <f xml:space="preserve"> Time!AU$10</f>
        <v>38</v>
      </c>
      <c r="AV5" s="310">
        <f xml:space="preserve"> Time!AV$10</f>
        <v>39</v>
      </c>
      <c r="AW5" s="310">
        <f xml:space="preserve"> Time!AW$10</f>
        <v>40</v>
      </c>
      <c r="AX5" s="310">
        <f xml:space="preserve"> Time!AX$10</f>
        <v>41</v>
      </c>
      <c r="AY5" s="310">
        <f xml:space="preserve"> Time!AY$10</f>
        <v>42</v>
      </c>
      <c r="AZ5" s="310">
        <f xml:space="preserve"> Time!AZ$10</f>
        <v>43</v>
      </c>
      <c r="BA5" s="310">
        <f xml:space="preserve"> Time!BA$10</f>
        <v>44</v>
      </c>
      <c r="BB5" s="310">
        <f xml:space="preserve"> Time!BB$10</f>
        <v>45</v>
      </c>
      <c r="BC5" s="310">
        <f xml:space="preserve"> Time!BC$10</f>
        <v>46</v>
      </c>
      <c r="BD5" s="310">
        <f xml:space="preserve"> Time!BD$10</f>
        <v>47</v>
      </c>
      <c r="BE5" s="310">
        <f xml:space="preserve"> Time!BE$10</f>
        <v>48</v>
      </c>
      <c r="BF5" s="310">
        <f xml:space="preserve"> Time!BF$10</f>
        <v>49</v>
      </c>
      <c r="BG5" s="310">
        <f xml:space="preserve"> Time!BG$10</f>
        <v>50</v>
      </c>
      <c r="BH5" s="310">
        <f xml:space="preserve"> Time!BH$10</f>
        <v>51</v>
      </c>
      <c r="BI5" s="310">
        <f xml:space="preserve"> Time!BI$10</f>
        <v>52</v>
      </c>
      <c r="BJ5" s="310">
        <f xml:space="preserve"> Time!BJ$10</f>
        <v>53</v>
      </c>
      <c r="BK5" s="310">
        <f xml:space="preserve"> Time!BK$10</f>
        <v>54</v>
      </c>
      <c r="BL5" s="310">
        <f xml:space="preserve"> Time!BL$10</f>
        <v>55</v>
      </c>
      <c r="BM5" s="310">
        <f xml:space="preserve"> Time!BM$10</f>
        <v>56</v>
      </c>
      <c r="BN5" s="310">
        <f xml:space="preserve"> Time!BN$10</f>
        <v>57</v>
      </c>
      <c r="BO5" s="310">
        <f xml:space="preserve"> Time!BO$10</f>
        <v>58</v>
      </c>
      <c r="BP5" s="310">
        <f xml:space="preserve"> Time!BP$10</f>
        <v>59</v>
      </c>
      <c r="BQ5" s="310">
        <f xml:space="preserve"> Time!BQ$10</f>
        <v>60</v>
      </c>
      <c r="BR5" s="310">
        <f xml:space="preserve"> Time!BR$10</f>
        <v>61</v>
      </c>
      <c r="BS5" s="310">
        <f xml:space="preserve"> Time!BS$10</f>
        <v>62</v>
      </c>
      <c r="BT5" s="310">
        <f xml:space="preserve"> Time!BT$10</f>
        <v>63</v>
      </c>
      <c r="BU5" s="310">
        <f xml:space="preserve"> Time!BU$10</f>
        <v>64</v>
      </c>
      <c r="BV5" s="310">
        <f xml:space="preserve"> Time!BV$10</f>
        <v>65</v>
      </c>
      <c r="BW5" s="310">
        <f xml:space="preserve"> Time!BW$10</f>
        <v>66</v>
      </c>
      <c r="BX5" s="310">
        <f xml:space="preserve"> Time!BX$10</f>
        <v>67</v>
      </c>
      <c r="BY5" s="310">
        <f xml:space="preserve"> Time!BY$10</f>
        <v>68</v>
      </c>
      <c r="BZ5" s="310">
        <f xml:space="preserve"> Time!BZ$10</f>
        <v>69</v>
      </c>
      <c r="CA5" s="310">
        <f xml:space="preserve"> Time!CA$10</f>
        <v>70</v>
      </c>
      <c r="CB5" s="310">
        <f xml:space="preserve"> Time!CB$10</f>
        <v>71</v>
      </c>
      <c r="CC5" s="310">
        <f xml:space="preserve"> Time!CC$10</f>
        <v>72</v>
      </c>
      <c r="CD5" s="310">
        <f xml:space="preserve"> Time!CD$10</f>
        <v>73</v>
      </c>
      <c r="CE5" s="310">
        <f xml:space="preserve"> Time!CE$10</f>
        <v>74</v>
      </c>
      <c r="CF5" s="310">
        <f xml:space="preserve"> Time!CF$10</f>
        <v>75</v>
      </c>
      <c r="CG5" s="310">
        <f xml:space="preserve"> Time!CG$10</f>
        <v>76</v>
      </c>
      <c r="CH5" s="310">
        <f xml:space="preserve"> Time!CH$10</f>
        <v>77</v>
      </c>
      <c r="CI5" s="310">
        <f xml:space="preserve"> Time!CI$10</f>
        <v>78</v>
      </c>
      <c r="CJ5" s="310">
        <f xml:space="preserve"> Time!CJ$10</f>
        <v>79</v>
      </c>
      <c r="CK5" s="310">
        <f xml:space="preserve"> Time!CK$10</f>
        <v>80</v>
      </c>
      <c r="CL5" s="310">
        <f xml:space="preserve"> Time!CL$10</f>
        <v>81</v>
      </c>
      <c r="CM5" s="310">
        <f xml:space="preserve"> Time!CM$10</f>
        <v>82</v>
      </c>
      <c r="CN5" s="310">
        <f xml:space="preserve"> Time!CN$10</f>
        <v>83</v>
      </c>
      <c r="CO5" s="310">
        <f xml:space="preserve"> Time!CO$10</f>
        <v>84</v>
      </c>
      <c r="CP5" s="310">
        <f xml:space="preserve"> Time!CP$10</f>
        <v>85</v>
      </c>
      <c r="CQ5" s="310">
        <f xml:space="preserve"> Time!CQ$10</f>
        <v>86</v>
      </c>
      <c r="CR5" s="310">
        <f xml:space="preserve"> Time!CR$10</f>
        <v>87</v>
      </c>
      <c r="CS5" s="310">
        <f xml:space="preserve"> Time!CS$10</f>
        <v>88</v>
      </c>
      <c r="CT5" s="310">
        <f xml:space="preserve"> Time!CT$10</f>
        <v>89</v>
      </c>
      <c r="CU5" s="310">
        <f xml:space="preserve"> Time!CU$10</f>
        <v>90</v>
      </c>
      <c r="CV5" s="310">
        <f xml:space="preserve"> Time!CV$10</f>
        <v>91</v>
      </c>
      <c r="CW5" s="310">
        <f xml:space="preserve"> Time!CW$10</f>
        <v>92</v>
      </c>
      <c r="CX5" s="310">
        <f xml:space="preserve"> Time!CX$10</f>
        <v>93</v>
      </c>
      <c r="CY5" s="310">
        <f xml:space="preserve"> Time!CY$10</f>
        <v>94</v>
      </c>
      <c r="CZ5" s="310">
        <f xml:space="preserve"> Time!CZ$10</f>
        <v>95</v>
      </c>
      <c r="DA5" s="310">
        <f xml:space="preserve"> Time!DA$10</f>
        <v>96</v>
      </c>
      <c r="DB5" s="310">
        <f xml:space="preserve"> Time!DB$10</f>
        <v>97</v>
      </c>
      <c r="DC5" s="310">
        <f xml:space="preserve"> Time!DC$10</f>
        <v>98</v>
      </c>
      <c r="DD5" s="310">
        <f xml:space="preserve"> Time!DD$10</f>
        <v>99</v>
      </c>
      <c r="DE5" s="310">
        <f xml:space="preserve"> Time!DE$10</f>
        <v>100</v>
      </c>
      <c r="DF5" s="310">
        <f xml:space="preserve"> Time!DF$10</f>
        <v>101</v>
      </c>
      <c r="DG5" s="310">
        <f xml:space="preserve"> Time!DG$10</f>
        <v>102</v>
      </c>
      <c r="DH5" s="310">
        <f xml:space="preserve"> Time!DH$10</f>
        <v>103</v>
      </c>
      <c r="DI5" s="310">
        <f xml:space="preserve"> Time!DI$10</f>
        <v>104</v>
      </c>
      <c r="DJ5" s="310">
        <f xml:space="preserve"> Time!DJ$10</f>
        <v>105</v>
      </c>
      <c r="DK5" s="310">
        <f xml:space="preserve"> Time!DK$10</f>
        <v>106</v>
      </c>
      <c r="DL5" s="310">
        <f xml:space="preserve"> Time!DL$10</f>
        <v>107</v>
      </c>
      <c r="DM5" s="310">
        <f xml:space="preserve"> Time!DM$10</f>
        <v>108</v>
      </c>
      <c r="DN5" s="310">
        <f xml:space="preserve"> Time!DN$10</f>
        <v>109</v>
      </c>
      <c r="DO5" s="310">
        <f xml:space="preserve"> Time!DO$10</f>
        <v>110</v>
      </c>
      <c r="DP5" s="310">
        <f xml:space="preserve"> Time!DP$10</f>
        <v>111</v>
      </c>
      <c r="DQ5" s="310">
        <f xml:space="preserve"> Time!DQ$10</f>
        <v>112</v>
      </c>
      <c r="DR5" s="310">
        <f xml:space="preserve"> Time!DR$10</f>
        <v>113</v>
      </c>
      <c r="DS5" s="310">
        <f xml:space="preserve"> Time!DS$10</f>
        <v>114</v>
      </c>
      <c r="DT5" s="310">
        <f xml:space="preserve"> Time!DT$10</f>
        <v>115</v>
      </c>
      <c r="DU5" s="310">
        <f xml:space="preserve"> Time!DU$10</f>
        <v>116</v>
      </c>
      <c r="DV5" s="310">
        <f xml:space="preserve"> Time!DV$10</f>
        <v>117</v>
      </c>
      <c r="DW5" s="310">
        <f xml:space="preserve"> Time!DW$10</f>
        <v>118</v>
      </c>
      <c r="DX5" s="310">
        <f xml:space="preserve"> Time!DX$10</f>
        <v>119</v>
      </c>
      <c r="DY5" s="310">
        <f xml:space="preserve"> Time!DY$10</f>
        <v>120</v>
      </c>
      <c r="DZ5" s="310">
        <f xml:space="preserve"> Time!DZ$10</f>
        <v>121</v>
      </c>
      <c r="EA5" s="310">
        <f xml:space="preserve"> Time!EA$10</f>
        <v>122</v>
      </c>
      <c r="EB5" s="310">
        <f xml:space="preserve"> Time!EB$10</f>
        <v>123</v>
      </c>
      <c r="EC5" s="310">
        <f xml:space="preserve"> Time!EC$10</f>
        <v>124</v>
      </c>
      <c r="ED5" s="310">
        <f xml:space="preserve"> Time!ED$10</f>
        <v>125</v>
      </c>
      <c r="EE5" s="310">
        <f xml:space="preserve"> Time!EE$10</f>
        <v>126</v>
      </c>
      <c r="EF5" s="310">
        <f xml:space="preserve"> Time!EF$10</f>
        <v>127</v>
      </c>
      <c r="EG5" s="310">
        <f xml:space="preserve"> Time!EG$10</f>
        <v>128</v>
      </c>
      <c r="EH5" s="310">
        <f xml:space="preserve"> Time!EH$10</f>
        <v>129</v>
      </c>
      <c r="EI5" s="310">
        <f xml:space="preserve"> Time!EI$10</f>
        <v>130</v>
      </c>
      <c r="EJ5" s="310">
        <f xml:space="preserve"> Time!EJ$10</f>
        <v>131</v>
      </c>
      <c r="EK5" s="310">
        <f xml:space="preserve"> Time!EK$10</f>
        <v>132</v>
      </c>
      <c r="EL5" s="310">
        <f xml:space="preserve"> Time!EL$10</f>
        <v>133</v>
      </c>
      <c r="EM5" s="310">
        <f xml:space="preserve"> Time!EM$10</f>
        <v>134</v>
      </c>
      <c r="EN5" s="310">
        <f xml:space="preserve"> Time!EN$10</f>
        <v>135</v>
      </c>
      <c r="EO5" s="310">
        <f xml:space="preserve"> Time!EO$10</f>
        <v>136</v>
      </c>
      <c r="EP5" s="310">
        <f xml:space="preserve"> Time!EP$10</f>
        <v>137</v>
      </c>
      <c r="EQ5" s="310">
        <f xml:space="preserve"> Time!EQ$10</f>
        <v>138</v>
      </c>
      <c r="ER5" s="310">
        <f xml:space="preserve"> Time!ER$10</f>
        <v>139</v>
      </c>
      <c r="ES5" s="310">
        <f xml:space="preserve"> Time!ES$10</f>
        <v>140</v>
      </c>
      <c r="ET5" s="310">
        <f xml:space="preserve"> Time!ET$10</f>
        <v>141</v>
      </c>
      <c r="EU5" s="310">
        <f xml:space="preserve"> Time!EU$10</f>
        <v>142</v>
      </c>
      <c r="EV5" s="310">
        <f xml:space="preserve"> Time!EV$10</f>
        <v>143</v>
      </c>
      <c r="EW5" s="310">
        <f xml:space="preserve"> Time!EW$10</f>
        <v>144</v>
      </c>
      <c r="EX5" s="310">
        <f xml:space="preserve"> Time!EX$10</f>
        <v>145</v>
      </c>
      <c r="EY5" s="310">
        <f xml:space="preserve"> Time!EY$10</f>
        <v>146</v>
      </c>
      <c r="EZ5" s="310">
        <f xml:space="preserve"> Time!EZ$10</f>
        <v>147</v>
      </c>
      <c r="FA5" s="310">
        <f xml:space="preserve"> Time!FA$10</f>
        <v>148</v>
      </c>
      <c r="FB5" s="310">
        <f xml:space="preserve"> Time!FB$10</f>
        <v>149</v>
      </c>
      <c r="FC5" s="310">
        <f xml:space="preserve"> Time!FC$10</f>
        <v>150</v>
      </c>
      <c r="FD5" s="310">
        <f xml:space="preserve"> Time!FD$10</f>
        <v>151</v>
      </c>
      <c r="FE5" s="310">
        <f xml:space="preserve"> Time!FE$10</f>
        <v>152</v>
      </c>
      <c r="FF5" s="310">
        <f xml:space="preserve"> Time!FF$10</f>
        <v>153</v>
      </c>
      <c r="FG5" s="310">
        <f xml:space="preserve"> Time!FG$10</f>
        <v>154</v>
      </c>
      <c r="FH5" s="310">
        <f xml:space="preserve"> Time!FH$10</f>
        <v>155</v>
      </c>
      <c r="FI5" s="310">
        <f xml:space="preserve"> Time!FI$10</f>
        <v>156</v>
      </c>
      <c r="FJ5" s="310">
        <f xml:space="preserve"> Time!FJ$10</f>
        <v>157</v>
      </c>
      <c r="FK5" s="310">
        <f xml:space="preserve"> Time!FK$10</f>
        <v>158</v>
      </c>
      <c r="FL5" s="310">
        <f xml:space="preserve"> Time!FL$10</f>
        <v>159</v>
      </c>
      <c r="FM5" s="310">
        <f xml:space="preserve"> Time!FM$10</f>
        <v>160</v>
      </c>
      <c r="FN5" s="310">
        <f xml:space="preserve"> Time!FN$10</f>
        <v>161</v>
      </c>
      <c r="FO5" s="310">
        <f xml:space="preserve"> Time!FO$10</f>
        <v>162</v>
      </c>
      <c r="FP5" s="310">
        <f xml:space="preserve"> Time!FP$10</f>
        <v>163</v>
      </c>
      <c r="FQ5" s="310">
        <f xml:space="preserve"> Time!FQ$10</f>
        <v>164</v>
      </c>
      <c r="FR5" s="310">
        <f xml:space="preserve"> Time!FR$10</f>
        <v>165</v>
      </c>
      <c r="FS5" s="310">
        <f xml:space="preserve"> Time!FS$10</f>
        <v>166</v>
      </c>
      <c r="FT5" s="310">
        <f xml:space="preserve"> Time!FT$10</f>
        <v>167</v>
      </c>
      <c r="FU5" s="310">
        <f xml:space="preserve"> Time!FU$10</f>
        <v>168</v>
      </c>
      <c r="FV5" s="310">
        <f xml:space="preserve"> Time!FV$10</f>
        <v>169</v>
      </c>
      <c r="FW5" s="310">
        <f xml:space="preserve"> Time!FW$10</f>
        <v>170</v>
      </c>
      <c r="FX5" s="310">
        <f xml:space="preserve"> Time!FX$10</f>
        <v>171</v>
      </c>
      <c r="FY5" s="310">
        <f xml:space="preserve"> Time!FY$10</f>
        <v>172</v>
      </c>
      <c r="FZ5" s="310">
        <f xml:space="preserve"> Time!FZ$10</f>
        <v>173</v>
      </c>
      <c r="GA5" s="310">
        <f xml:space="preserve"> Time!GA$10</f>
        <v>174</v>
      </c>
      <c r="GB5" s="310">
        <f xml:space="preserve"> Time!GB$10</f>
        <v>175</v>
      </c>
      <c r="GC5" s="310">
        <f xml:space="preserve"> Time!GC$10</f>
        <v>176</v>
      </c>
      <c r="GD5" s="310">
        <f xml:space="preserve"> Time!GD$10</f>
        <v>177</v>
      </c>
      <c r="GE5" s="310">
        <f xml:space="preserve"> Time!GE$10</f>
        <v>178</v>
      </c>
      <c r="GF5" s="310">
        <f xml:space="preserve"> Time!GF$10</f>
        <v>179</v>
      </c>
      <c r="GG5" s="310">
        <f xml:space="preserve"> Time!GG$10</f>
        <v>180</v>
      </c>
      <c r="GH5" s="310">
        <f xml:space="preserve"> Time!GH$10</f>
        <v>181</v>
      </c>
      <c r="GI5" s="310">
        <f xml:space="preserve"> Time!GI$10</f>
        <v>182</v>
      </c>
      <c r="GJ5" s="310">
        <f xml:space="preserve"> Time!GJ$10</f>
        <v>183</v>
      </c>
      <c r="GK5" s="256"/>
      <c r="GL5" s="256"/>
      <c r="GM5" s="256"/>
      <c r="GN5" s="256"/>
      <c r="GO5" s="256"/>
      <c r="GP5" s="256"/>
      <c r="GQ5" s="256"/>
      <c r="GR5" s="256"/>
      <c r="GS5" s="256"/>
      <c r="GT5" s="256"/>
      <c r="GU5" s="256"/>
      <c r="GV5" s="256"/>
      <c r="GW5" s="256"/>
      <c r="GX5" s="256"/>
      <c r="GY5" s="256"/>
      <c r="GZ5" s="256"/>
      <c r="HA5" s="256"/>
      <c r="HB5" s="256"/>
      <c r="HC5" s="256"/>
      <c r="HD5" s="256"/>
      <c r="HE5" s="256"/>
      <c r="HF5" s="256"/>
      <c r="HG5" s="256"/>
      <c r="HH5" s="256"/>
      <c r="HI5" s="256"/>
      <c r="HJ5" s="256"/>
      <c r="HK5" s="256"/>
      <c r="HL5" s="256"/>
      <c r="HM5" s="256"/>
      <c r="HN5" s="256"/>
      <c r="HO5" s="256"/>
      <c r="HP5" s="256"/>
      <c r="HQ5" s="256"/>
      <c r="HR5" s="256"/>
      <c r="HS5" s="256"/>
      <c r="HT5" s="256"/>
      <c r="HU5" s="256"/>
      <c r="HV5" s="256"/>
      <c r="HW5" s="256"/>
      <c r="HX5" s="256"/>
      <c r="HY5" s="256"/>
      <c r="HZ5" s="256"/>
      <c r="IA5" s="256"/>
      <c r="IB5" s="256"/>
      <c r="IC5" s="256"/>
      <c r="ID5" s="256"/>
      <c r="IE5" s="256"/>
      <c r="IF5" s="256"/>
      <c r="IG5" s="256"/>
      <c r="IH5" s="256"/>
      <c r="II5" s="256"/>
      <c r="IJ5" s="256"/>
      <c r="IK5" s="256"/>
      <c r="IL5" s="256"/>
      <c r="IM5" s="256"/>
      <c r="IN5" s="256"/>
      <c r="IO5" s="256"/>
      <c r="IP5" s="256"/>
      <c r="IQ5" s="256"/>
      <c r="IR5" s="256"/>
      <c r="IS5" s="256"/>
      <c r="IT5" s="256"/>
      <c r="IU5" s="256"/>
      <c r="IV5" s="256"/>
      <c r="IW5" s="256"/>
      <c r="IX5" s="256"/>
      <c r="IY5" s="256"/>
      <c r="IZ5" s="256"/>
      <c r="JA5" s="256"/>
      <c r="JB5" s="256"/>
      <c r="JC5" s="256"/>
      <c r="JD5" s="256"/>
      <c r="JE5" s="256"/>
      <c r="JF5" s="256"/>
      <c r="JG5" s="256"/>
      <c r="JH5" s="256"/>
      <c r="JI5" s="256"/>
      <c r="JJ5" s="256"/>
      <c r="JK5" s="256"/>
      <c r="JL5" s="256"/>
      <c r="JM5" s="256"/>
      <c r="JN5" s="256"/>
      <c r="JO5" s="256"/>
      <c r="JP5" s="256"/>
      <c r="JQ5" s="256"/>
      <c r="JR5" s="256"/>
      <c r="JS5" s="256"/>
      <c r="JT5" s="256"/>
      <c r="JU5" s="256"/>
      <c r="JV5" s="256"/>
      <c r="JW5" s="256"/>
      <c r="JX5" s="256"/>
      <c r="JY5" s="256"/>
      <c r="JZ5" s="256"/>
      <c r="KA5" s="256"/>
      <c r="KB5" s="256"/>
      <c r="KC5" s="256"/>
      <c r="KD5" s="256"/>
      <c r="KE5" s="256"/>
      <c r="KF5" s="256"/>
      <c r="KG5" s="256"/>
      <c r="KH5" s="256"/>
      <c r="KI5" s="256"/>
      <c r="KJ5" s="256"/>
      <c r="KK5" s="256"/>
      <c r="KL5" s="256"/>
      <c r="KM5" s="256"/>
      <c r="KN5" s="256"/>
      <c r="KO5" s="256"/>
      <c r="KP5" s="256"/>
      <c r="KQ5" s="256"/>
      <c r="KR5" s="256"/>
      <c r="KS5" s="256"/>
      <c r="KT5" s="256"/>
      <c r="KU5" s="256"/>
      <c r="KV5" s="256"/>
      <c r="KW5" s="256"/>
      <c r="KX5" s="256"/>
      <c r="KY5" s="256"/>
      <c r="KZ5" s="256"/>
      <c r="LA5" s="256"/>
      <c r="LB5" s="256"/>
      <c r="LC5" s="256"/>
      <c r="LD5" s="256"/>
      <c r="LE5" s="256"/>
      <c r="LF5" s="256"/>
      <c r="LG5" s="256"/>
      <c r="LH5" s="256"/>
      <c r="LI5" s="256"/>
      <c r="LJ5" s="256"/>
      <c r="LK5" s="256"/>
      <c r="LL5" s="256"/>
      <c r="LM5" s="256"/>
      <c r="LN5" s="256"/>
      <c r="LO5" s="256"/>
      <c r="LP5" s="256"/>
      <c r="LQ5" s="256"/>
      <c r="LR5" s="256"/>
      <c r="LS5" s="256"/>
      <c r="LT5" s="256"/>
      <c r="LU5" s="256"/>
      <c r="LV5" s="256"/>
      <c r="LW5" s="256"/>
      <c r="LX5" s="256"/>
      <c r="LY5" s="256"/>
      <c r="LZ5" s="256"/>
      <c r="MA5" s="256"/>
      <c r="MB5" s="256"/>
      <c r="MC5" s="256"/>
      <c r="MD5" s="256"/>
      <c r="ME5" s="256"/>
      <c r="MF5" s="256"/>
      <c r="MG5" s="256"/>
      <c r="MH5" s="256"/>
      <c r="MI5" s="256"/>
      <c r="MJ5" s="256"/>
      <c r="MK5" s="256"/>
      <c r="ML5" s="256"/>
      <c r="MM5" s="256"/>
      <c r="MN5" s="256"/>
      <c r="MO5" s="256"/>
      <c r="MP5" s="256"/>
      <c r="MQ5" s="256"/>
      <c r="MR5" s="256"/>
      <c r="MS5" s="256"/>
      <c r="MT5" s="256"/>
      <c r="MU5" s="256"/>
      <c r="MV5" s="256"/>
      <c r="MW5" s="256"/>
      <c r="MX5" s="256"/>
      <c r="MY5" s="256"/>
      <c r="MZ5" s="256"/>
      <c r="NA5" s="256"/>
      <c r="NB5" s="256"/>
      <c r="NC5" s="256"/>
      <c r="ND5" s="256"/>
      <c r="NE5" s="256"/>
      <c r="NF5" s="256"/>
      <c r="NG5" s="256"/>
      <c r="NH5" s="256"/>
      <c r="NI5" s="256"/>
      <c r="NJ5" s="256"/>
      <c r="NK5" s="256"/>
      <c r="NL5" s="256"/>
      <c r="NM5" s="256"/>
      <c r="NN5" s="256"/>
      <c r="NO5" s="256"/>
      <c r="NP5" s="256"/>
      <c r="NQ5" s="256"/>
      <c r="NR5" s="256"/>
      <c r="NS5" s="256"/>
      <c r="NT5" s="256"/>
      <c r="NU5" s="256"/>
      <c r="NV5" s="256"/>
      <c r="NW5" s="256"/>
      <c r="NX5" s="256"/>
      <c r="NY5" s="256"/>
      <c r="NZ5" s="256"/>
      <c r="OA5" s="256"/>
      <c r="OB5" s="256"/>
      <c r="OC5" s="256"/>
      <c r="OD5" s="256"/>
      <c r="OE5" s="256"/>
      <c r="OF5" s="256"/>
      <c r="OG5" s="256"/>
      <c r="OH5" s="256"/>
      <c r="OI5" s="256"/>
      <c r="OJ5" s="256"/>
      <c r="OK5" s="256"/>
      <c r="OL5" s="256"/>
      <c r="OM5" s="256"/>
      <c r="ON5" s="256"/>
      <c r="OO5" s="256"/>
      <c r="OP5" s="256"/>
      <c r="OQ5" s="256"/>
      <c r="OR5" s="256"/>
      <c r="OS5" s="256"/>
      <c r="OT5" s="256"/>
      <c r="OU5" s="256"/>
      <c r="OV5" s="256"/>
      <c r="OW5" s="256"/>
      <c r="OX5" s="256"/>
      <c r="OY5" s="256"/>
      <c r="OZ5" s="256"/>
      <c r="PA5" s="256"/>
      <c r="PB5" s="256"/>
      <c r="PC5" s="256"/>
      <c r="PD5" s="256"/>
      <c r="PE5" s="256"/>
      <c r="PF5" s="256"/>
      <c r="PG5" s="256"/>
      <c r="PH5" s="256"/>
      <c r="PI5" s="256"/>
      <c r="PJ5" s="256"/>
      <c r="PK5" s="256"/>
      <c r="PL5" s="256"/>
      <c r="PM5" s="256"/>
      <c r="PN5" s="256"/>
      <c r="PO5" s="256"/>
      <c r="PP5" s="256"/>
      <c r="PQ5" s="256"/>
      <c r="PR5" s="256"/>
      <c r="PS5" s="256"/>
      <c r="PT5" s="256"/>
      <c r="PU5" s="256"/>
      <c r="PV5" s="256"/>
      <c r="PW5" s="256"/>
      <c r="PX5" s="256"/>
      <c r="PY5" s="256"/>
    </row>
    <row r="7" spans="1:441" x14ac:dyDescent="0.25">
      <c r="A7" s="276" t="s">
        <v>50</v>
      </c>
    </row>
    <row r="8" spans="1:441" outlineLevel="1" x14ac:dyDescent="0.25"/>
    <row r="9" spans="1:441" s="316" customFormat="1" outlineLevel="1" x14ac:dyDescent="0.25">
      <c r="A9" s="277"/>
      <c r="B9" s="277"/>
      <c r="C9" s="278"/>
      <c r="D9" s="281"/>
      <c r="E9" s="371" t="str">
        <f xml:space="preserve"> Ops!E$34</f>
        <v>Electricity generation revenue</v>
      </c>
      <c r="F9" s="371">
        <f xml:space="preserve"> Ops!F$34</f>
        <v>0</v>
      </c>
      <c r="G9" s="371" t="str">
        <f xml:space="preserve"> Ops!G$34</f>
        <v>$ 000s</v>
      </c>
      <c r="H9" s="371">
        <f xml:space="preserve"> Ops!H$34</f>
        <v>440294.29450307303</v>
      </c>
      <c r="I9" s="371">
        <f xml:space="preserve"> Ops!I$34</f>
        <v>0</v>
      </c>
      <c r="J9" s="371">
        <f xml:space="preserve"> Ops!J$34</f>
        <v>0</v>
      </c>
      <c r="K9" s="371">
        <f xml:space="preserve"> Ops!K$34</f>
        <v>0</v>
      </c>
      <c r="L9" s="371">
        <f xml:space="preserve"> Ops!L$34</f>
        <v>0</v>
      </c>
      <c r="M9" s="371">
        <f xml:space="preserve"> Ops!M$34</f>
        <v>5201.6250000000018</v>
      </c>
      <c r="N9" s="371">
        <f xml:space="preserve"> Ops!N$34</f>
        <v>5674.5000000000009</v>
      </c>
      <c r="O9" s="371">
        <f xml:space="preserve"> Ops!O$34</f>
        <v>2443.1874999999986</v>
      </c>
      <c r="P9" s="371">
        <f xml:space="preserve"> Ops!P$34</f>
        <v>2443.1875</v>
      </c>
      <c r="Q9" s="371">
        <f xml:space="preserve"> Ops!Q$34</f>
        <v>5175.7462686567187</v>
      </c>
      <c r="R9" s="371">
        <f xml:space="preserve"> Ops!R$34</f>
        <v>5646.2686567164192</v>
      </c>
      <c r="S9" s="371">
        <f xml:space="preserve"> Ops!S$34</f>
        <v>2431.0323383084569</v>
      </c>
      <c r="T9" s="371">
        <f xml:space="preserve"> Ops!T$34</f>
        <v>2431.0323383084583</v>
      </c>
      <c r="U9" s="371">
        <f xml:space="preserve"> Ops!U$34</f>
        <v>5149.9962872206161</v>
      </c>
      <c r="V9" s="371">
        <f xml:space="preserve"> Ops!V$34</f>
        <v>5618.177767877035</v>
      </c>
      <c r="W9" s="371">
        <f xml:space="preserve"> Ops!W$34</f>
        <v>2418.937650058167</v>
      </c>
      <c r="X9" s="371">
        <f xml:space="preserve"> Ops!X$34</f>
        <v>2418.9376500581684</v>
      </c>
      <c r="Y9" s="371">
        <f xml:space="preserve"> Ops!Y$34</f>
        <v>5124.3744151448909</v>
      </c>
      <c r="Z9" s="371">
        <f xml:space="preserve"> Ops!Z$34</f>
        <v>5590.2266347035174</v>
      </c>
      <c r="AA9" s="371">
        <f xml:space="preserve"> Ops!AA$34</f>
        <v>2406.9031343862353</v>
      </c>
      <c r="AB9" s="371">
        <f xml:space="preserve"> Ops!AB$34</f>
        <v>2406.9031343862371</v>
      </c>
      <c r="AC9" s="371">
        <f xml:space="preserve"> Ops!AC$34</f>
        <v>5098.8800150695452</v>
      </c>
      <c r="AD9" s="371">
        <f xml:space="preserve"> Ops!AD$34</f>
        <v>5562.4145618940493</v>
      </c>
      <c r="AE9" s="371">
        <f xml:space="preserve"> Ops!AE$34</f>
        <v>2394.9284919266029</v>
      </c>
      <c r="AF9" s="371">
        <f xml:space="preserve"> Ops!AF$34</f>
        <v>2394.9284919266047</v>
      </c>
      <c r="AG9" s="371">
        <f xml:space="preserve"> Ops!AG$34</f>
        <v>5073.5124528055185</v>
      </c>
      <c r="AH9" s="371">
        <f xml:space="preserve"> Ops!AH$34</f>
        <v>5534.7408576060197</v>
      </c>
      <c r="AI9" s="371">
        <f xml:space="preserve"> Ops!AI$34</f>
        <v>2383.0134248025911</v>
      </c>
      <c r="AJ9" s="371">
        <f xml:space="preserve"> Ops!AJ$34</f>
        <v>2383.013424802592</v>
      </c>
      <c r="AK9" s="371">
        <f xml:space="preserve"> Ops!AK$34</f>
        <v>5048.2710973189251</v>
      </c>
      <c r="AL9" s="371">
        <f xml:space="preserve"> Ops!AL$34</f>
        <v>5507.2048334388264</v>
      </c>
      <c r="AM9" s="371">
        <f xml:space="preserve"> Ops!AM$34</f>
        <v>2371.1576366194936</v>
      </c>
      <c r="AN9" s="371">
        <f xml:space="preserve"> Ops!AN$34</f>
        <v>2371.157636619495</v>
      </c>
      <c r="AO9" s="371">
        <f xml:space="preserve"> Ops!AO$34</f>
        <v>5023.1553207153484</v>
      </c>
      <c r="AP9" s="371">
        <f xml:space="preserve"> Ops!AP$34</f>
        <v>5479.8058044167419</v>
      </c>
      <c r="AQ9" s="371">
        <f xml:space="preserve"> Ops!AQ$34</f>
        <v>2359.3608324572078</v>
      </c>
      <c r="AR9" s="371">
        <f xml:space="preserve"> Ops!AR$34</f>
        <v>2359.3608324572092</v>
      </c>
      <c r="AS9" s="371">
        <f xml:space="preserve"> Ops!AS$34</f>
        <v>4998.1644982242278</v>
      </c>
      <c r="AT9" s="371">
        <f xml:space="preserve"> Ops!AT$34</f>
        <v>5452.5430889718846</v>
      </c>
      <c r="AU9" s="371">
        <f xml:space="preserve"> Ops!AU$34</f>
        <v>2347.6227188628936</v>
      </c>
      <c r="AV9" s="371">
        <f xml:space="preserve"> Ops!AV$34</f>
        <v>2347.6227188628945</v>
      </c>
      <c r="AW9" s="371">
        <f xml:space="preserve"> Ops!AW$34</f>
        <v>4973.298008183313</v>
      </c>
      <c r="AX9" s="371">
        <f xml:space="preserve"> Ops!AX$34</f>
        <v>5425.4160089272491</v>
      </c>
      <c r="AY9" s="371">
        <f xml:space="preserve"> Ops!AY$34</f>
        <v>2335.9430038436753</v>
      </c>
      <c r="AZ9" s="371">
        <f xml:space="preserve"> Ops!AZ$34</f>
        <v>2335.9430038436767</v>
      </c>
      <c r="BA9" s="371">
        <f xml:space="preserve"> Ops!BA$34</f>
        <v>4948.5552320231973</v>
      </c>
      <c r="BB9" s="371">
        <f xml:space="preserve"> Ops!BB$34</f>
        <v>5398.42388947985</v>
      </c>
      <c r="BC9" s="371">
        <f xml:space="preserve"> Ops!BC$34</f>
        <v>2324.3213968593791</v>
      </c>
      <c r="BD9" s="371">
        <f xml:space="preserve"> Ops!BD$34</f>
        <v>2324.3213968593805</v>
      </c>
      <c r="BE9" s="371">
        <f xml:space="preserve"> Ops!BE$34</f>
        <v>4923.9355542519379</v>
      </c>
      <c r="BF9" s="371">
        <f xml:space="preserve"> Ops!BF$34</f>
        <v>5371.5660591839314</v>
      </c>
      <c r="BG9" s="371">
        <f xml:space="preserve"> Ops!BG$34</f>
        <v>2312.7576088153023</v>
      </c>
      <c r="BH9" s="371">
        <f xml:space="preserve"> Ops!BH$34</f>
        <v>2312.7576088153037</v>
      </c>
      <c r="BI9" s="371">
        <f xml:space="preserve"> Ops!BI$34</f>
        <v>4899.4383624397406</v>
      </c>
      <c r="BJ9" s="371">
        <f xml:space="preserve"> Ops!BJ$34</f>
        <v>5344.8418499342615</v>
      </c>
      <c r="BK9" s="371">
        <f xml:space="preserve"> Ops!BK$34</f>
        <v>2301.2513520550283</v>
      </c>
      <c r="BL9" s="371">
        <f xml:space="preserve"> Ops!BL$34</f>
        <v>2301.2513520550297</v>
      </c>
      <c r="BM9" s="371">
        <f xml:space="preserve"> Ops!BM$34</f>
        <v>4875.0630472037219</v>
      </c>
      <c r="BN9" s="371">
        <f xml:space="preserve"> Ops!BN$34</f>
        <v>5318.2505969495141</v>
      </c>
      <c r="BO9" s="371">
        <f xml:space="preserve"> Ops!BO$34</f>
        <v>2289.8023403532616</v>
      </c>
      <c r="BP9" s="371">
        <f xml:space="preserve"> Ops!BP$34</f>
        <v>2289.8023403532634</v>
      </c>
      <c r="BQ9" s="371">
        <f xml:space="preserve"> Ops!BQ$34</f>
        <v>4850.8090021927592</v>
      </c>
      <c r="BR9" s="371">
        <f xml:space="preserve"> Ops!BR$34</f>
        <v>5291.791638755737</v>
      </c>
      <c r="BS9" s="371">
        <f xml:space="preserve"> Ops!BS$34</f>
        <v>2278.4102889087189</v>
      </c>
      <c r="BT9" s="371">
        <f xml:space="preserve"> Ops!BT$34</f>
        <v>2278.4102889087203</v>
      </c>
      <c r="BU9" s="371">
        <f xml:space="preserve"> Ops!BU$34</f>
        <v>4826.675624072398</v>
      </c>
      <c r="BV9" s="371">
        <f xml:space="preserve"> Ops!BV$34</f>
        <v>5265.464317169889</v>
      </c>
      <c r="BW9" s="371">
        <f xml:space="preserve"> Ops!BW$34</f>
        <v>2267.0749143370344</v>
      </c>
      <c r="BX9" s="371">
        <f xml:space="preserve"> Ops!BX$34</f>
        <v>2267.0749143370358</v>
      </c>
      <c r="BY9" s="371">
        <f xml:space="preserve"> Ops!BY$34</f>
        <v>4802.6623125098486</v>
      </c>
      <c r="BZ9" s="371">
        <f xml:space="preserve"> Ops!BZ$34</f>
        <v>5239.2679772834717</v>
      </c>
      <c r="CA9" s="371">
        <f xml:space="preserve"> Ops!CA$34</f>
        <v>2255.7959346637153</v>
      </c>
      <c r="CB9" s="371">
        <f xml:space="preserve"> Ops!CB$34</f>
        <v>2255.7959346637167</v>
      </c>
      <c r="CC9" s="371">
        <f xml:space="preserve"> Ops!CC$34</f>
        <v>4778.7684701590542</v>
      </c>
      <c r="CD9" s="371">
        <f xml:space="preserve"> Ops!CD$34</f>
        <v>5213.2019674462408</v>
      </c>
      <c r="CE9" s="371">
        <f xml:space="preserve"> Ops!CE$34</f>
        <v>2244.5730693171304</v>
      </c>
      <c r="CF9" s="371">
        <f xml:space="preserve"> Ops!CF$34</f>
        <v>2244.5730693171317</v>
      </c>
      <c r="CG9" s="371">
        <f xml:space="preserve"> Ops!CG$34</f>
        <v>4754.993502645827</v>
      </c>
      <c r="CH9" s="371">
        <f xml:space="preserve"> Ops!CH$34</f>
        <v>5187.265639249993</v>
      </c>
      <c r="CI9" s="371">
        <f xml:space="preserve"> Ops!CI$34</f>
        <v>2233.4060391215235</v>
      </c>
      <c r="CJ9" s="371">
        <f xml:space="preserve"> Ops!CJ$34</f>
        <v>2233.4060391215244</v>
      </c>
      <c r="CK9" s="371">
        <f xml:space="preserve"> Ops!CK$34</f>
        <v>4731.3368185530626</v>
      </c>
      <c r="CL9" s="371">
        <f xml:space="preserve"> Ops!CL$34</f>
        <v>5161.45834751243</v>
      </c>
      <c r="CM9" s="371">
        <f xml:space="preserve"> Ops!CM$34</f>
        <v>2222.2945662900729</v>
      </c>
      <c r="CN9" s="371">
        <f xml:space="preserve"> Ops!CN$34</f>
        <v>2222.2945662900743</v>
      </c>
      <c r="CO9" s="371">
        <f xml:space="preserve"> Ops!CO$34</f>
        <v>4707.7978294060313</v>
      </c>
      <c r="CP9" s="371">
        <f xml:space="preserve"> Ops!CP$34</f>
        <v>5135.779450261125</v>
      </c>
      <c r="CQ9" s="371">
        <f xml:space="preserve"> Ops!CQ$34</f>
        <v>2211.2383744179833</v>
      </c>
      <c r="CR9" s="371">
        <f xml:space="preserve"> Ops!CR$34</f>
        <v>2211.2383744179842</v>
      </c>
      <c r="CS9" s="371">
        <f xml:space="preserve"> Ops!CS$34</f>
        <v>4684.375949657745</v>
      </c>
      <c r="CT9" s="371">
        <f xml:space="preserve"> Ops!CT$34</f>
        <v>5110.2283087175392</v>
      </c>
      <c r="CU9" s="371">
        <f xml:space="preserve"> Ops!CU$34</f>
        <v>2200.2371884756062</v>
      </c>
      <c r="CV9" s="371">
        <f xml:space="preserve"> Ops!CV$34</f>
        <v>2200.2371884756071</v>
      </c>
      <c r="CW9" s="371">
        <f xml:space="preserve"> Ops!CW$34</f>
        <v>4661.0705966743726</v>
      </c>
      <c r="CX9" s="371">
        <f xml:space="preserve"> Ops!CX$34</f>
        <v>5084.8042872811347</v>
      </c>
      <c r="CY9" s="371">
        <f xml:space="preserve"> Ops!CY$34</f>
        <v>2189.2907348015983</v>
      </c>
      <c r="CZ9" s="371">
        <f xml:space="preserve"> Ops!CZ$34</f>
        <v>2189.2907348015997</v>
      </c>
      <c r="DA9" s="371">
        <f xml:space="preserve"> Ops!DA$34</f>
        <v>4637.881190720771</v>
      </c>
      <c r="DB9" s="371">
        <f xml:space="preserve"> Ops!DB$34</f>
        <v>5059.5067535135677</v>
      </c>
      <c r="DC9" s="371">
        <f xml:space="preserve"> Ops!DC$34</f>
        <v>2178.3987410961181</v>
      </c>
      <c r="DD9" s="371">
        <f xml:space="preserve"> Ops!DD$34</f>
        <v>2178.398741096119</v>
      </c>
      <c r="DE9" s="371">
        <f xml:space="preserve"> Ops!DE$34</f>
        <v>4614.8071549460401</v>
      </c>
      <c r="DF9" s="371">
        <f xml:space="preserve"> Ops!DF$34</f>
        <v>5034.3350781229528</v>
      </c>
      <c r="DG9" s="371">
        <f xml:space="preserve"> Ops!DG$34</f>
        <v>2167.5609364140478</v>
      </c>
      <c r="DH9" s="371">
        <f xml:space="preserve"> Ops!DH$34</f>
        <v>2167.5609364140491</v>
      </c>
      <c r="DI9" s="371">
        <f xml:space="preserve"> Ops!DI$34</f>
        <v>4591.8479153691951</v>
      </c>
      <c r="DJ9" s="371">
        <f xml:space="preserve"> Ops!DJ$34</f>
        <v>5009.2886349482114</v>
      </c>
      <c r="DK9" s="371">
        <f xml:space="preserve"> Ops!DK$34</f>
        <v>2156.7770511582571</v>
      </c>
      <c r="DL9" s="371">
        <f xml:space="preserve"> Ops!DL$34</f>
        <v>2156.777051158258</v>
      </c>
      <c r="DM9" s="371">
        <f xml:space="preserve"> Ops!DM$34</f>
        <v>4569.0029008648717</v>
      </c>
      <c r="DN9" s="371">
        <f xml:space="preserve"> Ops!DN$34</f>
        <v>4984.366800943495</v>
      </c>
      <c r="DO9" s="371">
        <f xml:space="preserve"> Ops!DO$34</f>
        <v>2146.0468170728927</v>
      </c>
      <c r="DP9" s="371">
        <f xml:space="preserve"> Ops!DP$34</f>
        <v>2146.0468170728941</v>
      </c>
      <c r="DQ9" s="371">
        <f xml:space="preserve"> Ops!DQ$34</f>
        <v>4546.271543149126</v>
      </c>
      <c r="DR9" s="371">
        <f xml:space="preserve"> Ops!DR$34</f>
        <v>4959.5689561626823</v>
      </c>
      <c r="DS9" s="371">
        <f xml:space="preserve"> Ops!DS$34</f>
        <v>2135.3699672367097</v>
      </c>
      <c r="DT9" s="371">
        <f xml:space="preserve"> Ops!DT$34</f>
        <v>2135.3699672367106</v>
      </c>
      <c r="DU9" s="371">
        <f xml:space="preserve"> Ops!DU$34</f>
        <v>4523.6532767653007</v>
      </c>
      <c r="DV9" s="371">
        <f xml:space="preserve"> Ops!DV$34</f>
        <v>4934.8944837439649</v>
      </c>
      <c r="DW9" s="371">
        <f xml:space="preserve"> Ops!DW$34</f>
        <v>2124.7462360564282</v>
      </c>
      <c r="DX9" s="371">
        <f xml:space="preserve"> Ops!DX$34</f>
        <v>2124.7462360564291</v>
      </c>
      <c r="DY9" s="371">
        <f xml:space="preserve"> Ops!DY$34</f>
        <v>4501.1475390699525</v>
      </c>
      <c r="DZ9" s="371">
        <f xml:space="preserve"> Ops!DZ$34</f>
        <v>4910.3427698944924</v>
      </c>
      <c r="EA9" s="371">
        <f xml:space="preserve"> Ops!EA$34</f>
        <v>2114.1753592601276</v>
      </c>
      <c r="EB9" s="371">
        <f xml:space="preserve"> Ops!EB$34</f>
        <v>2114.175359260129</v>
      </c>
      <c r="EC9" s="371">
        <f xml:space="preserve"> Ops!EC$34</f>
        <v>0</v>
      </c>
      <c r="ED9" s="371">
        <f xml:space="preserve"> Ops!ED$34</f>
        <v>0</v>
      </c>
      <c r="EE9" s="371">
        <f xml:space="preserve"> Ops!EE$34</f>
        <v>0</v>
      </c>
      <c r="EF9" s="371">
        <f xml:space="preserve"> Ops!EF$34</f>
        <v>0</v>
      </c>
      <c r="EG9" s="371">
        <f xml:space="preserve"> Ops!EG$34</f>
        <v>0</v>
      </c>
      <c r="EH9" s="371">
        <f xml:space="preserve"> Ops!EH$34</f>
        <v>0</v>
      </c>
      <c r="EI9" s="371">
        <f xml:space="preserve"> Ops!EI$34</f>
        <v>0</v>
      </c>
      <c r="EJ9" s="371">
        <f xml:space="preserve"> Ops!EJ$34</f>
        <v>0</v>
      </c>
      <c r="EK9" s="371">
        <f xml:space="preserve"> Ops!EK$34</f>
        <v>0</v>
      </c>
      <c r="EL9" s="371">
        <f xml:space="preserve"> Ops!EL$34</f>
        <v>0</v>
      </c>
      <c r="EM9" s="371">
        <f xml:space="preserve"> Ops!EM$34</f>
        <v>0</v>
      </c>
      <c r="EN9" s="371">
        <f xml:space="preserve"> Ops!EN$34</f>
        <v>0</v>
      </c>
      <c r="EO9" s="371">
        <f xml:space="preserve"> Ops!EO$34</f>
        <v>0</v>
      </c>
      <c r="EP9" s="371">
        <f xml:space="preserve"> Ops!EP$34</f>
        <v>0</v>
      </c>
      <c r="EQ9" s="371">
        <f xml:space="preserve"> Ops!EQ$34</f>
        <v>0</v>
      </c>
      <c r="ER9" s="371">
        <f xml:space="preserve"> Ops!ER$34</f>
        <v>0</v>
      </c>
      <c r="ES9" s="371">
        <f xml:space="preserve"> Ops!ES$34</f>
        <v>0</v>
      </c>
      <c r="ET9" s="371">
        <f xml:space="preserve"> Ops!ET$34</f>
        <v>0</v>
      </c>
      <c r="EU9" s="371">
        <f xml:space="preserve"> Ops!EU$34</f>
        <v>0</v>
      </c>
      <c r="EV9" s="371">
        <f xml:space="preserve"> Ops!EV$34</f>
        <v>0</v>
      </c>
      <c r="EW9" s="371">
        <f xml:space="preserve"> Ops!EW$34</f>
        <v>0</v>
      </c>
      <c r="EX9" s="371">
        <f xml:space="preserve"> Ops!EX$34</f>
        <v>0</v>
      </c>
      <c r="EY9" s="371">
        <f xml:space="preserve"> Ops!EY$34</f>
        <v>0</v>
      </c>
      <c r="EZ9" s="371">
        <f xml:space="preserve"> Ops!EZ$34</f>
        <v>0</v>
      </c>
      <c r="FA9" s="371">
        <f xml:space="preserve"> Ops!FA$34</f>
        <v>0</v>
      </c>
      <c r="FB9" s="371">
        <f xml:space="preserve"> Ops!FB$34</f>
        <v>0</v>
      </c>
      <c r="FC9" s="371">
        <f xml:space="preserve"> Ops!FC$34</f>
        <v>0</v>
      </c>
      <c r="FD9" s="371">
        <f xml:space="preserve"> Ops!FD$34</f>
        <v>0</v>
      </c>
      <c r="FE9" s="371">
        <f xml:space="preserve"> Ops!FE$34</f>
        <v>0</v>
      </c>
      <c r="FF9" s="371">
        <f xml:space="preserve"> Ops!FF$34</f>
        <v>0</v>
      </c>
      <c r="FG9" s="371">
        <f xml:space="preserve"> Ops!FG$34</f>
        <v>0</v>
      </c>
      <c r="FH9" s="371">
        <f xml:space="preserve"> Ops!FH$34</f>
        <v>0</v>
      </c>
      <c r="FI9" s="371">
        <f xml:space="preserve"> Ops!FI$34</f>
        <v>0</v>
      </c>
      <c r="FJ9" s="371">
        <f xml:space="preserve"> Ops!FJ$34</f>
        <v>0</v>
      </c>
      <c r="FK9" s="371">
        <f xml:space="preserve"> Ops!FK$34</f>
        <v>0</v>
      </c>
      <c r="FL9" s="371">
        <f xml:space="preserve"> Ops!FL$34</f>
        <v>0</v>
      </c>
      <c r="FM9" s="371">
        <f xml:space="preserve"> Ops!FM$34</f>
        <v>0</v>
      </c>
      <c r="FN9" s="371">
        <f xml:space="preserve"> Ops!FN$34</f>
        <v>0</v>
      </c>
      <c r="FO9" s="371">
        <f xml:space="preserve"> Ops!FO$34</f>
        <v>0</v>
      </c>
      <c r="FP9" s="371">
        <f xml:space="preserve"> Ops!FP$34</f>
        <v>0</v>
      </c>
      <c r="FQ9" s="371">
        <f xml:space="preserve"> Ops!FQ$34</f>
        <v>0</v>
      </c>
      <c r="FR9" s="371">
        <f xml:space="preserve"> Ops!FR$34</f>
        <v>0</v>
      </c>
      <c r="FS9" s="371">
        <f xml:space="preserve"> Ops!FS$34</f>
        <v>0</v>
      </c>
      <c r="FT9" s="371">
        <f xml:space="preserve"> Ops!FT$34</f>
        <v>0</v>
      </c>
      <c r="FU9" s="371">
        <f xml:space="preserve"> Ops!FU$34</f>
        <v>0</v>
      </c>
      <c r="FV9" s="371">
        <f xml:space="preserve"> Ops!FV$34</f>
        <v>0</v>
      </c>
      <c r="FW9" s="371">
        <f xml:space="preserve"> Ops!FW$34</f>
        <v>0</v>
      </c>
      <c r="FX9" s="371">
        <f xml:space="preserve"> Ops!FX$34</f>
        <v>0</v>
      </c>
      <c r="FY9" s="371">
        <f xml:space="preserve"> Ops!FY$34</f>
        <v>0</v>
      </c>
      <c r="FZ9" s="371">
        <f xml:space="preserve"> Ops!FZ$34</f>
        <v>0</v>
      </c>
      <c r="GA9" s="371">
        <f xml:space="preserve"> Ops!GA$34</f>
        <v>0</v>
      </c>
      <c r="GB9" s="371">
        <f xml:space="preserve"> Ops!GB$34</f>
        <v>0</v>
      </c>
      <c r="GC9" s="371">
        <f xml:space="preserve"> Ops!GC$34</f>
        <v>0</v>
      </c>
      <c r="GD9" s="371">
        <f xml:space="preserve"> Ops!GD$34</f>
        <v>0</v>
      </c>
      <c r="GE9" s="371">
        <f xml:space="preserve"> Ops!GE$34</f>
        <v>0</v>
      </c>
      <c r="GF9" s="371">
        <f xml:space="preserve"> Ops!GF$34</f>
        <v>0</v>
      </c>
      <c r="GG9" s="371">
        <f xml:space="preserve"> Ops!GG$34</f>
        <v>0</v>
      </c>
      <c r="GH9" s="371">
        <f xml:space="preserve"> Ops!GH$34</f>
        <v>0</v>
      </c>
      <c r="GI9" s="371">
        <f xml:space="preserve"> Ops!GI$34</f>
        <v>0</v>
      </c>
      <c r="GJ9" s="371">
        <f xml:space="preserve"> Ops!GJ$34</f>
        <v>0</v>
      </c>
    </row>
    <row r="10" spans="1:441" s="316" customFormat="1" outlineLevel="1" x14ac:dyDescent="0.25">
      <c r="A10" s="277"/>
      <c r="B10" s="277"/>
      <c r="C10" s="278"/>
      <c r="D10" s="281"/>
      <c r="E10" s="371" t="str">
        <f xml:space="preserve"> Ops!E$43</f>
        <v>O&amp;M expense</v>
      </c>
      <c r="F10" s="371">
        <f xml:space="preserve"> Ops!F$43</f>
        <v>0</v>
      </c>
      <c r="G10" s="371" t="str">
        <f xml:space="preserve"> Ops!G$43</f>
        <v>$ 000s</v>
      </c>
      <c r="H10" s="371">
        <f xml:space="preserve"> Ops!H$43</f>
        <v>-45000</v>
      </c>
      <c r="I10" s="371">
        <f xml:space="preserve"> Ops!I$43</f>
        <v>0</v>
      </c>
      <c r="J10" s="371">
        <f xml:space="preserve"> Ops!J$43</f>
        <v>0</v>
      </c>
      <c r="K10" s="371">
        <f xml:space="preserve"> Ops!K$43</f>
        <v>0</v>
      </c>
      <c r="L10" s="371">
        <f xml:space="preserve"> Ops!L$43</f>
        <v>0</v>
      </c>
      <c r="M10" s="371">
        <f xml:space="preserve"> Ops!M$43</f>
        <v>-375</v>
      </c>
      <c r="N10" s="371">
        <f xml:space="preserve"> Ops!N$43</f>
        <v>-375</v>
      </c>
      <c r="O10" s="371">
        <f xml:space="preserve"> Ops!O$43</f>
        <v>-375</v>
      </c>
      <c r="P10" s="371">
        <f xml:space="preserve"> Ops!P$43</f>
        <v>-375</v>
      </c>
      <c r="Q10" s="371">
        <f xml:space="preserve"> Ops!Q$43</f>
        <v>-375</v>
      </c>
      <c r="R10" s="371">
        <f xml:space="preserve"> Ops!R$43</f>
        <v>-375</v>
      </c>
      <c r="S10" s="371">
        <f xml:space="preserve"> Ops!S$43</f>
        <v>-375</v>
      </c>
      <c r="T10" s="371">
        <f xml:space="preserve"> Ops!T$43</f>
        <v>-375</v>
      </c>
      <c r="U10" s="371">
        <f xml:space="preserve"> Ops!U$43</f>
        <v>-375</v>
      </c>
      <c r="V10" s="371">
        <f xml:space="preserve"> Ops!V$43</f>
        <v>-375</v>
      </c>
      <c r="W10" s="371">
        <f xml:space="preserve"> Ops!W$43</f>
        <v>-375</v>
      </c>
      <c r="X10" s="371">
        <f xml:space="preserve"> Ops!X$43</f>
        <v>-375</v>
      </c>
      <c r="Y10" s="371">
        <f xml:space="preserve"> Ops!Y$43</f>
        <v>-375</v>
      </c>
      <c r="Z10" s="371">
        <f xml:space="preserve"> Ops!Z$43</f>
        <v>-375</v>
      </c>
      <c r="AA10" s="371">
        <f xml:space="preserve"> Ops!AA$43</f>
        <v>-375</v>
      </c>
      <c r="AB10" s="371">
        <f xml:space="preserve"> Ops!AB$43</f>
        <v>-375</v>
      </c>
      <c r="AC10" s="371">
        <f xml:space="preserve"> Ops!AC$43</f>
        <v>-375</v>
      </c>
      <c r="AD10" s="371">
        <f xml:space="preserve"> Ops!AD$43</f>
        <v>-375</v>
      </c>
      <c r="AE10" s="371">
        <f xml:space="preserve"> Ops!AE$43</f>
        <v>-375</v>
      </c>
      <c r="AF10" s="371">
        <f xml:space="preserve"> Ops!AF$43</f>
        <v>-375</v>
      </c>
      <c r="AG10" s="371">
        <f xml:space="preserve"> Ops!AG$43</f>
        <v>-375</v>
      </c>
      <c r="AH10" s="371">
        <f xml:space="preserve"> Ops!AH$43</f>
        <v>-375</v>
      </c>
      <c r="AI10" s="371">
        <f xml:space="preserve"> Ops!AI$43</f>
        <v>-375</v>
      </c>
      <c r="AJ10" s="371">
        <f xml:space="preserve"> Ops!AJ$43</f>
        <v>-375</v>
      </c>
      <c r="AK10" s="371">
        <f xml:space="preserve"> Ops!AK$43</f>
        <v>-375</v>
      </c>
      <c r="AL10" s="371">
        <f xml:space="preserve"> Ops!AL$43</f>
        <v>-375</v>
      </c>
      <c r="AM10" s="371">
        <f xml:space="preserve"> Ops!AM$43</f>
        <v>-375</v>
      </c>
      <c r="AN10" s="371">
        <f xml:space="preserve"> Ops!AN$43</f>
        <v>-375</v>
      </c>
      <c r="AO10" s="371">
        <f xml:space="preserve"> Ops!AO$43</f>
        <v>-375</v>
      </c>
      <c r="AP10" s="371">
        <f xml:space="preserve"> Ops!AP$43</f>
        <v>-375</v>
      </c>
      <c r="AQ10" s="371">
        <f xml:space="preserve"> Ops!AQ$43</f>
        <v>-375</v>
      </c>
      <c r="AR10" s="371">
        <f xml:space="preserve"> Ops!AR$43</f>
        <v>-375</v>
      </c>
      <c r="AS10" s="371">
        <f xml:space="preserve"> Ops!AS$43</f>
        <v>-375</v>
      </c>
      <c r="AT10" s="371">
        <f xml:space="preserve"> Ops!AT$43</f>
        <v>-375</v>
      </c>
      <c r="AU10" s="371">
        <f xml:space="preserve"> Ops!AU$43</f>
        <v>-375</v>
      </c>
      <c r="AV10" s="371">
        <f xml:space="preserve"> Ops!AV$43</f>
        <v>-375</v>
      </c>
      <c r="AW10" s="371">
        <f xml:space="preserve"> Ops!AW$43</f>
        <v>-375</v>
      </c>
      <c r="AX10" s="371">
        <f xml:space="preserve"> Ops!AX$43</f>
        <v>-375</v>
      </c>
      <c r="AY10" s="371">
        <f xml:space="preserve"> Ops!AY$43</f>
        <v>-375</v>
      </c>
      <c r="AZ10" s="371">
        <f xml:space="preserve"> Ops!AZ$43</f>
        <v>-375</v>
      </c>
      <c r="BA10" s="371">
        <f xml:space="preserve"> Ops!BA$43</f>
        <v>-375</v>
      </c>
      <c r="BB10" s="371">
        <f xml:space="preserve"> Ops!BB$43</f>
        <v>-375</v>
      </c>
      <c r="BC10" s="371">
        <f xml:space="preserve"> Ops!BC$43</f>
        <v>-375</v>
      </c>
      <c r="BD10" s="371">
        <f xml:space="preserve"> Ops!BD$43</f>
        <v>-375</v>
      </c>
      <c r="BE10" s="371">
        <f xml:space="preserve"> Ops!BE$43</f>
        <v>-375</v>
      </c>
      <c r="BF10" s="371">
        <f xml:space="preserve"> Ops!BF$43</f>
        <v>-375</v>
      </c>
      <c r="BG10" s="371">
        <f xml:space="preserve"> Ops!BG$43</f>
        <v>-375</v>
      </c>
      <c r="BH10" s="371">
        <f xml:space="preserve"> Ops!BH$43</f>
        <v>-375</v>
      </c>
      <c r="BI10" s="371">
        <f xml:space="preserve"> Ops!BI$43</f>
        <v>-375</v>
      </c>
      <c r="BJ10" s="371">
        <f xml:space="preserve"> Ops!BJ$43</f>
        <v>-375</v>
      </c>
      <c r="BK10" s="371">
        <f xml:space="preserve"> Ops!BK$43</f>
        <v>-375</v>
      </c>
      <c r="BL10" s="371">
        <f xml:space="preserve"> Ops!BL$43</f>
        <v>-375</v>
      </c>
      <c r="BM10" s="371">
        <f xml:space="preserve"> Ops!BM$43</f>
        <v>-375</v>
      </c>
      <c r="BN10" s="371">
        <f xml:space="preserve"> Ops!BN$43</f>
        <v>-375</v>
      </c>
      <c r="BO10" s="371">
        <f xml:space="preserve"> Ops!BO$43</f>
        <v>-375</v>
      </c>
      <c r="BP10" s="371">
        <f xml:space="preserve"> Ops!BP$43</f>
        <v>-375</v>
      </c>
      <c r="BQ10" s="371">
        <f xml:space="preserve"> Ops!BQ$43</f>
        <v>-375</v>
      </c>
      <c r="BR10" s="371">
        <f xml:space="preserve"> Ops!BR$43</f>
        <v>-375</v>
      </c>
      <c r="BS10" s="371">
        <f xml:space="preserve"> Ops!BS$43</f>
        <v>-375</v>
      </c>
      <c r="BT10" s="371">
        <f xml:space="preserve"> Ops!BT$43</f>
        <v>-375</v>
      </c>
      <c r="BU10" s="371">
        <f xml:space="preserve"> Ops!BU$43</f>
        <v>-375</v>
      </c>
      <c r="BV10" s="371">
        <f xml:space="preserve"> Ops!BV$43</f>
        <v>-375</v>
      </c>
      <c r="BW10" s="371">
        <f xml:space="preserve"> Ops!BW$43</f>
        <v>-375</v>
      </c>
      <c r="BX10" s="371">
        <f xml:space="preserve"> Ops!BX$43</f>
        <v>-375</v>
      </c>
      <c r="BY10" s="371">
        <f xml:space="preserve"> Ops!BY$43</f>
        <v>-375</v>
      </c>
      <c r="BZ10" s="371">
        <f xml:space="preserve"> Ops!BZ$43</f>
        <v>-375</v>
      </c>
      <c r="CA10" s="371">
        <f xml:space="preserve"> Ops!CA$43</f>
        <v>-375</v>
      </c>
      <c r="CB10" s="371">
        <f xml:space="preserve"> Ops!CB$43</f>
        <v>-375</v>
      </c>
      <c r="CC10" s="371">
        <f xml:space="preserve"> Ops!CC$43</f>
        <v>-375</v>
      </c>
      <c r="CD10" s="371">
        <f xml:space="preserve"> Ops!CD$43</f>
        <v>-375</v>
      </c>
      <c r="CE10" s="371">
        <f xml:space="preserve"> Ops!CE$43</f>
        <v>-375</v>
      </c>
      <c r="CF10" s="371">
        <f xml:space="preserve"> Ops!CF$43</f>
        <v>-375</v>
      </c>
      <c r="CG10" s="371">
        <f xml:space="preserve"> Ops!CG$43</f>
        <v>-375</v>
      </c>
      <c r="CH10" s="371">
        <f xml:space="preserve"> Ops!CH$43</f>
        <v>-375</v>
      </c>
      <c r="CI10" s="371">
        <f xml:space="preserve"> Ops!CI$43</f>
        <v>-375</v>
      </c>
      <c r="CJ10" s="371">
        <f xml:space="preserve"> Ops!CJ$43</f>
        <v>-375</v>
      </c>
      <c r="CK10" s="371">
        <f xml:space="preserve"> Ops!CK$43</f>
        <v>-375</v>
      </c>
      <c r="CL10" s="371">
        <f xml:space="preserve"> Ops!CL$43</f>
        <v>-375</v>
      </c>
      <c r="CM10" s="371">
        <f xml:space="preserve"> Ops!CM$43</f>
        <v>-375</v>
      </c>
      <c r="CN10" s="371">
        <f xml:space="preserve"> Ops!CN$43</f>
        <v>-375</v>
      </c>
      <c r="CO10" s="371">
        <f xml:space="preserve"> Ops!CO$43</f>
        <v>-375</v>
      </c>
      <c r="CP10" s="371">
        <f xml:space="preserve"> Ops!CP$43</f>
        <v>-375</v>
      </c>
      <c r="CQ10" s="371">
        <f xml:space="preserve"> Ops!CQ$43</f>
        <v>-375</v>
      </c>
      <c r="CR10" s="371">
        <f xml:space="preserve"> Ops!CR$43</f>
        <v>-375</v>
      </c>
      <c r="CS10" s="371">
        <f xml:space="preserve"> Ops!CS$43</f>
        <v>-375</v>
      </c>
      <c r="CT10" s="371">
        <f xml:space="preserve"> Ops!CT$43</f>
        <v>-375</v>
      </c>
      <c r="CU10" s="371">
        <f xml:space="preserve"> Ops!CU$43</f>
        <v>-375</v>
      </c>
      <c r="CV10" s="371">
        <f xml:space="preserve"> Ops!CV$43</f>
        <v>-375</v>
      </c>
      <c r="CW10" s="371">
        <f xml:space="preserve"> Ops!CW$43</f>
        <v>-375</v>
      </c>
      <c r="CX10" s="371">
        <f xml:space="preserve"> Ops!CX$43</f>
        <v>-375</v>
      </c>
      <c r="CY10" s="371">
        <f xml:space="preserve"> Ops!CY$43</f>
        <v>-375</v>
      </c>
      <c r="CZ10" s="371">
        <f xml:space="preserve"> Ops!CZ$43</f>
        <v>-375</v>
      </c>
      <c r="DA10" s="371">
        <f xml:space="preserve"> Ops!DA$43</f>
        <v>-375</v>
      </c>
      <c r="DB10" s="371">
        <f xml:space="preserve"> Ops!DB$43</f>
        <v>-375</v>
      </c>
      <c r="DC10" s="371">
        <f xml:space="preserve"> Ops!DC$43</f>
        <v>-375</v>
      </c>
      <c r="DD10" s="371">
        <f xml:space="preserve"> Ops!DD$43</f>
        <v>-375</v>
      </c>
      <c r="DE10" s="371">
        <f xml:space="preserve"> Ops!DE$43</f>
        <v>-375</v>
      </c>
      <c r="DF10" s="371">
        <f xml:space="preserve"> Ops!DF$43</f>
        <v>-375</v>
      </c>
      <c r="DG10" s="371">
        <f xml:space="preserve"> Ops!DG$43</f>
        <v>-375</v>
      </c>
      <c r="DH10" s="371">
        <f xml:space="preserve"> Ops!DH$43</f>
        <v>-375</v>
      </c>
      <c r="DI10" s="371">
        <f xml:space="preserve"> Ops!DI$43</f>
        <v>-375</v>
      </c>
      <c r="DJ10" s="371">
        <f xml:space="preserve"> Ops!DJ$43</f>
        <v>-375</v>
      </c>
      <c r="DK10" s="371">
        <f xml:space="preserve"> Ops!DK$43</f>
        <v>-375</v>
      </c>
      <c r="DL10" s="371">
        <f xml:space="preserve"> Ops!DL$43</f>
        <v>-375</v>
      </c>
      <c r="DM10" s="371">
        <f xml:space="preserve"> Ops!DM$43</f>
        <v>-375</v>
      </c>
      <c r="DN10" s="371">
        <f xml:space="preserve"> Ops!DN$43</f>
        <v>-375</v>
      </c>
      <c r="DO10" s="371">
        <f xml:space="preserve"> Ops!DO$43</f>
        <v>-375</v>
      </c>
      <c r="DP10" s="371">
        <f xml:space="preserve"> Ops!DP$43</f>
        <v>-375</v>
      </c>
      <c r="DQ10" s="371">
        <f xml:space="preserve"> Ops!DQ$43</f>
        <v>-375</v>
      </c>
      <c r="DR10" s="371">
        <f xml:space="preserve"> Ops!DR$43</f>
        <v>-375</v>
      </c>
      <c r="DS10" s="371">
        <f xml:space="preserve"> Ops!DS$43</f>
        <v>-375</v>
      </c>
      <c r="DT10" s="371">
        <f xml:space="preserve"> Ops!DT$43</f>
        <v>-375</v>
      </c>
      <c r="DU10" s="371">
        <f xml:space="preserve"> Ops!DU$43</f>
        <v>-375</v>
      </c>
      <c r="DV10" s="371">
        <f xml:space="preserve"> Ops!DV$43</f>
        <v>-375</v>
      </c>
      <c r="DW10" s="371">
        <f xml:space="preserve"> Ops!DW$43</f>
        <v>-375</v>
      </c>
      <c r="DX10" s="371">
        <f xml:space="preserve"> Ops!DX$43</f>
        <v>-375</v>
      </c>
      <c r="DY10" s="371">
        <f xml:space="preserve"> Ops!DY$43</f>
        <v>-375</v>
      </c>
      <c r="DZ10" s="371">
        <f xml:space="preserve"> Ops!DZ$43</f>
        <v>-375</v>
      </c>
      <c r="EA10" s="371">
        <f xml:space="preserve"> Ops!EA$43</f>
        <v>-375</v>
      </c>
      <c r="EB10" s="371">
        <f xml:space="preserve"> Ops!EB$43</f>
        <v>-375</v>
      </c>
      <c r="EC10" s="371">
        <f xml:space="preserve"> Ops!EC$43</f>
        <v>0</v>
      </c>
      <c r="ED10" s="371">
        <f xml:space="preserve"> Ops!ED$43</f>
        <v>0</v>
      </c>
      <c r="EE10" s="371">
        <f xml:space="preserve"> Ops!EE$43</f>
        <v>0</v>
      </c>
      <c r="EF10" s="371">
        <f xml:space="preserve"> Ops!EF$43</f>
        <v>0</v>
      </c>
      <c r="EG10" s="371">
        <f xml:space="preserve"> Ops!EG$43</f>
        <v>0</v>
      </c>
      <c r="EH10" s="371">
        <f xml:space="preserve"> Ops!EH$43</f>
        <v>0</v>
      </c>
      <c r="EI10" s="371">
        <f xml:space="preserve"> Ops!EI$43</f>
        <v>0</v>
      </c>
      <c r="EJ10" s="371">
        <f xml:space="preserve"> Ops!EJ$43</f>
        <v>0</v>
      </c>
      <c r="EK10" s="371">
        <f xml:space="preserve"> Ops!EK$43</f>
        <v>0</v>
      </c>
      <c r="EL10" s="371">
        <f xml:space="preserve"> Ops!EL$43</f>
        <v>0</v>
      </c>
      <c r="EM10" s="371">
        <f xml:space="preserve"> Ops!EM$43</f>
        <v>0</v>
      </c>
      <c r="EN10" s="371">
        <f xml:space="preserve"> Ops!EN$43</f>
        <v>0</v>
      </c>
      <c r="EO10" s="371">
        <f xml:space="preserve"> Ops!EO$43</f>
        <v>0</v>
      </c>
      <c r="EP10" s="371">
        <f xml:space="preserve"> Ops!EP$43</f>
        <v>0</v>
      </c>
      <c r="EQ10" s="371">
        <f xml:space="preserve"> Ops!EQ$43</f>
        <v>0</v>
      </c>
      <c r="ER10" s="371">
        <f xml:space="preserve"> Ops!ER$43</f>
        <v>0</v>
      </c>
      <c r="ES10" s="371">
        <f xml:space="preserve"> Ops!ES$43</f>
        <v>0</v>
      </c>
      <c r="ET10" s="371">
        <f xml:space="preserve"> Ops!ET$43</f>
        <v>0</v>
      </c>
      <c r="EU10" s="371">
        <f xml:space="preserve"> Ops!EU$43</f>
        <v>0</v>
      </c>
      <c r="EV10" s="371">
        <f xml:space="preserve"> Ops!EV$43</f>
        <v>0</v>
      </c>
      <c r="EW10" s="371">
        <f xml:space="preserve"> Ops!EW$43</f>
        <v>0</v>
      </c>
      <c r="EX10" s="371">
        <f xml:space="preserve"> Ops!EX$43</f>
        <v>0</v>
      </c>
      <c r="EY10" s="371">
        <f xml:space="preserve"> Ops!EY$43</f>
        <v>0</v>
      </c>
      <c r="EZ10" s="371">
        <f xml:space="preserve"> Ops!EZ$43</f>
        <v>0</v>
      </c>
      <c r="FA10" s="371">
        <f xml:space="preserve"> Ops!FA$43</f>
        <v>0</v>
      </c>
      <c r="FB10" s="371">
        <f xml:space="preserve"> Ops!FB$43</f>
        <v>0</v>
      </c>
      <c r="FC10" s="371">
        <f xml:space="preserve"> Ops!FC$43</f>
        <v>0</v>
      </c>
      <c r="FD10" s="371">
        <f xml:space="preserve"> Ops!FD$43</f>
        <v>0</v>
      </c>
      <c r="FE10" s="371">
        <f xml:space="preserve"> Ops!FE$43</f>
        <v>0</v>
      </c>
      <c r="FF10" s="371">
        <f xml:space="preserve"> Ops!FF$43</f>
        <v>0</v>
      </c>
      <c r="FG10" s="371">
        <f xml:space="preserve"> Ops!FG$43</f>
        <v>0</v>
      </c>
      <c r="FH10" s="371">
        <f xml:space="preserve"> Ops!FH$43</f>
        <v>0</v>
      </c>
      <c r="FI10" s="371">
        <f xml:space="preserve"> Ops!FI$43</f>
        <v>0</v>
      </c>
      <c r="FJ10" s="371">
        <f xml:space="preserve"> Ops!FJ$43</f>
        <v>0</v>
      </c>
      <c r="FK10" s="371">
        <f xml:space="preserve"> Ops!FK$43</f>
        <v>0</v>
      </c>
      <c r="FL10" s="371">
        <f xml:space="preserve"> Ops!FL$43</f>
        <v>0</v>
      </c>
      <c r="FM10" s="371">
        <f xml:space="preserve"> Ops!FM$43</f>
        <v>0</v>
      </c>
      <c r="FN10" s="371">
        <f xml:space="preserve"> Ops!FN$43</f>
        <v>0</v>
      </c>
      <c r="FO10" s="371">
        <f xml:space="preserve"> Ops!FO$43</f>
        <v>0</v>
      </c>
      <c r="FP10" s="371">
        <f xml:space="preserve"> Ops!FP$43</f>
        <v>0</v>
      </c>
      <c r="FQ10" s="371">
        <f xml:space="preserve"> Ops!FQ$43</f>
        <v>0</v>
      </c>
      <c r="FR10" s="371">
        <f xml:space="preserve"> Ops!FR$43</f>
        <v>0</v>
      </c>
      <c r="FS10" s="371">
        <f xml:space="preserve"> Ops!FS$43</f>
        <v>0</v>
      </c>
      <c r="FT10" s="371">
        <f xml:space="preserve"> Ops!FT$43</f>
        <v>0</v>
      </c>
      <c r="FU10" s="371">
        <f xml:space="preserve"> Ops!FU$43</f>
        <v>0</v>
      </c>
      <c r="FV10" s="371">
        <f xml:space="preserve"> Ops!FV$43</f>
        <v>0</v>
      </c>
      <c r="FW10" s="371">
        <f xml:space="preserve"> Ops!FW$43</f>
        <v>0</v>
      </c>
      <c r="FX10" s="371">
        <f xml:space="preserve"> Ops!FX$43</f>
        <v>0</v>
      </c>
      <c r="FY10" s="371">
        <f xml:space="preserve"> Ops!FY$43</f>
        <v>0</v>
      </c>
      <c r="FZ10" s="371">
        <f xml:space="preserve"> Ops!FZ$43</f>
        <v>0</v>
      </c>
      <c r="GA10" s="371">
        <f xml:space="preserve"> Ops!GA$43</f>
        <v>0</v>
      </c>
      <c r="GB10" s="371">
        <f xml:space="preserve"> Ops!GB$43</f>
        <v>0</v>
      </c>
      <c r="GC10" s="371">
        <f xml:space="preserve"> Ops!GC$43</f>
        <v>0</v>
      </c>
      <c r="GD10" s="371">
        <f xml:space="preserve"> Ops!GD$43</f>
        <v>0</v>
      </c>
      <c r="GE10" s="371">
        <f xml:space="preserve"> Ops!GE$43</f>
        <v>0</v>
      </c>
      <c r="GF10" s="371">
        <f xml:space="preserve"> Ops!GF$43</f>
        <v>0</v>
      </c>
      <c r="GG10" s="371">
        <f xml:space="preserve"> Ops!GG$43</f>
        <v>0</v>
      </c>
      <c r="GH10" s="371">
        <f xml:space="preserve"> Ops!GH$43</f>
        <v>0</v>
      </c>
      <c r="GI10" s="371">
        <f xml:space="preserve"> Ops!GI$43</f>
        <v>0</v>
      </c>
      <c r="GJ10" s="371">
        <f xml:space="preserve"> Ops!GJ$43</f>
        <v>0</v>
      </c>
    </row>
    <row r="11" spans="1:441" outlineLevel="1" x14ac:dyDescent="0.25">
      <c r="A11" s="277"/>
      <c r="D11" s="281"/>
      <c r="E11" s="308" t="s">
        <v>51</v>
      </c>
      <c r="F11" s="308"/>
      <c r="G11" s="280" t="str">
        <f>SMU</f>
        <v>$ 000s</v>
      </c>
      <c r="H11" s="308">
        <f xml:space="preserve"> SUM(J11:GJ11)</f>
        <v>395294.29450307315</v>
      </c>
      <c r="I11" s="308"/>
      <c r="J11" s="308">
        <f t="shared" ref="J11:AO11" si="0">SUM(J9:J10)</f>
        <v>0</v>
      </c>
      <c r="K11" s="308">
        <f t="shared" si="0"/>
        <v>0</v>
      </c>
      <c r="L11" s="308">
        <f t="shared" si="0"/>
        <v>0</v>
      </c>
      <c r="M11" s="308">
        <f t="shared" si="0"/>
        <v>4826.6250000000018</v>
      </c>
      <c r="N11" s="308">
        <f t="shared" si="0"/>
        <v>5299.5000000000009</v>
      </c>
      <c r="O11" s="308">
        <f t="shared" si="0"/>
        <v>2068.1874999999986</v>
      </c>
      <c r="P11" s="308">
        <f t="shared" si="0"/>
        <v>2068.1875</v>
      </c>
      <c r="Q11" s="308">
        <f t="shared" si="0"/>
        <v>4800.7462686567187</v>
      </c>
      <c r="R11" s="308">
        <f t="shared" si="0"/>
        <v>5271.2686567164192</v>
      </c>
      <c r="S11" s="308">
        <f t="shared" si="0"/>
        <v>2056.0323383084569</v>
      </c>
      <c r="T11" s="308">
        <f t="shared" si="0"/>
        <v>2056.0323383084583</v>
      </c>
      <c r="U11" s="308">
        <f t="shared" si="0"/>
        <v>4774.9962872206161</v>
      </c>
      <c r="V11" s="308">
        <f t="shared" si="0"/>
        <v>5243.177767877035</v>
      </c>
      <c r="W11" s="308">
        <f t="shared" si="0"/>
        <v>2043.937650058167</v>
      </c>
      <c r="X11" s="308">
        <f t="shared" si="0"/>
        <v>2043.9376500581684</v>
      </c>
      <c r="Y11" s="308">
        <f t="shared" si="0"/>
        <v>4749.3744151448909</v>
      </c>
      <c r="Z11" s="308">
        <f t="shared" si="0"/>
        <v>5215.2266347035174</v>
      </c>
      <c r="AA11" s="308">
        <f t="shared" si="0"/>
        <v>2031.9031343862353</v>
      </c>
      <c r="AB11" s="308">
        <f t="shared" si="0"/>
        <v>2031.9031343862371</v>
      </c>
      <c r="AC11" s="308">
        <f t="shared" si="0"/>
        <v>4723.8800150695452</v>
      </c>
      <c r="AD11" s="308">
        <f t="shared" si="0"/>
        <v>5187.4145618940493</v>
      </c>
      <c r="AE11" s="308">
        <f t="shared" si="0"/>
        <v>2019.9284919266029</v>
      </c>
      <c r="AF11" s="308">
        <f t="shared" si="0"/>
        <v>2019.9284919266047</v>
      </c>
      <c r="AG11" s="308">
        <f t="shared" si="0"/>
        <v>4698.5124528055185</v>
      </c>
      <c r="AH11" s="308">
        <f t="shared" si="0"/>
        <v>5159.7408576060197</v>
      </c>
      <c r="AI11" s="308">
        <f t="shared" si="0"/>
        <v>2008.0134248025911</v>
      </c>
      <c r="AJ11" s="308">
        <f t="shared" si="0"/>
        <v>2008.013424802592</v>
      </c>
      <c r="AK11" s="308">
        <f t="shared" si="0"/>
        <v>4673.2710973189251</v>
      </c>
      <c r="AL11" s="308">
        <f t="shared" si="0"/>
        <v>5132.2048334388264</v>
      </c>
      <c r="AM11" s="308">
        <f t="shared" si="0"/>
        <v>1996.1576366194936</v>
      </c>
      <c r="AN11" s="308">
        <f t="shared" si="0"/>
        <v>1996.157636619495</v>
      </c>
      <c r="AO11" s="308">
        <f t="shared" si="0"/>
        <v>4648.1553207153484</v>
      </c>
      <c r="AP11" s="308">
        <f t="shared" ref="AP11:BU11" si="1">SUM(AP9:AP10)</f>
        <v>5104.8058044167419</v>
      </c>
      <c r="AQ11" s="308">
        <f t="shared" si="1"/>
        <v>1984.3608324572078</v>
      </c>
      <c r="AR11" s="308">
        <f t="shared" si="1"/>
        <v>1984.3608324572092</v>
      </c>
      <c r="AS11" s="308">
        <f t="shared" si="1"/>
        <v>4623.1644982242278</v>
      </c>
      <c r="AT11" s="308">
        <f t="shared" si="1"/>
        <v>5077.5430889718846</v>
      </c>
      <c r="AU11" s="308">
        <f t="shared" si="1"/>
        <v>1972.6227188628936</v>
      </c>
      <c r="AV11" s="308">
        <f t="shared" si="1"/>
        <v>1972.6227188628945</v>
      </c>
      <c r="AW11" s="308">
        <f t="shared" si="1"/>
        <v>4598.298008183313</v>
      </c>
      <c r="AX11" s="308">
        <f t="shared" si="1"/>
        <v>5050.4160089272491</v>
      </c>
      <c r="AY11" s="308">
        <f t="shared" si="1"/>
        <v>1960.9430038436753</v>
      </c>
      <c r="AZ11" s="308">
        <f t="shared" si="1"/>
        <v>1960.9430038436767</v>
      </c>
      <c r="BA11" s="308">
        <f t="shared" si="1"/>
        <v>4573.5552320231973</v>
      </c>
      <c r="BB11" s="308">
        <f t="shared" si="1"/>
        <v>5023.42388947985</v>
      </c>
      <c r="BC11" s="308">
        <f t="shared" si="1"/>
        <v>1949.3213968593791</v>
      </c>
      <c r="BD11" s="308">
        <f t="shared" si="1"/>
        <v>1949.3213968593805</v>
      </c>
      <c r="BE11" s="308">
        <f t="shared" si="1"/>
        <v>4548.9355542519379</v>
      </c>
      <c r="BF11" s="308">
        <f t="shared" si="1"/>
        <v>4996.5660591839314</v>
      </c>
      <c r="BG11" s="308">
        <f t="shared" si="1"/>
        <v>1937.7576088153023</v>
      </c>
      <c r="BH11" s="308">
        <f t="shared" si="1"/>
        <v>1937.7576088153037</v>
      </c>
      <c r="BI11" s="308">
        <f t="shared" si="1"/>
        <v>4524.4383624397406</v>
      </c>
      <c r="BJ11" s="308">
        <f t="shared" si="1"/>
        <v>4969.8418499342615</v>
      </c>
      <c r="BK11" s="308">
        <f t="shared" si="1"/>
        <v>1926.2513520550283</v>
      </c>
      <c r="BL11" s="308">
        <f t="shared" si="1"/>
        <v>1926.2513520550297</v>
      </c>
      <c r="BM11" s="308">
        <f t="shared" si="1"/>
        <v>4500.0630472037219</v>
      </c>
      <c r="BN11" s="308">
        <f t="shared" si="1"/>
        <v>4943.2505969495141</v>
      </c>
      <c r="BO11" s="308">
        <f t="shared" si="1"/>
        <v>1914.8023403532616</v>
      </c>
      <c r="BP11" s="308">
        <f t="shared" si="1"/>
        <v>1914.8023403532634</v>
      </c>
      <c r="BQ11" s="308">
        <f t="shared" si="1"/>
        <v>4475.8090021927592</v>
      </c>
      <c r="BR11" s="308">
        <f t="shared" si="1"/>
        <v>4916.791638755737</v>
      </c>
      <c r="BS11" s="308">
        <f t="shared" si="1"/>
        <v>1903.4102889087189</v>
      </c>
      <c r="BT11" s="308">
        <f t="shared" si="1"/>
        <v>1903.4102889087203</v>
      </c>
      <c r="BU11" s="308">
        <f t="shared" si="1"/>
        <v>4451.675624072398</v>
      </c>
      <c r="BV11" s="308">
        <f t="shared" ref="BV11:DA11" si="2">SUM(BV9:BV10)</f>
        <v>4890.464317169889</v>
      </c>
      <c r="BW11" s="308">
        <f t="shared" si="2"/>
        <v>1892.0749143370344</v>
      </c>
      <c r="BX11" s="308">
        <f t="shared" si="2"/>
        <v>1892.0749143370358</v>
      </c>
      <c r="BY11" s="308">
        <f t="shared" si="2"/>
        <v>4427.6623125098486</v>
      </c>
      <c r="BZ11" s="308">
        <f t="shared" si="2"/>
        <v>4864.2679772834717</v>
      </c>
      <c r="CA11" s="308">
        <f t="shared" si="2"/>
        <v>1880.7959346637153</v>
      </c>
      <c r="CB11" s="308">
        <f t="shared" si="2"/>
        <v>1880.7959346637167</v>
      </c>
      <c r="CC11" s="308">
        <f t="shared" si="2"/>
        <v>4403.7684701590542</v>
      </c>
      <c r="CD11" s="308">
        <f t="shared" si="2"/>
        <v>4838.2019674462408</v>
      </c>
      <c r="CE11" s="308">
        <f t="shared" si="2"/>
        <v>1869.5730693171304</v>
      </c>
      <c r="CF11" s="308">
        <f t="shared" si="2"/>
        <v>1869.5730693171317</v>
      </c>
      <c r="CG11" s="308">
        <f t="shared" si="2"/>
        <v>4379.993502645827</v>
      </c>
      <c r="CH11" s="308">
        <f t="shared" si="2"/>
        <v>4812.265639249993</v>
      </c>
      <c r="CI11" s="308">
        <f t="shared" si="2"/>
        <v>1858.4060391215235</v>
      </c>
      <c r="CJ11" s="308">
        <f t="shared" si="2"/>
        <v>1858.4060391215244</v>
      </c>
      <c r="CK11" s="308">
        <f t="shared" si="2"/>
        <v>4356.3368185530626</v>
      </c>
      <c r="CL11" s="308">
        <f t="shared" si="2"/>
        <v>4786.45834751243</v>
      </c>
      <c r="CM11" s="308">
        <f t="shared" si="2"/>
        <v>1847.2945662900729</v>
      </c>
      <c r="CN11" s="308">
        <f t="shared" si="2"/>
        <v>1847.2945662900743</v>
      </c>
      <c r="CO11" s="308">
        <f t="shared" si="2"/>
        <v>4332.7978294060313</v>
      </c>
      <c r="CP11" s="308">
        <f t="shared" si="2"/>
        <v>4760.779450261125</v>
      </c>
      <c r="CQ11" s="308">
        <f t="shared" si="2"/>
        <v>1836.2383744179833</v>
      </c>
      <c r="CR11" s="308">
        <f t="shared" si="2"/>
        <v>1836.2383744179842</v>
      </c>
      <c r="CS11" s="308">
        <f t="shared" si="2"/>
        <v>4309.375949657745</v>
      </c>
      <c r="CT11" s="308">
        <f t="shared" si="2"/>
        <v>4735.2283087175392</v>
      </c>
      <c r="CU11" s="308">
        <f t="shared" si="2"/>
        <v>1825.2371884756062</v>
      </c>
      <c r="CV11" s="308">
        <f t="shared" si="2"/>
        <v>1825.2371884756071</v>
      </c>
      <c r="CW11" s="308">
        <f t="shared" si="2"/>
        <v>4286.0705966743726</v>
      </c>
      <c r="CX11" s="308">
        <f t="shared" si="2"/>
        <v>4709.8042872811347</v>
      </c>
      <c r="CY11" s="308">
        <f t="shared" si="2"/>
        <v>1814.2907348015983</v>
      </c>
      <c r="CZ11" s="308">
        <f t="shared" si="2"/>
        <v>1814.2907348015997</v>
      </c>
      <c r="DA11" s="308">
        <f t="shared" si="2"/>
        <v>4262.881190720771</v>
      </c>
      <c r="DB11" s="308">
        <f t="shared" ref="DB11:EG11" si="3">SUM(DB9:DB10)</f>
        <v>4684.5067535135677</v>
      </c>
      <c r="DC11" s="308">
        <f t="shared" si="3"/>
        <v>1803.3987410961181</v>
      </c>
      <c r="DD11" s="308">
        <f t="shared" si="3"/>
        <v>1803.398741096119</v>
      </c>
      <c r="DE11" s="308">
        <f t="shared" si="3"/>
        <v>4239.8071549460401</v>
      </c>
      <c r="DF11" s="308">
        <f t="shared" si="3"/>
        <v>4659.3350781229528</v>
      </c>
      <c r="DG11" s="308">
        <f t="shared" si="3"/>
        <v>1792.5609364140478</v>
      </c>
      <c r="DH11" s="308">
        <f t="shared" si="3"/>
        <v>1792.5609364140491</v>
      </c>
      <c r="DI11" s="308">
        <f t="shared" si="3"/>
        <v>4216.8479153691951</v>
      </c>
      <c r="DJ11" s="308">
        <f t="shared" si="3"/>
        <v>4634.2886349482114</v>
      </c>
      <c r="DK11" s="308">
        <f t="shared" si="3"/>
        <v>1781.7770511582571</v>
      </c>
      <c r="DL11" s="308">
        <f t="shared" si="3"/>
        <v>1781.777051158258</v>
      </c>
      <c r="DM11" s="308">
        <f t="shared" si="3"/>
        <v>4194.0029008648717</v>
      </c>
      <c r="DN11" s="308">
        <f t="shared" si="3"/>
        <v>4609.366800943495</v>
      </c>
      <c r="DO11" s="308">
        <f t="shared" si="3"/>
        <v>1771.0468170728927</v>
      </c>
      <c r="DP11" s="308">
        <f t="shared" si="3"/>
        <v>1771.0468170728941</v>
      </c>
      <c r="DQ11" s="308">
        <f t="shared" si="3"/>
        <v>4171.271543149126</v>
      </c>
      <c r="DR11" s="308">
        <f t="shared" si="3"/>
        <v>4584.5689561626823</v>
      </c>
      <c r="DS11" s="308">
        <f t="shared" si="3"/>
        <v>1760.3699672367097</v>
      </c>
      <c r="DT11" s="308">
        <f t="shared" si="3"/>
        <v>1760.3699672367106</v>
      </c>
      <c r="DU11" s="308">
        <f t="shared" si="3"/>
        <v>4148.6532767653007</v>
      </c>
      <c r="DV11" s="308">
        <f t="shared" si="3"/>
        <v>4559.8944837439649</v>
      </c>
      <c r="DW11" s="308">
        <f t="shared" si="3"/>
        <v>1749.7462360564282</v>
      </c>
      <c r="DX11" s="308">
        <f t="shared" si="3"/>
        <v>1749.7462360564291</v>
      </c>
      <c r="DY11" s="308">
        <f t="shared" si="3"/>
        <v>4126.1475390699525</v>
      </c>
      <c r="DZ11" s="308">
        <f t="shared" si="3"/>
        <v>4535.3427698944924</v>
      </c>
      <c r="EA11" s="308">
        <f t="shared" si="3"/>
        <v>1739.1753592601276</v>
      </c>
      <c r="EB11" s="308">
        <f t="shared" si="3"/>
        <v>1739.175359260129</v>
      </c>
      <c r="EC11" s="308">
        <f t="shared" si="3"/>
        <v>0</v>
      </c>
      <c r="ED11" s="308">
        <f t="shared" si="3"/>
        <v>0</v>
      </c>
      <c r="EE11" s="308">
        <f t="shared" si="3"/>
        <v>0</v>
      </c>
      <c r="EF11" s="308">
        <f t="shared" si="3"/>
        <v>0</v>
      </c>
      <c r="EG11" s="308">
        <f t="shared" si="3"/>
        <v>0</v>
      </c>
      <c r="EH11" s="308">
        <f t="shared" ref="EH11:FM11" si="4">SUM(EH9:EH10)</f>
        <v>0</v>
      </c>
      <c r="EI11" s="308">
        <f t="shared" si="4"/>
        <v>0</v>
      </c>
      <c r="EJ11" s="308">
        <f t="shared" si="4"/>
        <v>0</v>
      </c>
      <c r="EK11" s="308">
        <f t="shared" si="4"/>
        <v>0</v>
      </c>
      <c r="EL11" s="308">
        <f t="shared" si="4"/>
        <v>0</v>
      </c>
      <c r="EM11" s="308">
        <f t="shared" si="4"/>
        <v>0</v>
      </c>
      <c r="EN11" s="308">
        <f t="shared" si="4"/>
        <v>0</v>
      </c>
      <c r="EO11" s="308">
        <f t="shared" si="4"/>
        <v>0</v>
      </c>
      <c r="EP11" s="308">
        <f t="shared" si="4"/>
        <v>0</v>
      </c>
      <c r="EQ11" s="308">
        <f t="shared" si="4"/>
        <v>0</v>
      </c>
      <c r="ER11" s="308">
        <f t="shared" si="4"/>
        <v>0</v>
      </c>
      <c r="ES11" s="308">
        <f t="shared" si="4"/>
        <v>0</v>
      </c>
      <c r="ET11" s="308">
        <f t="shared" si="4"/>
        <v>0</v>
      </c>
      <c r="EU11" s="308">
        <f t="shared" si="4"/>
        <v>0</v>
      </c>
      <c r="EV11" s="308">
        <f t="shared" si="4"/>
        <v>0</v>
      </c>
      <c r="EW11" s="308">
        <f t="shared" si="4"/>
        <v>0</v>
      </c>
      <c r="EX11" s="308">
        <f t="shared" si="4"/>
        <v>0</v>
      </c>
      <c r="EY11" s="308">
        <f t="shared" si="4"/>
        <v>0</v>
      </c>
      <c r="EZ11" s="308">
        <f t="shared" si="4"/>
        <v>0</v>
      </c>
      <c r="FA11" s="308">
        <f t="shared" si="4"/>
        <v>0</v>
      </c>
      <c r="FB11" s="308">
        <f t="shared" si="4"/>
        <v>0</v>
      </c>
      <c r="FC11" s="308">
        <f t="shared" si="4"/>
        <v>0</v>
      </c>
      <c r="FD11" s="308">
        <f t="shared" si="4"/>
        <v>0</v>
      </c>
      <c r="FE11" s="308">
        <f t="shared" si="4"/>
        <v>0</v>
      </c>
      <c r="FF11" s="308">
        <f t="shared" si="4"/>
        <v>0</v>
      </c>
      <c r="FG11" s="308">
        <f t="shared" si="4"/>
        <v>0</v>
      </c>
      <c r="FH11" s="308">
        <f t="shared" si="4"/>
        <v>0</v>
      </c>
      <c r="FI11" s="308">
        <f t="shared" si="4"/>
        <v>0</v>
      </c>
      <c r="FJ11" s="308">
        <f t="shared" si="4"/>
        <v>0</v>
      </c>
      <c r="FK11" s="308">
        <f t="shared" si="4"/>
        <v>0</v>
      </c>
      <c r="FL11" s="308">
        <f t="shared" si="4"/>
        <v>0</v>
      </c>
      <c r="FM11" s="308">
        <f t="shared" si="4"/>
        <v>0</v>
      </c>
      <c r="FN11" s="308">
        <f t="shared" ref="FN11:GJ11" si="5">SUM(FN9:FN10)</f>
        <v>0</v>
      </c>
      <c r="FO11" s="308">
        <f t="shared" si="5"/>
        <v>0</v>
      </c>
      <c r="FP11" s="308">
        <f t="shared" si="5"/>
        <v>0</v>
      </c>
      <c r="FQ11" s="308">
        <f t="shared" si="5"/>
        <v>0</v>
      </c>
      <c r="FR11" s="308">
        <f t="shared" si="5"/>
        <v>0</v>
      </c>
      <c r="FS11" s="308">
        <f t="shared" si="5"/>
        <v>0</v>
      </c>
      <c r="FT11" s="308">
        <f t="shared" si="5"/>
        <v>0</v>
      </c>
      <c r="FU11" s="308">
        <f t="shared" si="5"/>
        <v>0</v>
      </c>
      <c r="FV11" s="308">
        <f t="shared" si="5"/>
        <v>0</v>
      </c>
      <c r="FW11" s="308">
        <f t="shared" si="5"/>
        <v>0</v>
      </c>
      <c r="FX11" s="308">
        <f t="shared" si="5"/>
        <v>0</v>
      </c>
      <c r="FY11" s="308">
        <f t="shared" si="5"/>
        <v>0</v>
      </c>
      <c r="FZ11" s="308">
        <f t="shared" si="5"/>
        <v>0</v>
      </c>
      <c r="GA11" s="308">
        <f t="shared" si="5"/>
        <v>0</v>
      </c>
      <c r="GB11" s="308">
        <f t="shared" si="5"/>
        <v>0</v>
      </c>
      <c r="GC11" s="308">
        <f t="shared" si="5"/>
        <v>0</v>
      </c>
      <c r="GD11" s="308">
        <f t="shared" si="5"/>
        <v>0</v>
      </c>
      <c r="GE11" s="308">
        <f t="shared" si="5"/>
        <v>0</v>
      </c>
      <c r="GF11" s="308">
        <f t="shared" si="5"/>
        <v>0</v>
      </c>
      <c r="GG11" s="308">
        <f t="shared" si="5"/>
        <v>0</v>
      </c>
      <c r="GH11" s="308">
        <f t="shared" si="5"/>
        <v>0</v>
      </c>
      <c r="GI11" s="308">
        <f t="shared" si="5"/>
        <v>0</v>
      </c>
      <c r="GJ11" s="308">
        <f t="shared" si="5"/>
        <v>0</v>
      </c>
    </row>
    <row r="12" spans="1:441" outlineLevel="1" x14ac:dyDescent="0.25"/>
    <row r="13" spans="1:441" s="316" customFormat="1" outlineLevel="1" x14ac:dyDescent="0.25">
      <c r="A13" s="277"/>
      <c r="B13" s="277"/>
      <c r="C13" s="278"/>
      <c r="D13" s="281"/>
      <c r="E13" s="371" t="str">
        <f xml:space="preserve"> Acct!E$13</f>
        <v>Solar asset depreciation</v>
      </c>
      <c r="F13" s="371">
        <f xml:space="preserve"> Acct!F$13</f>
        <v>0</v>
      </c>
      <c r="G13" s="371" t="str">
        <f xml:space="preserve"> Acct!G$13</f>
        <v>$ 000s</v>
      </c>
      <c r="H13" s="371">
        <f xml:space="preserve"> Acct!H$13</f>
        <v>-100000</v>
      </c>
      <c r="I13" s="371">
        <f xml:space="preserve"> Acct!I$13</f>
        <v>0</v>
      </c>
      <c r="J13" s="371">
        <f xml:space="preserve"> Acct!J$13</f>
        <v>0</v>
      </c>
      <c r="K13" s="371">
        <f xml:space="preserve"> Acct!K$13</f>
        <v>0</v>
      </c>
      <c r="L13" s="371">
        <f xml:space="preserve"> Acct!L$13</f>
        <v>0</v>
      </c>
      <c r="M13" s="371">
        <f xml:space="preserve"> Acct!M$13</f>
        <v>-1000</v>
      </c>
      <c r="N13" s="371">
        <f xml:space="preserve"> Acct!N$13</f>
        <v>-1000</v>
      </c>
      <c r="O13" s="371">
        <f xml:space="preserve"> Acct!O$13</f>
        <v>-1000</v>
      </c>
      <c r="P13" s="371">
        <f xml:space="preserve"> Acct!P$13</f>
        <v>-1000</v>
      </c>
      <c r="Q13" s="371">
        <f xml:space="preserve"> Acct!Q$13</f>
        <v>-1000</v>
      </c>
      <c r="R13" s="371">
        <f xml:space="preserve"> Acct!R$13</f>
        <v>-1000</v>
      </c>
      <c r="S13" s="371">
        <f xml:space="preserve"> Acct!S$13</f>
        <v>-1000</v>
      </c>
      <c r="T13" s="371">
        <f xml:space="preserve"> Acct!T$13</f>
        <v>-1000</v>
      </c>
      <c r="U13" s="371">
        <f xml:space="preserve"> Acct!U$13</f>
        <v>-1000</v>
      </c>
      <c r="V13" s="371">
        <f xml:space="preserve"> Acct!V$13</f>
        <v>-1000</v>
      </c>
      <c r="W13" s="371">
        <f xml:space="preserve"> Acct!W$13</f>
        <v>-1000</v>
      </c>
      <c r="X13" s="371">
        <f xml:space="preserve"> Acct!X$13</f>
        <v>-1000</v>
      </c>
      <c r="Y13" s="371">
        <f xml:space="preserve"> Acct!Y$13</f>
        <v>-1000</v>
      </c>
      <c r="Z13" s="371">
        <f xml:space="preserve"> Acct!Z$13</f>
        <v>-1000</v>
      </c>
      <c r="AA13" s="371">
        <f xml:space="preserve"> Acct!AA$13</f>
        <v>-1000</v>
      </c>
      <c r="AB13" s="371">
        <f xml:space="preserve"> Acct!AB$13</f>
        <v>-1000</v>
      </c>
      <c r="AC13" s="371">
        <f xml:space="preserve"> Acct!AC$13</f>
        <v>-1000</v>
      </c>
      <c r="AD13" s="371">
        <f xml:space="preserve"> Acct!AD$13</f>
        <v>-1000</v>
      </c>
      <c r="AE13" s="371">
        <f xml:space="preserve"> Acct!AE$13</f>
        <v>-1000</v>
      </c>
      <c r="AF13" s="371">
        <f xml:space="preserve"> Acct!AF$13</f>
        <v>-1000</v>
      </c>
      <c r="AG13" s="371">
        <f xml:space="preserve"> Acct!AG$13</f>
        <v>-1000</v>
      </c>
      <c r="AH13" s="371">
        <f xml:space="preserve"> Acct!AH$13</f>
        <v>-1000</v>
      </c>
      <c r="AI13" s="371">
        <f xml:space="preserve"> Acct!AI$13</f>
        <v>-1000</v>
      </c>
      <c r="AJ13" s="371">
        <f xml:space="preserve"> Acct!AJ$13</f>
        <v>-1000</v>
      </c>
      <c r="AK13" s="371">
        <f xml:space="preserve"> Acct!AK$13</f>
        <v>-1000</v>
      </c>
      <c r="AL13" s="371">
        <f xml:space="preserve"> Acct!AL$13</f>
        <v>-1000</v>
      </c>
      <c r="AM13" s="371">
        <f xml:space="preserve"> Acct!AM$13</f>
        <v>-1000</v>
      </c>
      <c r="AN13" s="371">
        <f xml:space="preserve"> Acct!AN$13</f>
        <v>-1000</v>
      </c>
      <c r="AO13" s="371">
        <f xml:space="preserve"> Acct!AO$13</f>
        <v>-1000</v>
      </c>
      <c r="AP13" s="371">
        <f xml:space="preserve"> Acct!AP$13</f>
        <v>-1000</v>
      </c>
      <c r="AQ13" s="371">
        <f xml:space="preserve"> Acct!AQ$13</f>
        <v>-1000</v>
      </c>
      <c r="AR13" s="371">
        <f xml:space="preserve"> Acct!AR$13</f>
        <v>-1000</v>
      </c>
      <c r="AS13" s="371">
        <f xml:space="preserve"> Acct!AS$13</f>
        <v>-1000</v>
      </c>
      <c r="AT13" s="371">
        <f xml:space="preserve"> Acct!AT$13</f>
        <v>-1000</v>
      </c>
      <c r="AU13" s="371">
        <f xml:space="preserve"> Acct!AU$13</f>
        <v>-1000</v>
      </c>
      <c r="AV13" s="371">
        <f xml:space="preserve"> Acct!AV$13</f>
        <v>-1000</v>
      </c>
      <c r="AW13" s="371">
        <f xml:space="preserve"> Acct!AW$13</f>
        <v>-1000</v>
      </c>
      <c r="AX13" s="371">
        <f xml:space="preserve"> Acct!AX$13</f>
        <v>-1000</v>
      </c>
      <c r="AY13" s="371">
        <f xml:space="preserve"> Acct!AY$13</f>
        <v>-1000</v>
      </c>
      <c r="AZ13" s="371">
        <f xml:space="preserve"> Acct!AZ$13</f>
        <v>-1000</v>
      </c>
      <c r="BA13" s="371">
        <f xml:space="preserve"> Acct!BA$13</f>
        <v>-1000</v>
      </c>
      <c r="BB13" s="371">
        <f xml:space="preserve"> Acct!BB$13</f>
        <v>-1000</v>
      </c>
      <c r="BC13" s="371">
        <f xml:space="preserve"> Acct!BC$13</f>
        <v>-1000</v>
      </c>
      <c r="BD13" s="371">
        <f xml:space="preserve"> Acct!BD$13</f>
        <v>-1000</v>
      </c>
      <c r="BE13" s="371">
        <f xml:space="preserve"> Acct!BE$13</f>
        <v>-1000</v>
      </c>
      <c r="BF13" s="371">
        <f xml:space="preserve"> Acct!BF$13</f>
        <v>-1000</v>
      </c>
      <c r="BG13" s="371">
        <f xml:space="preserve"> Acct!BG$13</f>
        <v>-1000</v>
      </c>
      <c r="BH13" s="371">
        <f xml:space="preserve"> Acct!BH$13</f>
        <v>-1000</v>
      </c>
      <c r="BI13" s="371">
        <f xml:space="preserve"> Acct!BI$13</f>
        <v>-1000</v>
      </c>
      <c r="BJ13" s="371">
        <f xml:space="preserve"> Acct!BJ$13</f>
        <v>-1000</v>
      </c>
      <c r="BK13" s="371">
        <f xml:space="preserve"> Acct!BK$13</f>
        <v>-1000</v>
      </c>
      <c r="BL13" s="371">
        <f xml:space="preserve"> Acct!BL$13</f>
        <v>-1000</v>
      </c>
      <c r="BM13" s="371">
        <f xml:space="preserve"> Acct!BM$13</f>
        <v>-1000</v>
      </c>
      <c r="BN13" s="371">
        <f xml:space="preserve"> Acct!BN$13</f>
        <v>-1000</v>
      </c>
      <c r="BO13" s="371">
        <f xml:space="preserve"> Acct!BO$13</f>
        <v>-1000</v>
      </c>
      <c r="BP13" s="371">
        <f xml:space="preserve"> Acct!BP$13</f>
        <v>-1000</v>
      </c>
      <c r="BQ13" s="371">
        <f xml:space="preserve"> Acct!BQ$13</f>
        <v>-1000</v>
      </c>
      <c r="BR13" s="371">
        <f xml:space="preserve"> Acct!BR$13</f>
        <v>-1000</v>
      </c>
      <c r="BS13" s="371">
        <f xml:space="preserve"> Acct!BS$13</f>
        <v>-1000</v>
      </c>
      <c r="BT13" s="371">
        <f xml:space="preserve"> Acct!BT$13</f>
        <v>-1000</v>
      </c>
      <c r="BU13" s="371">
        <f xml:space="preserve"> Acct!BU$13</f>
        <v>-1000</v>
      </c>
      <c r="BV13" s="371">
        <f xml:space="preserve"> Acct!BV$13</f>
        <v>-1000</v>
      </c>
      <c r="BW13" s="371">
        <f xml:space="preserve"> Acct!BW$13</f>
        <v>-1000</v>
      </c>
      <c r="BX13" s="371">
        <f xml:space="preserve"> Acct!BX$13</f>
        <v>-1000</v>
      </c>
      <c r="BY13" s="371">
        <f xml:space="preserve"> Acct!BY$13</f>
        <v>-1000</v>
      </c>
      <c r="BZ13" s="371">
        <f xml:space="preserve"> Acct!BZ$13</f>
        <v>-1000</v>
      </c>
      <c r="CA13" s="371">
        <f xml:space="preserve"> Acct!CA$13</f>
        <v>-1000</v>
      </c>
      <c r="CB13" s="371">
        <f xml:space="preserve"> Acct!CB$13</f>
        <v>-1000</v>
      </c>
      <c r="CC13" s="371">
        <f xml:space="preserve"> Acct!CC$13</f>
        <v>-1000</v>
      </c>
      <c r="CD13" s="371">
        <f xml:space="preserve"> Acct!CD$13</f>
        <v>-1000</v>
      </c>
      <c r="CE13" s="371">
        <f xml:space="preserve"> Acct!CE$13</f>
        <v>-1000</v>
      </c>
      <c r="CF13" s="371">
        <f xml:space="preserve"> Acct!CF$13</f>
        <v>-1000</v>
      </c>
      <c r="CG13" s="371">
        <f xml:space="preserve"> Acct!CG$13</f>
        <v>-1000</v>
      </c>
      <c r="CH13" s="371">
        <f xml:space="preserve"> Acct!CH$13</f>
        <v>-1000</v>
      </c>
      <c r="CI13" s="371">
        <f xml:space="preserve"> Acct!CI$13</f>
        <v>-1000</v>
      </c>
      <c r="CJ13" s="371">
        <f xml:space="preserve"> Acct!CJ$13</f>
        <v>-1000</v>
      </c>
      <c r="CK13" s="371">
        <f xml:space="preserve"> Acct!CK$13</f>
        <v>-1000</v>
      </c>
      <c r="CL13" s="371">
        <f xml:space="preserve"> Acct!CL$13</f>
        <v>-1000</v>
      </c>
      <c r="CM13" s="371">
        <f xml:space="preserve"> Acct!CM$13</f>
        <v>-1000</v>
      </c>
      <c r="CN13" s="371">
        <f xml:space="preserve"> Acct!CN$13</f>
        <v>-1000</v>
      </c>
      <c r="CO13" s="371">
        <f xml:space="preserve"> Acct!CO$13</f>
        <v>-1000</v>
      </c>
      <c r="CP13" s="371">
        <f xml:space="preserve"> Acct!CP$13</f>
        <v>-1000</v>
      </c>
      <c r="CQ13" s="371">
        <f xml:space="preserve"> Acct!CQ$13</f>
        <v>-1000</v>
      </c>
      <c r="CR13" s="371">
        <f xml:space="preserve"> Acct!CR$13</f>
        <v>-1000</v>
      </c>
      <c r="CS13" s="371">
        <f xml:space="preserve"> Acct!CS$13</f>
        <v>-1000</v>
      </c>
      <c r="CT13" s="371">
        <f xml:space="preserve"> Acct!CT$13</f>
        <v>-1000</v>
      </c>
      <c r="CU13" s="371">
        <f xml:space="preserve"> Acct!CU$13</f>
        <v>-1000</v>
      </c>
      <c r="CV13" s="371">
        <f xml:space="preserve"> Acct!CV$13</f>
        <v>-1000</v>
      </c>
      <c r="CW13" s="371">
        <f xml:space="preserve"> Acct!CW$13</f>
        <v>-1000</v>
      </c>
      <c r="CX13" s="371">
        <f xml:space="preserve"> Acct!CX$13</f>
        <v>-1000</v>
      </c>
      <c r="CY13" s="371">
        <f xml:space="preserve"> Acct!CY$13</f>
        <v>-1000</v>
      </c>
      <c r="CZ13" s="371">
        <f xml:space="preserve"> Acct!CZ$13</f>
        <v>-1000</v>
      </c>
      <c r="DA13" s="371">
        <f xml:space="preserve"> Acct!DA$13</f>
        <v>-1000</v>
      </c>
      <c r="DB13" s="371">
        <f xml:space="preserve"> Acct!DB$13</f>
        <v>-1000</v>
      </c>
      <c r="DC13" s="371">
        <f xml:space="preserve"> Acct!DC$13</f>
        <v>-1000</v>
      </c>
      <c r="DD13" s="371">
        <f xml:space="preserve"> Acct!DD$13</f>
        <v>-1000</v>
      </c>
      <c r="DE13" s="371">
        <f xml:space="preserve"> Acct!DE$13</f>
        <v>-1000</v>
      </c>
      <c r="DF13" s="371">
        <f xml:space="preserve"> Acct!DF$13</f>
        <v>-1000</v>
      </c>
      <c r="DG13" s="371">
        <f xml:space="preserve"> Acct!DG$13</f>
        <v>-1000</v>
      </c>
      <c r="DH13" s="371">
        <f xml:space="preserve"> Acct!DH$13</f>
        <v>-1000</v>
      </c>
      <c r="DI13" s="371">
        <f xml:space="preserve"> Acct!DI$13</f>
        <v>0</v>
      </c>
      <c r="DJ13" s="371">
        <f xml:space="preserve"> Acct!DJ$13</f>
        <v>0</v>
      </c>
      <c r="DK13" s="371">
        <f xml:space="preserve"> Acct!DK$13</f>
        <v>0</v>
      </c>
      <c r="DL13" s="371">
        <f xml:space="preserve"> Acct!DL$13</f>
        <v>0</v>
      </c>
      <c r="DM13" s="371">
        <f xml:space="preserve"> Acct!DM$13</f>
        <v>0</v>
      </c>
      <c r="DN13" s="371">
        <f xml:space="preserve"> Acct!DN$13</f>
        <v>0</v>
      </c>
      <c r="DO13" s="371">
        <f xml:space="preserve"> Acct!DO$13</f>
        <v>0</v>
      </c>
      <c r="DP13" s="371">
        <f xml:space="preserve"> Acct!DP$13</f>
        <v>0</v>
      </c>
      <c r="DQ13" s="371">
        <f xml:space="preserve"> Acct!DQ$13</f>
        <v>0</v>
      </c>
      <c r="DR13" s="371">
        <f xml:space="preserve"> Acct!DR$13</f>
        <v>0</v>
      </c>
      <c r="DS13" s="371">
        <f xml:space="preserve"> Acct!DS$13</f>
        <v>0</v>
      </c>
      <c r="DT13" s="371">
        <f xml:space="preserve"> Acct!DT$13</f>
        <v>0</v>
      </c>
      <c r="DU13" s="371">
        <f xml:space="preserve"> Acct!DU$13</f>
        <v>0</v>
      </c>
      <c r="DV13" s="371">
        <f xml:space="preserve"> Acct!DV$13</f>
        <v>0</v>
      </c>
      <c r="DW13" s="371">
        <f xml:space="preserve"> Acct!DW$13</f>
        <v>0</v>
      </c>
      <c r="DX13" s="371">
        <f xml:space="preserve"> Acct!DX$13</f>
        <v>0</v>
      </c>
      <c r="DY13" s="371">
        <f xml:space="preserve"> Acct!DY$13</f>
        <v>0</v>
      </c>
      <c r="DZ13" s="371">
        <f xml:space="preserve"> Acct!DZ$13</f>
        <v>0</v>
      </c>
      <c r="EA13" s="371">
        <f xml:space="preserve"> Acct!EA$13</f>
        <v>0</v>
      </c>
      <c r="EB13" s="371">
        <f xml:space="preserve"> Acct!EB$13</f>
        <v>0</v>
      </c>
      <c r="EC13" s="371">
        <f xml:space="preserve"> Acct!EC$13</f>
        <v>0</v>
      </c>
      <c r="ED13" s="371">
        <f xml:space="preserve"> Acct!ED$13</f>
        <v>0</v>
      </c>
      <c r="EE13" s="371">
        <f xml:space="preserve"> Acct!EE$13</f>
        <v>0</v>
      </c>
      <c r="EF13" s="371">
        <f xml:space="preserve"> Acct!EF$13</f>
        <v>0</v>
      </c>
      <c r="EG13" s="371">
        <f xml:space="preserve"> Acct!EG$13</f>
        <v>0</v>
      </c>
      <c r="EH13" s="371">
        <f xml:space="preserve"> Acct!EH$13</f>
        <v>0</v>
      </c>
      <c r="EI13" s="371">
        <f xml:space="preserve"> Acct!EI$13</f>
        <v>0</v>
      </c>
      <c r="EJ13" s="371">
        <f xml:space="preserve"> Acct!EJ$13</f>
        <v>0</v>
      </c>
      <c r="EK13" s="371">
        <f xml:space="preserve"> Acct!EK$13</f>
        <v>0</v>
      </c>
      <c r="EL13" s="371">
        <f xml:space="preserve"> Acct!EL$13</f>
        <v>0</v>
      </c>
      <c r="EM13" s="371">
        <f xml:space="preserve"> Acct!EM$13</f>
        <v>0</v>
      </c>
      <c r="EN13" s="371">
        <f xml:space="preserve"> Acct!EN$13</f>
        <v>0</v>
      </c>
      <c r="EO13" s="371">
        <f xml:space="preserve"> Acct!EO$13</f>
        <v>0</v>
      </c>
      <c r="EP13" s="371">
        <f xml:space="preserve"> Acct!EP$13</f>
        <v>0</v>
      </c>
      <c r="EQ13" s="371">
        <f xml:space="preserve"> Acct!EQ$13</f>
        <v>0</v>
      </c>
      <c r="ER13" s="371">
        <f xml:space="preserve"> Acct!ER$13</f>
        <v>0</v>
      </c>
      <c r="ES13" s="371">
        <f xml:space="preserve"> Acct!ES$13</f>
        <v>0</v>
      </c>
      <c r="ET13" s="371">
        <f xml:space="preserve"> Acct!ET$13</f>
        <v>0</v>
      </c>
      <c r="EU13" s="371">
        <f xml:space="preserve"> Acct!EU$13</f>
        <v>0</v>
      </c>
      <c r="EV13" s="371">
        <f xml:space="preserve"> Acct!EV$13</f>
        <v>0</v>
      </c>
      <c r="EW13" s="371">
        <f xml:space="preserve"> Acct!EW$13</f>
        <v>0</v>
      </c>
      <c r="EX13" s="371">
        <f xml:space="preserve"> Acct!EX$13</f>
        <v>0</v>
      </c>
      <c r="EY13" s="371">
        <f xml:space="preserve"> Acct!EY$13</f>
        <v>0</v>
      </c>
      <c r="EZ13" s="371">
        <f xml:space="preserve"> Acct!EZ$13</f>
        <v>0</v>
      </c>
      <c r="FA13" s="371">
        <f xml:space="preserve"> Acct!FA$13</f>
        <v>0</v>
      </c>
      <c r="FB13" s="371">
        <f xml:space="preserve"> Acct!FB$13</f>
        <v>0</v>
      </c>
      <c r="FC13" s="371">
        <f xml:space="preserve"> Acct!FC$13</f>
        <v>0</v>
      </c>
      <c r="FD13" s="371">
        <f xml:space="preserve"> Acct!FD$13</f>
        <v>0</v>
      </c>
      <c r="FE13" s="371">
        <f xml:space="preserve"> Acct!FE$13</f>
        <v>0</v>
      </c>
      <c r="FF13" s="371">
        <f xml:space="preserve"> Acct!FF$13</f>
        <v>0</v>
      </c>
      <c r="FG13" s="371">
        <f xml:space="preserve"> Acct!FG$13</f>
        <v>0</v>
      </c>
      <c r="FH13" s="371">
        <f xml:space="preserve"> Acct!FH$13</f>
        <v>0</v>
      </c>
      <c r="FI13" s="371">
        <f xml:space="preserve"> Acct!FI$13</f>
        <v>0</v>
      </c>
      <c r="FJ13" s="371">
        <f xml:space="preserve"> Acct!FJ$13</f>
        <v>0</v>
      </c>
      <c r="FK13" s="371">
        <f xml:space="preserve"> Acct!FK$13</f>
        <v>0</v>
      </c>
      <c r="FL13" s="371">
        <f xml:space="preserve"> Acct!FL$13</f>
        <v>0</v>
      </c>
      <c r="FM13" s="371">
        <f xml:space="preserve"> Acct!FM$13</f>
        <v>0</v>
      </c>
      <c r="FN13" s="371">
        <f xml:space="preserve"> Acct!FN$13</f>
        <v>0</v>
      </c>
      <c r="FO13" s="371">
        <f xml:space="preserve"> Acct!FO$13</f>
        <v>0</v>
      </c>
      <c r="FP13" s="371">
        <f xml:space="preserve"> Acct!FP$13</f>
        <v>0</v>
      </c>
      <c r="FQ13" s="371">
        <f xml:space="preserve"> Acct!FQ$13</f>
        <v>0</v>
      </c>
      <c r="FR13" s="371">
        <f xml:space="preserve"> Acct!FR$13</f>
        <v>0</v>
      </c>
      <c r="FS13" s="371">
        <f xml:space="preserve"> Acct!FS$13</f>
        <v>0</v>
      </c>
      <c r="FT13" s="371">
        <f xml:space="preserve"> Acct!FT$13</f>
        <v>0</v>
      </c>
      <c r="FU13" s="371">
        <f xml:space="preserve"> Acct!FU$13</f>
        <v>0</v>
      </c>
      <c r="FV13" s="371">
        <f xml:space="preserve"> Acct!FV$13</f>
        <v>0</v>
      </c>
      <c r="FW13" s="371">
        <f xml:space="preserve"> Acct!FW$13</f>
        <v>0</v>
      </c>
      <c r="FX13" s="371">
        <f xml:space="preserve"> Acct!FX$13</f>
        <v>0</v>
      </c>
      <c r="FY13" s="371">
        <f xml:space="preserve"> Acct!FY$13</f>
        <v>0</v>
      </c>
      <c r="FZ13" s="371">
        <f xml:space="preserve"> Acct!FZ$13</f>
        <v>0</v>
      </c>
      <c r="GA13" s="371">
        <f xml:space="preserve"> Acct!GA$13</f>
        <v>0</v>
      </c>
      <c r="GB13" s="371">
        <f xml:space="preserve"> Acct!GB$13</f>
        <v>0</v>
      </c>
      <c r="GC13" s="371">
        <f xml:space="preserve"> Acct!GC$13</f>
        <v>0</v>
      </c>
      <c r="GD13" s="371">
        <f xml:space="preserve"> Acct!GD$13</f>
        <v>0</v>
      </c>
      <c r="GE13" s="371">
        <f xml:space="preserve"> Acct!GE$13</f>
        <v>0</v>
      </c>
      <c r="GF13" s="371">
        <f xml:space="preserve"> Acct!GF$13</f>
        <v>0</v>
      </c>
      <c r="GG13" s="371">
        <f xml:space="preserve"> Acct!GG$13</f>
        <v>0</v>
      </c>
      <c r="GH13" s="371">
        <f xml:space="preserve"> Acct!GH$13</f>
        <v>0</v>
      </c>
      <c r="GI13" s="371">
        <f xml:space="preserve"> Acct!GI$13</f>
        <v>0</v>
      </c>
      <c r="GJ13" s="371">
        <f xml:space="preserve"> Acct!GJ$13</f>
        <v>0</v>
      </c>
    </row>
    <row r="14" spans="1:441" outlineLevel="1" x14ac:dyDescent="0.25">
      <c r="E14" s="280" t="s">
        <v>52</v>
      </c>
      <c r="F14" s="280"/>
      <c r="G14" s="280" t="str">
        <f xml:space="preserve"> SMU</f>
        <v>$ 000s</v>
      </c>
      <c r="H14" s="280">
        <f xml:space="preserve"> SUM(J14:GJ14)</f>
        <v>295294.29450307292</v>
      </c>
      <c r="I14" s="280"/>
      <c r="J14" s="280">
        <f t="shared" ref="J14:AO14" si="6" xml:space="preserve"> J11 + SUM(J13:J13)</f>
        <v>0</v>
      </c>
      <c r="K14" s="280">
        <f t="shared" si="6"/>
        <v>0</v>
      </c>
      <c r="L14" s="280">
        <f t="shared" si="6"/>
        <v>0</v>
      </c>
      <c r="M14" s="280">
        <f t="shared" si="6"/>
        <v>3826.6250000000018</v>
      </c>
      <c r="N14" s="280">
        <f t="shared" si="6"/>
        <v>4299.5000000000009</v>
      </c>
      <c r="O14" s="280">
        <f t="shared" si="6"/>
        <v>1068.1874999999986</v>
      </c>
      <c r="P14" s="280">
        <f t="shared" si="6"/>
        <v>1068.1875</v>
      </c>
      <c r="Q14" s="280">
        <f t="shared" si="6"/>
        <v>3800.7462686567187</v>
      </c>
      <c r="R14" s="280">
        <f t="shared" si="6"/>
        <v>4271.2686567164192</v>
      </c>
      <c r="S14" s="280">
        <f t="shared" si="6"/>
        <v>1056.0323383084569</v>
      </c>
      <c r="T14" s="280">
        <f t="shared" si="6"/>
        <v>1056.0323383084583</v>
      </c>
      <c r="U14" s="280">
        <f t="shared" si="6"/>
        <v>3774.9962872206161</v>
      </c>
      <c r="V14" s="280">
        <f t="shared" si="6"/>
        <v>4243.177767877035</v>
      </c>
      <c r="W14" s="280">
        <f t="shared" si="6"/>
        <v>1043.937650058167</v>
      </c>
      <c r="X14" s="280">
        <f t="shared" si="6"/>
        <v>1043.9376500581684</v>
      </c>
      <c r="Y14" s="280">
        <f t="shared" si="6"/>
        <v>3749.3744151448909</v>
      </c>
      <c r="Z14" s="280">
        <f t="shared" si="6"/>
        <v>4215.2266347035174</v>
      </c>
      <c r="AA14" s="280">
        <f t="shared" si="6"/>
        <v>1031.9031343862353</v>
      </c>
      <c r="AB14" s="280">
        <f t="shared" si="6"/>
        <v>1031.9031343862371</v>
      </c>
      <c r="AC14" s="280">
        <f t="shared" si="6"/>
        <v>3723.8800150695452</v>
      </c>
      <c r="AD14" s="280">
        <f t="shared" si="6"/>
        <v>4187.4145618940493</v>
      </c>
      <c r="AE14" s="280">
        <f t="shared" si="6"/>
        <v>1019.9284919266029</v>
      </c>
      <c r="AF14" s="280">
        <f t="shared" si="6"/>
        <v>1019.9284919266047</v>
      </c>
      <c r="AG14" s="280">
        <f t="shared" si="6"/>
        <v>3698.5124528055185</v>
      </c>
      <c r="AH14" s="280">
        <f t="shared" si="6"/>
        <v>4159.7408576060197</v>
      </c>
      <c r="AI14" s="280">
        <f t="shared" si="6"/>
        <v>1008.0134248025911</v>
      </c>
      <c r="AJ14" s="280">
        <f t="shared" si="6"/>
        <v>1008.013424802592</v>
      </c>
      <c r="AK14" s="280">
        <f t="shared" si="6"/>
        <v>3673.2710973189251</v>
      </c>
      <c r="AL14" s="280">
        <f t="shared" si="6"/>
        <v>4132.2048334388264</v>
      </c>
      <c r="AM14" s="280">
        <f t="shared" si="6"/>
        <v>996.15763661949359</v>
      </c>
      <c r="AN14" s="280">
        <f t="shared" si="6"/>
        <v>996.15763661949495</v>
      </c>
      <c r="AO14" s="280">
        <f t="shared" si="6"/>
        <v>3648.1553207153484</v>
      </c>
      <c r="AP14" s="280">
        <f t="shared" ref="AP14:BU14" si="7" xml:space="preserve"> AP11 + SUM(AP13:AP13)</f>
        <v>4104.8058044167419</v>
      </c>
      <c r="AQ14" s="280">
        <f t="shared" si="7"/>
        <v>984.36083245720783</v>
      </c>
      <c r="AR14" s="280">
        <f t="shared" si="7"/>
        <v>984.3608324572092</v>
      </c>
      <c r="AS14" s="280">
        <f t="shared" si="7"/>
        <v>3623.1644982242278</v>
      </c>
      <c r="AT14" s="280">
        <f t="shared" si="7"/>
        <v>4077.5430889718846</v>
      </c>
      <c r="AU14" s="280">
        <f t="shared" si="7"/>
        <v>972.62271886289363</v>
      </c>
      <c r="AV14" s="280">
        <f t="shared" si="7"/>
        <v>972.62271886289454</v>
      </c>
      <c r="AW14" s="280">
        <f t="shared" si="7"/>
        <v>3598.298008183313</v>
      </c>
      <c r="AX14" s="280">
        <f t="shared" si="7"/>
        <v>4050.4160089272491</v>
      </c>
      <c r="AY14" s="280">
        <f t="shared" si="7"/>
        <v>960.94300384367534</v>
      </c>
      <c r="AZ14" s="280">
        <f t="shared" si="7"/>
        <v>960.94300384367671</v>
      </c>
      <c r="BA14" s="280">
        <f t="shared" si="7"/>
        <v>3573.5552320231973</v>
      </c>
      <c r="BB14" s="280">
        <f t="shared" si="7"/>
        <v>4023.42388947985</v>
      </c>
      <c r="BC14" s="280">
        <f t="shared" si="7"/>
        <v>949.32139685937909</v>
      </c>
      <c r="BD14" s="280">
        <f t="shared" si="7"/>
        <v>949.32139685938046</v>
      </c>
      <c r="BE14" s="280">
        <f t="shared" si="7"/>
        <v>3548.9355542519379</v>
      </c>
      <c r="BF14" s="280">
        <f t="shared" si="7"/>
        <v>3996.5660591839314</v>
      </c>
      <c r="BG14" s="280">
        <f t="shared" si="7"/>
        <v>937.75760881530232</v>
      </c>
      <c r="BH14" s="280">
        <f t="shared" si="7"/>
        <v>937.75760881530368</v>
      </c>
      <c r="BI14" s="280">
        <f t="shared" si="7"/>
        <v>3524.4383624397406</v>
      </c>
      <c r="BJ14" s="280">
        <f t="shared" si="7"/>
        <v>3969.8418499342615</v>
      </c>
      <c r="BK14" s="280">
        <f t="shared" si="7"/>
        <v>926.25135205502829</v>
      </c>
      <c r="BL14" s="280">
        <f t="shared" si="7"/>
        <v>926.25135205502966</v>
      </c>
      <c r="BM14" s="280">
        <f t="shared" si="7"/>
        <v>3500.0630472037219</v>
      </c>
      <c r="BN14" s="280">
        <f t="shared" si="7"/>
        <v>3943.2505969495141</v>
      </c>
      <c r="BO14" s="280">
        <f t="shared" si="7"/>
        <v>914.80234035326157</v>
      </c>
      <c r="BP14" s="280">
        <f t="shared" si="7"/>
        <v>914.80234035326339</v>
      </c>
      <c r="BQ14" s="280">
        <f t="shared" si="7"/>
        <v>3475.8090021927592</v>
      </c>
      <c r="BR14" s="280">
        <f t="shared" si="7"/>
        <v>3916.791638755737</v>
      </c>
      <c r="BS14" s="280">
        <f t="shared" si="7"/>
        <v>903.41028890871894</v>
      </c>
      <c r="BT14" s="280">
        <f t="shared" si="7"/>
        <v>903.4102889087203</v>
      </c>
      <c r="BU14" s="280">
        <f t="shared" si="7"/>
        <v>3451.675624072398</v>
      </c>
      <c r="BV14" s="280">
        <f t="shared" ref="BV14:DA14" si="8" xml:space="preserve"> BV11 + SUM(BV13:BV13)</f>
        <v>3890.464317169889</v>
      </c>
      <c r="BW14" s="280">
        <f t="shared" si="8"/>
        <v>892.07491433703444</v>
      </c>
      <c r="BX14" s="280">
        <f t="shared" si="8"/>
        <v>892.07491433703581</v>
      </c>
      <c r="BY14" s="280">
        <f t="shared" si="8"/>
        <v>3427.6623125098486</v>
      </c>
      <c r="BZ14" s="280">
        <f t="shared" si="8"/>
        <v>3864.2679772834717</v>
      </c>
      <c r="CA14" s="280">
        <f t="shared" si="8"/>
        <v>880.79593466371534</v>
      </c>
      <c r="CB14" s="280">
        <f t="shared" si="8"/>
        <v>880.79593466371671</v>
      </c>
      <c r="CC14" s="280">
        <f t="shared" si="8"/>
        <v>3403.7684701590542</v>
      </c>
      <c r="CD14" s="280">
        <f t="shared" si="8"/>
        <v>3838.2019674462408</v>
      </c>
      <c r="CE14" s="280">
        <f t="shared" si="8"/>
        <v>869.57306931713038</v>
      </c>
      <c r="CF14" s="280">
        <f t="shared" si="8"/>
        <v>869.57306931713174</v>
      </c>
      <c r="CG14" s="280">
        <f t="shared" si="8"/>
        <v>3379.993502645827</v>
      </c>
      <c r="CH14" s="280">
        <f t="shared" si="8"/>
        <v>3812.265639249993</v>
      </c>
      <c r="CI14" s="280">
        <f t="shared" si="8"/>
        <v>858.40603912152346</v>
      </c>
      <c r="CJ14" s="280">
        <f t="shared" si="8"/>
        <v>858.40603912152437</v>
      </c>
      <c r="CK14" s="280">
        <f t="shared" si="8"/>
        <v>3356.3368185530626</v>
      </c>
      <c r="CL14" s="280">
        <f t="shared" si="8"/>
        <v>3786.45834751243</v>
      </c>
      <c r="CM14" s="280">
        <f t="shared" si="8"/>
        <v>847.29456629007291</v>
      </c>
      <c r="CN14" s="280">
        <f t="shared" si="8"/>
        <v>847.29456629007427</v>
      </c>
      <c r="CO14" s="280">
        <f t="shared" si="8"/>
        <v>3332.7978294060313</v>
      </c>
      <c r="CP14" s="280">
        <f t="shared" si="8"/>
        <v>3760.779450261125</v>
      </c>
      <c r="CQ14" s="280">
        <f t="shared" si="8"/>
        <v>836.23837441798332</v>
      </c>
      <c r="CR14" s="280">
        <f t="shared" si="8"/>
        <v>836.23837441798423</v>
      </c>
      <c r="CS14" s="280">
        <f t="shared" si="8"/>
        <v>3309.375949657745</v>
      </c>
      <c r="CT14" s="280">
        <f t="shared" si="8"/>
        <v>3735.2283087175392</v>
      </c>
      <c r="CU14" s="280">
        <f t="shared" si="8"/>
        <v>825.23718847560622</v>
      </c>
      <c r="CV14" s="280">
        <f t="shared" si="8"/>
        <v>825.23718847560713</v>
      </c>
      <c r="CW14" s="280">
        <f t="shared" si="8"/>
        <v>3286.0705966743726</v>
      </c>
      <c r="CX14" s="280">
        <f t="shared" si="8"/>
        <v>3709.8042872811347</v>
      </c>
      <c r="CY14" s="280">
        <f t="shared" si="8"/>
        <v>814.29073480159832</v>
      </c>
      <c r="CZ14" s="280">
        <f t="shared" si="8"/>
        <v>814.29073480159968</v>
      </c>
      <c r="DA14" s="280">
        <f t="shared" si="8"/>
        <v>3262.881190720771</v>
      </c>
      <c r="DB14" s="280">
        <f t="shared" ref="DB14:EG14" si="9" xml:space="preserve"> DB11 + SUM(DB13:DB13)</f>
        <v>3684.5067535135677</v>
      </c>
      <c r="DC14" s="280">
        <f t="shared" si="9"/>
        <v>803.3987410961181</v>
      </c>
      <c r="DD14" s="280">
        <f t="shared" si="9"/>
        <v>803.39874109611901</v>
      </c>
      <c r="DE14" s="280">
        <f t="shared" si="9"/>
        <v>3239.8071549460401</v>
      </c>
      <c r="DF14" s="280">
        <f t="shared" si="9"/>
        <v>3659.3350781229528</v>
      </c>
      <c r="DG14" s="280">
        <f t="shared" si="9"/>
        <v>792.56093641404777</v>
      </c>
      <c r="DH14" s="280">
        <f t="shared" si="9"/>
        <v>792.56093641404914</v>
      </c>
      <c r="DI14" s="280">
        <f t="shared" si="9"/>
        <v>4216.8479153691951</v>
      </c>
      <c r="DJ14" s="280">
        <f t="shared" si="9"/>
        <v>4634.2886349482114</v>
      </c>
      <c r="DK14" s="280">
        <f t="shared" si="9"/>
        <v>1781.7770511582571</v>
      </c>
      <c r="DL14" s="280">
        <f t="shared" si="9"/>
        <v>1781.777051158258</v>
      </c>
      <c r="DM14" s="280">
        <f t="shared" si="9"/>
        <v>4194.0029008648717</v>
      </c>
      <c r="DN14" s="280">
        <f t="shared" si="9"/>
        <v>4609.366800943495</v>
      </c>
      <c r="DO14" s="280">
        <f t="shared" si="9"/>
        <v>1771.0468170728927</v>
      </c>
      <c r="DP14" s="280">
        <f t="shared" si="9"/>
        <v>1771.0468170728941</v>
      </c>
      <c r="DQ14" s="280">
        <f t="shared" si="9"/>
        <v>4171.271543149126</v>
      </c>
      <c r="DR14" s="280">
        <f t="shared" si="9"/>
        <v>4584.5689561626823</v>
      </c>
      <c r="DS14" s="280">
        <f t="shared" si="9"/>
        <v>1760.3699672367097</v>
      </c>
      <c r="DT14" s="280">
        <f t="shared" si="9"/>
        <v>1760.3699672367106</v>
      </c>
      <c r="DU14" s="280">
        <f t="shared" si="9"/>
        <v>4148.6532767653007</v>
      </c>
      <c r="DV14" s="280">
        <f t="shared" si="9"/>
        <v>4559.8944837439649</v>
      </c>
      <c r="DW14" s="280">
        <f t="shared" si="9"/>
        <v>1749.7462360564282</v>
      </c>
      <c r="DX14" s="280">
        <f t="shared" si="9"/>
        <v>1749.7462360564291</v>
      </c>
      <c r="DY14" s="280">
        <f t="shared" si="9"/>
        <v>4126.1475390699525</v>
      </c>
      <c r="DZ14" s="280">
        <f t="shared" si="9"/>
        <v>4535.3427698944924</v>
      </c>
      <c r="EA14" s="280">
        <f t="shared" si="9"/>
        <v>1739.1753592601276</v>
      </c>
      <c r="EB14" s="280">
        <f t="shared" si="9"/>
        <v>1739.175359260129</v>
      </c>
      <c r="EC14" s="280">
        <f t="shared" si="9"/>
        <v>0</v>
      </c>
      <c r="ED14" s="280">
        <f t="shared" si="9"/>
        <v>0</v>
      </c>
      <c r="EE14" s="280">
        <f t="shared" si="9"/>
        <v>0</v>
      </c>
      <c r="EF14" s="280">
        <f t="shared" si="9"/>
        <v>0</v>
      </c>
      <c r="EG14" s="280">
        <f t="shared" si="9"/>
        <v>0</v>
      </c>
      <c r="EH14" s="280">
        <f t="shared" ref="EH14:FM14" si="10" xml:space="preserve"> EH11 + SUM(EH13:EH13)</f>
        <v>0</v>
      </c>
      <c r="EI14" s="280">
        <f t="shared" si="10"/>
        <v>0</v>
      </c>
      <c r="EJ14" s="280">
        <f t="shared" si="10"/>
        <v>0</v>
      </c>
      <c r="EK14" s="280">
        <f t="shared" si="10"/>
        <v>0</v>
      </c>
      <c r="EL14" s="280">
        <f t="shared" si="10"/>
        <v>0</v>
      </c>
      <c r="EM14" s="280">
        <f t="shared" si="10"/>
        <v>0</v>
      </c>
      <c r="EN14" s="280">
        <f t="shared" si="10"/>
        <v>0</v>
      </c>
      <c r="EO14" s="280">
        <f t="shared" si="10"/>
        <v>0</v>
      </c>
      <c r="EP14" s="280">
        <f t="shared" si="10"/>
        <v>0</v>
      </c>
      <c r="EQ14" s="280">
        <f t="shared" si="10"/>
        <v>0</v>
      </c>
      <c r="ER14" s="280">
        <f t="shared" si="10"/>
        <v>0</v>
      </c>
      <c r="ES14" s="280">
        <f t="shared" si="10"/>
        <v>0</v>
      </c>
      <c r="ET14" s="280">
        <f t="shared" si="10"/>
        <v>0</v>
      </c>
      <c r="EU14" s="280">
        <f t="shared" si="10"/>
        <v>0</v>
      </c>
      <c r="EV14" s="280">
        <f t="shared" si="10"/>
        <v>0</v>
      </c>
      <c r="EW14" s="280">
        <f t="shared" si="10"/>
        <v>0</v>
      </c>
      <c r="EX14" s="280">
        <f t="shared" si="10"/>
        <v>0</v>
      </c>
      <c r="EY14" s="280">
        <f t="shared" si="10"/>
        <v>0</v>
      </c>
      <c r="EZ14" s="280">
        <f t="shared" si="10"/>
        <v>0</v>
      </c>
      <c r="FA14" s="280">
        <f t="shared" si="10"/>
        <v>0</v>
      </c>
      <c r="FB14" s="280">
        <f t="shared" si="10"/>
        <v>0</v>
      </c>
      <c r="FC14" s="280">
        <f t="shared" si="10"/>
        <v>0</v>
      </c>
      <c r="FD14" s="280">
        <f t="shared" si="10"/>
        <v>0</v>
      </c>
      <c r="FE14" s="280">
        <f t="shared" si="10"/>
        <v>0</v>
      </c>
      <c r="FF14" s="280">
        <f t="shared" si="10"/>
        <v>0</v>
      </c>
      <c r="FG14" s="280">
        <f t="shared" si="10"/>
        <v>0</v>
      </c>
      <c r="FH14" s="280">
        <f t="shared" si="10"/>
        <v>0</v>
      </c>
      <c r="FI14" s="280">
        <f t="shared" si="10"/>
        <v>0</v>
      </c>
      <c r="FJ14" s="280">
        <f t="shared" si="10"/>
        <v>0</v>
      </c>
      <c r="FK14" s="280">
        <f t="shared" si="10"/>
        <v>0</v>
      </c>
      <c r="FL14" s="280">
        <f t="shared" si="10"/>
        <v>0</v>
      </c>
      <c r="FM14" s="280">
        <f t="shared" si="10"/>
        <v>0</v>
      </c>
      <c r="FN14" s="280">
        <f t="shared" ref="FN14:GJ14" si="11" xml:space="preserve"> FN11 + SUM(FN13:FN13)</f>
        <v>0</v>
      </c>
      <c r="FO14" s="280">
        <f t="shared" si="11"/>
        <v>0</v>
      </c>
      <c r="FP14" s="280">
        <f t="shared" si="11"/>
        <v>0</v>
      </c>
      <c r="FQ14" s="280">
        <f t="shared" si="11"/>
        <v>0</v>
      </c>
      <c r="FR14" s="280">
        <f t="shared" si="11"/>
        <v>0</v>
      </c>
      <c r="FS14" s="280">
        <f t="shared" si="11"/>
        <v>0</v>
      </c>
      <c r="FT14" s="280">
        <f t="shared" si="11"/>
        <v>0</v>
      </c>
      <c r="FU14" s="280">
        <f t="shared" si="11"/>
        <v>0</v>
      </c>
      <c r="FV14" s="280">
        <f t="shared" si="11"/>
        <v>0</v>
      </c>
      <c r="FW14" s="280">
        <f t="shared" si="11"/>
        <v>0</v>
      </c>
      <c r="FX14" s="280">
        <f t="shared" si="11"/>
        <v>0</v>
      </c>
      <c r="FY14" s="280">
        <f t="shared" si="11"/>
        <v>0</v>
      </c>
      <c r="FZ14" s="280">
        <f t="shared" si="11"/>
        <v>0</v>
      </c>
      <c r="GA14" s="280">
        <f t="shared" si="11"/>
        <v>0</v>
      </c>
      <c r="GB14" s="280">
        <f t="shared" si="11"/>
        <v>0</v>
      </c>
      <c r="GC14" s="280">
        <f t="shared" si="11"/>
        <v>0</v>
      </c>
      <c r="GD14" s="280">
        <f t="shared" si="11"/>
        <v>0</v>
      </c>
      <c r="GE14" s="280">
        <f t="shared" si="11"/>
        <v>0</v>
      </c>
      <c r="GF14" s="280">
        <f t="shared" si="11"/>
        <v>0</v>
      </c>
      <c r="GG14" s="280">
        <f t="shared" si="11"/>
        <v>0</v>
      </c>
      <c r="GH14" s="280">
        <f t="shared" si="11"/>
        <v>0</v>
      </c>
      <c r="GI14" s="280">
        <f t="shared" si="11"/>
        <v>0</v>
      </c>
      <c r="GJ14" s="280">
        <f t="shared" si="11"/>
        <v>0</v>
      </c>
    </row>
    <row r="15" spans="1:441" outlineLevel="1" x14ac:dyDescent="0.25"/>
    <row r="16" spans="1:441" s="316" customFormat="1" outlineLevel="1" x14ac:dyDescent="0.25">
      <c r="A16" s="277"/>
      <c r="B16" s="277"/>
      <c r="C16" s="278"/>
      <c r="D16" s="281"/>
      <c r="E16" s="415" t="str">
        <f xml:space="preserve"> Debt!E$70</f>
        <v>Senior debt interest</v>
      </c>
      <c r="F16" s="415">
        <f xml:space="preserve"> Debt!F$70</f>
        <v>0</v>
      </c>
      <c r="G16" s="415" t="str">
        <f xml:space="preserve"> Debt!G$70</f>
        <v>$ 000s</v>
      </c>
      <c r="H16" s="415">
        <f ca="1" xml:space="preserve"> Debt!H$70</f>
        <v>-22932.612499999999</v>
      </c>
      <c r="I16" s="415">
        <f xml:space="preserve"> Debt!I$70</f>
        <v>0</v>
      </c>
      <c r="J16" s="415">
        <f xml:space="preserve"> Debt!J$70</f>
        <v>0</v>
      </c>
      <c r="K16" s="415">
        <f ca="1" xml:space="preserve"> Debt!K$70</f>
        <v>0</v>
      </c>
      <c r="L16" s="415">
        <f ca="1" xml:space="preserve"> Debt!L$70</f>
        <v>0</v>
      </c>
      <c r="M16" s="415">
        <f ca="1" xml:space="preserve"> Debt!M$70</f>
        <v>-1114.7499999999998</v>
      </c>
      <c r="N16" s="415">
        <f ca="1" xml:space="preserve"> Debt!N$70</f>
        <v>-1098.825</v>
      </c>
      <c r="O16" s="415">
        <f ca="1" xml:space="preserve"> Debt!O$70</f>
        <v>-1070.6500000000001</v>
      </c>
      <c r="P16" s="415">
        <f ca="1" xml:space="preserve"> Debt!P$70</f>
        <v>-1019.8125</v>
      </c>
      <c r="Q16" s="415">
        <f ca="1" xml:space="preserve"> Debt!Q$70</f>
        <v>-1003.2749999999999</v>
      </c>
      <c r="R16" s="415">
        <f ca="1" xml:space="preserve"> Debt!R$70</f>
        <v>-986.125</v>
      </c>
      <c r="S16" s="415">
        <f ca="1" xml:space="preserve"> Debt!S$70</f>
        <v>-957.94999999999993</v>
      </c>
      <c r="T16" s="415">
        <f ca="1" xml:space="preserve"> Debt!T$70</f>
        <v>-909.5625</v>
      </c>
      <c r="U16" s="415">
        <f ca="1" xml:space="preserve"> Debt!U$70</f>
        <v>-891.8</v>
      </c>
      <c r="V16" s="415">
        <f ca="1" xml:space="preserve"> Debt!V$70</f>
        <v>-873.42499999999995</v>
      </c>
      <c r="W16" s="415">
        <f ca="1" xml:space="preserve"> Debt!W$70</f>
        <v>-845.25</v>
      </c>
      <c r="X16" s="415">
        <f ca="1" xml:space="preserve"> Debt!X$70</f>
        <v>-808.19374999999991</v>
      </c>
      <c r="Y16" s="415">
        <f ca="1" xml:space="preserve"> Debt!Y$70</f>
        <v>-780.32499999999993</v>
      </c>
      <c r="Z16" s="415">
        <f ca="1" xml:space="preserve"> Debt!Z$70</f>
        <v>-760.72500000000002</v>
      </c>
      <c r="AA16" s="415">
        <f ca="1" xml:space="preserve"> Debt!AA$70</f>
        <v>-732.55</v>
      </c>
      <c r="AB16" s="415">
        <f ca="1" xml:space="preserve"> Debt!AB$70</f>
        <v>-689.0625</v>
      </c>
      <c r="AC16" s="415">
        <f ca="1" xml:space="preserve"> Debt!AC$70</f>
        <v>-668.84999999999991</v>
      </c>
      <c r="AD16" s="415">
        <f ca="1" xml:space="preserve"> Debt!AD$70</f>
        <v>-648.02499999999998</v>
      </c>
      <c r="AE16" s="415">
        <f ca="1" xml:space="preserve"> Debt!AE$70</f>
        <v>-619.85</v>
      </c>
      <c r="AF16" s="415">
        <f ca="1" xml:space="preserve"> Debt!AF$70</f>
        <v>-578.8125</v>
      </c>
      <c r="AG16" s="415">
        <f ca="1" xml:space="preserve"> Debt!AG$70</f>
        <v>-557.37499999999989</v>
      </c>
      <c r="AH16" s="415">
        <f ca="1" xml:space="preserve"> Debt!AH$70</f>
        <v>-535.32500000000005</v>
      </c>
      <c r="AI16" s="415">
        <f ca="1" xml:space="preserve"> Debt!AI$70</f>
        <v>-507.15</v>
      </c>
      <c r="AJ16" s="415">
        <f ca="1" xml:space="preserve"> Debt!AJ$70</f>
        <v>-468.5625</v>
      </c>
      <c r="AK16" s="415">
        <f ca="1" xml:space="preserve"> Debt!AK$70</f>
        <v>-445.9</v>
      </c>
      <c r="AL16" s="415">
        <f ca="1" xml:space="preserve"> Debt!AL$70</f>
        <v>-422.625</v>
      </c>
      <c r="AM16" s="415">
        <f ca="1" xml:space="preserve"> Debt!AM$70</f>
        <v>-394.45</v>
      </c>
      <c r="AN16" s="415">
        <f ca="1" xml:space="preserve"> Debt!AN$70</f>
        <v>-362.29374999999993</v>
      </c>
      <c r="AO16" s="415">
        <f ca="1" xml:space="preserve"> Debt!AO$70</f>
        <v>-334.42499999999995</v>
      </c>
      <c r="AP16" s="415">
        <f ca="1" xml:space="preserve"> Debt!AP$70</f>
        <v>-309.92500000000001</v>
      </c>
      <c r="AQ16" s="415">
        <f ca="1" xml:space="preserve"> Debt!AQ$70</f>
        <v>-281.75</v>
      </c>
      <c r="AR16" s="415">
        <f ca="1" xml:space="preserve"> Debt!AR$70</f>
        <v>-248.0625</v>
      </c>
      <c r="AS16" s="415">
        <f ca="1" xml:space="preserve"> Debt!AS$70</f>
        <v>-222.95</v>
      </c>
      <c r="AT16" s="415">
        <f ca="1" xml:space="preserve"> Debt!AT$70</f>
        <v>-197.22499999999999</v>
      </c>
      <c r="AU16" s="415">
        <f ca="1" xml:space="preserve"> Debt!AU$70</f>
        <v>-169.04999999999998</v>
      </c>
      <c r="AV16" s="415">
        <f ca="1" xml:space="preserve"> Debt!AV$70</f>
        <v>-137.8125</v>
      </c>
      <c r="AW16" s="415">
        <f ca="1" xml:space="preserve"> Debt!AW$70</f>
        <v>-111.47499999999999</v>
      </c>
      <c r="AX16" s="415">
        <f ca="1" xml:space="preserve"> Debt!AX$70</f>
        <v>-84.524999999999991</v>
      </c>
      <c r="AY16" s="415">
        <f ca="1" xml:space="preserve"> Debt!AY$70</f>
        <v>-56.35</v>
      </c>
      <c r="AZ16" s="415">
        <f ca="1" xml:space="preserve"> Debt!AZ$70</f>
        <v>-27.5625</v>
      </c>
      <c r="BA16" s="415">
        <f ca="1" xml:space="preserve"> Debt!BA$70</f>
        <v>0</v>
      </c>
      <c r="BB16" s="415">
        <f ca="1" xml:space="preserve"> Debt!BB$70</f>
        <v>0</v>
      </c>
      <c r="BC16" s="415">
        <f ca="1" xml:space="preserve"> Debt!BC$70</f>
        <v>0</v>
      </c>
      <c r="BD16" s="415">
        <f ca="1" xml:space="preserve"> Debt!BD$70</f>
        <v>0</v>
      </c>
      <c r="BE16" s="415">
        <f ca="1" xml:space="preserve"> Debt!BE$70</f>
        <v>0</v>
      </c>
      <c r="BF16" s="415">
        <f ca="1" xml:space="preserve"> Debt!BF$70</f>
        <v>0</v>
      </c>
      <c r="BG16" s="415">
        <f ca="1" xml:space="preserve"> Debt!BG$70</f>
        <v>0</v>
      </c>
      <c r="BH16" s="415">
        <f ca="1" xml:space="preserve"> Debt!BH$70</f>
        <v>0</v>
      </c>
      <c r="BI16" s="415">
        <f ca="1" xml:space="preserve"> Debt!BI$70</f>
        <v>0</v>
      </c>
      <c r="BJ16" s="415">
        <f ca="1" xml:space="preserve"> Debt!BJ$70</f>
        <v>0</v>
      </c>
      <c r="BK16" s="415">
        <f ca="1" xml:space="preserve"> Debt!BK$70</f>
        <v>0</v>
      </c>
      <c r="BL16" s="415">
        <f ca="1" xml:space="preserve"> Debt!BL$70</f>
        <v>0</v>
      </c>
      <c r="BM16" s="415">
        <f ca="1" xml:space="preserve"> Debt!BM$70</f>
        <v>0</v>
      </c>
      <c r="BN16" s="415">
        <f ca="1" xml:space="preserve"> Debt!BN$70</f>
        <v>0</v>
      </c>
      <c r="BO16" s="415">
        <f ca="1" xml:space="preserve"> Debt!BO$70</f>
        <v>0</v>
      </c>
      <c r="BP16" s="415">
        <f ca="1" xml:space="preserve"> Debt!BP$70</f>
        <v>0</v>
      </c>
      <c r="BQ16" s="415">
        <f ca="1" xml:space="preserve"> Debt!BQ$70</f>
        <v>0</v>
      </c>
      <c r="BR16" s="415">
        <f ca="1" xml:space="preserve"> Debt!BR$70</f>
        <v>0</v>
      </c>
      <c r="BS16" s="415">
        <f ca="1" xml:space="preserve"> Debt!BS$70</f>
        <v>0</v>
      </c>
      <c r="BT16" s="415">
        <f ca="1" xml:space="preserve"> Debt!BT$70</f>
        <v>0</v>
      </c>
      <c r="BU16" s="415">
        <f ca="1" xml:space="preserve"> Debt!BU$70</f>
        <v>0</v>
      </c>
      <c r="BV16" s="415">
        <f ca="1" xml:space="preserve"> Debt!BV$70</f>
        <v>0</v>
      </c>
      <c r="BW16" s="415">
        <f ca="1" xml:space="preserve"> Debt!BW$70</f>
        <v>0</v>
      </c>
      <c r="BX16" s="415">
        <f ca="1" xml:space="preserve"> Debt!BX$70</f>
        <v>0</v>
      </c>
      <c r="BY16" s="415">
        <f ca="1" xml:space="preserve"> Debt!BY$70</f>
        <v>0</v>
      </c>
      <c r="BZ16" s="415">
        <f ca="1" xml:space="preserve"> Debt!BZ$70</f>
        <v>0</v>
      </c>
      <c r="CA16" s="415">
        <f ca="1" xml:space="preserve"> Debt!CA$70</f>
        <v>0</v>
      </c>
      <c r="CB16" s="415">
        <f ca="1" xml:space="preserve"> Debt!CB$70</f>
        <v>0</v>
      </c>
      <c r="CC16" s="415">
        <f ca="1" xml:space="preserve"> Debt!CC$70</f>
        <v>0</v>
      </c>
      <c r="CD16" s="415">
        <f ca="1" xml:space="preserve"> Debt!CD$70</f>
        <v>0</v>
      </c>
      <c r="CE16" s="415">
        <f ca="1" xml:space="preserve"> Debt!CE$70</f>
        <v>0</v>
      </c>
      <c r="CF16" s="415">
        <f ca="1" xml:space="preserve"> Debt!CF$70</f>
        <v>0</v>
      </c>
      <c r="CG16" s="415">
        <f ca="1" xml:space="preserve"> Debt!CG$70</f>
        <v>0</v>
      </c>
      <c r="CH16" s="415">
        <f ca="1" xml:space="preserve"> Debt!CH$70</f>
        <v>0</v>
      </c>
      <c r="CI16" s="415">
        <f ca="1" xml:space="preserve"> Debt!CI$70</f>
        <v>0</v>
      </c>
      <c r="CJ16" s="415">
        <f ca="1" xml:space="preserve"> Debt!CJ$70</f>
        <v>0</v>
      </c>
      <c r="CK16" s="415">
        <f ca="1" xml:space="preserve"> Debt!CK$70</f>
        <v>0</v>
      </c>
      <c r="CL16" s="415">
        <f ca="1" xml:space="preserve"> Debt!CL$70</f>
        <v>0</v>
      </c>
      <c r="CM16" s="415">
        <f ca="1" xml:space="preserve"> Debt!CM$70</f>
        <v>0</v>
      </c>
      <c r="CN16" s="415">
        <f ca="1" xml:space="preserve"> Debt!CN$70</f>
        <v>0</v>
      </c>
      <c r="CO16" s="415">
        <f ca="1" xml:space="preserve"> Debt!CO$70</f>
        <v>0</v>
      </c>
      <c r="CP16" s="415">
        <f ca="1" xml:space="preserve"> Debt!CP$70</f>
        <v>0</v>
      </c>
      <c r="CQ16" s="415">
        <f ca="1" xml:space="preserve"> Debt!CQ$70</f>
        <v>0</v>
      </c>
      <c r="CR16" s="415">
        <f ca="1" xml:space="preserve"> Debt!CR$70</f>
        <v>0</v>
      </c>
      <c r="CS16" s="415">
        <f ca="1" xml:space="preserve"> Debt!CS$70</f>
        <v>0</v>
      </c>
      <c r="CT16" s="415">
        <f ca="1" xml:space="preserve"> Debt!CT$70</f>
        <v>0</v>
      </c>
      <c r="CU16" s="415">
        <f ca="1" xml:space="preserve"> Debt!CU$70</f>
        <v>0</v>
      </c>
      <c r="CV16" s="415">
        <f ca="1" xml:space="preserve"> Debt!CV$70</f>
        <v>0</v>
      </c>
      <c r="CW16" s="415">
        <f ca="1" xml:space="preserve"> Debt!CW$70</f>
        <v>0</v>
      </c>
      <c r="CX16" s="415">
        <f ca="1" xml:space="preserve"> Debt!CX$70</f>
        <v>0</v>
      </c>
      <c r="CY16" s="415">
        <f ca="1" xml:space="preserve"> Debt!CY$70</f>
        <v>0</v>
      </c>
      <c r="CZ16" s="415">
        <f ca="1" xml:space="preserve"> Debt!CZ$70</f>
        <v>0</v>
      </c>
      <c r="DA16" s="415">
        <f ca="1" xml:space="preserve"> Debt!DA$70</f>
        <v>0</v>
      </c>
      <c r="DB16" s="415">
        <f ca="1" xml:space="preserve"> Debt!DB$70</f>
        <v>0</v>
      </c>
      <c r="DC16" s="415">
        <f ca="1" xml:space="preserve"> Debt!DC$70</f>
        <v>0</v>
      </c>
      <c r="DD16" s="415">
        <f ca="1" xml:space="preserve"> Debt!DD$70</f>
        <v>0</v>
      </c>
      <c r="DE16" s="415">
        <f ca="1" xml:space="preserve"> Debt!DE$70</f>
        <v>0</v>
      </c>
      <c r="DF16" s="415">
        <f ca="1" xml:space="preserve"> Debt!DF$70</f>
        <v>0</v>
      </c>
      <c r="DG16" s="415">
        <f ca="1" xml:space="preserve"> Debt!DG$70</f>
        <v>0</v>
      </c>
      <c r="DH16" s="415">
        <f ca="1" xml:space="preserve"> Debt!DH$70</f>
        <v>0</v>
      </c>
      <c r="DI16" s="415">
        <f ca="1" xml:space="preserve"> Debt!DI$70</f>
        <v>0</v>
      </c>
      <c r="DJ16" s="415">
        <f ca="1" xml:space="preserve"> Debt!DJ$70</f>
        <v>0</v>
      </c>
      <c r="DK16" s="415">
        <f ca="1" xml:space="preserve"> Debt!DK$70</f>
        <v>0</v>
      </c>
      <c r="DL16" s="415">
        <f ca="1" xml:space="preserve"> Debt!DL$70</f>
        <v>0</v>
      </c>
      <c r="DM16" s="415">
        <f ca="1" xml:space="preserve"> Debt!DM$70</f>
        <v>0</v>
      </c>
      <c r="DN16" s="415">
        <f ca="1" xml:space="preserve"> Debt!DN$70</f>
        <v>0</v>
      </c>
      <c r="DO16" s="415">
        <f ca="1" xml:space="preserve"> Debt!DO$70</f>
        <v>0</v>
      </c>
      <c r="DP16" s="415">
        <f ca="1" xml:space="preserve"> Debt!DP$70</f>
        <v>0</v>
      </c>
      <c r="DQ16" s="415">
        <f ca="1" xml:space="preserve"> Debt!DQ$70</f>
        <v>0</v>
      </c>
      <c r="DR16" s="415">
        <f ca="1" xml:space="preserve"> Debt!DR$70</f>
        <v>0</v>
      </c>
      <c r="DS16" s="415">
        <f ca="1" xml:space="preserve"> Debt!DS$70</f>
        <v>0</v>
      </c>
      <c r="DT16" s="415">
        <f ca="1" xml:space="preserve"> Debt!DT$70</f>
        <v>0</v>
      </c>
      <c r="DU16" s="415">
        <f ca="1" xml:space="preserve"> Debt!DU$70</f>
        <v>0</v>
      </c>
      <c r="DV16" s="415">
        <f ca="1" xml:space="preserve"> Debt!DV$70</f>
        <v>0</v>
      </c>
      <c r="DW16" s="415">
        <f ca="1" xml:space="preserve"> Debt!DW$70</f>
        <v>0</v>
      </c>
      <c r="DX16" s="415">
        <f ca="1" xml:space="preserve"> Debt!DX$70</f>
        <v>0</v>
      </c>
      <c r="DY16" s="415">
        <f ca="1" xml:space="preserve"> Debt!DY$70</f>
        <v>0</v>
      </c>
      <c r="DZ16" s="415">
        <f ca="1" xml:space="preserve"> Debt!DZ$70</f>
        <v>0</v>
      </c>
      <c r="EA16" s="415">
        <f ca="1" xml:space="preserve"> Debt!EA$70</f>
        <v>0</v>
      </c>
      <c r="EB16" s="415">
        <f ca="1" xml:space="preserve"> Debt!EB$70</f>
        <v>0</v>
      </c>
      <c r="EC16" s="415">
        <f ca="1" xml:space="preserve"> Debt!EC$70</f>
        <v>0</v>
      </c>
      <c r="ED16" s="415">
        <f ca="1" xml:space="preserve"> Debt!ED$70</f>
        <v>0</v>
      </c>
      <c r="EE16" s="415">
        <f ca="1" xml:space="preserve"> Debt!EE$70</f>
        <v>0</v>
      </c>
      <c r="EF16" s="415">
        <f ca="1" xml:space="preserve"> Debt!EF$70</f>
        <v>0</v>
      </c>
      <c r="EG16" s="415">
        <f ca="1" xml:space="preserve"> Debt!EG$70</f>
        <v>0</v>
      </c>
      <c r="EH16" s="415">
        <f ca="1" xml:space="preserve"> Debt!EH$70</f>
        <v>0</v>
      </c>
      <c r="EI16" s="415">
        <f ca="1" xml:space="preserve"> Debt!EI$70</f>
        <v>0</v>
      </c>
      <c r="EJ16" s="415">
        <f ca="1" xml:space="preserve"> Debt!EJ$70</f>
        <v>0</v>
      </c>
      <c r="EK16" s="415">
        <f ca="1" xml:space="preserve"> Debt!EK$70</f>
        <v>0</v>
      </c>
      <c r="EL16" s="415">
        <f ca="1" xml:space="preserve"> Debt!EL$70</f>
        <v>0</v>
      </c>
      <c r="EM16" s="415">
        <f ca="1" xml:space="preserve"> Debt!EM$70</f>
        <v>0</v>
      </c>
      <c r="EN16" s="415">
        <f ca="1" xml:space="preserve"> Debt!EN$70</f>
        <v>0</v>
      </c>
      <c r="EO16" s="415">
        <f ca="1" xml:space="preserve"> Debt!EO$70</f>
        <v>0</v>
      </c>
      <c r="EP16" s="415">
        <f ca="1" xml:space="preserve"> Debt!EP$70</f>
        <v>0</v>
      </c>
      <c r="EQ16" s="415">
        <f ca="1" xml:space="preserve"> Debt!EQ$70</f>
        <v>0</v>
      </c>
      <c r="ER16" s="415">
        <f ca="1" xml:space="preserve"> Debt!ER$70</f>
        <v>0</v>
      </c>
      <c r="ES16" s="415">
        <f ca="1" xml:space="preserve"> Debt!ES$70</f>
        <v>0</v>
      </c>
      <c r="ET16" s="415">
        <f ca="1" xml:space="preserve"> Debt!ET$70</f>
        <v>0</v>
      </c>
      <c r="EU16" s="415">
        <f ca="1" xml:space="preserve"> Debt!EU$70</f>
        <v>0</v>
      </c>
      <c r="EV16" s="415">
        <f ca="1" xml:space="preserve"> Debt!EV$70</f>
        <v>0</v>
      </c>
      <c r="EW16" s="415">
        <f ca="1" xml:space="preserve"> Debt!EW$70</f>
        <v>0</v>
      </c>
      <c r="EX16" s="415">
        <f ca="1" xml:space="preserve"> Debt!EX$70</f>
        <v>0</v>
      </c>
      <c r="EY16" s="415">
        <f ca="1" xml:space="preserve"> Debt!EY$70</f>
        <v>0</v>
      </c>
      <c r="EZ16" s="415">
        <f ca="1" xml:space="preserve"> Debt!EZ$70</f>
        <v>0</v>
      </c>
      <c r="FA16" s="415">
        <f ca="1" xml:space="preserve"> Debt!FA$70</f>
        <v>0</v>
      </c>
      <c r="FB16" s="415">
        <f ca="1" xml:space="preserve"> Debt!FB$70</f>
        <v>0</v>
      </c>
      <c r="FC16" s="415">
        <f ca="1" xml:space="preserve"> Debt!FC$70</f>
        <v>0</v>
      </c>
      <c r="FD16" s="415">
        <f ca="1" xml:space="preserve"> Debt!FD$70</f>
        <v>0</v>
      </c>
      <c r="FE16" s="415">
        <f ca="1" xml:space="preserve"> Debt!FE$70</f>
        <v>0</v>
      </c>
      <c r="FF16" s="415">
        <f ca="1" xml:space="preserve"> Debt!FF$70</f>
        <v>0</v>
      </c>
      <c r="FG16" s="415">
        <f ca="1" xml:space="preserve"> Debt!FG$70</f>
        <v>0</v>
      </c>
      <c r="FH16" s="415">
        <f ca="1" xml:space="preserve"> Debt!FH$70</f>
        <v>0</v>
      </c>
      <c r="FI16" s="415">
        <f ca="1" xml:space="preserve"> Debt!FI$70</f>
        <v>0</v>
      </c>
      <c r="FJ16" s="415">
        <f ca="1" xml:space="preserve"> Debt!FJ$70</f>
        <v>0</v>
      </c>
      <c r="FK16" s="415">
        <f ca="1" xml:space="preserve"> Debt!FK$70</f>
        <v>0</v>
      </c>
      <c r="FL16" s="415">
        <f ca="1" xml:space="preserve"> Debt!FL$70</f>
        <v>0</v>
      </c>
      <c r="FM16" s="415">
        <f ca="1" xml:space="preserve"> Debt!FM$70</f>
        <v>0</v>
      </c>
      <c r="FN16" s="415">
        <f ca="1" xml:space="preserve"> Debt!FN$70</f>
        <v>0</v>
      </c>
      <c r="FO16" s="415">
        <f ca="1" xml:space="preserve"> Debt!FO$70</f>
        <v>0</v>
      </c>
      <c r="FP16" s="415">
        <f ca="1" xml:space="preserve"> Debt!FP$70</f>
        <v>0</v>
      </c>
      <c r="FQ16" s="415">
        <f ca="1" xml:space="preserve"> Debt!FQ$70</f>
        <v>0</v>
      </c>
      <c r="FR16" s="415">
        <f ca="1" xml:space="preserve"> Debt!FR$70</f>
        <v>0</v>
      </c>
      <c r="FS16" s="415">
        <f ca="1" xml:space="preserve"> Debt!FS$70</f>
        <v>0</v>
      </c>
      <c r="FT16" s="415">
        <f ca="1" xml:space="preserve"> Debt!FT$70</f>
        <v>0</v>
      </c>
      <c r="FU16" s="415">
        <f ca="1" xml:space="preserve"> Debt!FU$70</f>
        <v>0</v>
      </c>
      <c r="FV16" s="415">
        <f ca="1" xml:space="preserve"> Debt!FV$70</f>
        <v>0</v>
      </c>
      <c r="FW16" s="415">
        <f ca="1" xml:space="preserve"> Debt!FW$70</f>
        <v>0</v>
      </c>
      <c r="FX16" s="415">
        <f ca="1" xml:space="preserve"> Debt!FX$70</f>
        <v>0</v>
      </c>
      <c r="FY16" s="415">
        <f ca="1" xml:space="preserve"> Debt!FY$70</f>
        <v>0</v>
      </c>
      <c r="FZ16" s="415">
        <f ca="1" xml:space="preserve"> Debt!FZ$70</f>
        <v>0</v>
      </c>
      <c r="GA16" s="415">
        <f ca="1" xml:space="preserve"> Debt!GA$70</f>
        <v>0</v>
      </c>
      <c r="GB16" s="415">
        <f ca="1" xml:space="preserve"> Debt!GB$70</f>
        <v>0</v>
      </c>
      <c r="GC16" s="415">
        <f ca="1" xml:space="preserve"> Debt!GC$70</f>
        <v>0</v>
      </c>
      <c r="GD16" s="415">
        <f ca="1" xml:space="preserve"> Debt!GD$70</f>
        <v>0</v>
      </c>
      <c r="GE16" s="415">
        <f ca="1" xml:space="preserve"> Debt!GE$70</f>
        <v>0</v>
      </c>
      <c r="GF16" s="415">
        <f ca="1" xml:space="preserve"> Debt!GF$70</f>
        <v>0</v>
      </c>
      <c r="GG16" s="415">
        <f ca="1" xml:space="preserve"> Debt!GG$70</f>
        <v>0</v>
      </c>
      <c r="GH16" s="415">
        <f ca="1" xml:space="preserve"> Debt!GH$70</f>
        <v>0</v>
      </c>
      <c r="GI16" s="415">
        <f ca="1" xml:space="preserve"> Debt!GI$70</f>
        <v>0</v>
      </c>
      <c r="GJ16" s="415">
        <f ca="1" xml:space="preserve"> Debt!GJ$70</f>
        <v>0</v>
      </c>
    </row>
    <row r="17" spans="1:192" s="316" customFormat="1" outlineLevel="1" x14ac:dyDescent="0.25">
      <c r="A17" s="277"/>
      <c r="B17" s="277"/>
      <c r="C17" s="278"/>
      <c r="D17" s="281"/>
      <c r="E17" s="508" t="s">
        <v>142</v>
      </c>
      <c r="F17" s="508"/>
      <c r="G17" s="508"/>
      <c r="H17" s="508"/>
      <c r="I17" s="508"/>
      <c r="J17" s="508"/>
      <c r="K17" s="508"/>
      <c r="L17" s="508"/>
      <c r="M17" s="508"/>
      <c r="N17" s="508"/>
      <c r="O17" s="508"/>
      <c r="P17" s="508"/>
      <c r="Q17" s="508"/>
      <c r="R17" s="508"/>
      <c r="S17" s="508"/>
      <c r="T17" s="508"/>
      <c r="U17" s="508"/>
      <c r="V17" s="508"/>
      <c r="W17" s="508"/>
      <c r="X17" s="508"/>
      <c r="Y17" s="508"/>
      <c r="Z17" s="508"/>
      <c r="AA17" s="508"/>
      <c r="AB17" s="508"/>
      <c r="AC17" s="508"/>
      <c r="AD17" s="508"/>
      <c r="AE17" s="508"/>
      <c r="AF17" s="508"/>
      <c r="AG17" s="508"/>
      <c r="AH17" s="508"/>
      <c r="AI17" s="508"/>
      <c r="AJ17" s="508"/>
      <c r="AK17" s="508"/>
      <c r="AL17" s="508"/>
      <c r="AM17" s="508"/>
      <c r="AN17" s="508"/>
      <c r="AO17" s="508"/>
      <c r="AP17" s="508"/>
      <c r="AQ17" s="508"/>
      <c r="AR17" s="508"/>
      <c r="AS17" s="508"/>
      <c r="AT17" s="508"/>
      <c r="AU17" s="508"/>
      <c r="AV17" s="508"/>
      <c r="AW17" s="508"/>
      <c r="AX17" s="508"/>
      <c r="AY17" s="508"/>
      <c r="AZ17" s="508"/>
      <c r="BA17" s="508"/>
      <c r="BB17" s="508"/>
      <c r="BC17" s="508"/>
      <c r="BD17" s="508"/>
      <c r="BE17" s="508"/>
      <c r="BF17" s="508"/>
      <c r="BG17" s="508"/>
      <c r="BH17" s="508"/>
      <c r="BI17" s="508"/>
      <c r="BJ17" s="508"/>
      <c r="BK17" s="508"/>
      <c r="BL17" s="508"/>
      <c r="BM17" s="508"/>
      <c r="BN17" s="508"/>
      <c r="BO17" s="508"/>
      <c r="BP17" s="508"/>
      <c r="BQ17" s="508"/>
      <c r="BR17" s="508"/>
      <c r="BS17" s="508"/>
      <c r="BT17" s="508"/>
      <c r="BU17" s="508"/>
      <c r="BV17" s="508"/>
      <c r="BW17" s="508"/>
      <c r="BX17" s="508"/>
      <c r="BY17" s="508"/>
      <c r="BZ17" s="508"/>
      <c r="CA17" s="508"/>
      <c r="CB17" s="508"/>
      <c r="CC17" s="508"/>
      <c r="CD17" s="508"/>
      <c r="CE17" s="508"/>
      <c r="CF17" s="508"/>
      <c r="CG17" s="508"/>
      <c r="CH17" s="508"/>
      <c r="CI17" s="508"/>
      <c r="CJ17" s="508"/>
      <c r="CK17" s="508"/>
      <c r="CL17" s="508"/>
      <c r="CM17" s="508"/>
      <c r="CN17" s="508"/>
      <c r="CO17" s="508"/>
      <c r="CP17" s="508"/>
      <c r="CQ17" s="508"/>
      <c r="CR17" s="508"/>
      <c r="CS17" s="508"/>
      <c r="CT17" s="508"/>
      <c r="CU17" s="508"/>
      <c r="CV17" s="508"/>
      <c r="CW17" s="508"/>
      <c r="CX17" s="508"/>
      <c r="CY17" s="508"/>
      <c r="CZ17" s="508"/>
      <c r="DA17" s="508"/>
      <c r="DB17" s="508"/>
      <c r="DC17" s="508"/>
      <c r="DD17" s="508"/>
      <c r="DE17" s="508"/>
      <c r="DF17" s="508"/>
      <c r="DG17" s="508"/>
      <c r="DH17" s="508"/>
      <c r="DI17" s="508"/>
      <c r="DJ17" s="508"/>
      <c r="DK17" s="508"/>
      <c r="DL17" s="508"/>
      <c r="DM17" s="508"/>
      <c r="DN17" s="508"/>
      <c r="DO17" s="508"/>
      <c r="DP17" s="508"/>
      <c r="DQ17" s="508"/>
      <c r="DR17" s="508"/>
      <c r="DS17" s="508"/>
      <c r="DT17" s="508"/>
      <c r="DU17" s="508"/>
      <c r="DV17" s="508"/>
      <c r="DW17" s="508"/>
      <c r="DX17" s="508"/>
      <c r="DY17" s="508"/>
      <c r="DZ17" s="508"/>
      <c r="EA17" s="508"/>
      <c r="EB17" s="508"/>
      <c r="EC17" s="508"/>
      <c r="ED17" s="508"/>
      <c r="EE17" s="508"/>
      <c r="EF17" s="508"/>
      <c r="EG17" s="508"/>
      <c r="EH17" s="508"/>
      <c r="EI17" s="508"/>
      <c r="EJ17" s="508"/>
      <c r="EK17" s="508"/>
      <c r="EL17" s="508"/>
      <c r="EM17" s="508"/>
      <c r="EN17" s="508"/>
      <c r="EO17" s="508"/>
      <c r="EP17" s="508"/>
      <c r="EQ17" s="508"/>
      <c r="ER17" s="508"/>
      <c r="ES17" s="508"/>
      <c r="ET17" s="508"/>
      <c r="EU17" s="508"/>
      <c r="EV17" s="508"/>
      <c r="EW17" s="508"/>
      <c r="EX17" s="508"/>
      <c r="EY17" s="508"/>
      <c r="EZ17" s="508"/>
      <c r="FA17" s="508"/>
      <c r="FB17" s="508"/>
      <c r="FC17" s="508"/>
      <c r="FD17" s="508"/>
      <c r="FE17" s="508"/>
      <c r="FF17" s="508"/>
      <c r="FG17" s="508"/>
      <c r="FH17" s="508"/>
      <c r="FI17" s="508"/>
      <c r="FJ17" s="508"/>
      <c r="FK17" s="508"/>
      <c r="FL17" s="508"/>
      <c r="FM17" s="508"/>
      <c r="FN17" s="508"/>
      <c r="FO17" s="508"/>
      <c r="FP17" s="508"/>
      <c r="FQ17" s="508"/>
      <c r="FR17" s="508"/>
      <c r="FS17" s="508"/>
      <c r="FT17" s="508"/>
      <c r="FU17" s="508"/>
      <c r="FV17" s="508"/>
      <c r="FW17" s="508"/>
      <c r="FX17" s="508"/>
      <c r="FY17" s="508"/>
      <c r="FZ17" s="508"/>
      <c r="GA17" s="508"/>
      <c r="GB17" s="508"/>
      <c r="GC17" s="508"/>
      <c r="GD17" s="508"/>
      <c r="GE17" s="508"/>
      <c r="GF17" s="508"/>
      <c r="GG17" s="508"/>
      <c r="GH17" s="508"/>
      <c r="GI17" s="508"/>
      <c r="GJ17" s="508"/>
    </row>
    <row r="18" spans="1:192" outlineLevel="1" x14ac:dyDescent="0.25">
      <c r="E18" s="415" t="str">
        <f xml:space="preserve"> Debt!E$95</f>
        <v>RCF interest due</v>
      </c>
      <c r="F18" s="415">
        <f xml:space="preserve"> Debt!F$95</f>
        <v>0</v>
      </c>
      <c r="G18" s="415" t="str">
        <f xml:space="preserve"> Debt!G$95</f>
        <v>$ 000s</v>
      </c>
      <c r="H18" s="415">
        <f ca="1" xml:space="preserve"> Debt!H$95</f>
        <v>-320.11361438832154</v>
      </c>
      <c r="I18" s="415">
        <f xml:space="preserve"> Debt!I$95</f>
        <v>0</v>
      </c>
      <c r="J18" s="415">
        <f xml:space="preserve"> Debt!J$95</f>
        <v>0</v>
      </c>
      <c r="K18" s="415">
        <f ca="1" xml:space="preserve"> Debt!K$95</f>
        <v>0</v>
      </c>
      <c r="L18" s="415">
        <f ca="1" xml:space="preserve"> Debt!L$95</f>
        <v>0</v>
      </c>
      <c r="M18" s="415">
        <f xml:space="preserve"> Debt!M$95</f>
        <v>0</v>
      </c>
      <c r="N18" s="415">
        <f ca="1" xml:space="preserve"> Debt!N$95</f>
        <v>0</v>
      </c>
      <c r="O18" s="415">
        <f ca="1" xml:space="preserve"> Debt!O$95</f>
        <v>0</v>
      </c>
      <c r="P18" s="415">
        <f ca="1" xml:space="preserve"> Debt!P$95</f>
        <v>-22.573875000000044</v>
      </c>
      <c r="Q18" s="415">
        <f ca="1" xml:space="preserve"> Debt!Q$95</f>
        <v>-44.792061708333378</v>
      </c>
      <c r="R18" s="415">
        <f ca="1" xml:space="preserve"> Debt!R$95</f>
        <v>0</v>
      </c>
      <c r="S18" s="415">
        <f ca="1" xml:space="preserve"> Debt!S$95</f>
        <v>0</v>
      </c>
      <c r="T18" s="415">
        <f ca="1" xml:space="preserve"> Debt!T$95</f>
        <v>-19.557529850746285</v>
      </c>
      <c r="U18" s="415">
        <f ca="1" xml:space="preserve"> Debt!U$95</f>
        <v>-38.675162381426205</v>
      </c>
      <c r="V18" s="415">
        <f ca="1" xml:space="preserve"> Debt!V$95</f>
        <v>0</v>
      </c>
      <c r="W18" s="415">
        <f ca="1" xml:space="preserve"> Debt!W$95</f>
        <v>0</v>
      </c>
      <c r="X18" s="415">
        <f ca="1" xml:space="preserve"> Debt!X$95</f>
        <v>-16.723141281568932</v>
      </c>
      <c r="Y18" s="415">
        <f ca="1" xml:space="preserve"> Debt!Y$95</f>
        <v>-32.829511598678749</v>
      </c>
      <c r="Z18" s="415">
        <f ca="1" xml:space="preserve"> Debt!Z$95</f>
        <v>0</v>
      </c>
      <c r="AA18" s="415">
        <f ca="1" xml:space="preserve"> Debt!AA$95</f>
        <v>0</v>
      </c>
      <c r="AB18" s="415">
        <f ca="1" xml:space="preserve"> Debt!AB$95</f>
        <v>-13.519405968412947</v>
      </c>
      <c r="AC18" s="415">
        <f ca="1" xml:space="preserve"> Debt!AC$95</f>
        <v>-26.430210994943536</v>
      </c>
      <c r="AD18" s="415">
        <f ca="1" xml:space="preserve"> Debt!AD$95</f>
        <v>0</v>
      </c>
      <c r="AE18" s="415">
        <f ca="1" xml:space="preserve"> Debt!AE$95</f>
        <v>0</v>
      </c>
      <c r="AF18" s="415">
        <f ca="1" xml:space="preserve"> Debt!AF$95</f>
        <v>-10.49764524220191</v>
      </c>
      <c r="AG18" s="415">
        <f ca="1" xml:space="preserve"> Debt!AG$95</f>
        <v>-20.302195895466159</v>
      </c>
      <c r="AH18" s="415">
        <f ca="1" xml:space="preserve"> Debt!AH$95</f>
        <v>0</v>
      </c>
      <c r="AI18" s="415">
        <f ca="1" xml:space="preserve"> Debt!AI$95</f>
        <v>0</v>
      </c>
      <c r="AJ18" s="415">
        <f ca="1" xml:space="preserve"> Debt!AJ$95</f>
        <v>-7.4740972559222696</v>
      </c>
      <c r="AK18" s="415">
        <f ca="1" xml:space="preserve"> Debt!AK$95</f>
        <v>-14.17051234540576</v>
      </c>
      <c r="AL18" s="415">
        <f ca="1" xml:space="preserve"> Debt!AL$95</f>
        <v>0</v>
      </c>
      <c r="AM18" s="415">
        <f ca="1" xml:space="preserve"> Debt!AM$95</f>
        <v>0</v>
      </c>
      <c r="AN18" s="415">
        <f ca="1" xml:space="preserve"> Debt!AN$95</f>
        <v>-6.2217851525727665</v>
      </c>
      <c r="AO18" s="415">
        <f ca="1" xml:space="preserve"> Debt!AO$95</f>
        <v>-12.21389943478764</v>
      </c>
      <c r="AP18" s="415">
        <f ca="1" xml:space="preserve"> Debt!AP$95</f>
        <v>0</v>
      </c>
      <c r="AQ18" s="415">
        <f ca="1" xml:space="preserve"> Debt!AQ$95</f>
        <v>0</v>
      </c>
      <c r="AR18" s="415">
        <f ca="1" xml:space="preserve"> Debt!AR$95</f>
        <v>-5.1981771027388817</v>
      </c>
      <c r="AS18" s="415">
        <f ca="1" xml:space="preserve"> Debt!AS$95</f>
        <v>-10.146063808545184</v>
      </c>
      <c r="AT18" s="415">
        <f ca="1" xml:space="preserve"> Debt!AT$95</f>
        <v>0</v>
      </c>
      <c r="AU18" s="415">
        <f ca="1" xml:space="preserve"> Debt!AU$95</f>
        <v>0</v>
      </c>
      <c r="AV18" s="415">
        <f ca="1" xml:space="preserve"> Debt!AV$95</f>
        <v>-3.9695163055766307</v>
      </c>
      <c r="AW18" s="415">
        <f ca="1" xml:space="preserve"> Debt!AW$95</f>
        <v>-7.6306916792902539</v>
      </c>
      <c r="AX18" s="415">
        <f ca="1" xml:space="preserve"> Debt!AX$95</f>
        <v>0</v>
      </c>
      <c r="AY18" s="415">
        <f ca="1" xml:space="preserve"> Debt!AY$95</f>
        <v>0</v>
      </c>
      <c r="AZ18" s="415">
        <f ca="1" xml:space="preserve"> Debt!AZ$95</f>
        <v>-2.5178956673605422</v>
      </c>
      <c r="BA18" s="415">
        <f ca="1" xml:space="preserve"> Debt!BA$95</f>
        <v>-4.670235714343459</v>
      </c>
      <c r="BB18" s="415">
        <f ca="1" xml:space="preserve"> Debt!BB$95</f>
        <v>0</v>
      </c>
      <c r="BC18" s="415">
        <f ca="1" xml:space="preserve"> Debt!BC$95</f>
        <v>0</v>
      </c>
      <c r="BD18" s="415">
        <f ca="1" xml:space="preserve"> Debt!BD$95</f>
        <v>0</v>
      </c>
      <c r="BE18" s="415">
        <f ca="1" xml:space="preserve"> Debt!BE$95</f>
        <v>0</v>
      </c>
      <c r="BF18" s="415">
        <f ca="1" xml:space="preserve"> Debt!BF$95</f>
        <v>0</v>
      </c>
      <c r="BG18" s="415">
        <f ca="1" xml:space="preserve"> Debt!BG$95</f>
        <v>0</v>
      </c>
      <c r="BH18" s="415">
        <f ca="1" xml:space="preserve"> Debt!BH$95</f>
        <v>0</v>
      </c>
      <c r="BI18" s="415">
        <f ca="1" xml:space="preserve"> Debt!BI$95</f>
        <v>0</v>
      </c>
      <c r="BJ18" s="415">
        <f ca="1" xml:space="preserve"> Debt!BJ$95</f>
        <v>0</v>
      </c>
      <c r="BK18" s="415">
        <f ca="1" xml:space="preserve"> Debt!BK$95</f>
        <v>0</v>
      </c>
      <c r="BL18" s="415">
        <f ca="1" xml:space="preserve"> Debt!BL$95</f>
        <v>0</v>
      </c>
      <c r="BM18" s="415">
        <f ca="1" xml:space="preserve"> Debt!BM$95</f>
        <v>0</v>
      </c>
      <c r="BN18" s="415">
        <f ca="1" xml:space="preserve"> Debt!BN$95</f>
        <v>0</v>
      </c>
      <c r="BO18" s="415">
        <f ca="1" xml:space="preserve"> Debt!BO$95</f>
        <v>0</v>
      </c>
      <c r="BP18" s="415">
        <f ca="1" xml:space="preserve"> Debt!BP$95</f>
        <v>0</v>
      </c>
      <c r="BQ18" s="415">
        <f ca="1" xml:space="preserve"> Debt!BQ$95</f>
        <v>0</v>
      </c>
      <c r="BR18" s="415">
        <f ca="1" xml:space="preserve"> Debt!BR$95</f>
        <v>0</v>
      </c>
      <c r="BS18" s="415">
        <f ca="1" xml:space="preserve"> Debt!BS$95</f>
        <v>0</v>
      </c>
      <c r="BT18" s="415">
        <f ca="1" xml:space="preserve"> Debt!BT$95</f>
        <v>0</v>
      </c>
      <c r="BU18" s="415">
        <f ca="1" xml:space="preserve"> Debt!BU$95</f>
        <v>0</v>
      </c>
      <c r="BV18" s="415">
        <f ca="1" xml:space="preserve"> Debt!BV$95</f>
        <v>0</v>
      </c>
      <c r="BW18" s="415">
        <f ca="1" xml:space="preserve"> Debt!BW$95</f>
        <v>0</v>
      </c>
      <c r="BX18" s="415">
        <f ca="1" xml:space="preserve"> Debt!BX$95</f>
        <v>0</v>
      </c>
      <c r="BY18" s="415">
        <f ca="1" xml:space="preserve"> Debt!BY$95</f>
        <v>0</v>
      </c>
      <c r="BZ18" s="415">
        <f ca="1" xml:space="preserve"> Debt!BZ$95</f>
        <v>0</v>
      </c>
      <c r="CA18" s="415">
        <f ca="1" xml:space="preserve"> Debt!CA$95</f>
        <v>0</v>
      </c>
      <c r="CB18" s="415">
        <f ca="1" xml:space="preserve"> Debt!CB$95</f>
        <v>0</v>
      </c>
      <c r="CC18" s="415">
        <f ca="1" xml:space="preserve"> Debt!CC$95</f>
        <v>0</v>
      </c>
      <c r="CD18" s="415">
        <f ca="1" xml:space="preserve"> Debt!CD$95</f>
        <v>0</v>
      </c>
      <c r="CE18" s="415">
        <f ca="1" xml:space="preserve"> Debt!CE$95</f>
        <v>0</v>
      </c>
      <c r="CF18" s="415">
        <f ca="1" xml:space="preserve"> Debt!CF$95</f>
        <v>0</v>
      </c>
      <c r="CG18" s="415">
        <f ca="1" xml:space="preserve"> Debt!CG$95</f>
        <v>0</v>
      </c>
      <c r="CH18" s="415">
        <f ca="1" xml:space="preserve"> Debt!CH$95</f>
        <v>0</v>
      </c>
      <c r="CI18" s="415">
        <f ca="1" xml:space="preserve"> Debt!CI$95</f>
        <v>0</v>
      </c>
      <c r="CJ18" s="415">
        <f ca="1" xml:space="preserve"> Debt!CJ$95</f>
        <v>0</v>
      </c>
      <c r="CK18" s="415">
        <f ca="1" xml:space="preserve"> Debt!CK$95</f>
        <v>0</v>
      </c>
      <c r="CL18" s="415">
        <f ca="1" xml:space="preserve"> Debt!CL$95</f>
        <v>0</v>
      </c>
      <c r="CM18" s="415">
        <f ca="1" xml:space="preserve"> Debt!CM$95</f>
        <v>0</v>
      </c>
      <c r="CN18" s="415">
        <f ca="1" xml:space="preserve"> Debt!CN$95</f>
        <v>0</v>
      </c>
      <c r="CO18" s="415">
        <f ca="1" xml:space="preserve"> Debt!CO$95</f>
        <v>0</v>
      </c>
      <c r="CP18" s="415">
        <f ca="1" xml:space="preserve"> Debt!CP$95</f>
        <v>0</v>
      </c>
      <c r="CQ18" s="415">
        <f ca="1" xml:space="preserve"> Debt!CQ$95</f>
        <v>0</v>
      </c>
      <c r="CR18" s="415">
        <f ca="1" xml:space="preserve"> Debt!CR$95</f>
        <v>0</v>
      </c>
      <c r="CS18" s="415">
        <f ca="1" xml:space="preserve"> Debt!CS$95</f>
        <v>0</v>
      </c>
      <c r="CT18" s="415">
        <f ca="1" xml:space="preserve"> Debt!CT$95</f>
        <v>0</v>
      </c>
      <c r="CU18" s="415">
        <f ca="1" xml:space="preserve"> Debt!CU$95</f>
        <v>0</v>
      </c>
      <c r="CV18" s="415">
        <f ca="1" xml:space="preserve"> Debt!CV$95</f>
        <v>0</v>
      </c>
      <c r="CW18" s="415">
        <f ca="1" xml:space="preserve"> Debt!CW$95</f>
        <v>0</v>
      </c>
      <c r="CX18" s="415">
        <f ca="1" xml:space="preserve"> Debt!CX$95</f>
        <v>0</v>
      </c>
      <c r="CY18" s="415">
        <f ca="1" xml:space="preserve"> Debt!CY$95</f>
        <v>0</v>
      </c>
      <c r="CZ18" s="415">
        <f ca="1" xml:space="preserve"> Debt!CZ$95</f>
        <v>0</v>
      </c>
      <c r="DA18" s="415">
        <f ca="1" xml:space="preserve"> Debt!DA$95</f>
        <v>0</v>
      </c>
      <c r="DB18" s="415">
        <f ca="1" xml:space="preserve"> Debt!DB$95</f>
        <v>0</v>
      </c>
      <c r="DC18" s="415">
        <f ca="1" xml:space="preserve"> Debt!DC$95</f>
        <v>0</v>
      </c>
      <c r="DD18" s="415">
        <f ca="1" xml:space="preserve"> Debt!DD$95</f>
        <v>0</v>
      </c>
      <c r="DE18" s="415">
        <f ca="1" xml:space="preserve"> Debt!DE$95</f>
        <v>0</v>
      </c>
      <c r="DF18" s="415">
        <f ca="1" xml:space="preserve"> Debt!DF$95</f>
        <v>0</v>
      </c>
      <c r="DG18" s="415">
        <f ca="1" xml:space="preserve"> Debt!DG$95</f>
        <v>0</v>
      </c>
      <c r="DH18" s="415">
        <f ca="1" xml:space="preserve"> Debt!DH$95</f>
        <v>0</v>
      </c>
      <c r="DI18" s="415">
        <f ca="1" xml:space="preserve"> Debt!DI$95</f>
        <v>0</v>
      </c>
      <c r="DJ18" s="415">
        <f ca="1" xml:space="preserve"> Debt!DJ$95</f>
        <v>0</v>
      </c>
      <c r="DK18" s="415">
        <f ca="1" xml:space="preserve"> Debt!DK$95</f>
        <v>0</v>
      </c>
      <c r="DL18" s="415">
        <f ca="1" xml:space="preserve"> Debt!DL$95</f>
        <v>0</v>
      </c>
      <c r="DM18" s="415">
        <f ca="1" xml:space="preserve"> Debt!DM$95</f>
        <v>0</v>
      </c>
      <c r="DN18" s="415">
        <f ca="1" xml:space="preserve"> Debt!DN$95</f>
        <v>0</v>
      </c>
      <c r="DO18" s="415">
        <f ca="1" xml:space="preserve"> Debt!DO$95</f>
        <v>0</v>
      </c>
      <c r="DP18" s="415">
        <f ca="1" xml:space="preserve"> Debt!DP$95</f>
        <v>0</v>
      </c>
      <c r="DQ18" s="415">
        <f ca="1" xml:space="preserve"> Debt!DQ$95</f>
        <v>0</v>
      </c>
      <c r="DR18" s="415">
        <f ca="1" xml:space="preserve"> Debt!DR$95</f>
        <v>0</v>
      </c>
      <c r="DS18" s="415">
        <f ca="1" xml:space="preserve"> Debt!DS$95</f>
        <v>0</v>
      </c>
      <c r="DT18" s="415">
        <f ca="1" xml:space="preserve"> Debt!DT$95</f>
        <v>0</v>
      </c>
      <c r="DU18" s="415">
        <f ca="1" xml:space="preserve"> Debt!DU$95</f>
        <v>0</v>
      </c>
      <c r="DV18" s="415">
        <f ca="1" xml:space="preserve"> Debt!DV$95</f>
        <v>0</v>
      </c>
      <c r="DW18" s="415">
        <f ca="1" xml:space="preserve"> Debt!DW$95</f>
        <v>0</v>
      </c>
      <c r="DX18" s="415">
        <f ca="1" xml:space="preserve"> Debt!DX$95</f>
        <v>0</v>
      </c>
      <c r="DY18" s="415">
        <f ca="1" xml:space="preserve"> Debt!DY$95</f>
        <v>0</v>
      </c>
      <c r="DZ18" s="415">
        <f ca="1" xml:space="preserve"> Debt!DZ$95</f>
        <v>0</v>
      </c>
      <c r="EA18" s="415">
        <f ca="1" xml:space="preserve"> Debt!EA$95</f>
        <v>0</v>
      </c>
      <c r="EB18" s="415">
        <f ca="1" xml:space="preserve"> Debt!EB$95</f>
        <v>0</v>
      </c>
      <c r="EC18" s="415">
        <f ca="1" xml:space="preserve"> Debt!EC$95</f>
        <v>0</v>
      </c>
      <c r="ED18" s="415">
        <f ca="1" xml:space="preserve"> Debt!ED$95</f>
        <v>0</v>
      </c>
      <c r="EE18" s="415">
        <f ca="1" xml:space="preserve"> Debt!EE$95</f>
        <v>0</v>
      </c>
      <c r="EF18" s="415">
        <f ca="1" xml:space="preserve"> Debt!EF$95</f>
        <v>0</v>
      </c>
      <c r="EG18" s="415">
        <f ca="1" xml:space="preserve"> Debt!EG$95</f>
        <v>0</v>
      </c>
      <c r="EH18" s="415">
        <f ca="1" xml:space="preserve"> Debt!EH$95</f>
        <v>0</v>
      </c>
      <c r="EI18" s="415">
        <f ca="1" xml:space="preserve"> Debt!EI$95</f>
        <v>0</v>
      </c>
      <c r="EJ18" s="415">
        <f ca="1" xml:space="preserve"> Debt!EJ$95</f>
        <v>0</v>
      </c>
      <c r="EK18" s="415">
        <f ca="1" xml:space="preserve"> Debt!EK$95</f>
        <v>0</v>
      </c>
      <c r="EL18" s="415">
        <f ca="1" xml:space="preserve"> Debt!EL$95</f>
        <v>0</v>
      </c>
      <c r="EM18" s="415">
        <f ca="1" xml:space="preserve"> Debt!EM$95</f>
        <v>0</v>
      </c>
      <c r="EN18" s="415">
        <f ca="1" xml:space="preserve"> Debt!EN$95</f>
        <v>0</v>
      </c>
      <c r="EO18" s="415">
        <f ca="1" xml:space="preserve"> Debt!EO$95</f>
        <v>0</v>
      </c>
      <c r="EP18" s="415">
        <f ca="1" xml:space="preserve"> Debt!EP$95</f>
        <v>0</v>
      </c>
      <c r="EQ18" s="415">
        <f ca="1" xml:space="preserve"> Debt!EQ$95</f>
        <v>0</v>
      </c>
      <c r="ER18" s="415">
        <f ca="1" xml:space="preserve"> Debt!ER$95</f>
        <v>0</v>
      </c>
      <c r="ES18" s="415">
        <f ca="1" xml:space="preserve"> Debt!ES$95</f>
        <v>0</v>
      </c>
      <c r="ET18" s="415">
        <f ca="1" xml:space="preserve"> Debt!ET$95</f>
        <v>0</v>
      </c>
      <c r="EU18" s="415">
        <f ca="1" xml:space="preserve"> Debt!EU$95</f>
        <v>0</v>
      </c>
      <c r="EV18" s="415">
        <f ca="1" xml:space="preserve"> Debt!EV$95</f>
        <v>0</v>
      </c>
      <c r="EW18" s="415">
        <f ca="1" xml:space="preserve"> Debt!EW$95</f>
        <v>0</v>
      </c>
      <c r="EX18" s="415">
        <f ca="1" xml:space="preserve"> Debt!EX$95</f>
        <v>0</v>
      </c>
      <c r="EY18" s="415">
        <f ca="1" xml:space="preserve"> Debt!EY$95</f>
        <v>0</v>
      </c>
      <c r="EZ18" s="415">
        <f ca="1" xml:space="preserve"> Debt!EZ$95</f>
        <v>0</v>
      </c>
      <c r="FA18" s="415">
        <f ca="1" xml:space="preserve"> Debt!FA$95</f>
        <v>0</v>
      </c>
      <c r="FB18" s="415">
        <f ca="1" xml:space="preserve"> Debt!FB$95</f>
        <v>0</v>
      </c>
      <c r="FC18" s="415">
        <f ca="1" xml:space="preserve"> Debt!FC$95</f>
        <v>0</v>
      </c>
      <c r="FD18" s="415">
        <f ca="1" xml:space="preserve"> Debt!FD$95</f>
        <v>0</v>
      </c>
      <c r="FE18" s="415">
        <f ca="1" xml:space="preserve"> Debt!FE$95</f>
        <v>0</v>
      </c>
      <c r="FF18" s="415">
        <f ca="1" xml:space="preserve"> Debt!FF$95</f>
        <v>0</v>
      </c>
      <c r="FG18" s="415">
        <f ca="1" xml:space="preserve"> Debt!FG$95</f>
        <v>0</v>
      </c>
      <c r="FH18" s="415">
        <f ca="1" xml:space="preserve"> Debt!FH$95</f>
        <v>0</v>
      </c>
      <c r="FI18" s="415">
        <f ca="1" xml:space="preserve"> Debt!FI$95</f>
        <v>0</v>
      </c>
      <c r="FJ18" s="415">
        <f ca="1" xml:space="preserve"> Debt!FJ$95</f>
        <v>0</v>
      </c>
      <c r="FK18" s="415">
        <f ca="1" xml:space="preserve"> Debt!FK$95</f>
        <v>0</v>
      </c>
      <c r="FL18" s="415">
        <f ca="1" xml:space="preserve"> Debt!FL$95</f>
        <v>0</v>
      </c>
      <c r="FM18" s="415">
        <f ca="1" xml:space="preserve"> Debt!FM$95</f>
        <v>0</v>
      </c>
      <c r="FN18" s="415">
        <f ca="1" xml:space="preserve"> Debt!FN$95</f>
        <v>0</v>
      </c>
      <c r="FO18" s="415">
        <f ca="1" xml:space="preserve"> Debt!FO$95</f>
        <v>0</v>
      </c>
      <c r="FP18" s="415">
        <f ca="1" xml:space="preserve"> Debt!FP$95</f>
        <v>0</v>
      </c>
      <c r="FQ18" s="415">
        <f ca="1" xml:space="preserve"> Debt!FQ$95</f>
        <v>0</v>
      </c>
      <c r="FR18" s="415">
        <f ca="1" xml:space="preserve"> Debt!FR$95</f>
        <v>0</v>
      </c>
      <c r="FS18" s="415">
        <f ca="1" xml:space="preserve"> Debt!FS$95</f>
        <v>0</v>
      </c>
      <c r="FT18" s="415">
        <f ca="1" xml:space="preserve"> Debt!FT$95</f>
        <v>0</v>
      </c>
      <c r="FU18" s="415">
        <f ca="1" xml:space="preserve"> Debt!FU$95</f>
        <v>0</v>
      </c>
      <c r="FV18" s="415">
        <f ca="1" xml:space="preserve"> Debt!FV$95</f>
        <v>0</v>
      </c>
      <c r="FW18" s="415">
        <f ca="1" xml:space="preserve"> Debt!FW$95</f>
        <v>0</v>
      </c>
      <c r="FX18" s="415">
        <f ca="1" xml:space="preserve"> Debt!FX$95</f>
        <v>0</v>
      </c>
      <c r="FY18" s="415">
        <f ca="1" xml:space="preserve"> Debt!FY$95</f>
        <v>0</v>
      </c>
      <c r="FZ18" s="415">
        <f ca="1" xml:space="preserve"> Debt!FZ$95</f>
        <v>0</v>
      </c>
      <c r="GA18" s="415">
        <f ca="1" xml:space="preserve"> Debt!GA$95</f>
        <v>0</v>
      </c>
      <c r="GB18" s="415">
        <f ca="1" xml:space="preserve"> Debt!GB$95</f>
        <v>0</v>
      </c>
      <c r="GC18" s="415">
        <f ca="1" xml:space="preserve"> Debt!GC$95</f>
        <v>0</v>
      </c>
      <c r="GD18" s="415">
        <f ca="1" xml:space="preserve"> Debt!GD$95</f>
        <v>0</v>
      </c>
      <c r="GE18" s="415">
        <f ca="1" xml:space="preserve"> Debt!GE$95</f>
        <v>0</v>
      </c>
      <c r="GF18" s="415">
        <f ca="1" xml:space="preserve"> Debt!GF$95</f>
        <v>0</v>
      </c>
      <c r="GG18" s="415">
        <f ca="1" xml:space="preserve"> Debt!GG$95</f>
        <v>0</v>
      </c>
      <c r="GH18" s="415">
        <f ca="1" xml:space="preserve"> Debt!GH$95</f>
        <v>0</v>
      </c>
      <c r="GI18" s="415">
        <f ca="1" xml:space="preserve"> Debt!GI$95</f>
        <v>0</v>
      </c>
      <c r="GJ18" s="415">
        <f ca="1" xml:space="preserve"> Debt!GJ$95</f>
        <v>0</v>
      </c>
    </row>
    <row r="19" spans="1:192" outlineLevel="1" x14ac:dyDescent="0.25">
      <c r="E19" s="280" t="s">
        <v>116</v>
      </c>
      <c r="F19" s="280"/>
      <c r="G19" s="280" t="str">
        <f xml:space="preserve"> SMU</f>
        <v>$ 000s</v>
      </c>
      <c r="H19" s="280">
        <f ca="1" xml:space="preserve"> SUM(J19:GJ19)</f>
        <v>272041.56838868454</v>
      </c>
      <c r="I19" s="280"/>
      <c r="J19" s="280">
        <f t="shared" ref="J19:AO19" si="12" xml:space="preserve"> J14 + SUM(J16:J18)</f>
        <v>0</v>
      </c>
      <c r="K19" s="280">
        <f t="shared" ca="1" si="12"/>
        <v>0</v>
      </c>
      <c r="L19" s="280">
        <f t="shared" ca="1" si="12"/>
        <v>0</v>
      </c>
      <c r="M19" s="280">
        <f t="shared" ca="1" si="12"/>
        <v>2711.8750000000018</v>
      </c>
      <c r="N19" s="280">
        <f t="shared" ca="1" si="12"/>
        <v>3200.6750000000011</v>
      </c>
      <c r="O19" s="280">
        <f t="shared" ca="1" si="12"/>
        <v>-2.4625000000014552</v>
      </c>
      <c r="P19" s="280">
        <f t="shared" ca="1" si="12"/>
        <v>25.801124999999956</v>
      </c>
      <c r="Q19" s="280">
        <f t="shared" ca="1" si="12"/>
        <v>2752.6792069483854</v>
      </c>
      <c r="R19" s="280">
        <f t="shared" ca="1" si="12"/>
        <v>3285.1436567164192</v>
      </c>
      <c r="S19" s="280">
        <f t="shared" ca="1" si="12"/>
        <v>98.082338308456997</v>
      </c>
      <c r="T19" s="280">
        <f t="shared" ca="1" si="12"/>
        <v>126.91230845771202</v>
      </c>
      <c r="U19" s="280">
        <f t="shared" ca="1" si="12"/>
        <v>2844.5211248391897</v>
      </c>
      <c r="V19" s="280">
        <f t="shared" ca="1" si="12"/>
        <v>3369.7527678770348</v>
      </c>
      <c r="W19" s="280">
        <f t="shared" ca="1" si="12"/>
        <v>198.68765005816704</v>
      </c>
      <c r="X19" s="280">
        <f t="shared" ca="1" si="12"/>
        <v>219.02075877659956</v>
      </c>
      <c r="Y19" s="280">
        <f t="shared" ca="1" si="12"/>
        <v>2936.2199035462122</v>
      </c>
      <c r="Z19" s="280">
        <f t="shared" ca="1" si="12"/>
        <v>3454.5016347035175</v>
      </c>
      <c r="AA19" s="280">
        <f t="shared" ca="1" si="12"/>
        <v>299.3531343862353</v>
      </c>
      <c r="AB19" s="280">
        <f t="shared" ca="1" si="12"/>
        <v>329.32122841782416</v>
      </c>
      <c r="AC19" s="280">
        <f t="shared" ca="1" si="12"/>
        <v>3028.5998040746017</v>
      </c>
      <c r="AD19" s="280">
        <f t="shared" ca="1" si="12"/>
        <v>3539.3895618940492</v>
      </c>
      <c r="AE19" s="280">
        <f t="shared" ca="1" si="12"/>
        <v>400.07849192660285</v>
      </c>
      <c r="AF19" s="280">
        <f t="shared" ca="1" si="12"/>
        <v>430.61834668440281</v>
      </c>
      <c r="AG19" s="280">
        <f t="shared" ca="1" si="12"/>
        <v>3120.8352569100525</v>
      </c>
      <c r="AH19" s="280">
        <f t="shared" ca="1" si="12"/>
        <v>3624.4158576060199</v>
      </c>
      <c r="AI19" s="280">
        <f t="shared" ca="1" si="12"/>
        <v>500.86342480259111</v>
      </c>
      <c r="AJ19" s="280">
        <f t="shared" ca="1" si="12"/>
        <v>531.97682754666971</v>
      </c>
      <c r="AK19" s="280">
        <f t="shared" ca="1" si="12"/>
        <v>3213.2005849735192</v>
      </c>
      <c r="AL19" s="280">
        <f t="shared" ca="1" si="12"/>
        <v>3709.5798334388264</v>
      </c>
      <c r="AM19" s="280">
        <f t="shared" ca="1" si="12"/>
        <v>601.70763661949354</v>
      </c>
      <c r="AN19" s="280">
        <f t="shared" ca="1" si="12"/>
        <v>627.64210146692221</v>
      </c>
      <c r="AO19" s="280">
        <f t="shared" ca="1" si="12"/>
        <v>3301.5164212805607</v>
      </c>
      <c r="AP19" s="280">
        <f t="shared" ref="AP19:BU19" ca="1" si="13" xml:space="preserve"> AP14 + SUM(AP16:AP18)</f>
        <v>3794.8808044167417</v>
      </c>
      <c r="AQ19" s="280">
        <f t="shared" ca="1" si="13"/>
        <v>702.61083245720783</v>
      </c>
      <c r="AR19" s="280">
        <f t="shared" ca="1" si="13"/>
        <v>731.1001553544703</v>
      </c>
      <c r="AS19" s="280">
        <f t="shared" ca="1" si="13"/>
        <v>3390.0684344156825</v>
      </c>
      <c r="AT19" s="280">
        <f t="shared" ca="1" si="13"/>
        <v>3880.3180889718847</v>
      </c>
      <c r="AU19" s="280">
        <f t="shared" ca="1" si="13"/>
        <v>803.57271886289368</v>
      </c>
      <c r="AV19" s="280">
        <f t="shared" ca="1" si="13"/>
        <v>830.84070255731785</v>
      </c>
      <c r="AW19" s="280">
        <f t="shared" ca="1" si="13"/>
        <v>3479.1923165040225</v>
      </c>
      <c r="AX19" s="280">
        <f t="shared" ca="1" si="13"/>
        <v>3965.891008927249</v>
      </c>
      <c r="AY19" s="280">
        <f t="shared" ca="1" si="13"/>
        <v>904.59300384367532</v>
      </c>
      <c r="AZ19" s="280">
        <f t="shared" ca="1" si="13"/>
        <v>930.86260817631614</v>
      </c>
      <c r="BA19" s="280">
        <f t="shared" ca="1" si="13"/>
        <v>3568.8849963088537</v>
      </c>
      <c r="BB19" s="280">
        <f t="shared" ca="1" si="13"/>
        <v>4023.42388947985</v>
      </c>
      <c r="BC19" s="280">
        <f t="shared" ca="1" si="13"/>
        <v>949.32139685937909</v>
      </c>
      <c r="BD19" s="280">
        <f t="shared" ca="1" si="13"/>
        <v>949.32139685938046</v>
      </c>
      <c r="BE19" s="280">
        <f t="shared" ca="1" si="13"/>
        <v>3548.9355542519379</v>
      </c>
      <c r="BF19" s="280">
        <f t="shared" ca="1" si="13"/>
        <v>3996.5660591839314</v>
      </c>
      <c r="BG19" s="280">
        <f t="shared" ca="1" si="13"/>
        <v>937.75760881530232</v>
      </c>
      <c r="BH19" s="280">
        <f t="shared" ca="1" si="13"/>
        <v>937.75760881530368</v>
      </c>
      <c r="BI19" s="280">
        <f t="shared" ca="1" si="13"/>
        <v>3524.4383624397406</v>
      </c>
      <c r="BJ19" s="280">
        <f t="shared" ca="1" si="13"/>
        <v>3969.8418499342615</v>
      </c>
      <c r="BK19" s="280">
        <f t="shared" ca="1" si="13"/>
        <v>926.25135205502829</v>
      </c>
      <c r="BL19" s="280">
        <f t="shared" ca="1" si="13"/>
        <v>926.25135205502966</v>
      </c>
      <c r="BM19" s="280">
        <f t="shared" ca="1" si="13"/>
        <v>3500.0630472037219</v>
      </c>
      <c r="BN19" s="280">
        <f t="shared" ca="1" si="13"/>
        <v>3943.2505969495141</v>
      </c>
      <c r="BO19" s="280">
        <f t="shared" ca="1" si="13"/>
        <v>914.80234035326157</v>
      </c>
      <c r="BP19" s="280">
        <f t="shared" ca="1" si="13"/>
        <v>914.80234035326339</v>
      </c>
      <c r="BQ19" s="280">
        <f t="shared" ca="1" si="13"/>
        <v>3475.8090021927592</v>
      </c>
      <c r="BR19" s="280">
        <f t="shared" ca="1" si="13"/>
        <v>3916.791638755737</v>
      </c>
      <c r="BS19" s="280">
        <f t="shared" ca="1" si="13"/>
        <v>903.41028890871894</v>
      </c>
      <c r="BT19" s="280">
        <f t="shared" ca="1" si="13"/>
        <v>903.4102889087203</v>
      </c>
      <c r="BU19" s="280">
        <f t="shared" ca="1" si="13"/>
        <v>3451.675624072398</v>
      </c>
      <c r="BV19" s="280">
        <f t="shared" ref="BV19:DA19" ca="1" si="14" xml:space="preserve"> BV14 + SUM(BV16:BV18)</f>
        <v>3890.464317169889</v>
      </c>
      <c r="BW19" s="280">
        <f t="shared" ca="1" si="14"/>
        <v>892.07491433703444</v>
      </c>
      <c r="BX19" s="280">
        <f t="shared" ca="1" si="14"/>
        <v>892.07491433703581</v>
      </c>
      <c r="BY19" s="280">
        <f t="shared" ca="1" si="14"/>
        <v>3427.6623125098486</v>
      </c>
      <c r="BZ19" s="280">
        <f t="shared" ca="1" si="14"/>
        <v>3864.2679772834717</v>
      </c>
      <c r="CA19" s="280">
        <f t="shared" ca="1" si="14"/>
        <v>880.79593466371534</v>
      </c>
      <c r="CB19" s="280">
        <f t="shared" ca="1" si="14"/>
        <v>880.79593466371671</v>
      </c>
      <c r="CC19" s="280">
        <f t="shared" ca="1" si="14"/>
        <v>3403.7684701590542</v>
      </c>
      <c r="CD19" s="280">
        <f t="shared" ca="1" si="14"/>
        <v>3838.2019674462408</v>
      </c>
      <c r="CE19" s="280">
        <f t="shared" ca="1" si="14"/>
        <v>869.57306931713038</v>
      </c>
      <c r="CF19" s="280">
        <f t="shared" ca="1" si="14"/>
        <v>869.57306931713174</v>
      </c>
      <c r="CG19" s="280">
        <f t="shared" ca="1" si="14"/>
        <v>3379.993502645827</v>
      </c>
      <c r="CH19" s="280">
        <f t="shared" ca="1" si="14"/>
        <v>3812.265639249993</v>
      </c>
      <c r="CI19" s="280">
        <f t="shared" ca="1" si="14"/>
        <v>858.40603912152346</v>
      </c>
      <c r="CJ19" s="280">
        <f t="shared" ca="1" si="14"/>
        <v>858.40603912152437</v>
      </c>
      <c r="CK19" s="280">
        <f t="shared" ca="1" si="14"/>
        <v>3356.3368185530626</v>
      </c>
      <c r="CL19" s="280">
        <f t="shared" ca="1" si="14"/>
        <v>3786.45834751243</v>
      </c>
      <c r="CM19" s="280">
        <f t="shared" ca="1" si="14"/>
        <v>847.29456629007291</v>
      </c>
      <c r="CN19" s="280">
        <f t="shared" ca="1" si="14"/>
        <v>847.29456629007427</v>
      </c>
      <c r="CO19" s="280">
        <f t="shared" ca="1" si="14"/>
        <v>3332.7978294060313</v>
      </c>
      <c r="CP19" s="280">
        <f t="shared" ca="1" si="14"/>
        <v>3760.779450261125</v>
      </c>
      <c r="CQ19" s="280">
        <f t="shared" ca="1" si="14"/>
        <v>836.23837441798332</v>
      </c>
      <c r="CR19" s="280">
        <f t="shared" ca="1" si="14"/>
        <v>836.23837441798423</v>
      </c>
      <c r="CS19" s="280">
        <f t="shared" ca="1" si="14"/>
        <v>3309.375949657745</v>
      </c>
      <c r="CT19" s="280">
        <f t="shared" ca="1" si="14"/>
        <v>3735.2283087175392</v>
      </c>
      <c r="CU19" s="280">
        <f t="shared" ca="1" si="14"/>
        <v>825.23718847560622</v>
      </c>
      <c r="CV19" s="280">
        <f t="shared" ca="1" si="14"/>
        <v>825.23718847560713</v>
      </c>
      <c r="CW19" s="280">
        <f t="shared" ca="1" si="14"/>
        <v>3286.0705966743726</v>
      </c>
      <c r="CX19" s="280">
        <f t="shared" ca="1" si="14"/>
        <v>3709.8042872811347</v>
      </c>
      <c r="CY19" s="280">
        <f t="shared" ca="1" si="14"/>
        <v>814.29073480159832</v>
      </c>
      <c r="CZ19" s="280">
        <f t="shared" ca="1" si="14"/>
        <v>814.29073480159968</v>
      </c>
      <c r="DA19" s="280">
        <f t="shared" ca="1" si="14"/>
        <v>3262.881190720771</v>
      </c>
      <c r="DB19" s="280">
        <f t="shared" ref="DB19:EG19" ca="1" si="15" xml:space="preserve"> DB14 + SUM(DB16:DB18)</f>
        <v>3684.5067535135677</v>
      </c>
      <c r="DC19" s="280">
        <f t="shared" ca="1" si="15"/>
        <v>803.3987410961181</v>
      </c>
      <c r="DD19" s="280">
        <f t="shared" ca="1" si="15"/>
        <v>803.39874109611901</v>
      </c>
      <c r="DE19" s="280">
        <f t="shared" ca="1" si="15"/>
        <v>3239.8071549460401</v>
      </c>
      <c r="DF19" s="280">
        <f t="shared" ca="1" si="15"/>
        <v>3659.3350781229528</v>
      </c>
      <c r="DG19" s="280">
        <f t="shared" ca="1" si="15"/>
        <v>792.56093641404777</v>
      </c>
      <c r="DH19" s="280">
        <f t="shared" ca="1" si="15"/>
        <v>792.56093641404914</v>
      </c>
      <c r="DI19" s="280">
        <f t="shared" ca="1" si="15"/>
        <v>4216.8479153691951</v>
      </c>
      <c r="DJ19" s="280">
        <f t="shared" ca="1" si="15"/>
        <v>4634.2886349482114</v>
      </c>
      <c r="DK19" s="280">
        <f t="shared" ca="1" si="15"/>
        <v>1781.7770511582571</v>
      </c>
      <c r="DL19" s="280">
        <f t="shared" ca="1" si="15"/>
        <v>1781.777051158258</v>
      </c>
      <c r="DM19" s="280">
        <f t="shared" ca="1" si="15"/>
        <v>4194.0029008648717</v>
      </c>
      <c r="DN19" s="280">
        <f t="shared" ca="1" si="15"/>
        <v>4609.366800943495</v>
      </c>
      <c r="DO19" s="280">
        <f t="shared" ca="1" si="15"/>
        <v>1771.0468170728927</v>
      </c>
      <c r="DP19" s="280">
        <f t="shared" ca="1" si="15"/>
        <v>1771.0468170728941</v>
      </c>
      <c r="DQ19" s="280">
        <f t="shared" ca="1" si="15"/>
        <v>4171.271543149126</v>
      </c>
      <c r="DR19" s="280">
        <f t="shared" ca="1" si="15"/>
        <v>4584.5689561626823</v>
      </c>
      <c r="DS19" s="280">
        <f t="shared" ca="1" si="15"/>
        <v>1760.3699672367097</v>
      </c>
      <c r="DT19" s="280">
        <f t="shared" ca="1" si="15"/>
        <v>1760.3699672367106</v>
      </c>
      <c r="DU19" s="280">
        <f t="shared" ca="1" si="15"/>
        <v>4148.6532767653007</v>
      </c>
      <c r="DV19" s="280">
        <f t="shared" ca="1" si="15"/>
        <v>4559.8944837439649</v>
      </c>
      <c r="DW19" s="280">
        <f t="shared" ca="1" si="15"/>
        <v>1749.7462360564282</v>
      </c>
      <c r="DX19" s="280">
        <f t="shared" ca="1" si="15"/>
        <v>1749.7462360564291</v>
      </c>
      <c r="DY19" s="280">
        <f t="shared" ca="1" si="15"/>
        <v>4126.1475390699525</v>
      </c>
      <c r="DZ19" s="280">
        <f t="shared" ca="1" si="15"/>
        <v>4535.3427698944924</v>
      </c>
      <c r="EA19" s="280">
        <f t="shared" ca="1" si="15"/>
        <v>1739.1753592601276</v>
      </c>
      <c r="EB19" s="280">
        <f t="shared" ca="1" si="15"/>
        <v>1739.175359260129</v>
      </c>
      <c r="EC19" s="280">
        <f t="shared" ca="1" si="15"/>
        <v>0</v>
      </c>
      <c r="ED19" s="280">
        <f t="shared" ca="1" si="15"/>
        <v>0</v>
      </c>
      <c r="EE19" s="280">
        <f t="shared" ca="1" si="15"/>
        <v>0</v>
      </c>
      <c r="EF19" s="280">
        <f t="shared" ca="1" si="15"/>
        <v>0</v>
      </c>
      <c r="EG19" s="280">
        <f t="shared" ca="1" si="15"/>
        <v>0</v>
      </c>
      <c r="EH19" s="280">
        <f t="shared" ref="EH19:FM19" ca="1" si="16" xml:space="preserve"> EH14 + SUM(EH16:EH18)</f>
        <v>0</v>
      </c>
      <c r="EI19" s="280">
        <f t="shared" ca="1" si="16"/>
        <v>0</v>
      </c>
      <c r="EJ19" s="280">
        <f t="shared" ca="1" si="16"/>
        <v>0</v>
      </c>
      <c r="EK19" s="280">
        <f t="shared" ca="1" si="16"/>
        <v>0</v>
      </c>
      <c r="EL19" s="280">
        <f t="shared" ca="1" si="16"/>
        <v>0</v>
      </c>
      <c r="EM19" s="280">
        <f t="shared" ca="1" si="16"/>
        <v>0</v>
      </c>
      <c r="EN19" s="280">
        <f t="shared" ca="1" si="16"/>
        <v>0</v>
      </c>
      <c r="EO19" s="280">
        <f t="shared" ca="1" si="16"/>
        <v>0</v>
      </c>
      <c r="EP19" s="280">
        <f t="shared" ca="1" si="16"/>
        <v>0</v>
      </c>
      <c r="EQ19" s="280">
        <f t="shared" ca="1" si="16"/>
        <v>0</v>
      </c>
      <c r="ER19" s="280">
        <f t="shared" ca="1" si="16"/>
        <v>0</v>
      </c>
      <c r="ES19" s="280">
        <f t="shared" ca="1" si="16"/>
        <v>0</v>
      </c>
      <c r="ET19" s="280">
        <f t="shared" ca="1" si="16"/>
        <v>0</v>
      </c>
      <c r="EU19" s="280">
        <f t="shared" ca="1" si="16"/>
        <v>0</v>
      </c>
      <c r="EV19" s="280">
        <f t="shared" ca="1" si="16"/>
        <v>0</v>
      </c>
      <c r="EW19" s="280">
        <f t="shared" ca="1" si="16"/>
        <v>0</v>
      </c>
      <c r="EX19" s="280">
        <f t="shared" ca="1" si="16"/>
        <v>0</v>
      </c>
      <c r="EY19" s="280">
        <f t="shared" ca="1" si="16"/>
        <v>0</v>
      </c>
      <c r="EZ19" s="280">
        <f t="shared" ca="1" si="16"/>
        <v>0</v>
      </c>
      <c r="FA19" s="280">
        <f t="shared" ca="1" si="16"/>
        <v>0</v>
      </c>
      <c r="FB19" s="280">
        <f t="shared" ca="1" si="16"/>
        <v>0</v>
      </c>
      <c r="FC19" s="280">
        <f t="shared" ca="1" si="16"/>
        <v>0</v>
      </c>
      <c r="FD19" s="280">
        <f t="shared" ca="1" si="16"/>
        <v>0</v>
      </c>
      <c r="FE19" s="280">
        <f t="shared" ca="1" si="16"/>
        <v>0</v>
      </c>
      <c r="FF19" s="280">
        <f t="shared" ca="1" si="16"/>
        <v>0</v>
      </c>
      <c r="FG19" s="280">
        <f t="shared" ca="1" si="16"/>
        <v>0</v>
      </c>
      <c r="FH19" s="280">
        <f t="shared" ca="1" si="16"/>
        <v>0</v>
      </c>
      <c r="FI19" s="280">
        <f t="shared" ca="1" si="16"/>
        <v>0</v>
      </c>
      <c r="FJ19" s="280">
        <f t="shared" ca="1" si="16"/>
        <v>0</v>
      </c>
      <c r="FK19" s="280">
        <f t="shared" ca="1" si="16"/>
        <v>0</v>
      </c>
      <c r="FL19" s="280">
        <f t="shared" ca="1" si="16"/>
        <v>0</v>
      </c>
      <c r="FM19" s="280">
        <f t="shared" ca="1" si="16"/>
        <v>0</v>
      </c>
      <c r="FN19" s="280">
        <f t="shared" ref="FN19:GJ19" ca="1" si="17" xml:space="preserve"> FN14 + SUM(FN16:FN18)</f>
        <v>0</v>
      </c>
      <c r="FO19" s="280">
        <f t="shared" ca="1" si="17"/>
        <v>0</v>
      </c>
      <c r="FP19" s="280">
        <f t="shared" ca="1" si="17"/>
        <v>0</v>
      </c>
      <c r="FQ19" s="280">
        <f t="shared" ca="1" si="17"/>
        <v>0</v>
      </c>
      <c r="FR19" s="280">
        <f t="shared" ca="1" si="17"/>
        <v>0</v>
      </c>
      <c r="FS19" s="280">
        <f t="shared" ca="1" si="17"/>
        <v>0</v>
      </c>
      <c r="FT19" s="280">
        <f t="shared" ca="1" si="17"/>
        <v>0</v>
      </c>
      <c r="FU19" s="280">
        <f t="shared" ca="1" si="17"/>
        <v>0</v>
      </c>
      <c r="FV19" s="280">
        <f t="shared" ca="1" si="17"/>
        <v>0</v>
      </c>
      <c r="FW19" s="280">
        <f t="shared" ca="1" si="17"/>
        <v>0</v>
      </c>
      <c r="FX19" s="280">
        <f t="shared" ca="1" si="17"/>
        <v>0</v>
      </c>
      <c r="FY19" s="280">
        <f t="shared" ca="1" si="17"/>
        <v>0</v>
      </c>
      <c r="FZ19" s="280">
        <f t="shared" ca="1" si="17"/>
        <v>0</v>
      </c>
      <c r="GA19" s="280">
        <f t="shared" ca="1" si="17"/>
        <v>0</v>
      </c>
      <c r="GB19" s="280">
        <f t="shared" ca="1" si="17"/>
        <v>0</v>
      </c>
      <c r="GC19" s="280">
        <f t="shared" ca="1" si="17"/>
        <v>0</v>
      </c>
      <c r="GD19" s="280">
        <f t="shared" ca="1" si="17"/>
        <v>0</v>
      </c>
      <c r="GE19" s="280">
        <f t="shared" ca="1" si="17"/>
        <v>0</v>
      </c>
      <c r="GF19" s="280">
        <f t="shared" ca="1" si="17"/>
        <v>0</v>
      </c>
      <c r="GG19" s="280">
        <f t="shared" ca="1" si="17"/>
        <v>0</v>
      </c>
      <c r="GH19" s="280">
        <f t="shared" ca="1" si="17"/>
        <v>0</v>
      </c>
      <c r="GI19" s="280">
        <f t="shared" ca="1" si="17"/>
        <v>0</v>
      </c>
      <c r="GJ19" s="280">
        <f t="shared" ca="1" si="17"/>
        <v>0</v>
      </c>
    </row>
    <row r="20" spans="1:192" outlineLevel="1" x14ac:dyDescent="0.25"/>
    <row r="21" spans="1:192" s="316" customFormat="1" outlineLevel="1" x14ac:dyDescent="0.25">
      <c r="A21" s="277"/>
      <c r="B21" s="277"/>
      <c r="C21" s="278"/>
      <c r="D21" s="281"/>
      <c r="E21" s="415" t="str">
        <f xml:space="preserve"> Tax!E$13</f>
        <v>Corporate income tax expense</v>
      </c>
      <c r="F21" s="415">
        <f xml:space="preserve"> Tax!F$13</f>
        <v>0</v>
      </c>
      <c r="G21" s="415" t="str">
        <f xml:space="preserve"> Tax!G$13</f>
        <v>$ 000s</v>
      </c>
      <c r="H21" s="415">
        <f ca="1" xml:space="preserve"> Tax!H$13</f>
        <v>-54408.313677736893</v>
      </c>
      <c r="I21" s="415">
        <f xml:space="preserve"> Tax!I$13</f>
        <v>0</v>
      </c>
      <c r="J21" s="415">
        <f xml:space="preserve"> Tax!J$13</f>
        <v>0</v>
      </c>
      <c r="K21" s="415">
        <f ca="1" xml:space="preserve"> Tax!K$13</f>
        <v>0</v>
      </c>
      <c r="L21" s="415">
        <f ca="1" xml:space="preserve"> Tax!L$13</f>
        <v>0</v>
      </c>
      <c r="M21" s="415">
        <f ca="1" xml:space="preserve"> Tax!M$13</f>
        <v>-542.37500000000034</v>
      </c>
      <c r="N21" s="415">
        <f ca="1" xml:space="preserve"> Tax!N$13</f>
        <v>-640.13500000000022</v>
      </c>
      <c r="O21" s="415">
        <f ca="1" xml:space="preserve"> Tax!O$13</f>
        <v>0.49250000000029104</v>
      </c>
      <c r="P21" s="415">
        <f ca="1" xml:space="preserve"> Tax!P$13</f>
        <v>-5.1602249999999916</v>
      </c>
      <c r="Q21" s="415">
        <f ca="1" xml:space="preserve"> Tax!Q$13</f>
        <v>-550.5358413896771</v>
      </c>
      <c r="R21" s="415">
        <f ca="1" xml:space="preserve"> Tax!R$13</f>
        <v>-657.02873134328388</v>
      </c>
      <c r="S21" s="415">
        <f ca="1" xml:space="preserve"> Tax!S$13</f>
        <v>-19.616467661691402</v>
      </c>
      <c r="T21" s="415">
        <f ca="1" xml:space="preserve"> Tax!T$13</f>
        <v>-25.382461691542403</v>
      </c>
      <c r="U21" s="415">
        <f ca="1" xml:space="preserve"> Tax!U$13</f>
        <v>-568.90422496783799</v>
      </c>
      <c r="V21" s="415">
        <f ca="1" xml:space="preserve"> Tax!V$13</f>
        <v>-673.95055357540696</v>
      </c>
      <c r="W21" s="415">
        <f ca="1" xml:space="preserve"> Tax!W$13</f>
        <v>-39.73753001163341</v>
      </c>
      <c r="X21" s="415">
        <f ca="1" xml:space="preserve"> Tax!X$13</f>
        <v>-43.804151755319914</v>
      </c>
      <c r="Y21" s="415">
        <f ca="1" xml:space="preserve"> Tax!Y$13</f>
        <v>-587.24398070924246</v>
      </c>
      <c r="Z21" s="415">
        <f ca="1" xml:space="preserve"> Tax!Z$13</f>
        <v>-690.90032694070351</v>
      </c>
      <c r="AA21" s="415">
        <f ca="1" xml:space="preserve"> Tax!AA$13</f>
        <v>-59.870626877247062</v>
      </c>
      <c r="AB21" s="415">
        <f ca="1" xml:space="preserve"> Tax!AB$13</f>
        <v>-65.864245683564832</v>
      </c>
      <c r="AC21" s="415">
        <f ca="1" xml:space="preserve"> Tax!AC$13</f>
        <v>-605.71996081492034</v>
      </c>
      <c r="AD21" s="415">
        <f ca="1" xml:space="preserve"> Tax!AD$13</f>
        <v>-707.87791237880992</v>
      </c>
      <c r="AE21" s="415">
        <f ca="1" xml:space="preserve"> Tax!AE$13</f>
        <v>-80.015698385320576</v>
      </c>
      <c r="AF21" s="415">
        <f ca="1" xml:space="preserve"> Tax!AF$13</f>
        <v>-86.123669336880567</v>
      </c>
      <c r="AG21" s="415">
        <f ca="1" xml:space="preserve"> Tax!AG$13</f>
        <v>-624.16705138201053</v>
      </c>
      <c r="AH21" s="415">
        <f ca="1" xml:space="preserve"> Tax!AH$13</f>
        <v>-724.88317152120408</v>
      </c>
      <c r="AI21" s="415">
        <f ca="1" xml:space="preserve"> Tax!AI$13</f>
        <v>-100.17268496051823</v>
      </c>
      <c r="AJ21" s="415">
        <f ca="1" xml:space="preserve"> Tax!AJ$13</f>
        <v>-106.39536550933394</v>
      </c>
      <c r="AK21" s="415">
        <f ca="1" xml:space="preserve"> Tax!AK$13</f>
        <v>-642.64011699470393</v>
      </c>
      <c r="AL21" s="415">
        <f ca="1" xml:space="preserve"> Tax!AL$13</f>
        <v>-741.91596668776538</v>
      </c>
      <c r="AM21" s="415">
        <f ca="1" xml:space="preserve"> Tax!AM$13</f>
        <v>-120.34152732389872</v>
      </c>
      <c r="AN21" s="415">
        <f ca="1" xml:space="preserve"> Tax!AN$13</f>
        <v>-125.52842029338444</v>
      </c>
      <c r="AO21" s="415">
        <f ca="1" xml:space="preserve"> Tax!AO$13</f>
        <v>-660.30328425611219</v>
      </c>
      <c r="AP21" s="415">
        <f ca="1" xml:space="preserve"> Tax!AP$13</f>
        <v>-758.97616088334837</v>
      </c>
      <c r="AQ21" s="415">
        <f ca="1" xml:space="preserve"> Tax!AQ$13</f>
        <v>-140.52216649144157</v>
      </c>
      <c r="AR21" s="415">
        <f ca="1" xml:space="preserve"> Tax!AR$13</f>
        <v>-146.22003107089407</v>
      </c>
      <c r="AS21" s="415">
        <f ca="1" xml:space="preserve"> Tax!AS$13</f>
        <v>-678.01368688313653</v>
      </c>
      <c r="AT21" s="415">
        <f ca="1" xml:space="preserve"> Tax!AT$13</f>
        <v>-776.06361779437702</v>
      </c>
      <c r="AU21" s="415">
        <f ca="1" xml:space="preserve"> Tax!AU$13</f>
        <v>-160.71454377257874</v>
      </c>
      <c r="AV21" s="415">
        <f ca="1" xml:space="preserve"> Tax!AV$13</f>
        <v>-166.16814051146358</v>
      </c>
      <c r="AW21" s="415">
        <f ca="1" xml:space="preserve"> Tax!AW$13</f>
        <v>-695.83846330080451</v>
      </c>
      <c r="AX21" s="415">
        <f ca="1" xml:space="preserve"> Tax!AX$13</f>
        <v>-793.1782017854498</v>
      </c>
      <c r="AY21" s="415">
        <f ca="1" xml:space="preserve"> Tax!AY$13</f>
        <v>-180.91860076873508</v>
      </c>
      <c r="AZ21" s="415">
        <f ca="1" xml:space="preserve"> Tax!AZ$13</f>
        <v>-186.17252163526325</v>
      </c>
      <c r="BA21" s="415">
        <f ca="1" xml:space="preserve"> Tax!BA$13</f>
        <v>-713.77699926177081</v>
      </c>
      <c r="BB21" s="415">
        <f ca="1" xml:space="preserve"> Tax!BB$13</f>
        <v>-804.68477789597</v>
      </c>
      <c r="BC21" s="415">
        <f ca="1" xml:space="preserve"> Tax!BC$13</f>
        <v>-189.86427937187582</v>
      </c>
      <c r="BD21" s="415">
        <f ca="1" xml:space="preserve"> Tax!BD$13</f>
        <v>-189.86427937187611</v>
      </c>
      <c r="BE21" s="415">
        <f ca="1" xml:space="preserve"> Tax!BE$13</f>
        <v>-709.78711085038765</v>
      </c>
      <c r="BF21" s="415">
        <f ca="1" xml:space="preserve"> Tax!BF$13</f>
        <v>-799.31321183678631</v>
      </c>
      <c r="BG21" s="415">
        <f ca="1" xml:space="preserve"> Tax!BG$13</f>
        <v>-187.55152176306046</v>
      </c>
      <c r="BH21" s="415">
        <f ca="1" xml:space="preserve"> Tax!BH$13</f>
        <v>-187.55152176306075</v>
      </c>
      <c r="BI21" s="415">
        <f ca="1" xml:space="preserve"> Tax!BI$13</f>
        <v>-704.88767248794818</v>
      </c>
      <c r="BJ21" s="415">
        <f ca="1" xml:space="preserve"> Tax!BJ$13</f>
        <v>-793.96836998685239</v>
      </c>
      <c r="BK21" s="415">
        <f ca="1" xml:space="preserve"> Tax!BK$13</f>
        <v>-185.25027041100566</v>
      </c>
      <c r="BL21" s="415">
        <f ca="1" xml:space="preserve"> Tax!BL$13</f>
        <v>-185.25027041100594</v>
      </c>
      <c r="BM21" s="415">
        <f ca="1" xml:space="preserve"> Tax!BM$13</f>
        <v>-700.01260944074443</v>
      </c>
      <c r="BN21" s="415">
        <f ca="1" xml:space="preserve"> Tax!BN$13</f>
        <v>-788.6501193899029</v>
      </c>
      <c r="BO21" s="415">
        <f ca="1" xml:space="preserve"> Tax!BO$13</f>
        <v>-182.96046807065233</v>
      </c>
      <c r="BP21" s="415">
        <f ca="1" xml:space="preserve"> Tax!BP$13</f>
        <v>-182.96046807065269</v>
      </c>
      <c r="BQ21" s="415">
        <f ca="1" xml:space="preserve"> Tax!BQ$13</f>
        <v>-695.16180043855184</v>
      </c>
      <c r="BR21" s="415">
        <f ca="1" xml:space="preserve"> Tax!BR$13</f>
        <v>-783.3583277511475</v>
      </c>
      <c r="BS21" s="415">
        <f ca="1" xml:space="preserve"> Tax!BS$13</f>
        <v>-180.68205778174379</v>
      </c>
      <c r="BT21" s="415">
        <f ca="1" xml:space="preserve"> Tax!BT$13</f>
        <v>-180.68205778174408</v>
      </c>
      <c r="BU21" s="415">
        <f ca="1" xml:space="preserve"> Tax!BU$13</f>
        <v>-690.33512481447963</v>
      </c>
      <c r="BV21" s="415">
        <f ca="1" xml:space="preserve"> Tax!BV$13</f>
        <v>-778.09286343397787</v>
      </c>
      <c r="BW21" s="415">
        <f ca="1" xml:space="preserve"> Tax!BW$13</f>
        <v>-178.41498286740691</v>
      </c>
      <c r="BX21" s="415">
        <f ca="1" xml:space="preserve"> Tax!BX$13</f>
        <v>-178.41498286740716</v>
      </c>
      <c r="BY21" s="415">
        <f ca="1" xml:space="preserve"> Tax!BY$13</f>
        <v>-685.5324625019698</v>
      </c>
      <c r="BZ21" s="415">
        <f ca="1" xml:space="preserve"> Tax!BZ$13</f>
        <v>-772.85359545669439</v>
      </c>
      <c r="CA21" s="415">
        <f ca="1" xml:space="preserve"> Tax!CA$13</f>
        <v>-176.15918693274307</v>
      </c>
      <c r="CB21" s="415">
        <f ca="1" xml:space="preserve"> Tax!CB$13</f>
        <v>-176.15918693274335</v>
      </c>
      <c r="CC21" s="415">
        <f ca="1" xml:space="preserve"> Tax!CC$13</f>
        <v>-680.75369403181094</v>
      </c>
      <c r="CD21" s="415">
        <f ca="1" xml:space="preserve"> Tax!CD$13</f>
        <v>-767.64039348924825</v>
      </c>
      <c r="CE21" s="415">
        <f ca="1" xml:space="preserve"> Tax!CE$13</f>
        <v>-173.9146138634261</v>
      </c>
      <c r="CF21" s="415">
        <f ca="1" xml:space="preserve"> Tax!CF$13</f>
        <v>-173.91461386342635</v>
      </c>
      <c r="CG21" s="415">
        <f ca="1" xml:space="preserve"> Tax!CG$13</f>
        <v>-675.99870052916549</v>
      </c>
      <c r="CH21" s="415">
        <f ca="1" xml:space="preserve"> Tax!CH$13</f>
        <v>-762.45312784999862</v>
      </c>
      <c r="CI21" s="415">
        <f ca="1" xml:space="preserve"> Tax!CI$13</f>
        <v>-171.68120782430469</v>
      </c>
      <c r="CJ21" s="415">
        <f ca="1" xml:space="preserve"> Tax!CJ$13</f>
        <v>-171.68120782430489</v>
      </c>
      <c r="CK21" s="415">
        <f ca="1" xml:space="preserve"> Tax!CK$13</f>
        <v>-671.26736371061259</v>
      </c>
      <c r="CL21" s="415">
        <f ca="1" xml:space="preserve"> Tax!CL$13</f>
        <v>-757.291669502486</v>
      </c>
      <c r="CM21" s="415">
        <f ca="1" xml:space="preserve"> Tax!CM$13</f>
        <v>-169.4589132580146</v>
      </c>
      <c r="CN21" s="415">
        <f ca="1" xml:space="preserve"> Tax!CN$13</f>
        <v>-169.45891325801486</v>
      </c>
      <c r="CO21" s="415">
        <f ca="1" xml:space="preserve"> Tax!CO$13</f>
        <v>-666.55956588120625</v>
      </c>
      <c r="CP21" s="415">
        <f ca="1" xml:space="preserve"> Tax!CP$13</f>
        <v>-752.155890052225</v>
      </c>
      <c r="CQ21" s="415">
        <f ca="1" xml:space="preserve"> Tax!CQ$13</f>
        <v>-167.24767488359669</v>
      </c>
      <c r="CR21" s="415">
        <f ca="1" xml:space="preserve"> Tax!CR$13</f>
        <v>-167.24767488359686</v>
      </c>
      <c r="CS21" s="415">
        <f ca="1" xml:space="preserve"> Tax!CS$13</f>
        <v>-661.87518993154902</v>
      </c>
      <c r="CT21" s="415">
        <f ca="1" xml:space="preserve"> Tax!CT$13</f>
        <v>-747.04566174350794</v>
      </c>
      <c r="CU21" s="415">
        <f ca="1" xml:space="preserve"> Tax!CU$13</f>
        <v>-165.04743769512126</v>
      </c>
      <c r="CV21" s="415">
        <f ca="1" xml:space="preserve"> Tax!CV$13</f>
        <v>-165.04743769512143</v>
      </c>
      <c r="CW21" s="415">
        <f ca="1" xml:space="preserve"> Tax!CW$13</f>
        <v>-657.21411933487457</v>
      </c>
      <c r="CX21" s="415">
        <f ca="1" xml:space="preserve"> Tax!CX$13</f>
        <v>-741.96085745622702</v>
      </c>
      <c r="CY21" s="415">
        <f ca="1" xml:space="preserve"> Tax!CY$13</f>
        <v>-162.85814696031969</v>
      </c>
      <c r="CZ21" s="415">
        <f ca="1" xml:space="preserve"> Tax!CZ$13</f>
        <v>-162.85814696031994</v>
      </c>
      <c r="DA21" s="415">
        <f ca="1" xml:space="preserve"> Tax!DA$13</f>
        <v>-652.57623814415422</v>
      </c>
      <c r="DB21" s="415">
        <f ca="1" xml:space="preserve"> Tax!DB$13</f>
        <v>-736.90135070271356</v>
      </c>
      <c r="DC21" s="415">
        <f ca="1" xml:space="preserve"> Tax!DC$13</f>
        <v>-160.67974821922363</v>
      </c>
      <c r="DD21" s="415">
        <f ca="1" xml:space="preserve"> Tax!DD$13</f>
        <v>-160.67974821922382</v>
      </c>
      <c r="DE21" s="415">
        <f ca="1" xml:space="preserve"> Tax!DE$13</f>
        <v>-647.96143098920811</v>
      </c>
      <c r="DF21" s="415">
        <f ca="1" xml:space="preserve"> Tax!DF$13</f>
        <v>-731.86701562459064</v>
      </c>
      <c r="DG21" s="415">
        <f ca="1" xml:space="preserve"> Tax!DG$13</f>
        <v>-158.51218728280958</v>
      </c>
      <c r="DH21" s="415">
        <f ca="1" xml:space="preserve"> Tax!DH$13</f>
        <v>-158.51218728280983</v>
      </c>
      <c r="DI21" s="415">
        <f ca="1" xml:space="preserve"> Tax!DI$13</f>
        <v>-843.36958307383907</v>
      </c>
      <c r="DJ21" s="415">
        <f ca="1" xml:space="preserve"> Tax!DJ$13</f>
        <v>-926.85772698964229</v>
      </c>
      <c r="DK21" s="415">
        <f ca="1" xml:space="preserve"> Tax!DK$13</f>
        <v>-356.35541023165143</v>
      </c>
      <c r="DL21" s="415">
        <f ca="1" xml:space="preserve"> Tax!DL$13</f>
        <v>-356.3554102316516</v>
      </c>
      <c r="DM21" s="415">
        <f ca="1" xml:space="preserve"> Tax!DM$13</f>
        <v>-838.80058017297438</v>
      </c>
      <c r="DN21" s="415">
        <f ca="1" xml:space="preserve"> Tax!DN$13</f>
        <v>-921.87336018869905</v>
      </c>
      <c r="DO21" s="415">
        <f ca="1" xml:space="preserve"> Tax!DO$13</f>
        <v>-354.20936341457855</v>
      </c>
      <c r="DP21" s="415">
        <f ca="1" xml:space="preserve"> Tax!DP$13</f>
        <v>-354.20936341457883</v>
      </c>
      <c r="DQ21" s="415">
        <f ca="1" xml:space="preserve"> Tax!DQ$13</f>
        <v>-834.25430862982523</v>
      </c>
      <c r="DR21" s="415">
        <f ca="1" xml:space="preserve"> Tax!DR$13</f>
        <v>-916.91379123253648</v>
      </c>
      <c r="DS21" s="415">
        <f ca="1" xml:space="preserve"> Tax!DS$13</f>
        <v>-352.07399344734199</v>
      </c>
      <c r="DT21" s="415">
        <f ca="1" xml:space="preserve"> Tax!DT$13</f>
        <v>-352.07399344734216</v>
      </c>
      <c r="DU21" s="415">
        <f ca="1" xml:space="preserve"> Tax!DU$13</f>
        <v>-829.73065535306023</v>
      </c>
      <c r="DV21" s="415">
        <f ca="1" xml:space="preserve"> Tax!DV$13</f>
        <v>-911.97889674879298</v>
      </c>
      <c r="DW21" s="415">
        <f ca="1" xml:space="preserve"> Tax!DW$13</f>
        <v>-349.94924721128564</v>
      </c>
      <c r="DX21" s="415">
        <f ca="1" xml:space="preserve"> Tax!DX$13</f>
        <v>-349.94924721128586</v>
      </c>
      <c r="DY21" s="415">
        <f ca="1" xml:space="preserve"> Tax!DY$13</f>
        <v>-825.22950781399049</v>
      </c>
      <c r="DZ21" s="415">
        <f ca="1" xml:space="preserve"> Tax!DZ$13</f>
        <v>-907.06855397889854</v>
      </c>
      <c r="EA21" s="415">
        <f ca="1" xml:space="preserve"> Tax!EA$13</f>
        <v>-347.83507185202552</v>
      </c>
      <c r="EB21" s="415">
        <f ca="1" xml:space="preserve"> Tax!EB$13</f>
        <v>-347.83507185202581</v>
      </c>
      <c r="EC21" s="415">
        <f ca="1" xml:space="preserve"> Tax!EC$13</f>
        <v>0</v>
      </c>
      <c r="ED21" s="415">
        <f ca="1" xml:space="preserve"> Tax!ED$13</f>
        <v>0</v>
      </c>
      <c r="EE21" s="415">
        <f ca="1" xml:space="preserve"> Tax!EE$13</f>
        <v>0</v>
      </c>
      <c r="EF21" s="415">
        <f ca="1" xml:space="preserve"> Tax!EF$13</f>
        <v>0</v>
      </c>
      <c r="EG21" s="415">
        <f ca="1" xml:space="preserve"> Tax!EG$13</f>
        <v>0</v>
      </c>
      <c r="EH21" s="415">
        <f ca="1" xml:space="preserve"> Tax!EH$13</f>
        <v>0</v>
      </c>
      <c r="EI21" s="415">
        <f ca="1" xml:space="preserve"> Tax!EI$13</f>
        <v>0</v>
      </c>
      <c r="EJ21" s="415">
        <f ca="1" xml:space="preserve"> Tax!EJ$13</f>
        <v>0</v>
      </c>
      <c r="EK21" s="415">
        <f ca="1" xml:space="preserve"> Tax!EK$13</f>
        <v>0</v>
      </c>
      <c r="EL21" s="415">
        <f ca="1" xml:space="preserve"> Tax!EL$13</f>
        <v>0</v>
      </c>
      <c r="EM21" s="415">
        <f ca="1" xml:space="preserve"> Tax!EM$13</f>
        <v>0</v>
      </c>
      <c r="EN21" s="415">
        <f ca="1" xml:space="preserve"> Tax!EN$13</f>
        <v>0</v>
      </c>
      <c r="EO21" s="415">
        <f ca="1" xml:space="preserve"> Tax!EO$13</f>
        <v>0</v>
      </c>
      <c r="EP21" s="415">
        <f ca="1" xml:space="preserve"> Tax!EP$13</f>
        <v>0</v>
      </c>
      <c r="EQ21" s="415">
        <f ca="1" xml:space="preserve"> Tax!EQ$13</f>
        <v>0</v>
      </c>
      <c r="ER21" s="415">
        <f ca="1" xml:space="preserve"> Tax!ER$13</f>
        <v>0</v>
      </c>
      <c r="ES21" s="415">
        <f ca="1" xml:space="preserve"> Tax!ES$13</f>
        <v>0</v>
      </c>
      <c r="ET21" s="415">
        <f ca="1" xml:space="preserve"> Tax!ET$13</f>
        <v>0</v>
      </c>
      <c r="EU21" s="415">
        <f ca="1" xml:space="preserve"> Tax!EU$13</f>
        <v>0</v>
      </c>
      <c r="EV21" s="415">
        <f ca="1" xml:space="preserve"> Tax!EV$13</f>
        <v>0</v>
      </c>
      <c r="EW21" s="415">
        <f ca="1" xml:space="preserve"> Tax!EW$13</f>
        <v>0</v>
      </c>
      <c r="EX21" s="415">
        <f ca="1" xml:space="preserve"> Tax!EX$13</f>
        <v>0</v>
      </c>
      <c r="EY21" s="415">
        <f ca="1" xml:space="preserve"> Tax!EY$13</f>
        <v>0</v>
      </c>
      <c r="EZ21" s="415">
        <f ca="1" xml:space="preserve"> Tax!EZ$13</f>
        <v>0</v>
      </c>
      <c r="FA21" s="415">
        <f ca="1" xml:space="preserve"> Tax!FA$13</f>
        <v>0</v>
      </c>
      <c r="FB21" s="415">
        <f ca="1" xml:space="preserve"> Tax!FB$13</f>
        <v>0</v>
      </c>
      <c r="FC21" s="415">
        <f ca="1" xml:space="preserve"> Tax!FC$13</f>
        <v>0</v>
      </c>
      <c r="FD21" s="415">
        <f ca="1" xml:space="preserve"> Tax!FD$13</f>
        <v>0</v>
      </c>
      <c r="FE21" s="415">
        <f ca="1" xml:space="preserve"> Tax!FE$13</f>
        <v>0</v>
      </c>
      <c r="FF21" s="415">
        <f ca="1" xml:space="preserve"> Tax!FF$13</f>
        <v>0</v>
      </c>
      <c r="FG21" s="415">
        <f ca="1" xml:space="preserve"> Tax!FG$13</f>
        <v>0</v>
      </c>
      <c r="FH21" s="415">
        <f ca="1" xml:space="preserve"> Tax!FH$13</f>
        <v>0</v>
      </c>
      <c r="FI21" s="415">
        <f ca="1" xml:space="preserve"> Tax!FI$13</f>
        <v>0</v>
      </c>
      <c r="FJ21" s="415">
        <f ca="1" xml:space="preserve"> Tax!FJ$13</f>
        <v>0</v>
      </c>
      <c r="FK21" s="415">
        <f ca="1" xml:space="preserve"> Tax!FK$13</f>
        <v>0</v>
      </c>
      <c r="FL21" s="415">
        <f ca="1" xml:space="preserve"> Tax!FL$13</f>
        <v>0</v>
      </c>
      <c r="FM21" s="415">
        <f ca="1" xml:space="preserve"> Tax!FM$13</f>
        <v>0</v>
      </c>
      <c r="FN21" s="415">
        <f ca="1" xml:space="preserve"> Tax!FN$13</f>
        <v>0</v>
      </c>
      <c r="FO21" s="415">
        <f ca="1" xml:space="preserve"> Tax!FO$13</f>
        <v>0</v>
      </c>
      <c r="FP21" s="415">
        <f ca="1" xml:space="preserve"> Tax!FP$13</f>
        <v>0</v>
      </c>
      <c r="FQ21" s="415">
        <f ca="1" xml:space="preserve"> Tax!FQ$13</f>
        <v>0</v>
      </c>
      <c r="FR21" s="415">
        <f ca="1" xml:space="preserve"> Tax!FR$13</f>
        <v>0</v>
      </c>
      <c r="FS21" s="415">
        <f ca="1" xml:space="preserve"> Tax!FS$13</f>
        <v>0</v>
      </c>
      <c r="FT21" s="415">
        <f ca="1" xml:space="preserve"> Tax!FT$13</f>
        <v>0</v>
      </c>
      <c r="FU21" s="415">
        <f ca="1" xml:space="preserve"> Tax!FU$13</f>
        <v>0</v>
      </c>
      <c r="FV21" s="415">
        <f ca="1" xml:space="preserve"> Tax!FV$13</f>
        <v>0</v>
      </c>
      <c r="FW21" s="415">
        <f ca="1" xml:space="preserve"> Tax!FW$13</f>
        <v>0</v>
      </c>
      <c r="FX21" s="415">
        <f ca="1" xml:space="preserve"> Tax!FX$13</f>
        <v>0</v>
      </c>
      <c r="FY21" s="415">
        <f ca="1" xml:space="preserve"> Tax!FY$13</f>
        <v>0</v>
      </c>
      <c r="FZ21" s="415">
        <f ca="1" xml:space="preserve"> Tax!FZ$13</f>
        <v>0</v>
      </c>
      <c r="GA21" s="415">
        <f ca="1" xml:space="preserve"> Tax!GA$13</f>
        <v>0</v>
      </c>
      <c r="GB21" s="415">
        <f ca="1" xml:space="preserve"> Tax!GB$13</f>
        <v>0</v>
      </c>
      <c r="GC21" s="415">
        <f ca="1" xml:space="preserve"> Tax!GC$13</f>
        <v>0</v>
      </c>
      <c r="GD21" s="415">
        <f ca="1" xml:space="preserve"> Tax!GD$13</f>
        <v>0</v>
      </c>
      <c r="GE21" s="415">
        <f ca="1" xml:space="preserve"> Tax!GE$13</f>
        <v>0</v>
      </c>
      <c r="GF21" s="415">
        <f ca="1" xml:space="preserve"> Tax!GF$13</f>
        <v>0</v>
      </c>
      <c r="GG21" s="415">
        <f ca="1" xml:space="preserve"> Tax!GG$13</f>
        <v>0</v>
      </c>
      <c r="GH21" s="415">
        <f ca="1" xml:space="preserve"> Tax!GH$13</f>
        <v>0</v>
      </c>
      <c r="GI21" s="415">
        <f ca="1" xml:space="preserve"> Tax!GI$13</f>
        <v>0</v>
      </c>
      <c r="GJ21" s="415">
        <f ca="1" xml:space="preserve"> Tax!GJ$13</f>
        <v>0</v>
      </c>
    </row>
    <row r="22" spans="1:192" outlineLevel="1" x14ac:dyDescent="0.25">
      <c r="E22" s="280" t="s">
        <v>117</v>
      </c>
      <c r="F22" s="280"/>
      <c r="G22" s="280" t="str">
        <f>SMU</f>
        <v>$ 000s</v>
      </c>
      <c r="H22" s="280">
        <f ca="1" xml:space="preserve"> SUM(J22:GJ22)</f>
        <v>217633.25471094757</v>
      </c>
      <c r="I22" s="280"/>
      <c r="J22" s="280">
        <f xml:space="preserve"> J19 + J21</f>
        <v>0</v>
      </c>
      <c r="K22" s="280">
        <f t="shared" ref="K22:BV22" ca="1" si="18" xml:space="preserve"> K19 + K21</f>
        <v>0</v>
      </c>
      <c r="L22" s="280">
        <f t="shared" ca="1" si="18"/>
        <v>0</v>
      </c>
      <c r="M22" s="280">
        <f t="shared" ca="1" si="18"/>
        <v>2169.5000000000014</v>
      </c>
      <c r="N22" s="280">
        <f t="shared" ca="1" si="18"/>
        <v>2560.5400000000009</v>
      </c>
      <c r="O22" s="280">
        <f t="shared" ca="1" si="18"/>
        <v>-1.9700000000011642</v>
      </c>
      <c r="P22" s="280">
        <f t="shared" ca="1" si="18"/>
        <v>20.640899999999966</v>
      </c>
      <c r="Q22" s="280">
        <f t="shared" ca="1" si="18"/>
        <v>2202.1433655587084</v>
      </c>
      <c r="R22" s="280">
        <f t="shared" ca="1" si="18"/>
        <v>2628.1149253731355</v>
      </c>
      <c r="S22" s="280">
        <f t="shared" ca="1" si="18"/>
        <v>78.465870646765595</v>
      </c>
      <c r="T22" s="280">
        <f t="shared" ca="1" si="18"/>
        <v>101.52984676616961</v>
      </c>
      <c r="U22" s="280">
        <f t="shared" ca="1" si="18"/>
        <v>2275.616899871352</v>
      </c>
      <c r="V22" s="280">
        <f t="shared" ca="1" si="18"/>
        <v>2695.8022143016278</v>
      </c>
      <c r="W22" s="280">
        <f t="shared" ca="1" si="18"/>
        <v>158.95012004653364</v>
      </c>
      <c r="X22" s="280">
        <f t="shared" ca="1" si="18"/>
        <v>175.21660702127966</v>
      </c>
      <c r="Y22" s="280">
        <f t="shared" ca="1" si="18"/>
        <v>2348.9759228369699</v>
      </c>
      <c r="Z22" s="280">
        <f t="shared" ca="1" si="18"/>
        <v>2763.601307762814</v>
      </c>
      <c r="AA22" s="280">
        <f t="shared" ca="1" si="18"/>
        <v>239.48250750898825</v>
      </c>
      <c r="AB22" s="280">
        <f t="shared" ca="1" si="18"/>
        <v>263.45698273425933</v>
      </c>
      <c r="AC22" s="280">
        <f t="shared" ca="1" si="18"/>
        <v>2422.8798432596814</v>
      </c>
      <c r="AD22" s="280">
        <f t="shared" ca="1" si="18"/>
        <v>2831.5116495152392</v>
      </c>
      <c r="AE22" s="280">
        <f t="shared" ca="1" si="18"/>
        <v>320.0627935412823</v>
      </c>
      <c r="AF22" s="280">
        <f t="shared" ca="1" si="18"/>
        <v>344.49467734752227</v>
      </c>
      <c r="AG22" s="280">
        <f t="shared" ca="1" si="18"/>
        <v>2496.6682055280421</v>
      </c>
      <c r="AH22" s="280">
        <f t="shared" ca="1" si="18"/>
        <v>2899.5326860848159</v>
      </c>
      <c r="AI22" s="280">
        <f t="shared" ca="1" si="18"/>
        <v>400.6907398420729</v>
      </c>
      <c r="AJ22" s="280">
        <f t="shared" ca="1" si="18"/>
        <v>425.58146203733577</v>
      </c>
      <c r="AK22" s="280">
        <f t="shared" ca="1" si="18"/>
        <v>2570.5604679788153</v>
      </c>
      <c r="AL22" s="280">
        <f t="shared" ca="1" si="18"/>
        <v>2967.6638667510611</v>
      </c>
      <c r="AM22" s="280">
        <f t="shared" ca="1" si="18"/>
        <v>481.36610929559481</v>
      </c>
      <c r="AN22" s="280">
        <f t="shared" ca="1" si="18"/>
        <v>502.11368117353777</v>
      </c>
      <c r="AO22" s="280">
        <f t="shared" ca="1" si="18"/>
        <v>2641.2131370244488</v>
      </c>
      <c r="AP22" s="280">
        <f t="shared" ca="1" si="18"/>
        <v>3035.9046435333935</v>
      </c>
      <c r="AQ22" s="280">
        <f t="shared" ca="1" si="18"/>
        <v>562.08866596576627</v>
      </c>
      <c r="AR22" s="280">
        <f t="shared" ca="1" si="18"/>
        <v>584.88012428357627</v>
      </c>
      <c r="AS22" s="280">
        <f t="shared" ca="1" si="18"/>
        <v>2712.0547475325461</v>
      </c>
      <c r="AT22" s="280">
        <f t="shared" ca="1" si="18"/>
        <v>3104.2544711775076</v>
      </c>
      <c r="AU22" s="280">
        <f t="shared" ca="1" si="18"/>
        <v>642.85817509031494</v>
      </c>
      <c r="AV22" s="280">
        <f t="shared" ca="1" si="18"/>
        <v>664.67256204585431</v>
      </c>
      <c r="AW22" s="280">
        <f t="shared" ca="1" si="18"/>
        <v>2783.353853203218</v>
      </c>
      <c r="AX22" s="280">
        <f t="shared" ca="1" si="18"/>
        <v>3172.7128071417992</v>
      </c>
      <c r="AY22" s="280">
        <f t="shared" ca="1" si="18"/>
        <v>723.6744030749403</v>
      </c>
      <c r="AZ22" s="280">
        <f t="shared" ca="1" si="18"/>
        <v>744.69008654105289</v>
      </c>
      <c r="BA22" s="280">
        <f t="shared" ca="1" si="18"/>
        <v>2855.1079970470828</v>
      </c>
      <c r="BB22" s="280">
        <f t="shared" ca="1" si="18"/>
        <v>3218.73911158388</v>
      </c>
      <c r="BC22" s="280">
        <f t="shared" ca="1" si="18"/>
        <v>759.4571174875033</v>
      </c>
      <c r="BD22" s="280">
        <f t="shared" ca="1" si="18"/>
        <v>759.45711748750432</v>
      </c>
      <c r="BE22" s="280">
        <f t="shared" ca="1" si="18"/>
        <v>2839.1484434015501</v>
      </c>
      <c r="BF22" s="280">
        <f t="shared" ca="1" si="18"/>
        <v>3197.2528473471452</v>
      </c>
      <c r="BG22" s="280">
        <f t="shared" ca="1" si="18"/>
        <v>750.20608705224186</v>
      </c>
      <c r="BH22" s="280">
        <f t="shared" ca="1" si="18"/>
        <v>750.20608705224299</v>
      </c>
      <c r="BI22" s="280">
        <f t="shared" ca="1" si="18"/>
        <v>2819.5506899517923</v>
      </c>
      <c r="BJ22" s="280">
        <f t="shared" ca="1" si="18"/>
        <v>3175.8734799474091</v>
      </c>
      <c r="BK22" s="280">
        <f t="shared" ca="1" si="18"/>
        <v>741.00108164402263</v>
      </c>
      <c r="BL22" s="280">
        <f t="shared" ca="1" si="18"/>
        <v>741.00108164402377</v>
      </c>
      <c r="BM22" s="280">
        <f t="shared" ca="1" si="18"/>
        <v>2800.0504377629777</v>
      </c>
      <c r="BN22" s="280">
        <f t="shared" ca="1" si="18"/>
        <v>3154.6004775596111</v>
      </c>
      <c r="BO22" s="280">
        <f t="shared" ca="1" si="18"/>
        <v>731.8418722826093</v>
      </c>
      <c r="BP22" s="280">
        <f t="shared" ca="1" si="18"/>
        <v>731.84187228261067</v>
      </c>
      <c r="BQ22" s="280">
        <f t="shared" ca="1" si="18"/>
        <v>2780.6472017542073</v>
      </c>
      <c r="BR22" s="280">
        <f t="shared" ca="1" si="18"/>
        <v>3133.4333110045895</v>
      </c>
      <c r="BS22" s="280">
        <f t="shared" ca="1" si="18"/>
        <v>722.72823112697517</v>
      </c>
      <c r="BT22" s="280">
        <f t="shared" ca="1" si="18"/>
        <v>722.7282311269762</v>
      </c>
      <c r="BU22" s="280">
        <f t="shared" ca="1" si="18"/>
        <v>2761.3404992579185</v>
      </c>
      <c r="BV22" s="280">
        <f t="shared" ca="1" si="18"/>
        <v>3112.371453735911</v>
      </c>
      <c r="BW22" s="280">
        <f t="shared" ref="BW22:EH22" ca="1" si="19" xml:space="preserve"> BW19 + BW21</f>
        <v>713.65993146962751</v>
      </c>
      <c r="BX22" s="280">
        <f t="shared" ca="1" si="19"/>
        <v>713.65993146962865</v>
      </c>
      <c r="BY22" s="280">
        <f t="shared" ca="1" si="19"/>
        <v>2742.1298500078788</v>
      </c>
      <c r="BZ22" s="280">
        <f t="shared" ca="1" si="19"/>
        <v>3091.4143818267776</v>
      </c>
      <c r="CA22" s="280">
        <f t="shared" ca="1" si="19"/>
        <v>704.63674773097227</v>
      </c>
      <c r="CB22" s="280">
        <f t="shared" ca="1" si="19"/>
        <v>704.63674773097341</v>
      </c>
      <c r="CC22" s="280">
        <f t="shared" ca="1" si="19"/>
        <v>2723.0147761272433</v>
      </c>
      <c r="CD22" s="280">
        <f t="shared" ca="1" si="19"/>
        <v>3070.5615739569926</v>
      </c>
      <c r="CE22" s="280">
        <f t="shared" ca="1" si="19"/>
        <v>695.65845545370428</v>
      </c>
      <c r="CF22" s="280">
        <f t="shared" ca="1" si="19"/>
        <v>695.65845545370541</v>
      </c>
      <c r="CG22" s="280">
        <f t="shared" ca="1" si="19"/>
        <v>2703.9948021166615</v>
      </c>
      <c r="CH22" s="280">
        <f t="shared" ca="1" si="19"/>
        <v>3049.8125113999945</v>
      </c>
      <c r="CI22" s="280">
        <f t="shared" ca="1" si="19"/>
        <v>686.72483129721877</v>
      </c>
      <c r="CJ22" s="280">
        <f t="shared" ca="1" si="19"/>
        <v>686.72483129721945</v>
      </c>
      <c r="CK22" s="280">
        <f t="shared" ca="1" si="19"/>
        <v>2685.0694548424499</v>
      </c>
      <c r="CL22" s="280">
        <f t="shared" ca="1" si="19"/>
        <v>3029.166678009944</v>
      </c>
      <c r="CM22" s="280">
        <f t="shared" ca="1" si="19"/>
        <v>677.8356530320583</v>
      </c>
      <c r="CN22" s="280">
        <f t="shared" ca="1" si="19"/>
        <v>677.83565303205944</v>
      </c>
      <c r="CO22" s="280">
        <f t="shared" ca="1" si="19"/>
        <v>2666.238263524825</v>
      </c>
      <c r="CP22" s="280">
        <f t="shared" ca="1" si="19"/>
        <v>3008.6235602089</v>
      </c>
      <c r="CQ22" s="280">
        <f t="shared" ca="1" si="19"/>
        <v>668.99069953438664</v>
      </c>
      <c r="CR22" s="280">
        <f t="shared" ca="1" si="19"/>
        <v>668.99069953438743</v>
      </c>
      <c r="CS22" s="280">
        <f t="shared" ca="1" si="19"/>
        <v>2647.5007597261961</v>
      </c>
      <c r="CT22" s="280">
        <f t="shared" ca="1" si="19"/>
        <v>2988.1826469740313</v>
      </c>
      <c r="CU22" s="280">
        <f t="shared" ca="1" si="19"/>
        <v>660.18975078048493</v>
      </c>
      <c r="CV22" s="280">
        <f t="shared" ca="1" si="19"/>
        <v>660.18975078048572</v>
      </c>
      <c r="CW22" s="280">
        <f t="shared" ca="1" si="19"/>
        <v>2628.8564773394983</v>
      </c>
      <c r="CX22" s="280">
        <f t="shared" ca="1" si="19"/>
        <v>2967.8434298249076</v>
      </c>
      <c r="CY22" s="280">
        <f t="shared" ca="1" si="19"/>
        <v>651.43258784127863</v>
      </c>
      <c r="CZ22" s="280">
        <f t="shared" ca="1" si="19"/>
        <v>651.43258784127977</v>
      </c>
      <c r="DA22" s="280">
        <f t="shared" ca="1" si="19"/>
        <v>2610.3049525766169</v>
      </c>
      <c r="DB22" s="280">
        <f t="shared" ca="1" si="19"/>
        <v>2947.6054028108542</v>
      </c>
      <c r="DC22" s="280">
        <f t="shared" ca="1" si="19"/>
        <v>642.7189928768945</v>
      </c>
      <c r="DD22" s="280">
        <f t="shared" ca="1" si="19"/>
        <v>642.71899287689519</v>
      </c>
      <c r="DE22" s="280">
        <f t="shared" ca="1" si="19"/>
        <v>2591.845723956832</v>
      </c>
      <c r="DF22" s="280">
        <f t="shared" ca="1" si="19"/>
        <v>2927.4680624983621</v>
      </c>
      <c r="DG22" s="280">
        <f t="shared" ca="1" si="19"/>
        <v>634.0487491312382</v>
      </c>
      <c r="DH22" s="280">
        <f t="shared" ca="1" si="19"/>
        <v>634.04874913123933</v>
      </c>
      <c r="DI22" s="280">
        <f t="shared" ca="1" si="19"/>
        <v>3373.4783322953563</v>
      </c>
      <c r="DJ22" s="280">
        <f t="shared" ca="1" si="19"/>
        <v>3707.4309079585692</v>
      </c>
      <c r="DK22" s="280">
        <f t="shared" ca="1" si="19"/>
        <v>1425.4216409266057</v>
      </c>
      <c r="DL22" s="280">
        <f t="shared" ca="1" si="19"/>
        <v>1425.4216409266064</v>
      </c>
      <c r="DM22" s="280">
        <f t="shared" ca="1" si="19"/>
        <v>3355.2023206918975</v>
      </c>
      <c r="DN22" s="280">
        <f t="shared" ca="1" si="19"/>
        <v>3687.4934407547962</v>
      </c>
      <c r="DO22" s="280">
        <f t="shared" ca="1" si="19"/>
        <v>1416.8374536583142</v>
      </c>
      <c r="DP22" s="280">
        <f t="shared" ca="1" si="19"/>
        <v>1416.8374536583153</v>
      </c>
      <c r="DQ22" s="280">
        <f t="shared" ca="1" si="19"/>
        <v>3337.0172345193009</v>
      </c>
      <c r="DR22" s="280">
        <f t="shared" ca="1" si="19"/>
        <v>3667.6551649301459</v>
      </c>
      <c r="DS22" s="280">
        <f t="shared" ca="1" si="19"/>
        <v>1408.2959737893677</v>
      </c>
      <c r="DT22" s="280">
        <f t="shared" ca="1" si="19"/>
        <v>1408.2959737893684</v>
      </c>
      <c r="DU22" s="280">
        <f t="shared" ca="1" si="19"/>
        <v>3318.9226214122405</v>
      </c>
      <c r="DV22" s="280">
        <f t="shared" ca="1" si="19"/>
        <v>3647.9155869951719</v>
      </c>
      <c r="DW22" s="280">
        <f t="shared" ca="1" si="19"/>
        <v>1399.7969888451426</v>
      </c>
      <c r="DX22" s="280">
        <f t="shared" ca="1" si="19"/>
        <v>1399.7969888451432</v>
      </c>
      <c r="DY22" s="280">
        <f t="shared" ca="1" si="19"/>
        <v>3300.918031255962</v>
      </c>
      <c r="DZ22" s="280">
        <f t="shared" ca="1" si="19"/>
        <v>3628.2742159155941</v>
      </c>
      <c r="EA22" s="280">
        <f t="shared" ca="1" si="19"/>
        <v>1391.3402874081021</v>
      </c>
      <c r="EB22" s="280">
        <f t="shared" ca="1" si="19"/>
        <v>1391.3402874081032</v>
      </c>
      <c r="EC22" s="280">
        <f t="shared" ca="1" si="19"/>
        <v>0</v>
      </c>
      <c r="ED22" s="280">
        <f t="shared" ca="1" si="19"/>
        <v>0</v>
      </c>
      <c r="EE22" s="280">
        <f t="shared" ca="1" si="19"/>
        <v>0</v>
      </c>
      <c r="EF22" s="280">
        <f t="shared" ca="1" si="19"/>
        <v>0</v>
      </c>
      <c r="EG22" s="280">
        <f t="shared" ca="1" si="19"/>
        <v>0</v>
      </c>
      <c r="EH22" s="280">
        <f t="shared" ca="1" si="19"/>
        <v>0</v>
      </c>
      <c r="EI22" s="280">
        <f t="shared" ref="EI22:GG22" ca="1" si="20" xml:space="preserve"> EI19 + EI21</f>
        <v>0</v>
      </c>
      <c r="EJ22" s="280">
        <f t="shared" ca="1" si="20"/>
        <v>0</v>
      </c>
      <c r="EK22" s="280">
        <f t="shared" ca="1" si="20"/>
        <v>0</v>
      </c>
      <c r="EL22" s="280">
        <f t="shared" ca="1" si="20"/>
        <v>0</v>
      </c>
      <c r="EM22" s="280">
        <f t="shared" ca="1" si="20"/>
        <v>0</v>
      </c>
      <c r="EN22" s="280">
        <f t="shared" ca="1" si="20"/>
        <v>0</v>
      </c>
      <c r="EO22" s="280">
        <f t="shared" ca="1" si="20"/>
        <v>0</v>
      </c>
      <c r="EP22" s="280">
        <f t="shared" ca="1" si="20"/>
        <v>0</v>
      </c>
      <c r="EQ22" s="280">
        <f t="shared" ca="1" si="20"/>
        <v>0</v>
      </c>
      <c r="ER22" s="280">
        <f t="shared" ca="1" si="20"/>
        <v>0</v>
      </c>
      <c r="ES22" s="280">
        <f t="shared" ca="1" si="20"/>
        <v>0</v>
      </c>
      <c r="ET22" s="280">
        <f t="shared" ca="1" si="20"/>
        <v>0</v>
      </c>
      <c r="EU22" s="280">
        <f t="shared" ca="1" si="20"/>
        <v>0</v>
      </c>
      <c r="EV22" s="280">
        <f t="shared" ca="1" si="20"/>
        <v>0</v>
      </c>
      <c r="EW22" s="280">
        <f t="shared" ca="1" si="20"/>
        <v>0</v>
      </c>
      <c r="EX22" s="280">
        <f t="shared" ca="1" si="20"/>
        <v>0</v>
      </c>
      <c r="EY22" s="280">
        <f t="shared" ca="1" si="20"/>
        <v>0</v>
      </c>
      <c r="EZ22" s="280">
        <f t="shared" ca="1" si="20"/>
        <v>0</v>
      </c>
      <c r="FA22" s="280">
        <f t="shared" ca="1" si="20"/>
        <v>0</v>
      </c>
      <c r="FB22" s="280">
        <f t="shared" ca="1" si="20"/>
        <v>0</v>
      </c>
      <c r="FC22" s="280">
        <f t="shared" ca="1" si="20"/>
        <v>0</v>
      </c>
      <c r="FD22" s="280">
        <f t="shared" ca="1" si="20"/>
        <v>0</v>
      </c>
      <c r="FE22" s="280">
        <f t="shared" ca="1" si="20"/>
        <v>0</v>
      </c>
      <c r="FF22" s="280">
        <f t="shared" ca="1" si="20"/>
        <v>0</v>
      </c>
      <c r="FG22" s="280">
        <f t="shared" ca="1" si="20"/>
        <v>0</v>
      </c>
      <c r="FH22" s="280">
        <f t="shared" ca="1" si="20"/>
        <v>0</v>
      </c>
      <c r="FI22" s="280">
        <f t="shared" ca="1" si="20"/>
        <v>0</v>
      </c>
      <c r="FJ22" s="280">
        <f t="shared" ca="1" si="20"/>
        <v>0</v>
      </c>
      <c r="FK22" s="280">
        <f t="shared" ca="1" si="20"/>
        <v>0</v>
      </c>
      <c r="FL22" s="280">
        <f t="shared" ca="1" si="20"/>
        <v>0</v>
      </c>
      <c r="FM22" s="280">
        <f t="shared" ca="1" si="20"/>
        <v>0</v>
      </c>
      <c r="FN22" s="280">
        <f t="shared" ca="1" si="20"/>
        <v>0</v>
      </c>
      <c r="FO22" s="280">
        <f t="shared" ca="1" si="20"/>
        <v>0</v>
      </c>
      <c r="FP22" s="280">
        <f t="shared" ca="1" si="20"/>
        <v>0</v>
      </c>
      <c r="FQ22" s="280">
        <f t="shared" ca="1" si="20"/>
        <v>0</v>
      </c>
      <c r="FR22" s="280">
        <f t="shared" ca="1" si="20"/>
        <v>0</v>
      </c>
      <c r="FS22" s="280">
        <f t="shared" ca="1" si="20"/>
        <v>0</v>
      </c>
      <c r="FT22" s="280">
        <f t="shared" ca="1" si="20"/>
        <v>0</v>
      </c>
      <c r="FU22" s="280">
        <f t="shared" ca="1" si="20"/>
        <v>0</v>
      </c>
      <c r="FV22" s="280">
        <f t="shared" ca="1" si="20"/>
        <v>0</v>
      </c>
      <c r="FW22" s="280">
        <f t="shared" ca="1" si="20"/>
        <v>0</v>
      </c>
      <c r="FX22" s="280">
        <f t="shared" ca="1" si="20"/>
        <v>0</v>
      </c>
      <c r="FY22" s="280">
        <f t="shared" ca="1" si="20"/>
        <v>0</v>
      </c>
      <c r="FZ22" s="280">
        <f t="shared" ca="1" si="20"/>
        <v>0</v>
      </c>
      <c r="GA22" s="280">
        <f t="shared" ca="1" si="20"/>
        <v>0</v>
      </c>
      <c r="GB22" s="280">
        <f t="shared" ca="1" si="20"/>
        <v>0</v>
      </c>
      <c r="GC22" s="280">
        <f t="shared" ca="1" si="20"/>
        <v>0</v>
      </c>
      <c r="GD22" s="280">
        <f t="shared" ca="1" si="20"/>
        <v>0</v>
      </c>
      <c r="GE22" s="280">
        <f t="shared" ca="1" si="20"/>
        <v>0</v>
      </c>
      <c r="GF22" s="280">
        <f t="shared" ca="1" si="20"/>
        <v>0</v>
      </c>
      <c r="GG22" s="280">
        <f t="shared" ca="1" si="20"/>
        <v>0</v>
      </c>
      <c r="GH22" s="280">
        <f t="shared" ref="GH22:GJ22" ca="1" si="21" xml:space="preserve"> GH19 + GH21</f>
        <v>0</v>
      </c>
      <c r="GI22" s="280">
        <f t="shared" ca="1" si="21"/>
        <v>0</v>
      </c>
      <c r="GJ22" s="280">
        <f t="shared" ca="1" si="21"/>
        <v>0</v>
      </c>
    </row>
    <row r="23" spans="1:192" outlineLevel="1" x14ac:dyDescent="0.25"/>
    <row r="24" spans="1:192" s="316" customFormat="1" outlineLevel="1" x14ac:dyDescent="0.25">
      <c r="A24" s="277"/>
      <c r="B24" s="277"/>
      <c r="C24" s="278"/>
      <c r="D24" s="281"/>
      <c r="E24" s="371" t="str">
        <f xml:space="preserve"> Equity!E$63</f>
        <v>Dividends paid</v>
      </c>
      <c r="F24" s="371">
        <f xml:space="preserve"> Equity!F$63</f>
        <v>0</v>
      </c>
      <c r="G24" s="371" t="str">
        <f xml:space="preserve"> Equity!G$63</f>
        <v>$ 000s</v>
      </c>
      <c r="H24" s="371">
        <f ca="1" xml:space="preserve"> Equity!H$63</f>
        <v>-217633.25471094763</v>
      </c>
      <c r="I24" s="371">
        <f xml:space="preserve"> Equity!I$63</f>
        <v>0</v>
      </c>
      <c r="J24" s="371">
        <f ca="1" xml:space="preserve"> Equity!J$63</f>
        <v>0</v>
      </c>
      <c r="K24" s="371">
        <f ca="1" xml:space="preserve"> Equity!K$63</f>
        <v>0</v>
      </c>
      <c r="L24" s="371">
        <f ca="1" xml:space="preserve"> Equity!L$63</f>
        <v>0</v>
      </c>
      <c r="M24" s="371">
        <f ca="1" xml:space="preserve"> Equity!M$63</f>
        <v>-1961.8750000000018</v>
      </c>
      <c r="N24" s="371">
        <f ca="1" xml:space="preserve"> Equity!N$63</f>
        <v>-2450.6750000000011</v>
      </c>
      <c r="O24" s="371">
        <f ca="1" xml:space="preserve"> Equity!O$63</f>
        <v>0</v>
      </c>
      <c r="P24" s="371">
        <f ca="1" xml:space="preserve"> Equity!P$63</f>
        <v>0</v>
      </c>
      <c r="Q24" s="371">
        <f ca="1" xml:space="preserve"> Equity!Q$63</f>
        <v>-526.01783194838413</v>
      </c>
      <c r="R24" s="371">
        <f ca="1" xml:space="preserve"> Equity!R$63</f>
        <v>-2535.1436567164192</v>
      </c>
      <c r="S24" s="371">
        <f ca="1" xml:space="preserve"> Equity!S$63</f>
        <v>0</v>
      </c>
      <c r="T24" s="371">
        <f ca="1" xml:space="preserve"> Equity!T$63</f>
        <v>0</v>
      </c>
      <c r="U24" s="371">
        <f ca="1" xml:space="preserve"> Equity!U$63</f>
        <v>-819.51577160535885</v>
      </c>
      <c r="V24" s="371">
        <f ca="1" xml:space="preserve"> Equity!V$63</f>
        <v>-2619.7527678770348</v>
      </c>
      <c r="W24" s="371">
        <f ca="1" xml:space="preserve"> Equity!W$63</f>
        <v>0</v>
      </c>
      <c r="X24" s="371">
        <f ca="1" xml:space="preserve"> Equity!X$63</f>
        <v>0</v>
      </c>
      <c r="Y24" s="371">
        <f ca="1" xml:space="preserve"> Equity!Y$63</f>
        <v>-1103.9283123809789</v>
      </c>
      <c r="Z24" s="371">
        <f ca="1" xml:space="preserve"> Equity!Z$63</f>
        <v>-2704.5016347035175</v>
      </c>
      <c r="AA24" s="371">
        <f ca="1" xml:space="preserve"> Equity!AA$63</f>
        <v>0</v>
      </c>
      <c r="AB24" s="371">
        <f ca="1" xml:space="preserve"> Equity!AB$63</f>
        <v>0</v>
      </c>
      <c r="AC24" s="371">
        <f ca="1" xml:space="preserve"> Equity!AC$63</f>
        <v>-1407.2741668786609</v>
      </c>
      <c r="AD24" s="371">
        <f ca="1" xml:space="preserve"> Equity!AD$63</f>
        <v>-2789.3895618940492</v>
      </c>
      <c r="AE24" s="371">
        <f ca="1" xml:space="preserve"> Equity!AE$63</f>
        <v>0</v>
      </c>
      <c r="AF24" s="371">
        <f ca="1" xml:space="preserve"> Equity!AF$63</f>
        <v>0</v>
      </c>
      <c r="AG24" s="371">
        <f ca="1" xml:space="preserve"> Equity!AG$63</f>
        <v>-1701.5320955210582</v>
      </c>
      <c r="AH24" s="371">
        <f ca="1" xml:space="preserve"> Equity!AH$63</f>
        <v>-2874.4158576060199</v>
      </c>
      <c r="AI24" s="371">
        <f ca="1" xml:space="preserve"> Equity!AI$63</f>
        <v>0</v>
      </c>
      <c r="AJ24" s="371">
        <f ca="1" xml:space="preserve"> Equity!AJ$63</f>
        <v>0</v>
      </c>
      <c r="AK24" s="371">
        <f ca="1" xml:space="preserve"> Equity!AK$63</f>
        <v>-1996.0408373227799</v>
      </c>
      <c r="AL24" s="371">
        <f ca="1" xml:space="preserve"> Equity!AL$63</f>
        <v>-2899.2494785453619</v>
      </c>
      <c r="AM24" s="371">
        <f ca="1" xml:space="preserve"> Equity!AM$63</f>
        <v>0</v>
      </c>
      <c r="AN24" s="371">
        <f ca="1" xml:space="preserve"> Equity!AN$63</f>
        <v>0</v>
      </c>
      <c r="AO24" s="371">
        <f ca="1" xml:space="preserve"> Equity!AO$63</f>
        <v>-1526.3839969571115</v>
      </c>
      <c r="AP24" s="371">
        <f ca="1" xml:space="preserve"> Equity!AP$63</f>
        <v>-2311.8401845259596</v>
      </c>
      <c r="AQ24" s="371">
        <f ca="1" xml:space="preserve"> Equity!AQ$63</f>
        <v>0</v>
      </c>
      <c r="AR24" s="371">
        <f ca="1" xml:space="preserve"> Equity!AR$63</f>
        <v>0</v>
      </c>
      <c r="AS24" s="371">
        <f ca="1" xml:space="preserve"> Equity!AS$63</f>
        <v>-1621.2806119291183</v>
      </c>
      <c r="AT24" s="371">
        <f ca="1" xml:space="preserve"> Equity!AT$63</f>
        <v>-2338.2803814130843</v>
      </c>
      <c r="AU24" s="371">
        <f ca="1" xml:space="preserve"> Equity!AU$63</f>
        <v>0</v>
      </c>
      <c r="AV24" s="371">
        <f ca="1" xml:space="preserve"> Equity!AV$63</f>
        <v>0</v>
      </c>
      <c r="AW24" s="371">
        <f ca="1" xml:space="preserve"> Equity!AW$63</f>
        <v>-1739.5718038390191</v>
      </c>
      <c r="AX24" s="371">
        <f ca="1" xml:space="preserve"> Equity!AX$63</f>
        <v>-2372.6030611906149</v>
      </c>
      <c r="AY24" s="371">
        <f ca="1" xml:space="preserve"> Equity!AY$63</f>
        <v>0</v>
      </c>
      <c r="AZ24" s="371">
        <f ca="1" xml:space="preserve"> Equity!AZ$63</f>
        <v>0</v>
      </c>
      <c r="BA24" s="371">
        <f ca="1" xml:space="preserve"> Equity!BA$63</f>
        <v>-3629.6563388536106</v>
      </c>
      <c r="BB24" s="371">
        <f ca="1" xml:space="preserve"> Equity!BB$63</f>
        <v>-4140.8256603207283</v>
      </c>
      <c r="BC24" s="371">
        <f ca="1" xml:space="preserve"> Equity!BC$63</f>
        <v>-1675.4393387875091</v>
      </c>
      <c r="BD24" s="371">
        <f ca="1" xml:space="preserve"> Equity!BD$63</f>
        <v>-1669.6402277225097</v>
      </c>
      <c r="BE24" s="371">
        <f ca="1" xml:space="preserve"> Equity!BE$63</f>
        <v>-3743.8223981248057</v>
      </c>
      <c r="BF24" s="371">
        <f ca="1" xml:space="preserve"> Equity!BF$63</f>
        <v>-4096.6931043342374</v>
      </c>
      <c r="BG24" s="371">
        <f ca="1" xml:space="preserve"> Equity!BG$63</f>
        <v>-1644.6743311899797</v>
      </c>
      <c r="BH24" s="371">
        <f ca="1" xml:space="preserve"> Equity!BH$63</f>
        <v>-1639.950918983094</v>
      </c>
      <c r="BI24" s="371">
        <f ca="1" xml:space="preserve"> Equity!BI$63</f>
        <v>-3704.8082802861009</v>
      </c>
      <c r="BJ24" s="371">
        <f ca="1" xml:space="preserve"> Equity!BJ$63</f>
        <v>-4056.8681907650021</v>
      </c>
      <c r="BK24" s="371">
        <f ca="1" xml:space="preserve"> Equity!BK$63</f>
        <v>-1617.9460569207358</v>
      </c>
      <c r="BL24" s="371">
        <f ca="1" xml:space="preserve"> Equity!BL$63</f>
        <v>-1614.0988081569014</v>
      </c>
      <c r="BM24" s="371">
        <f ca="1" xml:space="preserve"> Equity!BM$63</f>
        <v>-3669.4932779502114</v>
      </c>
      <c r="BN24" s="371">
        <f ca="1" xml:space="preserve"> Equity!BN$63</f>
        <v>-4020.5711757374834</v>
      </c>
      <c r="BO24" s="371">
        <f ca="1" xml:space="preserve"> Equity!BO$63</f>
        <v>-1594.5140355515878</v>
      </c>
      <c r="BP24" s="371">
        <f ca="1" xml:space="preserve"> Equity!BP$63</f>
        <v>-1591.3804273881403</v>
      </c>
      <c r="BQ24" s="371">
        <f ca="1" xml:space="preserve"> Equity!BQ$63</f>
        <v>-3637.2088291044602</v>
      </c>
      <c r="BR24" s="371">
        <f ca="1" xml:space="preserve"> Equity!BR$63</f>
        <v>-3987.16685698733</v>
      </c>
      <c r="BS24" s="371">
        <f ca="1" xml:space="preserve"> Equity!BS$63</f>
        <v>-1573.7750998105785</v>
      </c>
      <c r="BT24" s="371">
        <f ca="1" xml:space="preserve"> Equity!BT$63</f>
        <v>-1571.2227563763995</v>
      </c>
      <c r="BU24" s="371">
        <f ca="1" xml:space="preserve"> Equity!BU$63</f>
        <v>-3607.4102982448703</v>
      </c>
      <c r="BV24" s="371">
        <f ca="1" xml:space="preserve"> Equity!BV$63</f>
        <v>-3956.1377627735155</v>
      </c>
      <c r="BW24" s="371">
        <f ca="1" xml:space="preserve"> Equity!BW$63</f>
        <v>-1555.2379250553518</v>
      </c>
      <c r="BX24" s="371">
        <f ca="1" xml:space="preserve"> Equity!BX$63</f>
        <v>-1103.6418095983965</v>
      </c>
      <c r="BY24" s="371">
        <f ca="1" xml:space="preserve"> Equity!BY$63</f>
        <v>-2742.1298500078788</v>
      </c>
      <c r="BZ24" s="371">
        <f ca="1" xml:space="preserve"> Equity!BZ$63</f>
        <v>-3091.4143818267776</v>
      </c>
      <c r="CA24" s="371">
        <f ca="1" xml:space="preserve"> Equity!CA$63</f>
        <v>-704.63674773097227</v>
      </c>
      <c r="CB24" s="371">
        <f ca="1" xml:space="preserve"> Equity!CB$63</f>
        <v>-704.63674773097341</v>
      </c>
      <c r="CC24" s="371">
        <f ca="1" xml:space="preserve"> Equity!CC$63</f>
        <v>-2723.0147761272433</v>
      </c>
      <c r="CD24" s="371">
        <f ca="1" xml:space="preserve"> Equity!CD$63</f>
        <v>-3070.5615739569926</v>
      </c>
      <c r="CE24" s="371">
        <f ca="1" xml:space="preserve"> Equity!CE$63</f>
        <v>-695.65845545370428</v>
      </c>
      <c r="CF24" s="371">
        <f ca="1" xml:space="preserve"> Equity!CF$63</f>
        <v>-695.65845545370541</v>
      </c>
      <c r="CG24" s="371">
        <f ca="1" xml:space="preserve"> Equity!CG$63</f>
        <v>-2703.9948021166615</v>
      </c>
      <c r="CH24" s="371">
        <f ca="1" xml:space="preserve"> Equity!CH$63</f>
        <v>-3049.8125113999945</v>
      </c>
      <c r="CI24" s="371">
        <f ca="1" xml:space="preserve"> Equity!CI$63</f>
        <v>-686.72483129721877</v>
      </c>
      <c r="CJ24" s="371">
        <f ca="1" xml:space="preserve"> Equity!CJ$63</f>
        <v>-686.72483129721945</v>
      </c>
      <c r="CK24" s="371">
        <f ca="1" xml:space="preserve"> Equity!CK$63</f>
        <v>-2685.0694548424499</v>
      </c>
      <c r="CL24" s="371">
        <f ca="1" xml:space="preserve"> Equity!CL$63</f>
        <v>-3029.166678009944</v>
      </c>
      <c r="CM24" s="371">
        <f ca="1" xml:space="preserve"> Equity!CM$63</f>
        <v>-677.8356530320583</v>
      </c>
      <c r="CN24" s="371">
        <f ca="1" xml:space="preserve"> Equity!CN$63</f>
        <v>-677.83565303205944</v>
      </c>
      <c r="CO24" s="371">
        <f ca="1" xml:space="preserve"> Equity!CO$63</f>
        <v>-2666.238263524825</v>
      </c>
      <c r="CP24" s="371">
        <f ca="1" xml:space="preserve"> Equity!CP$63</f>
        <v>-3008.6235602089</v>
      </c>
      <c r="CQ24" s="371">
        <f ca="1" xml:space="preserve"> Equity!CQ$63</f>
        <v>-668.99069953438664</v>
      </c>
      <c r="CR24" s="371">
        <f ca="1" xml:space="preserve"> Equity!CR$63</f>
        <v>-668.99069953438743</v>
      </c>
      <c r="CS24" s="371">
        <f ca="1" xml:space="preserve"> Equity!CS$63</f>
        <v>-2647.5007597261961</v>
      </c>
      <c r="CT24" s="371">
        <f ca="1" xml:space="preserve"> Equity!CT$63</f>
        <v>-2988.1826469740313</v>
      </c>
      <c r="CU24" s="371">
        <f ca="1" xml:space="preserve"> Equity!CU$63</f>
        <v>-660.18975078048493</v>
      </c>
      <c r="CV24" s="371">
        <f ca="1" xml:space="preserve"> Equity!CV$63</f>
        <v>-660.18975078048572</v>
      </c>
      <c r="CW24" s="371">
        <f ca="1" xml:space="preserve"> Equity!CW$63</f>
        <v>-2628.8564773394983</v>
      </c>
      <c r="CX24" s="371">
        <f ca="1" xml:space="preserve"> Equity!CX$63</f>
        <v>-2967.8434298249076</v>
      </c>
      <c r="CY24" s="371">
        <f ca="1" xml:space="preserve"> Equity!CY$63</f>
        <v>-651.43258784127863</v>
      </c>
      <c r="CZ24" s="371">
        <f ca="1" xml:space="preserve"> Equity!CZ$63</f>
        <v>-651.43258784127977</v>
      </c>
      <c r="DA24" s="371">
        <f ca="1" xml:space="preserve"> Equity!DA$63</f>
        <v>-2610.3049525766169</v>
      </c>
      <c r="DB24" s="371">
        <f ca="1" xml:space="preserve"> Equity!DB$63</f>
        <v>-2947.6054028108542</v>
      </c>
      <c r="DC24" s="371">
        <f ca="1" xml:space="preserve"> Equity!DC$63</f>
        <v>-642.7189928768945</v>
      </c>
      <c r="DD24" s="371">
        <f ca="1" xml:space="preserve"> Equity!DD$63</f>
        <v>-642.71899287689519</v>
      </c>
      <c r="DE24" s="371">
        <f ca="1" xml:space="preserve"> Equity!DE$63</f>
        <v>-2591.845723956832</v>
      </c>
      <c r="DF24" s="371">
        <f ca="1" xml:space="preserve"> Equity!DF$63</f>
        <v>-2927.4680624983621</v>
      </c>
      <c r="DG24" s="371">
        <f ca="1" xml:space="preserve"> Equity!DG$63</f>
        <v>-634.0487491312382</v>
      </c>
      <c r="DH24" s="371">
        <f ca="1" xml:space="preserve"> Equity!DH$63</f>
        <v>-634.04874913123933</v>
      </c>
      <c r="DI24" s="371">
        <f ca="1" xml:space="preserve"> Equity!DI$63</f>
        <v>-3373.4783322953563</v>
      </c>
      <c r="DJ24" s="371">
        <f ca="1" xml:space="preserve"> Equity!DJ$63</f>
        <v>-3707.4309079585692</v>
      </c>
      <c r="DK24" s="371">
        <f ca="1" xml:space="preserve"> Equity!DK$63</f>
        <v>-1425.4216409266057</v>
      </c>
      <c r="DL24" s="371">
        <f ca="1" xml:space="preserve"> Equity!DL$63</f>
        <v>-1425.4216409266064</v>
      </c>
      <c r="DM24" s="371">
        <f ca="1" xml:space="preserve"> Equity!DM$63</f>
        <v>-3355.2023206918975</v>
      </c>
      <c r="DN24" s="371">
        <f ca="1" xml:space="preserve"> Equity!DN$63</f>
        <v>-3687.4934407547962</v>
      </c>
      <c r="DO24" s="371">
        <f ca="1" xml:space="preserve"> Equity!DO$63</f>
        <v>-1416.8374536583142</v>
      </c>
      <c r="DP24" s="371">
        <f ca="1" xml:space="preserve"> Equity!DP$63</f>
        <v>-1416.8374536583153</v>
      </c>
      <c r="DQ24" s="371">
        <f ca="1" xml:space="preserve"> Equity!DQ$63</f>
        <v>-3337.0172345193009</v>
      </c>
      <c r="DR24" s="371">
        <f ca="1" xml:space="preserve"> Equity!DR$63</f>
        <v>-3667.6551649301459</v>
      </c>
      <c r="DS24" s="371">
        <f ca="1" xml:space="preserve"> Equity!DS$63</f>
        <v>-1408.2959737893677</v>
      </c>
      <c r="DT24" s="371">
        <f ca="1" xml:space="preserve"> Equity!DT$63</f>
        <v>-1408.2959737893684</v>
      </c>
      <c r="DU24" s="371">
        <f ca="1" xml:space="preserve"> Equity!DU$63</f>
        <v>-3318.9226214122405</v>
      </c>
      <c r="DV24" s="371">
        <f ca="1" xml:space="preserve"> Equity!DV$63</f>
        <v>-3647.9155869951719</v>
      </c>
      <c r="DW24" s="371">
        <f ca="1" xml:space="preserve"> Equity!DW$63</f>
        <v>-1399.7969888451426</v>
      </c>
      <c r="DX24" s="371">
        <f ca="1" xml:space="preserve"> Equity!DX$63</f>
        <v>-1399.7969888451432</v>
      </c>
      <c r="DY24" s="371">
        <f ca="1" xml:space="preserve"> Equity!DY$63</f>
        <v>-3300.918031255962</v>
      </c>
      <c r="DZ24" s="371">
        <f ca="1" xml:space="preserve"> Equity!DZ$63</f>
        <v>-3628.2742159155941</v>
      </c>
      <c r="EA24" s="371">
        <f ca="1" xml:space="preserve"> Equity!EA$63</f>
        <v>-1391.3402874081021</v>
      </c>
      <c r="EB24" s="371">
        <f ca="1" xml:space="preserve"> Equity!EB$63</f>
        <v>-1391.3402874081032</v>
      </c>
      <c r="EC24" s="371">
        <f ca="1" xml:space="preserve"> Equity!EC$63</f>
        <v>0</v>
      </c>
      <c r="ED24" s="371">
        <f ca="1" xml:space="preserve"> Equity!ED$63</f>
        <v>0</v>
      </c>
      <c r="EE24" s="371">
        <f ca="1" xml:space="preserve"> Equity!EE$63</f>
        <v>0</v>
      </c>
      <c r="EF24" s="371">
        <f ca="1" xml:space="preserve"> Equity!EF$63</f>
        <v>0</v>
      </c>
      <c r="EG24" s="371">
        <f ca="1" xml:space="preserve"> Equity!EG$63</f>
        <v>0</v>
      </c>
      <c r="EH24" s="371">
        <f ca="1" xml:space="preserve"> Equity!EH$63</f>
        <v>0</v>
      </c>
      <c r="EI24" s="371">
        <f ca="1" xml:space="preserve"> Equity!EI$63</f>
        <v>0</v>
      </c>
      <c r="EJ24" s="371">
        <f ca="1" xml:space="preserve"> Equity!EJ$63</f>
        <v>0</v>
      </c>
      <c r="EK24" s="371">
        <f ca="1" xml:space="preserve"> Equity!EK$63</f>
        <v>0</v>
      </c>
      <c r="EL24" s="371">
        <f ca="1" xml:space="preserve"> Equity!EL$63</f>
        <v>0</v>
      </c>
      <c r="EM24" s="371">
        <f ca="1" xml:space="preserve"> Equity!EM$63</f>
        <v>0</v>
      </c>
      <c r="EN24" s="371">
        <f ca="1" xml:space="preserve"> Equity!EN$63</f>
        <v>0</v>
      </c>
      <c r="EO24" s="371">
        <f ca="1" xml:space="preserve"> Equity!EO$63</f>
        <v>0</v>
      </c>
      <c r="EP24" s="371">
        <f ca="1" xml:space="preserve"> Equity!EP$63</f>
        <v>0</v>
      </c>
      <c r="EQ24" s="371">
        <f ca="1" xml:space="preserve"> Equity!EQ$63</f>
        <v>0</v>
      </c>
      <c r="ER24" s="371">
        <f ca="1" xml:space="preserve"> Equity!ER$63</f>
        <v>0</v>
      </c>
      <c r="ES24" s="371">
        <f ca="1" xml:space="preserve"> Equity!ES$63</f>
        <v>0</v>
      </c>
      <c r="ET24" s="371">
        <f ca="1" xml:space="preserve"> Equity!ET$63</f>
        <v>0</v>
      </c>
      <c r="EU24" s="371">
        <f ca="1" xml:space="preserve"> Equity!EU$63</f>
        <v>0</v>
      </c>
      <c r="EV24" s="371">
        <f ca="1" xml:space="preserve"> Equity!EV$63</f>
        <v>0</v>
      </c>
      <c r="EW24" s="371">
        <f ca="1" xml:space="preserve"> Equity!EW$63</f>
        <v>0</v>
      </c>
      <c r="EX24" s="371">
        <f ca="1" xml:space="preserve"> Equity!EX$63</f>
        <v>0</v>
      </c>
      <c r="EY24" s="371">
        <f ca="1" xml:space="preserve"> Equity!EY$63</f>
        <v>0</v>
      </c>
      <c r="EZ24" s="371">
        <f ca="1" xml:space="preserve"> Equity!EZ$63</f>
        <v>0</v>
      </c>
      <c r="FA24" s="371">
        <f ca="1" xml:space="preserve"> Equity!FA$63</f>
        <v>0</v>
      </c>
      <c r="FB24" s="371">
        <f ca="1" xml:space="preserve"> Equity!FB$63</f>
        <v>0</v>
      </c>
      <c r="FC24" s="371">
        <f ca="1" xml:space="preserve"> Equity!FC$63</f>
        <v>0</v>
      </c>
      <c r="FD24" s="371">
        <f ca="1" xml:space="preserve"> Equity!FD$63</f>
        <v>0</v>
      </c>
      <c r="FE24" s="371">
        <f ca="1" xml:space="preserve"> Equity!FE$63</f>
        <v>0</v>
      </c>
      <c r="FF24" s="371">
        <f ca="1" xml:space="preserve"> Equity!FF$63</f>
        <v>0</v>
      </c>
      <c r="FG24" s="371">
        <f ca="1" xml:space="preserve"> Equity!FG$63</f>
        <v>0</v>
      </c>
      <c r="FH24" s="371">
        <f ca="1" xml:space="preserve"> Equity!FH$63</f>
        <v>0</v>
      </c>
      <c r="FI24" s="371">
        <f ca="1" xml:space="preserve"> Equity!FI$63</f>
        <v>0</v>
      </c>
      <c r="FJ24" s="371">
        <f ca="1" xml:space="preserve"> Equity!FJ$63</f>
        <v>0</v>
      </c>
      <c r="FK24" s="371">
        <f ca="1" xml:space="preserve"> Equity!FK$63</f>
        <v>0</v>
      </c>
      <c r="FL24" s="371">
        <f ca="1" xml:space="preserve"> Equity!FL$63</f>
        <v>0</v>
      </c>
      <c r="FM24" s="371">
        <f ca="1" xml:space="preserve"> Equity!FM$63</f>
        <v>0</v>
      </c>
      <c r="FN24" s="371">
        <f ca="1" xml:space="preserve"> Equity!FN$63</f>
        <v>0</v>
      </c>
      <c r="FO24" s="371">
        <f ca="1" xml:space="preserve"> Equity!FO$63</f>
        <v>0</v>
      </c>
      <c r="FP24" s="371">
        <f ca="1" xml:space="preserve"> Equity!FP$63</f>
        <v>0</v>
      </c>
      <c r="FQ24" s="371">
        <f ca="1" xml:space="preserve"> Equity!FQ$63</f>
        <v>0</v>
      </c>
      <c r="FR24" s="371">
        <f ca="1" xml:space="preserve"> Equity!FR$63</f>
        <v>0</v>
      </c>
      <c r="FS24" s="371">
        <f ca="1" xml:space="preserve"> Equity!FS$63</f>
        <v>0</v>
      </c>
      <c r="FT24" s="371">
        <f ca="1" xml:space="preserve"> Equity!FT$63</f>
        <v>0</v>
      </c>
      <c r="FU24" s="371">
        <f ca="1" xml:space="preserve"> Equity!FU$63</f>
        <v>0</v>
      </c>
      <c r="FV24" s="371">
        <f ca="1" xml:space="preserve"> Equity!FV$63</f>
        <v>0</v>
      </c>
      <c r="FW24" s="371">
        <f ca="1" xml:space="preserve"> Equity!FW$63</f>
        <v>0</v>
      </c>
      <c r="FX24" s="371">
        <f ca="1" xml:space="preserve"> Equity!FX$63</f>
        <v>0</v>
      </c>
      <c r="FY24" s="371">
        <f ca="1" xml:space="preserve"> Equity!FY$63</f>
        <v>0</v>
      </c>
      <c r="FZ24" s="371">
        <f ca="1" xml:space="preserve"> Equity!FZ$63</f>
        <v>0</v>
      </c>
      <c r="GA24" s="371">
        <f ca="1" xml:space="preserve"> Equity!GA$63</f>
        <v>0</v>
      </c>
      <c r="GB24" s="371">
        <f ca="1" xml:space="preserve"> Equity!GB$63</f>
        <v>0</v>
      </c>
      <c r="GC24" s="371">
        <f ca="1" xml:space="preserve"> Equity!GC$63</f>
        <v>0</v>
      </c>
      <c r="GD24" s="371">
        <f ca="1" xml:space="preserve"> Equity!GD$63</f>
        <v>0</v>
      </c>
      <c r="GE24" s="371">
        <f ca="1" xml:space="preserve"> Equity!GE$63</f>
        <v>0</v>
      </c>
      <c r="GF24" s="371">
        <f ca="1" xml:space="preserve"> Equity!GF$63</f>
        <v>0</v>
      </c>
      <c r="GG24" s="371">
        <f ca="1" xml:space="preserve"> Equity!GG$63</f>
        <v>0</v>
      </c>
      <c r="GH24" s="371">
        <f ca="1" xml:space="preserve"> Equity!GH$63</f>
        <v>0</v>
      </c>
      <c r="GI24" s="371">
        <f ca="1" xml:space="preserve"> Equity!GI$63</f>
        <v>0</v>
      </c>
      <c r="GJ24" s="371">
        <f ca="1" xml:space="preserve"> Equity!GJ$63</f>
        <v>0</v>
      </c>
    </row>
    <row r="25" spans="1:192" outlineLevel="1" x14ac:dyDescent="0.25">
      <c r="E25" s="280" t="s">
        <v>54</v>
      </c>
      <c r="F25" s="280"/>
      <c r="G25" s="280" t="str">
        <f>SMU</f>
        <v>$ 000s</v>
      </c>
      <c r="H25" s="280">
        <f ca="1" xml:space="preserve"> SUM(J25:GJ25)</f>
        <v>-5.0022208597511053E-12</v>
      </c>
      <c r="I25" s="280"/>
      <c r="J25" s="280">
        <f ca="1" xml:space="preserve"> J22 + J24</f>
        <v>0</v>
      </c>
      <c r="K25" s="280">
        <f t="shared" ref="K25:BV25" ca="1" si="22" xml:space="preserve"> K22 + K24</f>
        <v>0</v>
      </c>
      <c r="L25" s="280">
        <f t="shared" ca="1" si="22"/>
        <v>0</v>
      </c>
      <c r="M25" s="280">
        <f t="shared" ca="1" si="22"/>
        <v>207.62499999999955</v>
      </c>
      <c r="N25" s="280">
        <f t="shared" ca="1" si="22"/>
        <v>109.86499999999978</v>
      </c>
      <c r="O25" s="280">
        <f t="shared" ca="1" si="22"/>
        <v>-1.9700000000011642</v>
      </c>
      <c r="P25" s="280">
        <f t="shared" ca="1" si="22"/>
        <v>20.640899999999966</v>
      </c>
      <c r="Q25" s="280">
        <f t="shared" ca="1" si="22"/>
        <v>1676.1255336103243</v>
      </c>
      <c r="R25" s="280">
        <f t="shared" ca="1" si="22"/>
        <v>92.971268656716347</v>
      </c>
      <c r="S25" s="280">
        <f t="shared" ca="1" si="22"/>
        <v>78.465870646765595</v>
      </c>
      <c r="T25" s="280">
        <f t="shared" ca="1" si="22"/>
        <v>101.52984676616961</v>
      </c>
      <c r="U25" s="280">
        <f t="shared" ca="1" si="22"/>
        <v>1456.1011282659931</v>
      </c>
      <c r="V25" s="280">
        <f t="shared" ca="1" si="22"/>
        <v>76.049446424593043</v>
      </c>
      <c r="W25" s="280">
        <f t="shared" ca="1" si="22"/>
        <v>158.95012004653364</v>
      </c>
      <c r="X25" s="280">
        <f t="shared" ca="1" si="22"/>
        <v>175.21660702127966</v>
      </c>
      <c r="Y25" s="280">
        <f t="shared" ca="1" si="22"/>
        <v>1245.0476104559909</v>
      </c>
      <c r="Z25" s="280">
        <f t="shared" ca="1" si="22"/>
        <v>59.099673059296492</v>
      </c>
      <c r="AA25" s="280">
        <f t="shared" ca="1" si="22"/>
        <v>239.48250750898825</v>
      </c>
      <c r="AB25" s="280">
        <f t="shared" ca="1" si="22"/>
        <v>263.45698273425933</v>
      </c>
      <c r="AC25" s="280">
        <f t="shared" ca="1" si="22"/>
        <v>1015.6056763810204</v>
      </c>
      <c r="AD25" s="280">
        <f t="shared" ca="1" si="22"/>
        <v>42.122087621190076</v>
      </c>
      <c r="AE25" s="280">
        <f t="shared" ca="1" si="22"/>
        <v>320.0627935412823</v>
      </c>
      <c r="AF25" s="280">
        <f t="shared" ca="1" si="22"/>
        <v>344.49467734752227</v>
      </c>
      <c r="AG25" s="280">
        <f t="shared" ca="1" si="22"/>
        <v>795.13611000698393</v>
      </c>
      <c r="AH25" s="280">
        <f t="shared" ca="1" si="22"/>
        <v>25.116828478795924</v>
      </c>
      <c r="AI25" s="280">
        <f t="shared" ca="1" si="22"/>
        <v>400.6907398420729</v>
      </c>
      <c r="AJ25" s="280">
        <f t="shared" ca="1" si="22"/>
        <v>425.58146203733577</v>
      </c>
      <c r="AK25" s="280">
        <f t="shared" ca="1" si="22"/>
        <v>574.51963065603536</v>
      </c>
      <c r="AL25" s="280">
        <f t="shared" ca="1" si="22"/>
        <v>68.414388205699197</v>
      </c>
      <c r="AM25" s="280">
        <f t="shared" ca="1" si="22"/>
        <v>481.36610929559481</v>
      </c>
      <c r="AN25" s="280">
        <f t="shared" ca="1" si="22"/>
        <v>502.11368117353777</v>
      </c>
      <c r="AO25" s="280">
        <f t="shared" ca="1" si="22"/>
        <v>1114.8291400673372</v>
      </c>
      <c r="AP25" s="280">
        <f t="shared" ca="1" si="22"/>
        <v>724.06445900743392</v>
      </c>
      <c r="AQ25" s="280">
        <f t="shared" ca="1" si="22"/>
        <v>562.08866596576627</v>
      </c>
      <c r="AR25" s="280">
        <f t="shared" ca="1" si="22"/>
        <v>584.88012428357627</v>
      </c>
      <c r="AS25" s="280">
        <f t="shared" ca="1" si="22"/>
        <v>1090.7741356034278</v>
      </c>
      <c r="AT25" s="280">
        <f t="shared" ca="1" si="22"/>
        <v>765.9740897644233</v>
      </c>
      <c r="AU25" s="280">
        <f t="shared" ca="1" si="22"/>
        <v>642.85817509031494</v>
      </c>
      <c r="AV25" s="280">
        <f t="shared" ca="1" si="22"/>
        <v>664.67256204585431</v>
      </c>
      <c r="AW25" s="280">
        <f t="shared" ca="1" si="22"/>
        <v>1043.7820493641989</v>
      </c>
      <c r="AX25" s="280">
        <f t="shared" ca="1" si="22"/>
        <v>800.10974595118432</v>
      </c>
      <c r="AY25" s="280">
        <f t="shared" ca="1" si="22"/>
        <v>723.6744030749403</v>
      </c>
      <c r="AZ25" s="280">
        <f t="shared" ca="1" si="22"/>
        <v>744.69008654105289</v>
      </c>
      <c r="BA25" s="280">
        <f t="shared" ca="1" si="22"/>
        <v>-774.54834180652779</v>
      </c>
      <c r="BB25" s="280">
        <f t="shared" ca="1" si="22"/>
        <v>-922.08654873684827</v>
      </c>
      <c r="BC25" s="280">
        <f t="shared" ca="1" si="22"/>
        <v>-915.98222130000579</v>
      </c>
      <c r="BD25" s="280">
        <f t="shared" ca="1" si="22"/>
        <v>-910.18311023500542</v>
      </c>
      <c r="BE25" s="280">
        <f t="shared" ca="1" si="22"/>
        <v>-904.67395472325552</v>
      </c>
      <c r="BF25" s="280">
        <f t="shared" ca="1" si="22"/>
        <v>-899.4402569870922</v>
      </c>
      <c r="BG25" s="280">
        <f t="shared" ca="1" si="22"/>
        <v>-894.46824413773788</v>
      </c>
      <c r="BH25" s="280">
        <f t="shared" ca="1" si="22"/>
        <v>-889.74483193085098</v>
      </c>
      <c r="BI25" s="280">
        <f t="shared" ca="1" si="22"/>
        <v>-885.25759033430859</v>
      </c>
      <c r="BJ25" s="280">
        <f t="shared" ca="1" si="22"/>
        <v>-880.99471081759293</v>
      </c>
      <c r="BK25" s="280">
        <f t="shared" ca="1" si="22"/>
        <v>-876.94497527671319</v>
      </c>
      <c r="BL25" s="280">
        <f t="shared" ca="1" si="22"/>
        <v>-873.09772651287767</v>
      </c>
      <c r="BM25" s="280">
        <f t="shared" ca="1" si="22"/>
        <v>-869.44284018723374</v>
      </c>
      <c r="BN25" s="280">
        <f t="shared" ca="1" si="22"/>
        <v>-865.97069817787224</v>
      </c>
      <c r="BO25" s="280">
        <f t="shared" ca="1" si="22"/>
        <v>-862.67216326897847</v>
      </c>
      <c r="BP25" s="280">
        <f t="shared" ca="1" si="22"/>
        <v>-859.53855510552967</v>
      </c>
      <c r="BQ25" s="280">
        <f t="shared" ca="1" si="22"/>
        <v>-856.56162735025282</v>
      </c>
      <c r="BR25" s="280">
        <f t="shared" ca="1" si="22"/>
        <v>-853.73354598274045</v>
      </c>
      <c r="BS25" s="280">
        <f t="shared" ca="1" si="22"/>
        <v>-851.04686868360329</v>
      </c>
      <c r="BT25" s="280">
        <f t="shared" ca="1" si="22"/>
        <v>-848.4945252494233</v>
      </c>
      <c r="BU25" s="280">
        <f t="shared" ca="1" si="22"/>
        <v>-846.06979898695181</v>
      </c>
      <c r="BV25" s="280">
        <f t="shared" ca="1" si="22"/>
        <v>-843.76630903760451</v>
      </c>
      <c r="BW25" s="280">
        <f t="shared" ref="BW25:EH25" ca="1" si="23" xml:space="preserve"> BW22 + BW24</f>
        <v>-841.57799358572424</v>
      </c>
      <c r="BX25" s="280">
        <f t="shared" ca="1" si="23"/>
        <v>-389.9818781287679</v>
      </c>
      <c r="BY25" s="280">
        <f t="shared" ca="1" si="23"/>
        <v>0</v>
      </c>
      <c r="BZ25" s="280">
        <f t="shared" ca="1" si="23"/>
        <v>0</v>
      </c>
      <c r="CA25" s="280">
        <f t="shared" ca="1" si="23"/>
        <v>0</v>
      </c>
      <c r="CB25" s="280">
        <f t="shared" ca="1" si="23"/>
        <v>0</v>
      </c>
      <c r="CC25" s="280">
        <f t="shared" ca="1" si="23"/>
        <v>0</v>
      </c>
      <c r="CD25" s="280">
        <f t="shared" ca="1" si="23"/>
        <v>0</v>
      </c>
      <c r="CE25" s="280">
        <f t="shared" ca="1" si="23"/>
        <v>0</v>
      </c>
      <c r="CF25" s="280">
        <f t="shared" ca="1" si="23"/>
        <v>0</v>
      </c>
      <c r="CG25" s="280">
        <f t="shared" ca="1" si="23"/>
        <v>0</v>
      </c>
      <c r="CH25" s="280">
        <f t="shared" ca="1" si="23"/>
        <v>0</v>
      </c>
      <c r="CI25" s="280">
        <f t="shared" ca="1" si="23"/>
        <v>0</v>
      </c>
      <c r="CJ25" s="280">
        <f t="shared" ca="1" si="23"/>
        <v>0</v>
      </c>
      <c r="CK25" s="280">
        <f t="shared" ca="1" si="23"/>
        <v>0</v>
      </c>
      <c r="CL25" s="280">
        <f t="shared" ca="1" si="23"/>
        <v>0</v>
      </c>
      <c r="CM25" s="280">
        <f t="shared" ca="1" si="23"/>
        <v>0</v>
      </c>
      <c r="CN25" s="280">
        <f t="shared" ca="1" si="23"/>
        <v>0</v>
      </c>
      <c r="CO25" s="280">
        <f t="shared" ca="1" si="23"/>
        <v>0</v>
      </c>
      <c r="CP25" s="280">
        <f t="shared" ca="1" si="23"/>
        <v>0</v>
      </c>
      <c r="CQ25" s="280">
        <f t="shared" ca="1" si="23"/>
        <v>0</v>
      </c>
      <c r="CR25" s="280">
        <f t="shared" ca="1" si="23"/>
        <v>0</v>
      </c>
      <c r="CS25" s="280">
        <f t="shared" ca="1" si="23"/>
        <v>0</v>
      </c>
      <c r="CT25" s="280">
        <f t="shared" ca="1" si="23"/>
        <v>0</v>
      </c>
      <c r="CU25" s="280">
        <f t="shared" ca="1" si="23"/>
        <v>0</v>
      </c>
      <c r="CV25" s="280">
        <f t="shared" ca="1" si="23"/>
        <v>0</v>
      </c>
      <c r="CW25" s="280">
        <f t="shared" ca="1" si="23"/>
        <v>0</v>
      </c>
      <c r="CX25" s="280">
        <f t="shared" ca="1" si="23"/>
        <v>0</v>
      </c>
      <c r="CY25" s="280">
        <f t="shared" ca="1" si="23"/>
        <v>0</v>
      </c>
      <c r="CZ25" s="280">
        <f t="shared" ca="1" si="23"/>
        <v>0</v>
      </c>
      <c r="DA25" s="280">
        <f t="shared" ca="1" si="23"/>
        <v>0</v>
      </c>
      <c r="DB25" s="280">
        <f t="shared" ca="1" si="23"/>
        <v>0</v>
      </c>
      <c r="DC25" s="280">
        <f t="shared" ca="1" si="23"/>
        <v>0</v>
      </c>
      <c r="DD25" s="280">
        <f t="shared" ca="1" si="23"/>
        <v>0</v>
      </c>
      <c r="DE25" s="280">
        <f t="shared" ca="1" si="23"/>
        <v>0</v>
      </c>
      <c r="DF25" s="280">
        <f t="shared" ca="1" si="23"/>
        <v>0</v>
      </c>
      <c r="DG25" s="280">
        <f t="shared" ca="1" si="23"/>
        <v>0</v>
      </c>
      <c r="DH25" s="280">
        <f t="shared" ca="1" si="23"/>
        <v>0</v>
      </c>
      <c r="DI25" s="280">
        <f t="shared" ca="1" si="23"/>
        <v>0</v>
      </c>
      <c r="DJ25" s="280">
        <f t="shared" ca="1" si="23"/>
        <v>0</v>
      </c>
      <c r="DK25" s="280">
        <f t="shared" ca="1" si="23"/>
        <v>0</v>
      </c>
      <c r="DL25" s="280">
        <f t="shared" ca="1" si="23"/>
        <v>0</v>
      </c>
      <c r="DM25" s="280">
        <f t="shared" ca="1" si="23"/>
        <v>0</v>
      </c>
      <c r="DN25" s="280">
        <f t="shared" ca="1" si="23"/>
        <v>0</v>
      </c>
      <c r="DO25" s="280">
        <f t="shared" ca="1" si="23"/>
        <v>0</v>
      </c>
      <c r="DP25" s="280">
        <f t="shared" ca="1" si="23"/>
        <v>0</v>
      </c>
      <c r="DQ25" s="280">
        <f t="shared" ca="1" si="23"/>
        <v>0</v>
      </c>
      <c r="DR25" s="280">
        <f t="shared" ca="1" si="23"/>
        <v>0</v>
      </c>
      <c r="DS25" s="280">
        <f t="shared" ca="1" si="23"/>
        <v>0</v>
      </c>
      <c r="DT25" s="280">
        <f t="shared" ca="1" si="23"/>
        <v>0</v>
      </c>
      <c r="DU25" s="280">
        <f t="shared" ca="1" si="23"/>
        <v>0</v>
      </c>
      <c r="DV25" s="280">
        <f t="shared" ca="1" si="23"/>
        <v>0</v>
      </c>
      <c r="DW25" s="280">
        <f t="shared" ca="1" si="23"/>
        <v>0</v>
      </c>
      <c r="DX25" s="280">
        <f t="shared" ca="1" si="23"/>
        <v>0</v>
      </c>
      <c r="DY25" s="280">
        <f t="shared" ca="1" si="23"/>
        <v>0</v>
      </c>
      <c r="DZ25" s="280">
        <f t="shared" ca="1" si="23"/>
        <v>0</v>
      </c>
      <c r="EA25" s="280">
        <f t="shared" ca="1" si="23"/>
        <v>0</v>
      </c>
      <c r="EB25" s="280">
        <f t="shared" ca="1" si="23"/>
        <v>0</v>
      </c>
      <c r="EC25" s="280">
        <f t="shared" ca="1" si="23"/>
        <v>0</v>
      </c>
      <c r="ED25" s="280">
        <f t="shared" ca="1" si="23"/>
        <v>0</v>
      </c>
      <c r="EE25" s="280">
        <f t="shared" ca="1" si="23"/>
        <v>0</v>
      </c>
      <c r="EF25" s="280">
        <f t="shared" ca="1" si="23"/>
        <v>0</v>
      </c>
      <c r="EG25" s="280">
        <f t="shared" ca="1" si="23"/>
        <v>0</v>
      </c>
      <c r="EH25" s="280">
        <f t="shared" ca="1" si="23"/>
        <v>0</v>
      </c>
      <c r="EI25" s="280">
        <f t="shared" ref="EI25:GG25" ca="1" si="24" xml:space="preserve"> EI22 + EI24</f>
        <v>0</v>
      </c>
      <c r="EJ25" s="280">
        <f t="shared" ca="1" si="24"/>
        <v>0</v>
      </c>
      <c r="EK25" s="280">
        <f t="shared" ca="1" si="24"/>
        <v>0</v>
      </c>
      <c r="EL25" s="280">
        <f t="shared" ca="1" si="24"/>
        <v>0</v>
      </c>
      <c r="EM25" s="280">
        <f t="shared" ca="1" si="24"/>
        <v>0</v>
      </c>
      <c r="EN25" s="280">
        <f t="shared" ca="1" si="24"/>
        <v>0</v>
      </c>
      <c r="EO25" s="280">
        <f t="shared" ca="1" si="24"/>
        <v>0</v>
      </c>
      <c r="EP25" s="280">
        <f t="shared" ca="1" si="24"/>
        <v>0</v>
      </c>
      <c r="EQ25" s="280">
        <f t="shared" ca="1" si="24"/>
        <v>0</v>
      </c>
      <c r="ER25" s="280">
        <f t="shared" ca="1" si="24"/>
        <v>0</v>
      </c>
      <c r="ES25" s="280">
        <f t="shared" ca="1" si="24"/>
        <v>0</v>
      </c>
      <c r="ET25" s="280">
        <f t="shared" ca="1" si="24"/>
        <v>0</v>
      </c>
      <c r="EU25" s="280">
        <f t="shared" ca="1" si="24"/>
        <v>0</v>
      </c>
      <c r="EV25" s="280">
        <f t="shared" ca="1" si="24"/>
        <v>0</v>
      </c>
      <c r="EW25" s="280">
        <f t="shared" ca="1" si="24"/>
        <v>0</v>
      </c>
      <c r="EX25" s="280">
        <f t="shared" ca="1" si="24"/>
        <v>0</v>
      </c>
      <c r="EY25" s="280">
        <f t="shared" ca="1" si="24"/>
        <v>0</v>
      </c>
      <c r="EZ25" s="280">
        <f t="shared" ca="1" si="24"/>
        <v>0</v>
      </c>
      <c r="FA25" s="280">
        <f t="shared" ca="1" si="24"/>
        <v>0</v>
      </c>
      <c r="FB25" s="280">
        <f t="shared" ca="1" si="24"/>
        <v>0</v>
      </c>
      <c r="FC25" s="280">
        <f t="shared" ca="1" si="24"/>
        <v>0</v>
      </c>
      <c r="FD25" s="280">
        <f t="shared" ca="1" si="24"/>
        <v>0</v>
      </c>
      <c r="FE25" s="280">
        <f t="shared" ca="1" si="24"/>
        <v>0</v>
      </c>
      <c r="FF25" s="280">
        <f t="shared" ca="1" si="24"/>
        <v>0</v>
      </c>
      <c r="FG25" s="280">
        <f t="shared" ca="1" si="24"/>
        <v>0</v>
      </c>
      <c r="FH25" s="280">
        <f t="shared" ca="1" si="24"/>
        <v>0</v>
      </c>
      <c r="FI25" s="280">
        <f t="shared" ca="1" si="24"/>
        <v>0</v>
      </c>
      <c r="FJ25" s="280">
        <f t="shared" ca="1" si="24"/>
        <v>0</v>
      </c>
      <c r="FK25" s="280">
        <f t="shared" ca="1" si="24"/>
        <v>0</v>
      </c>
      <c r="FL25" s="280">
        <f t="shared" ca="1" si="24"/>
        <v>0</v>
      </c>
      <c r="FM25" s="280">
        <f t="shared" ca="1" si="24"/>
        <v>0</v>
      </c>
      <c r="FN25" s="280">
        <f t="shared" ca="1" si="24"/>
        <v>0</v>
      </c>
      <c r="FO25" s="280">
        <f t="shared" ca="1" si="24"/>
        <v>0</v>
      </c>
      <c r="FP25" s="280">
        <f t="shared" ca="1" si="24"/>
        <v>0</v>
      </c>
      <c r="FQ25" s="280">
        <f t="shared" ca="1" si="24"/>
        <v>0</v>
      </c>
      <c r="FR25" s="280">
        <f t="shared" ca="1" si="24"/>
        <v>0</v>
      </c>
      <c r="FS25" s="280">
        <f t="shared" ca="1" si="24"/>
        <v>0</v>
      </c>
      <c r="FT25" s="280">
        <f t="shared" ca="1" si="24"/>
        <v>0</v>
      </c>
      <c r="FU25" s="280">
        <f t="shared" ca="1" si="24"/>
        <v>0</v>
      </c>
      <c r="FV25" s="280">
        <f t="shared" ca="1" si="24"/>
        <v>0</v>
      </c>
      <c r="FW25" s="280">
        <f t="shared" ca="1" si="24"/>
        <v>0</v>
      </c>
      <c r="FX25" s="280">
        <f t="shared" ca="1" si="24"/>
        <v>0</v>
      </c>
      <c r="FY25" s="280">
        <f t="shared" ca="1" si="24"/>
        <v>0</v>
      </c>
      <c r="FZ25" s="280">
        <f t="shared" ca="1" si="24"/>
        <v>0</v>
      </c>
      <c r="GA25" s="280">
        <f t="shared" ca="1" si="24"/>
        <v>0</v>
      </c>
      <c r="GB25" s="280">
        <f t="shared" ca="1" si="24"/>
        <v>0</v>
      </c>
      <c r="GC25" s="280">
        <f t="shared" ca="1" si="24"/>
        <v>0</v>
      </c>
      <c r="GD25" s="280">
        <f t="shared" ca="1" si="24"/>
        <v>0</v>
      </c>
      <c r="GE25" s="280">
        <f t="shared" ca="1" si="24"/>
        <v>0</v>
      </c>
      <c r="GF25" s="280">
        <f t="shared" ca="1" si="24"/>
        <v>0</v>
      </c>
      <c r="GG25" s="280">
        <f t="shared" ca="1" si="24"/>
        <v>0</v>
      </c>
      <c r="GH25" s="280">
        <f t="shared" ref="GH25:GJ25" ca="1" si="25" xml:space="preserve"> GH22 + GH24</f>
        <v>0</v>
      </c>
      <c r="GI25" s="280">
        <f t="shared" ca="1" si="25"/>
        <v>0</v>
      </c>
      <c r="GJ25" s="280">
        <f t="shared" ca="1" si="25"/>
        <v>0</v>
      </c>
    </row>
    <row r="26" spans="1:192" outlineLevel="1" x14ac:dyDescent="0.25"/>
    <row r="28" spans="1:192" x14ac:dyDescent="0.25">
      <c r="A28" s="276" t="s">
        <v>55</v>
      </c>
    </row>
    <row r="29" spans="1:192" outlineLevel="1" x14ac:dyDescent="0.25"/>
    <row r="30" spans="1:192" s="316" customFormat="1" outlineLevel="1" x14ac:dyDescent="0.25">
      <c r="A30" s="277"/>
      <c r="B30" s="277"/>
      <c r="C30" s="278"/>
      <c r="D30" s="281"/>
      <c r="E30" s="508" t="str">
        <f xml:space="preserve"> Ops!E$34</f>
        <v>Electricity generation revenue</v>
      </c>
      <c r="F30" s="508">
        <f xml:space="preserve"> Ops!F$34</f>
        <v>0</v>
      </c>
      <c r="G30" s="508" t="str">
        <f xml:space="preserve"> Ops!G$34</f>
        <v>$ 000s</v>
      </c>
      <c r="H30" s="508">
        <f xml:space="preserve"> Ops!H$34</f>
        <v>440294.29450307303</v>
      </c>
      <c r="I30" s="508">
        <f xml:space="preserve"> Ops!I$34</f>
        <v>0</v>
      </c>
      <c r="J30" s="508">
        <f xml:space="preserve"> Ops!J$34</f>
        <v>0</v>
      </c>
      <c r="K30" s="508">
        <f xml:space="preserve"> Ops!K$34</f>
        <v>0</v>
      </c>
      <c r="L30" s="508">
        <f xml:space="preserve"> Ops!L$34</f>
        <v>0</v>
      </c>
      <c r="M30" s="508">
        <f xml:space="preserve"> Ops!M$34</f>
        <v>5201.6250000000018</v>
      </c>
      <c r="N30" s="508">
        <f xml:space="preserve"> Ops!N$34</f>
        <v>5674.5000000000009</v>
      </c>
      <c r="O30" s="508">
        <f xml:space="preserve"> Ops!O$34</f>
        <v>2443.1874999999986</v>
      </c>
      <c r="P30" s="508">
        <f xml:space="preserve"> Ops!P$34</f>
        <v>2443.1875</v>
      </c>
      <c r="Q30" s="508">
        <f xml:space="preserve"> Ops!Q$34</f>
        <v>5175.7462686567187</v>
      </c>
      <c r="R30" s="508">
        <f xml:space="preserve"> Ops!R$34</f>
        <v>5646.2686567164192</v>
      </c>
      <c r="S30" s="508">
        <f xml:space="preserve"> Ops!S$34</f>
        <v>2431.0323383084569</v>
      </c>
      <c r="T30" s="508">
        <f xml:space="preserve"> Ops!T$34</f>
        <v>2431.0323383084583</v>
      </c>
      <c r="U30" s="508">
        <f xml:space="preserve"> Ops!U$34</f>
        <v>5149.9962872206161</v>
      </c>
      <c r="V30" s="508">
        <f xml:space="preserve"> Ops!V$34</f>
        <v>5618.177767877035</v>
      </c>
      <c r="W30" s="508">
        <f xml:space="preserve"> Ops!W$34</f>
        <v>2418.937650058167</v>
      </c>
      <c r="X30" s="508">
        <f xml:space="preserve"> Ops!X$34</f>
        <v>2418.9376500581684</v>
      </c>
      <c r="Y30" s="508">
        <f xml:space="preserve"> Ops!Y$34</f>
        <v>5124.3744151448909</v>
      </c>
      <c r="Z30" s="508">
        <f xml:space="preserve"> Ops!Z$34</f>
        <v>5590.2266347035174</v>
      </c>
      <c r="AA30" s="508">
        <f xml:space="preserve"> Ops!AA$34</f>
        <v>2406.9031343862353</v>
      </c>
      <c r="AB30" s="508">
        <f xml:space="preserve"> Ops!AB$34</f>
        <v>2406.9031343862371</v>
      </c>
      <c r="AC30" s="508">
        <f xml:space="preserve"> Ops!AC$34</f>
        <v>5098.8800150695452</v>
      </c>
      <c r="AD30" s="508">
        <f xml:space="preserve"> Ops!AD$34</f>
        <v>5562.4145618940493</v>
      </c>
      <c r="AE30" s="508">
        <f xml:space="preserve"> Ops!AE$34</f>
        <v>2394.9284919266029</v>
      </c>
      <c r="AF30" s="508">
        <f xml:space="preserve"> Ops!AF$34</f>
        <v>2394.9284919266047</v>
      </c>
      <c r="AG30" s="508">
        <f xml:space="preserve"> Ops!AG$34</f>
        <v>5073.5124528055185</v>
      </c>
      <c r="AH30" s="508">
        <f xml:space="preserve"> Ops!AH$34</f>
        <v>5534.7408576060197</v>
      </c>
      <c r="AI30" s="508">
        <f xml:space="preserve"> Ops!AI$34</f>
        <v>2383.0134248025911</v>
      </c>
      <c r="AJ30" s="508">
        <f xml:space="preserve"> Ops!AJ$34</f>
        <v>2383.013424802592</v>
      </c>
      <c r="AK30" s="508">
        <f xml:space="preserve"> Ops!AK$34</f>
        <v>5048.2710973189251</v>
      </c>
      <c r="AL30" s="508">
        <f xml:space="preserve"> Ops!AL$34</f>
        <v>5507.2048334388264</v>
      </c>
      <c r="AM30" s="508">
        <f xml:space="preserve"> Ops!AM$34</f>
        <v>2371.1576366194936</v>
      </c>
      <c r="AN30" s="508">
        <f xml:space="preserve"> Ops!AN$34</f>
        <v>2371.157636619495</v>
      </c>
      <c r="AO30" s="508">
        <f xml:space="preserve"> Ops!AO$34</f>
        <v>5023.1553207153484</v>
      </c>
      <c r="AP30" s="508">
        <f xml:space="preserve"> Ops!AP$34</f>
        <v>5479.8058044167419</v>
      </c>
      <c r="AQ30" s="508">
        <f xml:space="preserve"> Ops!AQ$34</f>
        <v>2359.3608324572078</v>
      </c>
      <c r="AR30" s="508">
        <f xml:space="preserve"> Ops!AR$34</f>
        <v>2359.3608324572092</v>
      </c>
      <c r="AS30" s="508">
        <f xml:space="preserve"> Ops!AS$34</f>
        <v>4998.1644982242278</v>
      </c>
      <c r="AT30" s="508">
        <f xml:space="preserve"> Ops!AT$34</f>
        <v>5452.5430889718846</v>
      </c>
      <c r="AU30" s="508">
        <f xml:space="preserve"> Ops!AU$34</f>
        <v>2347.6227188628936</v>
      </c>
      <c r="AV30" s="508">
        <f xml:space="preserve"> Ops!AV$34</f>
        <v>2347.6227188628945</v>
      </c>
      <c r="AW30" s="508">
        <f xml:space="preserve"> Ops!AW$34</f>
        <v>4973.298008183313</v>
      </c>
      <c r="AX30" s="508">
        <f xml:space="preserve"> Ops!AX$34</f>
        <v>5425.4160089272491</v>
      </c>
      <c r="AY30" s="508">
        <f xml:space="preserve"> Ops!AY$34</f>
        <v>2335.9430038436753</v>
      </c>
      <c r="AZ30" s="508">
        <f xml:space="preserve"> Ops!AZ$34</f>
        <v>2335.9430038436767</v>
      </c>
      <c r="BA30" s="508">
        <f xml:space="preserve"> Ops!BA$34</f>
        <v>4948.5552320231973</v>
      </c>
      <c r="BB30" s="508">
        <f xml:space="preserve"> Ops!BB$34</f>
        <v>5398.42388947985</v>
      </c>
      <c r="BC30" s="508">
        <f xml:space="preserve"> Ops!BC$34</f>
        <v>2324.3213968593791</v>
      </c>
      <c r="BD30" s="508">
        <f xml:space="preserve"> Ops!BD$34</f>
        <v>2324.3213968593805</v>
      </c>
      <c r="BE30" s="508">
        <f xml:space="preserve"> Ops!BE$34</f>
        <v>4923.9355542519379</v>
      </c>
      <c r="BF30" s="508">
        <f xml:space="preserve"> Ops!BF$34</f>
        <v>5371.5660591839314</v>
      </c>
      <c r="BG30" s="508">
        <f xml:space="preserve"> Ops!BG$34</f>
        <v>2312.7576088153023</v>
      </c>
      <c r="BH30" s="508">
        <f xml:space="preserve"> Ops!BH$34</f>
        <v>2312.7576088153037</v>
      </c>
      <c r="BI30" s="508">
        <f xml:space="preserve"> Ops!BI$34</f>
        <v>4899.4383624397406</v>
      </c>
      <c r="BJ30" s="508">
        <f xml:space="preserve"> Ops!BJ$34</f>
        <v>5344.8418499342615</v>
      </c>
      <c r="BK30" s="508">
        <f xml:space="preserve"> Ops!BK$34</f>
        <v>2301.2513520550283</v>
      </c>
      <c r="BL30" s="508">
        <f xml:space="preserve"> Ops!BL$34</f>
        <v>2301.2513520550297</v>
      </c>
      <c r="BM30" s="508">
        <f xml:space="preserve"> Ops!BM$34</f>
        <v>4875.0630472037219</v>
      </c>
      <c r="BN30" s="508">
        <f xml:space="preserve"> Ops!BN$34</f>
        <v>5318.2505969495141</v>
      </c>
      <c r="BO30" s="508">
        <f xml:space="preserve"> Ops!BO$34</f>
        <v>2289.8023403532616</v>
      </c>
      <c r="BP30" s="508">
        <f xml:space="preserve"> Ops!BP$34</f>
        <v>2289.8023403532634</v>
      </c>
      <c r="BQ30" s="508">
        <f xml:space="preserve"> Ops!BQ$34</f>
        <v>4850.8090021927592</v>
      </c>
      <c r="BR30" s="508">
        <f xml:space="preserve"> Ops!BR$34</f>
        <v>5291.791638755737</v>
      </c>
      <c r="BS30" s="508">
        <f xml:space="preserve"> Ops!BS$34</f>
        <v>2278.4102889087189</v>
      </c>
      <c r="BT30" s="508">
        <f xml:space="preserve"> Ops!BT$34</f>
        <v>2278.4102889087203</v>
      </c>
      <c r="BU30" s="508">
        <f xml:space="preserve"> Ops!BU$34</f>
        <v>4826.675624072398</v>
      </c>
      <c r="BV30" s="508">
        <f xml:space="preserve"> Ops!BV$34</f>
        <v>5265.464317169889</v>
      </c>
      <c r="BW30" s="508">
        <f xml:space="preserve"> Ops!BW$34</f>
        <v>2267.0749143370344</v>
      </c>
      <c r="BX30" s="508">
        <f xml:space="preserve"> Ops!BX$34</f>
        <v>2267.0749143370358</v>
      </c>
      <c r="BY30" s="508">
        <f xml:space="preserve"> Ops!BY$34</f>
        <v>4802.6623125098486</v>
      </c>
      <c r="BZ30" s="508">
        <f xml:space="preserve"> Ops!BZ$34</f>
        <v>5239.2679772834717</v>
      </c>
      <c r="CA30" s="508">
        <f xml:space="preserve"> Ops!CA$34</f>
        <v>2255.7959346637153</v>
      </c>
      <c r="CB30" s="508">
        <f xml:space="preserve"> Ops!CB$34</f>
        <v>2255.7959346637167</v>
      </c>
      <c r="CC30" s="508">
        <f xml:space="preserve"> Ops!CC$34</f>
        <v>4778.7684701590542</v>
      </c>
      <c r="CD30" s="508">
        <f xml:space="preserve"> Ops!CD$34</f>
        <v>5213.2019674462408</v>
      </c>
      <c r="CE30" s="508">
        <f xml:space="preserve"> Ops!CE$34</f>
        <v>2244.5730693171304</v>
      </c>
      <c r="CF30" s="508">
        <f xml:space="preserve"> Ops!CF$34</f>
        <v>2244.5730693171317</v>
      </c>
      <c r="CG30" s="508">
        <f xml:space="preserve"> Ops!CG$34</f>
        <v>4754.993502645827</v>
      </c>
      <c r="CH30" s="508">
        <f xml:space="preserve"> Ops!CH$34</f>
        <v>5187.265639249993</v>
      </c>
      <c r="CI30" s="508">
        <f xml:space="preserve"> Ops!CI$34</f>
        <v>2233.4060391215235</v>
      </c>
      <c r="CJ30" s="508">
        <f xml:space="preserve"> Ops!CJ$34</f>
        <v>2233.4060391215244</v>
      </c>
      <c r="CK30" s="508">
        <f xml:space="preserve"> Ops!CK$34</f>
        <v>4731.3368185530626</v>
      </c>
      <c r="CL30" s="508">
        <f xml:space="preserve"> Ops!CL$34</f>
        <v>5161.45834751243</v>
      </c>
      <c r="CM30" s="508">
        <f xml:space="preserve"> Ops!CM$34</f>
        <v>2222.2945662900729</v>
      </c>
      <c r="CN30" s="508">
        <f xml:space="preserve"> Ops!CN$34</f>
        <v>2222.2945662900743</v>
      </c>
      <c r="CO30" s="508">
        <f xml:space="preserve"> Ops!CO$34</f>
        <v>4707.7978294060313</v>
      </c>
      <c r="CP30" s="508">
        <f xml:space="preserve"> Ops!CP$34</f>
        <v>5135.779450261125</v>
      </c>
      <c r="CQ30" s="508">
        <f xml:space="preserve"> Ops!CQ$34</f>
        <v>2211.2383744179833</v>
      </c>
      <c r="CR30" s="508">
        <f xml:space="preserve"> Ops!CR$34</f>
        <v>2211.2383744179842</v>
      </c>
      <c r="CS30" s="508">
        <f xml:space="preserve"> Ops!CS$34</f>
        <v>4684.375949657745</v>
      </c>
      <c r="CT30" s="508">
        <f xml:space="preserve"> Ops!CT$34</f>
        <v>5110.2283087175392</v>
      </c>
      <c r="CU30" s="508">
        <f xml:space="preserve"> Ops!CU$34</f>
        <v>2200.2371884756062</v>
      </c>
      <c r="CV30" s="508">
        <f xml:space="preserve"> Ops!CV$34</f>
        <v>2200.2371884756071</v>
      </c>
      <c r="CW30" s="508">
        <f xml:space="preserve"> Ops!CW$34</f>
        <v>4661.0705966743726</v>
      </c>
      <c r="CX30" s="508">
        <f xml:space="preserve"> Ops!CX$34</f>
        <v>5084.8042872811347</v>
      </c>
      <c r="CY30" s="508">
        <f xml:space="preserve"> Ops!CY$34</f>
        <v>2189.2907348015983</v>
      </c>
      <c r="CZ30" s="508">
        <f xml:space="preserve"> Ops!CZ$34</f>
        <v>2189.2907348015997</v>
      </c>
      <c r="DA30" s="508">
        <f xml:space="preserve"> Ops!DA$34</f>
        <v>4637.881190720771</v>
      </c>
      <c r="DB30" s="508">
        <f xml:space="preserve"> Ops!DB$34</f>
        <v>5059.5067535135677</v>
      </c>
      <c r="DC30" s="508">
        <f xml:space="preserve"> Ops!DC$34</f>
        <v>2178.3987410961181</v>
      </c>
      <c r="DD30" s="508">
        <f xml:space="preserve"> Ops!DD$34</f>
        <v>2178.398741096119</v>
      </c>
      <c r="DE30" s="508">
        <f xml:space="preserve"> Ops!DE$34</f>
        <v>4614.8071549460401</v>
      </c>
      <c r="DF30" s="508">
        <f xml:space="preserve"> Ops!DF$34</f>
        <v>5034.3350781229528</v>
      </c>
      <c r="DG30" s="508">
        <f xml:space="preserve"> Ops!DG$34</f>
        <v>2167.5609364140478</v>
      </c>
      <c r="DH30" s="508">
        <f xml:space="preserve"> Ops!DH$34</f>
        <v>2167.5609364140491</v>
      </c>
      <c r="DI30" s="508">
        <f xml:space="preserve"> Ops!DI$34</f>
        <v>4591.8479153691951</v>
      </c>
      <c r="DJ30" s="508">
        <f xml:space="preserve"> Ops!DJ$34</f>
        <v>5009.2886349482114</v>
      </c>
      <c r="DK30" s="508">
        <f xml:space="preserve"> Ops!DK$34</f>
        <v>2156.7770511582571</v>
      </c>
      <c r="DL30" s="508">
        <f xml:space="preserve"> Ops!DL$34</f>
        <v>2156.777051158258</v>
      </c>
      <c r="DM30" s="508">
        <f xml:space="preserve"> Ops!DM$34</f>
        <v>4569.0029008648717</v>
      </c>
      <c r="DN30" s="508">
        <f xml:space="preserve"> Ops!DN$34</f>
        <v>4984.366800943495</v>
      </c>
      <c r="DO30" s="508">
        <f xml:space="preserve"> Ops!DO$34</f>
        <v>2146.0468170728927</v>
      </c>
      <c r="DP30" s="508">
        <f xml:space="preserve"> Ops!DP$34</f>
        <v>2146.0468170728941</v>
      </c>
      <c r="DQ30" s="508">
        <f xml:space="preserve"> Ops!DQ$34</f>
        <v>4546.271543149126</v>
      </c>
      <c r="DR30" s="508">
        <f xml:space="preserve"> Ops!DR$34</f>
        <v>4959.5689561626823</v>
      </c>
      <c r="DS30" s="508">
        <f xml:space="preserve"> Ops!DS$34</f>
        <v>2135.3699672367097</v>
      </c>
      <c r="DT30" s="508">
        <f xml:space="preserve"> Ops!DT$34</f>
        <v>2135.3699672367106</v>
      </c>
      <c r="DU30" s="508">
        <f xml:space="preserve"> Ops!DU$34</f>
        <v>4523.6532767653007</v>
      </c>
      <c r="DV30" s="508">
        <f xml:space="preserve"> Ops!DV$34</f>
        <v>4934.8944837439649</v>
      </c>
      <c r="DW30" s="508">
        <f xml:space="preserve"> Ops!DW$34</f>
        <v>2124.7462360564282</v>
      </c>
      <c r="DX30" s="508">
        <f xml:space="preserve"> Ops!DX$34</f>
        <v>2124.7462360564291</v>
      </c>
      <c r="DY30" s="508">
        <f xml:space="preserve"> Ops!DY$34</f>
        <v>4501.1475390699525</v>
      </c>
      <c r="DZ30" s="508">
        <f xml:space="preserve"> Ops!DZ$34</f>
        <v>4910.3427698944924</v>
      </c>
      <c r="EA30" s="508">
        <f xml:space="preserve"> Ops!EA$34</f>
        <v>2114.1753592601276</v>
      </c>
      <c r="EB30" s="508">
        <f xml:space="preserve"> Ops!EB$34</f>
        <v>2114.175359260129</v>
      </c>
      <c r="EC30" s="508">
        <f xml:space="preserve"> Ops!EC$34</f>
        <v>0</v>
      </c>
      <c r="ED30" s="508">
        <f xml:space="preserve"> Ops!ED$34</f>
        <v>0</v>
      </c>
      <c r="EE30" s="508">
        <f xml:space="preserve"> Ops!EE$34</f>
        <v>0</v>
      </c>
      <c r="EF30" s="508">
        <f xml:space="preserve"> Ops!EF$34</f>
        <v>0</v>
      </c>
      <c r="EG30" s="508">
        <f xml:space="preserve"> Ops!EG$34</f>
        <v>0</v>
      </c>
      <c r="EH30" s="508">
        <f xml:space="preserve"> Ops!EH$34</f>
        <v>0</v>
      </c>
      <c r="EI30" s="508">
        <f xml:space="preserve"> Ops!EI$34</f>
        <v>0</v>
      </c>
      <c r="EJ30" s="508">
        <f xml:space="preserve"> Ops!EJ$34</f>
        <v>0</v>
      </c>
      <c r="EK30" s="508">
        <f xml:space="preserve"> Ops!EK$34</f>
        <v>0</v>
      </c>
      <c r="EL30" s="508">
        <f xml:space="preserve"> Ops!EL$34</f>
        <v>0</v>
      </c>
      <c r="EM30" s="508">
        <f xml:space="preserve"> Ops!EM$34</f>
        <v>0</v>
      </c>
      <c r="EN30" s="508">
        <f xml:space="preserve"> Ops!EN$34</f>
        <v>0</v>
      </c>
      <c r="EO30" s="508">
        <f xml:space="preserve"> Ops!EO$34</f>
        <v>0</v>
      </c>
      <c r="EP30" s="508">
        <f xml:space="preserve"> Ops!EP$34</f>
        <v>0</v>
      </c>
      <c r="EQ30" s="508">
        <f xml:space="preserve"> Ops!EQ$34</f>
        <v>0</v>
      </c>
      <c r="ER30" s="508">
        <f xml:space="preserve"> Ops!ER$34</f>
        <v>0</v>
      </c>
      <c r="ES30" s="508">
        <f xml:space="preserve"> Ops!ES$34</f>
        <v>0</v>
      </c>
      <c r="ET30" s="508">
        <f xml:space="preserve"> Ops!ET$34</f>
        <v>0</v>
      </c>
      <c r="EU30" s="508">
        <f xml:space="preserve"> Ops!EU$34</f>
        <v>0</v>
      </c>
      <c r="EV30" s="508">
        <f xml:space="preserve"> Ops!EV$34</f>
        <v>0</v>
      </c>
      <c r="EW30" s="508">
        <f xml:space="preserve"> Ops!EW$34</f>
        <v>0</v>
      </c>
      <c r="EX30" s="508">
        <f xml:space="preserve"> Ops!EX$34</f>
        <v>0</v>
      </c>
      <c r="EY30" s="508">
        <f xml:space="preserve"> Ops!EY$34</f>
        <v>0</v>
      </c>
      <c r="EZ30" s="508">
        <f xml:space="preserve"> Ops!EZ$34</f>
        <v>0</v>
      </c>
      <c r="FA30" s="508">
        <f xml:space="preserve"> Ops!FA$34</f>
        <v>0</v>
      </c>
      <c r="FB30" s="508">
        <f xml:space="preserve"> Ops!FB$34</f>
        <v>0</v>
      </c>
      <c r="FC30" s="508">
        <f xml:space="preserve"> Ops!FC$34</f>
        <v>0</v>
      </c>
      <c r="FD30" s="508">
        <f xml:space="preserve"> Ops!FD$34</f>
        <v>0</v>
      </c>
      <c r="FE30" s="508">
        <f xml:space="preserve"> Ops!FE$34</f>
        <v>0</v>
      </c>
      <c r="FF30" s="508">
        <f xml:space="preserve"> Ops!FF$34</f>
        <v>0</v>
      </c>
      <c r="FG30" s="508">
        <f xml:space="preserve"> Ops!FG$34</f>
        <v>0</v>
      </c>
      <c r="FH30" s="508">
        <f xml:space="preserve"> Ops!FH$34</f>
        <v>0</v>
      </c>
      <c r="FI30" s="508">
        <f xml:space="preserve"> Ops!FI$34</f>
        <v>0</v>
      </c>
      <c r="FJ30" s="508">
        <f xml:space="preserve"> Ops!FJ$34</f>
        <v>0</v>
      </c>
      <c r="FK30" s="508">
        <f xml:space="preserve"> Ops!FK$34</f>
        <v>0</v>
      </c>
      <c r="FL30" s="508">
        <f xml:space="preserve"> Ops!FL$34</f>
        <v>0</v>
      </c>
      <c r="FM30" s="508">
        <f xml:space="preserve"> Ops!FM$34</f>
        <v>0</v>
      </c>
      <c r="FN30" s="508">
        <f xml:space="preserve"> Ops!FN$34</f>
        <v>0</v>
      </c>
      <c r="FO30" s="508">
        <f xml:space="preserve"> Ops!FO$34</f>
        <v>0</v>
      </c>
      <c r="FP30" s="508">
        <f xml:space="preserve"> Ops!FP$34</f>
        <v>0</v>
      </c>
      <c r="FQ30" s="508">
        <f xml:space="preserve"> Ops!FQ$34</f>
        <v>0</v>
      </c>
      <c r="FR30" s="508">
        <f xml:space="preserve"> Ops!FR$34</f>
        <v>0</v>
      </c>
      <c r="FS30" s="508">
        <f xml:space="preserve"> Ops!FS$34</f>
        <v>0</v>
      </c>
      <c r="FT30" s="508">
        <f xml:space="preserve"> Ops!FT$34</f>
        <v>0</v>
      </c>
      <c r="FU30" s="508">
        <f xml:space="preserve"> Ops!FU$34</f>
        <v>0</v>
      </c>
      <c r="FV30" s="508">
        <f xml:space="preserve"> Ops!FV$34</f>
        <v>0</v>
      </c>
      <c r="FW30" s="508">
        <f xml:space="preserve"> Ops!FW$34</f>
        <v>0</v>
      </c>
      <c r="FX30" s="508">
        <f xml:space="preserve"> Ops!FX$34</f>
        <v>0</v>
      </c>
      <c r="FY30" s="508">
        <f xml:space="preserve"> Ops!FY$34</f>
        <v>0</v>
      </c>
      <c r="FZ30" s="508">
        <f xml:space="preserve"> Ops!FZ$34</f>
        <v>0</v>
      </c>
      <c r="GA30" s="508">
        <f xml:space="preserve"> Ops!GA$34</f>
        <v>0</v>
      </c>
      <c r="GB30" s="508">
        <f xml:space="preserve"> Ops!GB$34</f>
        <v>0</v>
      </c>
      <c r="GC30" s="508">
        <f xml:space="preserve"> Ops!GC$34</f>
        <v>0</v>
      </c>
      <c r="GD30" s="508">
        <f xml:space="preserve"> Ops!GD$34</f>
        <v>0</v>
      </c>
      <c r="GE30" s="508">
        <f xml:space="preserve"> Ops!GE$34</f>
        <v>0</v>
      </c>
      <c r="GF30" s="508">
        <f xml:space="preserve"> Ops!GF$34</f>
        <v>0</v>
      </c>
      <c r="GG30" s="508">
        <f xml:space="preserve"> Ops!GG$34</f>
        <v>0</v>
      </c>
      <c r="GH30" s="508">
        <f xml:space="preserve"> Ops!GH$34</f>
        <v>0</v>
      </c>
      <c r="GI30" s="508">
        <f xml:space="preserve"> Ops!GI$34</f>
        <v>0</v>
      </c>
      <c r="GJ30" s="508">
        <f xml:space="preserve"> Ops!GJ$34</f>
        <v>0</v>
      </c>
    </row>
    <row r="31" spans="1:192" s="316" customFormat="1" outlineLevel="1" x14ac:dyDescent="0.25">
      <c r="A31" s="277"/>
      <c r="B31" s="277"/>
      <c r="C31" s="278"/>
      <c r="D31" s="281"/>
      <c r="E31" s="508" t="str">
        <f xml:space="preserve"> Ops!E$43</f>
        <v>O&amp;M expense</v>
      </c>
      <c r="F31" s="508">
        <f xml:space="preserve"> Ops!F$43</f>
        <v>0</v>
      </c>
      <c r="G31" s="508" t="str">
        <f xml:space="preserve"> Ops!G$43</f>
        <v>$ 000s</v>
      </c>
      <c r="H31" s="508">
        <f xml:space="preserve"> Ops!H$43</f>
        <v>-45000</v>
      </c>
      <c r="I31" s="508">
        <f xml:space="preserve"> Ops!I$43</f>
        <v>0</v>
      </c>
      <c r="J31" s="508">
        <f xml:space="preserve"> Ops!J$43</f>
        <v>0</v>
      </c>
      <c r="K31" s="508">
        <f xml:space="preserve"> Ops!K$43</f>
        <v>0</v>
      </c>
      <c r="L31" s="508">
        <f xml:space="preserve"> Ops!L$43</f>
        <v>0</v>
      </c>
      <c r="M31" s="508">
        <f xml:space="preserve"> Ops!M$43</f>
        <v>-375</v>
      </c>
      <c r="N31" s="508">
        <f xml:space="preserve"> Ops!N$43</f>
        <v>-375</v>
      </c>
      <c r="O31" s="508">
        <f xml:space="preserve"> Ops!O$43</f>
        <v>-375</v>
      </c>
      <c r="P31" s="508">
        <f xml:space="preserve"> Ops!P$43</f>
        <v>-375</v>
      </c>
      <c r="Q31" s="508">
        <f xml:space="preserve"> Ops!Q$43</f>
        <v>-375</v>
      </c>
      <c r="R31" s="508">
        <f xml:space="preserve"> Ops!R$43</f>
        <v>-375</v>
      </c>
      <c r="S31" s="508">
        <f xml:space="preserve"> Ops!S$43</f>
        <v>-375</v>
      </c>
      <c r="T31" s="508">
        <f xml:space="preserve"> Ops!T$43</f>
        <v>-375</v>
      </c>
      <c r="U31" s="508">
        <f xml:space="preserve"> Ops!U$43</f>
        <v>-375</v>
      </c>
      <c r="V31" s="508">
        <f xml:space="preserve"> Ops!V$43</f>
        <v>-375</v>
      </c>
      <c r="W31" s="508">
        <f xml:space="preserve"> Ops!W$43</f>
        <v>-375</v>
      </c>
      <c r="X31" s="508">
        <f xml:space="preserve"> Ops!X$43</f>
        <v>-375</v>
      </c>
      <c r="Y31" s="508">
        <f xml:space="preserve"> Ops!Y$43</f>
        <v>-375</v>
      </c>
      <c r="Z31" s="508">
        <f xml:space="preserve"> Ops!Z$43</f>
        <v>-375</v>
      </c>
      <c r="AA31" s="508">
        <f xml:space="preserve"> Ops!AA$43</f>
        <v>-375</v>
      </c>
      <c r="AB31" s="508">
        <f xml:space="preserve"> Ops!AB$43</f>
        <v>-375</v>
      </c>
      <c r="AC31" s="508">
        <f xml:space="preserve"> Ops!AC$43</f>
        <v>-375</v>
      </c>
      <c r="AD31" s="508">
        <f xml:space="preserve"> Ops!AD$43</f>
        <v>-375</v>
      </c>
      <c r="AE31" s="508">
        <f xml:space="preserve"> Ops!AE$43</f>
        <v>-375</v>
      </c>
      <c r="AF31" s="508">
        <f xml:space="preserve"> Ops!AF$43</f>
        <v>-375</v>
      </c>
      <c r="AG31" s="508">
        <f xml:space="preserve"> Ops!AG$43</f>
        <v>-375</v>
      </c>
      <c r="AH31" s="508">
        <f xml:space="preserve"> Ops!AH$43</f>
        <v>-375</v>
      </c>
      <c r="AI31" s="508">
        <f xml:space="preserve"> Ops!AI$43</f>
        <v>-375</v>
      </c>
      <c r="AJ31" s="508">
        <f xml:space="preserve"> Ops!AJ$43</f>
        <v>-375</v>
      </c>
      <c r="AK31" s="508">
        <f xml:space="preserve"> Ops!AK$43</f>
        <v>-375</v>
      </c>
      <c r="AL31" s="508">
        <f xml:space="preserve"> Ops!AL$43</f>
        <v>-375</v>
      </c>
      <c r="AM31" s="508">
        <f xml:space="preserve"> Ops!AM$43</f>
        <v>-375</v>
      </c>
      <c r="AN31" s="508">
        <f xml:space="preserve"> Ops!AN$43</f>
        <v>-375</v>
      </c>
      <c r="AO31" s="508">
        <f xml:space="preserve"> Ops!AO$43</f>
        <v>-375</v>
      </c>
      <c r="AP31" s="508">
        <f xml:space="preserve"> Ops!AP$43</f>
        <v>-375</v>
      </c>
      <c r="AQ31" s="508">
        <f xml:space="preserve"> Ops!AQ$43</f>
        <v>-375</v>
      </c>
      <c r="AR31" s="508">
        <f xml:space="preserve"> Ops!AR$43</f>
        <v>-375</v>
      </c>
      <c r="AS31" s="508">
        <f xml:space="preserve"> Ops!AS$43</f>
        <v>-375</v>
      </c>
      <c r="AT31" s="508">
        <f xml:space="preserve"> Ops!AT$43</f>
        <v>-375</v>
      </c>
      <c r="AU31" s="508">
        <f xml:space="preserve"> Ops!AU$43</f>
        <v>-375</v>
      </c>
      <c r="AV31" s="508">
        <f xml:space="preserve"> Ops!AV$43</f>
        <v>-375</v>
      </c>
      <c r="AW31" s="508">
        <f xml:space="preserve"> Ops!AW$43</f>
        <v>-375</v>
      </c>
      <c r="AX31" s="508">
        <f xml:space="preserve"> Ops!AX$43</f>
        <v>-375</v>
      </c>
      <c r="AY31" s="508">
        <f xml:space="preserve"> Ops!AY$43</f>
        <v>-375</v>
      </c>
      <c r="AZ31" s="508">
        <f xml:space="preserve"> Ops!AZ$43</f>
        <v>-375</v>
      </c>
      <c r="BA31" s="508">
        <f xml:space="preserve"> Ops!BA$43</f>
        <v>-375</v>
      </c>
      <c r="BB31" s="508">
        <f xml:space="preserve"> Ops!BB$43</f>
        <v>-375</v>
      </c>
      <c r="BC31" s="508">
        <f xml:space="preserve"> Ops!BC$43</f>
        <v>-375</v>
      </c>
      <c r="BD31" s="508">
        <f xml:space="preserve"> Ops!BD$43</f>
        <v>-375</v>
      </c>
      <c r="BE31" s="508">
        <f xml:space="preserve"> Ops!BE$43</f>
        <v>-375</v>
      </c>
      <c r="BF31" s="508">
        <f xml:space="preserve"> Ops!BF$43</f>
        <v>-375</v>
      </c>
      <c r="BG31" s="508">
        <f xml:space="preserve"> Ops!BG$43</f>
        <v>-375</v>
      </c>
      <c r="BH31" s="508">
        <f xml:space="preserve"> Ops!BH$43</f>
        <v>-375</v>
      </c>
      <c r="BI31" s="508">
        <f xml:space="preserve"> Ops!BI$43</f>
        <v>-375</v>
      </c>
      <c r="BJ31" s="508">
        <f xml:space="preserve"> Ops!BJ$43</f>
        <v>-375</v>
      </c>
      <c r="BK31" s="508">
        <f xml:space="preserve"> Ops!BK$43</f>
        <v>-375</v>
      </c>
      <c r="BL31" s="508">
        <f xml:space="preserve"> Ops!BL$43</f>
        <v>-375</v>
      </c>
      <c r="BM31" s="508">
        <f xml:space="preserve"> Ops!BM$43</f>
        <v>-375</v>
      </c>
      <c r="BN31" s="508">
        <f xml:space="preserve"> Ops!BN$43</f>
        <v>-375</v>
      </c>
      <c r="BO31" s="508">
        <f xml:space="preserve"> Ops!BO$43</f>
        <v>-375</v>
      </c>
      <c r="BP31" s="508">
        <f xml:space="preserve"> Ops!BP$43</f>
        <v>-375</v>
      </c>
      <c r="BQ31" s="508">
        <f xml:space="preserve"> Ops!BQ$43</f>
        <v>-375</v>
      </c>
      <c r="BR31" s="508">
        <f xml:space="preserve"> Ops!BR$43</f>
        <v>-375</v>
      </c>
      <c r="BS31" s="508">
        <f xml:space="preserve"> Ops!BS$43</f>
        <v>-375</v>
      </c>
      <c r="BT31" s="508">
        <f xml:space="preserve"> Ops!BT$43</f>
        <v>-375</v>
      </c>
      <c r="BU31" s="508">
        <f xml:space="preserve"> Ops!BU$43</f>
        <v>-375</v>
      </c>
      <c r="BV31" s="508">
        <f xml:space="preserve"> Ops!BV$43</f>
        <v>-375</v>
      </c>
      <c r="BW31" s="508">
        <f xml:space="preserve"> Ops!BW$43</f>
        <v>-375</v>
      </c>
      <c r="BX31" s="508">
        <f xml:space="preserve"> Ops!BX$43</f>
        <v>-375</v>
      </c>
      <c r="BY31" s="508">
        <f xml:space="preserve"> Ops!BY$43</f>
        <v>-375</v>
      </c>
      <c r="BZ31" s="508">
        <f xml:space="preserve"> Ops!BZ$43</f>
        <v>-375</v>
      </c>
      <c r="CA31" s="508">
        <f xml:space="preserve"> Ops!CA$43</f>
        <v>-375</v>
      </c>
      <c r="CB31" s="508">
        <f xml:space="preserve"> Ops!CB$43</f>
        <v>-375</v>
      </c>
      <c r="CC31" s="508">
        <f xml:space="preserve"> Ops!CC$43</f>
        <v>-375</v>
      </c>
      <c r="CD31" s="508">
        <f xml:space="preserve"> Ops!CD$43</f>
        <v>-375</v>
      </c>
      <c r="CE31" s="508">
        <f xml:space="preserve"> Ops!CE$43</f>
        <v>-375</v>
      </c>
      <c r="CF31" s="508">
        <f xml:space="preserve"> Ops!CF$43</f>
        <v>-375</v>
      </c>
      <c r="CG31" s="508">
        <f xml:space="preserve"> Ops!CG$43</f>
        <v>-375</v>
      </c>
      <c r="CH31" s="508">
        <f xml:space="preserve"> Ops!CH$43</f>
        <v>-375</v>
      </c>
      <c r="CI31" s="508">
        <f xml:space="preserve"> Ops!CI$43</f>
        <v>-375</v>
      </c>
      <c r="CJ31" s="508">
        <f xml:space="preserve"> Ops!CJ$43</f>
        <v>-375</v>
      </c>
      <c r="CK31" s="508">
        <f xml:space="preserve"> Ops!CK$43</f>
        <v>-375</v>
      </c>
      <c r="CL31" s="508">
        <f xml:space="preserve"> Ops!CL$43</f>
        <v>-375</v>
      </c>
      <c r="CM31" s="508">
        <f xml:space="preserve"> Ops!CM$43</f>
        <v>-375</v>
      </c>
      <c r="CN31" s="508">
        <f xml:space="preserve"> Ops!CN$43</f>
        <v>-375</v>
      </c>
      <c r="CO31" s="508">
        <f xml:space="preserve"> Ops!CO$43</f>
        <v>-375</v>
      </c>
      <c r="CP31" s="508">
        <f xml:space="preserve"> Ops!CP$43</f>
        <v>-375</v>
      </c>
      <c r="CQ31" s="508">
        <f xml:space="preserve"> Ops!CQ$43</f>
        <v>-375</v>
      </c>
      <c r="CR31" s="508">
        <f xml:space="preserve"> Ops!CR$43</f>
        <v>-375</v>
      </c>
      <c r="CS31" s="508">
        <f xml:space="preserve"> Ops!CS$43</f>
        <v>-375</v>
      </c>
      <c r="CT31" s="508">
        <f xml:space="preserve"> Ops!CT$43</f>
        <v>-375</v>
      </c>
      <c r="CU31" s="508">
        <f xml:space="preserve"> Ops!CU$43</f>
        <v>-375</v>
      </c>
      <c r="CV31" s="508">
        <f xml:space="preserve"> Ops!CV$43</f>
        <v>-375</v>
      </c>
      <c r="CW31" s="508">
        <f xml:space="preserve"> Ops!CW$43</f>
        <v>-375</v>
      </c>
      <c r="CX31" s="508">
        <f xml:space="preserve"> Ops!CX$43</f>
        <v>-375</v>
      </c>
      <c r="CY31" s="508">
        <f xml:space="preserve"> Ops!CY$43</f>
        <v>-375</v>
      </c>
      <c r="CZ31" s="508">
        <f xml:space="preserve"> Ops!CZ$43</f>
        <v>-375</v>
      </c>
      <c r="DA31" s="508">
        <f xml:space="preserve"> Ops!DA$43</f>
        <v>-375</v>
      </c>
      <c r="DB31" s="508">
        <f xml:space="preserve"> Ops!DB$43</f>
        <v>-375</v>
      </c>
      <c r="DC31" s="508">
        <f xml:space="preserve"> Ops!DC$43</f>
        <v>-375</v>
      </c>
      <c r="DD31" s="508">
        <f xml:space="preserve"> Ops!DD$43</f>
        <v>-375</v>
      </c>
      <c r="DE31" s="508">
        <f xml:space="preserve"> Ops!DE$43</f>
        <v>-375</v>
      </c>
      <c r="DF31" s="508">
        <f xml:space="preserve"> Ops!DF$43</f>
        <v>-375</v>
      </c>
      <c r="DG31" s="508">
        <f xml:space="preserve"> Ops!DG$43</f>
        <v>-375</v>
      </c>
      <c r="DH31" s="508">
        <f xml:space="preserve"> Ops!DH$43</f>
        <v>-375</v>
      </c>
      <c r="DI31" s="508">
        <f xml:space="preserve"> Ops!DI$43</f>
        <v>-375</v>
      </c>
      <c r="DJ31" s="508">
        <f xml:space="preserve"> Ops!DJ$43</f>
        <v>-375</v>
      </c>
      <c r="DK31" s="508">
        <f xml:space="preserve"> Ops!DK$43</f>
        <v>-375</v>
      </c>
      <c r="DL31" s="508">
        <f xml:space="preserve"> Ops!DL$43</f>
        <v>-375</v>
      </c>
      <c r="DM31" s="508">
        <f xml:space="preserve"> Ops!DM$43</f>
        <v>-375</v>
      </c>
      <c r="DN31" s="508">
        <f xml:space="preserve"> Ops!DN$43</f>
        <v>-375</v>
      </c>
      <c r="DO31" s="508">
        <f xml:space="preserve"> Ops!DO$43</f>
        <v>-375</v>
      </c>
      <c r="DP31" s="508">
        <f xml:space="preserve"> Ops!DP$43</f>
        <v>-375</v>
      </c>
      <c r="DQ31" s="508">
        <f xml:space="preserve"> Ops!DQ$43</f>
        <v>-375</v>
      </c>
      <c r="DR31" s="508">
        <f xml:space="preserve"> Ops!DR$43</f>
        <v>-375</v>
      </c>
      <c r="DS31" s="508">
        <f xml:space="preserve"> Ops!DS$43</f>
        <v>-375</v>
      </c>
      <c r="DT31" s="508">
        <f xml:space="preserve"> Ops!DT$43</f>
        <v>-375</v>
      </c>
      <c r="DU31" s="508">
        <f xml:space="preserve"> Ops!DU$43</f>
        <v>-375</v>
      </c>
      <c r="DV31" s="508">
        <f xml:space="preserve"> Ops!DV$43</f>
        <v>-375</v>
      </c>
      <c r="DW31" s="508">
        <f xml:space="preserve"> Ops!DW$43</f>
        <v>-375</v>
      </c>
      <c r="DX31" s="508">
        <f xml:space="preserve"> Ops!DX$43</f>
        <v>-375</v>
      </c>
      <c r="DY31" s="508">
        <f xml:space="preserve"> Ops!DY$43</f>
        <v>-375</v>
      </c>
      <c r="DZ31" s="508">
        <f xml:space="preserve"> Ops!DZ$43</f>
        <v>-375</v>
      </c>
      <c r="EA31" s="508">
        <f xml:space="preserve"> Ops!EA$43</f>
        <v>-375</v>
      </c>
      <c r="EB31" s="508">
        <f xml:space="preserve"> Ops!EB$43</f>
        <v>-375</v>
      </c>
      <c r="EC31" s="508">
        <f xml:space="preserve"> Ops!EC$43</f>
        <v>0</v>
      </c>
      <c r="ED31" s="508">
        <f xml:space="preserve"> Ops!ED$43</f>
        <v>0</v>
      </c>
      <c r="EE31" s="508">
        <f xml:space="preserve"> Ops!EE$43</f>
        <v>0</v>
      </c>
      <c r="EF31" s="508">
        <f xml:space="preserve"> Ops!EF$43</f>
        <v>0</v>
      </c>
      <c r="EG31" s="508">
        <f xml:space="preserve"> Ops!EG$43</f>
        <v>0</v>
      </c>
      <c r="EH31" s="508">
        <f xml:space="preserve"> Ops!EH$43</f>
        <v>0</v>
      </c>
      <c r="EI31" s="508">
        <f xml:space="preserve"> Ops!EI$43</f>
        <v>0</v>
      </c>
      <c r="EJ31" s="508">
        <f xml:space="preserve"> Ops!EJ$43</f>
        <v>0</v>
      </c>
      <c r="EK31" s="508">
        <f xml:space="preserve"> Ops!EK$43</f>
        <v>0</v>
      </c>
      <c r="EL31" s="508">
        <f xml:space="preserve"> Ops!EL$43</f>
        <v>0</v>
      </c>
      <c r="EM31" s="508">
        <f xml:space="preserve"> Ops!EM$43</f>
        <v>0</v>
      </c>
      <c r="EN31" s="508">
        <f xml:space="preserve"> Ops!EN$43</f>
        <v>0</v>
      </c>
      <c r="EO31" s="508">
        <f xml:space="preserve"> Ops!EO$43</f>
        <v>0</v>
      </c>
      <c r="EP31" s="508">
        <f xml:space="preserve"> Ops!EP$43</f>
        <v>0</v>
      </c>
      <c r="EQ31" s="508">
        <f xml:space="preserve"> Ops!EQ$43</f>
        <v>0</v>
      </c>
      <c r="ER31" s="508">
        <f xml:space="preserve"> Ops!ER$43</f>
        <v>0</v>
      </c>
      <c r="ES31" s="508">
        <f xml:space="preserve"> Ops!ES$43</f>
        <v>0</v>
      </c>
      <c r="ET31" s="508">
        <f xml:space="preserve"> Ops!ET$43</f>
        <v>0</v>
      </c>
      <c r="EU31" s="508">
        <f xml:space="preserve"> Ops!EU$43</f>
        <v>0</v>
      </c>
      <c r="EV31" s="508">
        <f xml:space="preserve"> Ops!EV$43</f>
        <v>0</v>
      </c>
      <c r="EW31" s="508">
        <f xml:space="preserve"> Ops!EW$43</f>
        <v>0</v>
      </c>
      <c r="EX31" s="508">
        <f xml:space="preserve"> Ops!EX$43</f>
        <v>0</v>
      </c>
      <c r="EY31" s="508">
        <f xml:space="preserve"> Ops!EY$43</f>
        <v>0</v>
      </c>
      <c r="EZ31" s="508">
        <f xml:space="preserve"> Ops!EZ$43</f>
        <v>0</v>
      </c>
      <c r="FA31" s="508">
        <f xml:space="preserve"> Ops!FA$43</f>
        <v>0</v>
      </c>
      <c r="FB31" s="508">
        <f xml:space="preserve"> Ops!FB$43</f>
        <v>0</v>
      </c>
      <c r="FC31" s="508">
        <f xml:space="preserve"> Ops!FC$43</f>
        <v>0</v>
      </c>
      <c r="FD31" s="508">
        <f xml:space="preserve"> Ops!FD$43</f>
        <v>0</v>
      </c>
      <c r="FE31" s="508">
        <f xml:space="preserve"> Ops!FE$43</f>
        <v>0</v>
      </c>
      <c r="FF31" s="508">
        <f xml:space="preserve"> Ops!FF$43</f>
        <v>0</v>
      </c>
      <c r="FG31" s="508">
        <f xml:space="preserve"> Ops!FG$43</f>
        <v>0</v>
      </c>
      <c r="FH31" s="508">
        <f xml:space="preserve"> Ops!FH$43</f>
        <v>0</v>
      </c>
      <c r="FI31" s="508">
        <f xml:space="preserve"> Ops!FI$43</f>
        <v>0</v>
      </c>
      <c r="FJ31" s="508">
        <f xml:space="preserve"> Ops!FJ$43</f>
        <v>0</v>
      </c>
      <c r="FK31" s="508">
        <f xml:space="preserve"> Ops!FK$43</f>
        <v>0</v>
      </c>
      <c r="FL31" s="508">
        <f xml:space="preserve"> Ops!FL$43</f>
        <v>0</v>
      </c>
      <c r="FM31" s="508">
        <f xml:space="preserve"> Ops!FM$43</f>
        <v>0</v>
      </c>
      <c r="FN31" s="508">
        <f xml:space="preserve"> Ops!FN$43</f>
        <v>0</v>
      </c>
      <c r="FO31" s="508">
        <f xml:space="preserve"> Ops!FO$43</f>
        <v>0</v>
      </c>
      <c r="FP31" s="508">
        <f xml:space="preserve"> Ops!FP$43</f>
        <v>0</v>
      </c>
      <c r="FQ31" s="508">
        <f xml:space="preserve"> Ops!FQ$43</f>
        <v>0</v>
      </c>
      <c r="FR31" s="508">
        <f xml:space="preserve"> Ops!FR$43</f>
        <v>0</v>
      </c>
      <c r="FS31" s="508">
        <f xml:space="preserve"> Ops!FS$43</f>
        <v>0</v>
      </c>
      <c r="FT31" s="508">
        <f xml:space="preserve"> Ops!FT$43</f>
        <v>0</v>
      </c>
      <c r="FU31" s="508">
        <f xml:space="preserve"> Ops!FU$43</f>
        <v>0</v>
      </c>
      <c r="FV31" s="508">
        <f xml:space="preserve"> Ops!FV$43</f>
        <v>0</v>
      </c>
      <c r="FW31" s="508">
        <f xml:space="preserve"> Ops!FW$43</f>
        <v>0</v>
      </c>
      <c r="FX31" s="508">
        <f xml:space="preserve"> Ops!FX$43</f>
        <v>0</v>
      </c>
      <c r="FY31" s="508">
        <f xml:space="preserve"> Ops!FY$43</f>
        <v>0</v>
      </c>
      <c r="FZ31" s="508">
        <f xml:space="preserve"> Ops!FZ$43</f>
        <v>0</v>
      </c>
      <c r="GA31" s="508">
        <f xml:space="preserve"> Ops!GA$43</f>
        <v>0</v>
      </c>
      <c r="GB31" s="508">
        <f xml:space="preserve"> Ops!GB$43</f>
        <v>0</v>
      </c>
      <c r="GC31" s="508">
        <f xml:space="preserve"> Ops!GC$43</f>
        <v>0</v>
      </c>
      <c r="GD31" s="508">
        <f xml:space="preserve"> Ops!GD$43</f>
        <v>0</v>
      </c>
      <c r="GE31" s="508">
        <f xml:space="preserve"> Ops!GE$43</f>
        <v>0</v>
      </c>
      <c r="GF31" s="508">
        <f xml:space="preserve"> Ops!GF$43</f>
        <v>0</v>
      </c>
      <c r="GG31" s="508">
        <f xml:space="preserve"> Ops!GG$43</f>
        <v>0</v>
      </c>
      <c r="GH31" s="508">
        <f xml:space="preserve"> Ops!GH$43</f>
        <v>0</v>
      </c>
      <c r="GI31" s="508">
        <f xml:space="preserve"> Ops!GI$43</f>
        <v>0</v>
      </c>
      <c r="GJ31" s="508">
        <f xml:space="preserve"> Ops!GJ$43</f>
        <v>0</v>
      </c>
    </row>
    <row r="32" spans="1:192" s="316" customFormat="1" outlineLevel="1" x14ac:dyDescent="0.25">
      <c r="A32" s="277"/>
      <c r="B32" s="277"/>
      <c r="C32" s="278"/>
      <c r="D32" s="281"/>
      <c r="E32" s="415" t="str">
        <f xml:space="preserve"> Tax!E$64</f>
        <v>Corporate income tax paid</v>
      </c>
      <c r="F32" s="415">
        <f xml:space="preserve"> Tax!F$64</f>
        <v>0</v>
      </c>
      <c r="G32" s="415" t="str">
        <f xml:space="preserve"> Tax!G$64</f>
        <v>$ 000s</v>
      </c>
      <c r="H32" s="415">
        <f ca="1" xml:space="preserve"> Tax!H$64</f>
        <v>-54408.313677736915</v>
      </c>
      <c r="I32" s="415">
        <f xml:space="preserve"> Tax!I$64</f>
        <v>0</v>
      </c>
      <c r="J32" s="415">
        <f xml:space="preserve"> Tax!J$64</f>
        <v>0</v>
      </c>
      <c r="K32" s="415">
        <f ca="1" xml:space="preserve"> Tax!K$64</f>
        <v>0</v>
      </c>
      <c r="L32" s="415">
        <f ca="1" xml:space="preserve"> Tax!L$64</f>
        <v>0</v>
      </c>
      <c r="M32" s="415">
        <f ca="1" xml:space="preserve"> Tax!M$64</f>
        <v>0</v>
      </c>
      <c r="N32" s="415">
        <f ca="1" xml:space="preserve"> Tax!N$64</f>
        <v>0</v>
      </c>
      <c r="O32" s="415">
        <f ca="1" xml:space="preserve"> Tax!O$64</f>
        <v>0</v>
      </c>
      <c r="P32" s="415">
        <f ca="1" xml:space="preserve"> Tax!P$64</f>
        <v>0</v>
      </c>
      <c r="Q32" s="415">
        <f ca="1" xml:space="preserve"> Tax!Q$64</f>
        <v>0</v>
      </c>
      <c r="R32" s="415">
        <f ca="1" xml:space="preserve"> Tax!R$64</f>
        <v>0</v>
      </c>
      <c r="S32" s="415">
        <f ca="1" xml:space="preserve"> Tax!S$64</f>
        <v>0</v>
      </c>
      <c r="T32" s="415">
        <f ca="1" xml:space="preserve"> Tax!T$64</f>
        <v>0</v>
      </c>
      <c r="U32" s="415">
        <f ca="1" xml:space="preserve"> Tax!U$64</f>
        <v>0</v>
      </c>
      <c r="V32" s="415">
        <f ca="1" xml:space="preserve"> Tax!V$64</f>
        <v>0</v>
      </c>
      <c r="W32" s="415">
        <f ca="1" xml:space="preserve"> Tax!W$64</f>
        <v>0</v>
      </c>
      <c r="X32" s="415">
        <f ca="1" xml:space="preserve"> Tax!X$64</f>
        <v>0</v>
      </c>
      <c r="Y32" s="415">
        <f ca="1" xml:space="preserve"> Tax!Y$64</f>
        <v>0</v>
      </c>
      <c r="Z32" s="415">
        <f ca="1" xml:space="preserve"> Tax!Z$64</f>
        <v>0</v>
      </c>
      <c r="AA32" s="415">
        <f ca="1" xml:space="preserve"> Tax!AA$64</f>
        <v>0</v>
      </c>
      <c r="AB32" s="415">
        <f ca="1" xml:space="preserve"> Tax!AB$64</f>
        <v>0</v>
      </c>
      <c r="AC32" s="415">
        <f ca="1" xml:space="preserve"> Tax!AC$64</f>
        <v>0</v>
      </c>
      <c r="AD32" s="415">
        <f ca="1" xml:space="preserve"> Tax!AD$64</f>
        <v>0</v>
      </c>
      <c r="AE32" s="415">
        <f ca="1" xml:space="preserve"> Tax!AE$64</f>
        <v>0</v>
      </c>
      <c r="AF32" s="415">
        <f ca="1" xml:space="preserve"> Tax!AF$64</f>
        <v>0</v>
      </c>
      <c r="AG32" s="415">
        <f ca="1" xml:space="preserve"> Tax!AG$64</f>
        <v>0</v>
      </c>
      <c r="AH32" s="415">
        <f ca="1" xml:space="preserve"> Tax!AH$64</f>
        <v>0</v>
      </c>
      <c r="AI32" s="415">
        <f ca="1" xml:space="preserve"> Tax!AI$64</f>
        <v>0</v>
      </c>
      <c r="AJ32" s="415">
        <f ca="1" xml:space="preserve"> Tax!AJ$64</f>
        <v>0</v>
      </c>
      <c r="AK32" s="415">
        <f ca="1" xml:space="preserve"> Tax!AK$64</f>
        <v>0</v>
      </c>
      <c r="AL32" s="415">
        <f ca="1" xml:space="preserve"> Tax!AL$64</f>
        <v>-60.330354893464573</v>
      </c>
      <c r="AM32" s="415">
        <f ca="1" xml:space="preserve"> Tax!AM$64</f>
        <v>-56.821432858156335</v>
      </c>
      <c r="AN32" s="415">
        <f ca="1" xml:space="preserve"> Tax!AN$64</f>
        <v>-75.184330550929204</v>
      </c>
      <c r="AO32" s="415">
        <f ca="1" xml:space="preserve"> Tax!AO$64</f>
        <v>-622.47639900077968</v>
      </c>
      <c r="AP32" s="415">
        <f ca="1" xml:space="preserve"> Tax!AP$64</f>
        <v>-733.04061989078252</v>
      </c>
      <c r="AQ32" s="415">
        <f ca="1" xml:space="preserve"> Tax!AQ$64</f>
        <v>-125.88340254850397</v>
      </c>
      <c r="AR32" s="415">
        <f ca="1" xml:space="preserve"> Tax!AR$64</f>
        <v>-142.31320532510335</v>
      </c>
      <c r="AS32" s="415">
        <f ca="1" xml:space="preserve"> Tax!AS$64</f>
        <v>-684.30220242463531</v>
      </c>
      <c r="AT32" s="415">
        <f ca="1" xml:space="preserve"> Tax!AT$64</f>
        <v>-792.03770755880078</v>
      </c>
      <c r="AU32" s="415">
        <f ca="1" xml:space="preserve"> Tax!AU$64</f>
        <v>-185.88992904878143</v>
      </c>
      <c r="AV32" s="415">
        <f ca="1" xml:space="preserve"> Tax!AV$64</f>
        <v>-200.08475652385616</v>
      </c>
      <c r="AW32" s="415">
        <f ca="1" xml:space="preserve"> Tax!AW$64</f>
        <v>-738.05924851257748</v>
      </c>
      <c r="AX32" s="415">
        <f ca="1" xml:space="preserve"> Tax!AX$64</f>
        <v>-843.28794773663412</v>
      </c>
      <c r="AY32" s="415">
        <f ca="1" xml:space="preserve"> Tax!AY$64</f>
        <v>-238.52285942236014</v>
      </c>
      <c r="AZ32" s="415">
        <f ca="1" xml:space="preserve"> Tax!AZ$64</f>
        <v>-250.89656735620707</v>
      </c>
      <c r="BA32" s="415">
        <f ca="1" xml:space="preserve"> Tax!BA$64</f>
        <v>-785.26484269666742</v>
      </c>
      <c r="BB32" s="415">
        <f ca="1" xml:space="preserve"> Tax!BB$64</f>
        <v>-882.59822915912173</v>
      </c>
      <c r="BC32" s="415">
        <f ca="1" xml:space="preserve"> Tax!BC$64</f>
        <v>-273.88205807187006</v>
      </c>
      <c r="BD32" s="415">
        <f ca="1" xml:space="preserve"> Tax!BD$64</f>
        <v>-279.68116913687061</v>
      </c>
      <c r="BE32" s="415">
        <f ca="1" xml:space="preserve"> Tax!BE$64</f>
        <v>-805.11315612713236</v>
      </c>
      <c r="BF32" s="415">
        <f ca="1" xml:space="preserve"> Tax!BF$64</f>
        <v>-899.87295484969388</v>
      </c>
      <c r="BG32" s="415">
        <f ca="1" xml:space="preserve"> Tax!BG$64</f>
        <v>-293.08327762532264</v>
      </c>
      <c r="BH32" s="415">
        <f ca="1" xml:space="preserve"> Tax!BH$64</f>
        <v>-297.80668983220977</v>
      </c>
      <c r="BI32" s="415">
        <f ca="1" xml:space="preserve"> Tax!BI$64</f>
        <v>-819.63008215363971</v>
      </c>
      <c r="BJ32" s="415">
        <f ca="1" xml:space="preserve"> Tax!BJ$64</f>
        <v>-912.97365916925946</v>
      </c>
      <c r="BK32" s="415">
        <f ca="1" xml:space="preserve"> Tax!BK$64</f>
        <v>-308.30529513429235</v>
      </c>
      <c r="BL32" s="415">
        <f ca="1" xml:space="preserve"> Tax!BL$64</f>
        <v>-312.15254389812827</v>
      </c>
      <c r="BM32" s="415">
        <f ca="1" xml:space="preserve"> Tax!BM$64</f>
        <v>-830.56976925351069</v>
      </c>
      <c r="BN32" s="415">
        <f ca="1" xml:space="preserve"> Tax!BN$64</f>
        <v>-922.67942121203077</v>
      </c>
      <c r="BO32" s="415">
        <f ca="1" xml:space="preserve"> Tax!BO$64</f>
        <v>-320.2883048016738</v>
      </c>
      <c r="BP32" s="415">
        <f ca="1" xml:space="preserve"> Tax!BP$64</f>
        <v>-323.42191296512311</v>
      </c>
      <c r="BQ32" s="415">
        <f ca="1" xml:space="preserve"> Tax!BQ$64</f>
        <v>-838.6001730882989</v>
      </c>
      <c r="BR32" s="415">
        <f ca="1" xml:space="preserve"> Tax!BR$64</f>
        <v>-929.62478176840705</v>
      </c>
      <c r="BS32" s="415">
        <f ca="1" xml:space="preserve"> Tax!BS$64</f>
        <v>-329.63518909814042</v>
      </c>
      <c r="BT32" s="415">
        <f ca="1" xml:space="preserve"> Tax!BT$64</f>
        <v>-332.1875325323208</v>
      </c>
      <c r="BU32" s="415">
        <f ca="1" xml:space="preserve"> Tax!BU$64</f>
        <v>-844.26532582752759</v>
      </c>
      <c r="BV32" s="415">
        <f ca="1" xml:space="preserve"> Tax!BV$64</f>
        <v>-934.32655439637335</v>
      </c>
      <c r="BW32" s="415">
        <f ca="1" xml:space="preserve"> Tax!BW$64</f>
        <v>-336.83698928168269</v>
      </c>
      <c r="BX32" s="415">
        <f ca="1" xml:space="preserve"> Tax!BX$64</f>
        <v>-338.91588896096914</v>
      </c>
      <c r="BY32" s="415">
        <f ca="1" xml:space="preserve"> Tax!BY$64</f>
        <v>-848.00832329085358</v>
      </c>
      <c r="BZ32" s="415">
        <f ca="1" xml:space="preserve"> Tax!BZ$64</f>
        <v>-937.20566320613398</v>
      </c>
      <c r="CA32" s="415">
        <f ca="1" xml:space="preserve"> Tax!CA$64</f>
        <v>-342.2936512947108</v>
      </c>
      <c r="CB32" s="415">
        <f ca="1" xml:space="preserve"> Tax!CB$64</f>
        <v>-343.98692807661268</v>
      </c>
      <c r="CC32" s="415">
        <f ca="1" xml:space="preserve"> Tax!CC$64</f>
        <v>-850.19004811848663</v>
      </c>
      <c r="CD32" s="415">
        <f ca="1" xml:space="preserve"> Tax!CD$64</f>
        <v>-938.60492987159023</v>
      </c>
      <c r="CE32" s="415">
        <f ca="1" xml:space="preserve"> Tax!CE$64</f>
        <v>-346.33092342665105</v>
      </c>
      <c r="CF32" s="415">
        <f ca="1" xml:space="preserve"> Tax!CF$64</f>
        <v>-347.71010794849008</v>
      </c>
      <c r="CG32" s="415">
        <f ca="1" xml:space="preserve"> Tax!CG$64</f>
        <v>-851.10441990997595</v>
      </c>
      <c r="CH32" s="415">
        <f ca="1" xml:space="preserve"> Tax!CH$64</f>
        <v>-938.80356126176866</v>
      </c>
      <c r="CI32" s="415">
        <f ca="1" xml:space="preserve"> Tax!CI$64</f>
        <v>-349.21411956548621</v>
      </c>
      <c r="CJ32" s="415">
        <f ca="1" xml:space="preserve"> Tax!CJ$64</f>
        <v>-350.33747397842734</v>
      </c>
      <c r="CK32" s="415">
        <f ca="1" xml:space="preserve"> Tax!CK$64</f>
        <v>-850.99081655702889</v>
      </c>
      <c r="CL32" s="415">
        <f ca="1" xml:space="preserve"> Tax!CL$64</f>
        <v>-938.02894970658144</v>
      </c>
      <c r="CM32" s="415">
        <f ca="1" xml:space="preserve"> Tax!CM$64</f>
        <v>-351.15932945190531</v>
      </c>
      <c r="CN32" s="415">
        <f ca="1" xml:space="preserve"> Tax!CN$64</f>
        <v>-352.07430864221101</v>
      </c>
      <c r="CO32" s="415">
        <f ca="1" xml:space="preserve"> Tax!CO$64</f>
        <v>-850.04419149619264</v>
      </c>
      <c r="CP32" s="415">
        <f ca="1" xml:space="preserve"> Tax!CP$64</f>
        <v>-936.46628438646212</v>
      </c>
      <c r="CQ32" s="415">
        <f ca="1" xml:space="preserve"> Tax!CQ$64</f>
        <v>-352.34254950112188</v>
      </c>
      <c r="CR32" s="415">
        <f ca="1" xml:space="preserve"> Tax!CR$64</f>
        <v>-353.08780577024578</v>
      </c>
      <c r="CS32" s="415">
        <f ca="1" xml:space="preserve"> Tax!CS$64</f>
        <v>-848.42331427386546</v>
      </c>
      <c r="CT32" s="415">
        <f ca="1" xml:space="preserve"> Tax!CT$64</f>
        <v>-934.26637986870855</v>
      </c>
      <c r="CU32" s="415">
        <f ca="1" xml:space="preserve"> Tax!CU$64</f>
        <v>-352.90711991406192</v>
      </c>
      <c r="CV32" s="415">
        <f ca="1" xml:space="preserve"> Tax!CV$64</f>
        <v>-353.51413580311504</v>
      </c>
      <c r="CW32" s="415">
        <f ca="1" xml:space="preserve"> Tax!CW$64</f>
        <v>-846.25748253746849</v>
      </c>
      <c r="CX32" s="415">
        <f ca="1" xml:space="preserve"> Tax!CX$64</f>
        <v>-931.5520524986913</v>
      </c>
      <c r="CY32" s="415">
        <f ca="1" xml:space="preserve"> Tax!CY$64</f>
        <v>-352.96978225066073</v>
      </c>
      <c r="CZ32" s="415">
        <f ca="1" xml:space="preserve"> Tax!CZ$64</f>
        <v>-353.46420048614391</v>
      </c>
      <c r="DA32" s="415">
        <f ca="1" xml:space="preserve"> Tax!DA$64</f>
        <v>-843.65198899368704</v>
      </c>
      <c r="DB32" s="415">
        <f ca="1" xml:space="preserve"> Tax!DB$64</f>
        <v>-928.42331400976968</v>
      </c>
      <c r="DC32" s="415">
        <f ca="1" xml:space="preserve"> Tax!DC$64</f>
        <v>-352.62561336092699</v>
      </c>
      <c r="DD32" s="415">
        <f ca="1" xml:space="preserve"> Tax!DD$64</f>
        <v>-353.02832010384196</v>
      </c>
      <c r="DE32" s="415">
        <f ca="1" xml:space="preserve"> Tax!DE$64</f>
        <v>-840.69257427959531</v>
      </c>
      <c r="DF32" s="415">
        <f ca="1" xml:space="preserve"> Tax!DF$64</f>
        <v>-924.9616017504585</v>
      </c>
      <c r="DG32" s="415">
        <f ca="1" xml:space="preserve"> Tax!DG$64</f>
        <v>-351.95204410238404</v>
      </c>
      <c r="DH32" s="415">
        <f ca="1" xml:space="preserve"> Tax!DH$64</f>
        <v>-352.28005126140562</v>
      </c>
      <c r="DI32" s="415">
        <f ca="1" xml:space="preserve"> Tax!DI$64</f>
        <v>-837.44905385350512</v>
      </c>
      <c r="DJ32" s="415">
        <f ca="1" xml:space="preserve"> Tax!DJ$64</f>
        <v>-921.23322423032505</v>
      </c>
      <c r="DK32" s="415">
        <f ca="1" xml:space="preserve"> Tax!DK$64</f>
        <v>-351.0121326103</v>
      </c>
      <c r="DL32" s="415">
        <f ca="1" xml:space="preserve"> Tax!DL$64</f>
        <v>-351.27929649136775</v>
      </c>
      <c r="DM32" s="415">
        <f ca="1" xml:space="preserve"> Tax!DM$64</f>
        <v>-833.9782721197048</v>
      </c>
      <c r="DN32" s="415">
        <f ca="1" xml:space="preserve"> Tax!DN$64</f>
        <v>-917.29216753809294</v>
      </c>
      <c r="DO32" s="415">
        <f ca="1" xml:space="preserve"> Tax!DO$64</f>
        <v>-349.8572303965027</v>
      </c>
      <c r="DP32" s="415">
        <f ca="1" xml:space="preserve"> Tax!DP$64</f>
        <v>-350.07483704740673</v>
      </c>
      <c r="DQ32" s="415">
        <f ca="1" xml:space="preserve"> Tax!DQ$64</f>
        <v>-830.32650858101169</v>
      </c>
      <c r="DR32" s="415">
        <f ca="1" xml:space="preserve"> Tax!DR$64</f>
        <v>-913.18238118616364</v>
      </c>
      <c r="DS32" s="415">
        <f ca="1" xml:space="preserve"> Tax!DS$64</f>
        <v>-348.52915390328781</v>
      </c>
      <c r="DT32" s="415">
        <f ca="1" xml:space="preserve"> Tax!DT$64</f>
        <v>-348.70639588049067</v>
      </c>
      <c r="DU32" s="415">
        <f ca="1" xml:space="preserve"> Tax!DU$64</f>
        <v>-826.53143766455128</v>
      </c>
      <c r="DV32" s="415">
        <f ca="1" xml:space="preserve"> Tax!DV$64</f>
        <v>-908.9396399447096</v>
      </c>
      <c r="DW32" s="415">
        <f ca="1" xml:space="preserve"> Tax!DW$64</f>
        <v>-347.06195324740634</v>
      </c>
      <c r="DX32" s="415">
        <f ca="1" xml:space="preserve"> Tax!DX$64</f>
        <v>-347.20631794560052</v>
      </c>
      <c r="DY32" s="415">
        <f ca="1" xml:space="preserve"> Tax!DY$64</f>
        <v>-822.62372501158961</v>
      </c>
      <c r="DZ32" s="415">
        <f ca="1" xml:space="preserve"> Tax!DZ$64</f>
        <v>-904.59306031661754</v>
      </c>
      <c r="EA32" s="415">
        <f ca="1" xml:space="preserve"> Tax!EA$64</f>
        <v>-345.48335287285863</v>
      </c>
      <c r="EB32" s="415">
        <f ca="1" xml:space="preserve"> Tax!EB$64</f>
        <v>-303.15241124785376</v>
      </c>
      <c r="EC32" s="415">
        <f ca="1" xml:space="preserve"> Tax!EC$64</f>
        <v>0</v>
      </c>
      <c r="ED32" s="415">
        <f ca="1" xml:space="preserve"> Tax!ED$64</f>
        <v>0</v>
      </c>
      <c r="EE32" s="415">
        <f ca="1" xml:space="preserve"> Tax!EE$64</f>
        <v>0</v>
      </c>
      <c r="EF32" s="415">
        <f ca="1" xml:space="preserve"> Tax!EF$64</f>
        <v>0</v>
      </c>
      <c r="EG32" s="415">
        <f ca="1" xml:space="preserve"> Tax!EG$64</f>
        <v>0</v>
      </c>
      <c r="EH32" s="415">
        <f ca="1" xml:space="preserve"> Tax!EH$64</f>
        <v>0</v>
      </c>
      <c r="EI32" s="415">
        <f ca="1" xml:space="preserve"> Tax!EI$64</f>
        <v>0</v>
      </c>
      <c r="EJ32" s="415">
        <f ca="1" xml:space="preserve"> Tax!EJ$64</f>
        <v>0</v>
      </c>
      <c r="EK32" s="415">
        <f ca="1" xml:space="preserve"> Tax!EK$64</f>
        <v>0</v>
      </c>
      <c r="EL32" s="415">
        <f ca="1" xml:space="preserve"> Tax!EL$64</f>
        <v>0</v>
      </c>
      <c r="EM32" s="415">
        <f ca="1" xml:space="preserve"> Tax!EM$64</f>
        <v>0</v>
      </c>
      <c r="EN32" s="415">
        <f ca="1" xml:space="preserve"> Tax!EN$64</f>
        <v>0</v>
      </c>
      <c r="EO32" s="415">
        <f ca="1" xml:space="preserve"> Tax!EO$64</f>
        <v>0</v>
      </c>
      <c r="EP32" s="415">
        <f ca="1" xml:space="preserve"> Tax!EP$64</f>
        <v>0</v>
      </c>
      <c r="EQ32" s="415">
        <f ca="1" xml:space="preserve"> Tax!EQ$64</f>
        <v>0</v>
      </c>
      <c r="ER32" s="415">
        <f ca="1" xml:space="preserve"> Tax!ER$64</f>
        <v>0</v>
      </c>
      <c r="ES32" s="415">
        <f ca="1" xml:space="preserve"> Tax!ES$64</f>
        <v>0</v>
      </c>
      <c r="ET32" s="415">
        <f ca="1" xml:space="preserve"> Tax!ET$64</f>
        <v>0</v>
      </c>
      <c r="EU32" s="415">
        <f ca="1" xml:space="preserve"> Tax!EU$64</f>
        <v>0</v>
      </c>
      <c r="EV32" s="415">
        <f ca="1" xml:space="preserve"> Tax!EV$64</f>
        <v>0</v>
      </c>
      <c r="EW32" s="415">
        <f ca="1" xml:space="preserve"> Tax!EW$64</f>
        <v>0</v>
      </c>
      <c r="EX32" s="415">
        <f ca="1" xml:space="preserve"> Tax!EX$64</f>
        <v>0</v>
      </c>
      <c r="EY32" s="415">
        <f ca="1" xml:space="preserve"> Tax!EY$64</f>
        <v>0</v>
      </c>
      <c r="EZ32" s="415">
        <f ca="1" xml:space="preserve"> Tax!EZ$64</f>
        <v>0</v>
      </c>
      <c r="FA32" s="415">
        <f ca="1" xml:space="preserve"> Tax!FA$64</f>
        <v>0</v>
      </c>
      <c r="FB32" s="415">
        <f ca="1" xml:space="preserve"> Tax!FB$64</f>
        <v>0</v>
      </c>
      <c r="FC32" s="415">
        <f ca="1" xml:space="preserve"> Tax!FC$64</f>
        <v>0</v>
      </c>
      <c r="FD32" s="415">
        <f ca="1" xml:space="preserve"> Tax!FD$64</f>
        <v>0</v>
      </c>
      <c r="FE32" s="415">
        <f ca="1" xml:space="preserve"> Tax!FE$64</f>
        <v>0</v>
      </c>
      <c r="FF32" s="415">
        <f ca="1" xml:space="preserve"> Tax!FF$64</f>
        <v>0</v>
      </c>
      <c r="FG32" s="415">
        <f ca="1" xml:space="preserve"> Tax!FG$64</f>
        <v>0</v>
      </c>
      <c r="FH32" s="415">
        <f ca="1" xml:space="preserve"> Tax!FH$64</f>
        <v>0</v>
      </c>
      <c r="FI32" s="415">
        <f ca="1" xml:space="preserve"> Tax!FI$64</f>
        <v>0</v>
      </c>
      <c r="FJ32" s="415">
        <f ca="1" xml:space="preserve"> Tax!FJ$64</f>
        <v>0</v>
      </c>
      <c r="FK32" s="415">
        <f ca="1" xml:space="preserve"> Tax!FK$64</f>
        <v>0</v>
      </c>
      <c r="FL32" s="415">
        <f ca="1" xml:space="preserve"> Tax!FL$64</f>
        <v>0</v>
      </c>
      <c r="FM32" s="415">
        <f ca="1" xml:space="preserve"> Tax!FM$64</f>
        <v>0</v>
      </c>
      <c r="FN32" s="415">
        <f ca="1" xml:space="preserve"> Tax!FN$64</f>
        <v>0</v>
      </c>
      <c r="FO32" s="415">
        <f ca="1" xml:space="preserve"> Tax!FO$64</f>
        <v>0</v>
      </c>
      <c r="FP32" s="415">
        <f ca="1" xml:space="preserve"> Tax!FP$64</f>
        <v>0</v>
      </c>
      <c r="FQ32" s="415">
        <f ca="1" xml:space="preserve"> Tax!FQ$64</f>
        <v>0</v>
      </c>
      <c r="FR32" s="415">
        <f ca="1" xml:space="preserve"> Tax!FR$64</f>
        <v>0</v>
      </c>
      <c r="FS32" s="415">
        <f ca="1" xml:space="preserve"> Tax!FS$64</f>
        <v>0</v>
      </c>
      <c r="FT32" s="415">
        <f ca="1" xml:space="preserve"> Tax!FT$64</f>
        <v>0</v>
      </c>
      <c r="FU32" s="415">
        <f ca="1" xml:space="preserve"> Tax!FU$64</f>
        <v>0</v>
      </c>
      <c r="FV32" s="415">
        <f ca="1" xml:space="preserve"> Tax!FV$64</f>
        <v>0</v>
      </c>
      <c r="FW32" s="415">
        <f ca="1" xml:space="preserve"> Tax!FW$64</f>
        <v>0</v>
      </c>
      <c r="FX32" s="415">
        <f ca="1" xml:space="preserve"> Tax!FX$64</f>
        <v>0</v>
      </c>
      <c r="FY32" s="415">
        <f ca="1" xml:space="preserve"> Tax!FY$64</f>
        <v>0</v>
      </c>
      <c r="FZ32" s="415">
        <f ca="1" xml:space="preserve"> Tax!FZ$64</f>
        <v>0</v>
      </c>
      <c r="GA32" s="415">
        <f ca="1" xml:space="preserve"> Tax!GA$64</f>
        <v>0</v>
      </c>
      <c r="GB32" s="415">
        <f ca="1" xml:space="preserve"> Tax!GB$64</f>
        <v>0</v>
      </c>
      <c r="GC32" s="415">
        <f ca="1" xml:space="preserve"> Tax!GC$64</f>
        <v>0</v>
      </c>
      <c r="GD32" s="415">
        <f ca="1" xml:space="preserve"> Tax!GD$64</f>
        <v>0</v>
      </c>
      <c r="GE32" s="415">
        <f ca="1" xml:space="preserve"> Tax!GE$64</f>
        <v>0</v>
      </c>
      <c r="GF32" s="415">
        <f ca="1" xml:space="preserve"> Tax!GF$64</f>
        <v>0</v>
      </c>
      <c r="GG32" s="415">
        <f ca="1" xml:space="preserve"> Tax!GG$64</f>
        <v>0</v>
      </c>
      <c r="GH32" s="415">
        <f ca="1" xml:space="preserve"> Tax!GH$64</f>
        <v>0</v>
      </c>
      <c r="GI32" s="415">
        <f ca="1" xml:space="preserve"> Tax!GI$64</f>
        <v>0</v>
      </c>
      <c r="GJ32" s="415">
        <f ca="1" xml:space="preserve"> Tax!GJ$64</f>
        <v>0</v>
      </c>
    </row>
    <row r="33" spans="1:192" outlineLevel="1" x14ac:dyDescent="0.25">
      <c r="E33" s="280" t="s">
        <v>229</v>
      </c>
      <c r="F33" s="280"/>
      <c r="G33" s="280" t="str">
        <f>SMU</f>
        <v>$ 000s</v>
      </c>
      <c r="H33" s="280">
        <f ca="1" xml:space="preserve"> SUM(J33:GJ33)</f>
        <v>340885.98082533589</v>
      </c>
      <c r="I33" s="280"/>
      <c r="J33" s="280">
        <f t="shared" ref="J33:AO33" si="26">SUM(J30:J32)</f>
        <v>0</v>
      </c>
      <c r="K33" s="280">
        <f t="shared" ca="1" si="26"/>
        <v>0</v>
      </c>
      <c r="L33" s="280">
        <f t="shared" ca="1" si="26"/>
        <v>0</v>
      </c>
      <c r="M33" s="280">
        <f t="shared" ca="1" si="26"/>
        <v>4826.6250000000018</v>
      </c>
      <c r="N33" s="280">
        <f t="shared" ca="1" si="26"/>
        <v>5299.5000000000009</v>
      </c>
      <c r="O33" s="280">
        <f t="shared" ca="1" si="26"/>
        <v>2068.1874999999986</v>
      </c>
      <c r="P33" s="280">
        <f t="shared" ca="1" si="26"/>
        <v>2068.1875</v>
      </c>
      <c r="Q33" s="280">
        <f t="shared" ca="1" si="26"/>
        <v>4800.7462686567187</v>
      </c>
      <c r="R33" s="280">
        <f t="shared" ca="1" si="26"/>
        <v>5271.2686567164192</v>
      </c>
      <c r="S33" s="280">
        <f t="shared" ca="1" si="26"/>
        <v>2056.0323383084569</v>
      </c>
      <c r="T33" s="280">
        <f t="shared" ca="1" si="26"/>
        <v>2056.0323383084583</v>
      </c>
      <c r="U33" s="280">
        <f t="shared" ca="1" si="26"/>
        <v>4774.9962872206161</v>
      </c>
      <c r="V33" s="280">
        <f t="shared" ca="1" si="26"/>
        <v>5243.177767877035</v>
      </c>
      <c r="W33" s="280">
        <f t="shared" ca="1" si="26"/>
        <v>2043.937650058167</v>
      </c>
      <c r="X33" s="280">
        <f t="shared" ca="1" si="26"/>
        <v>2043.9376500581684</v>
      </c>
      <c r="Y33" s="280">
        <f t="shared" ca="1" si="26"/>
        <v>4749.3744151448909</v>
      </c>
      <c r="Z33" s="280">
        <f t="shared" ca="1" si="26"/>
        <v>5215.2266347035174</v>
      </c>
      <c r="AA33" s="280">
        <f t="shared" ca="1" si="26"/>
        <v>2031.9031343862353</v>
      </c>
      <c r="AB33" s="280">
        <f t="shared" ca="1" si="26"/>
        <v>2031.9031343862371</v>
      </c>
      <c r="AC33" s="280">
        <f t="shared" ca="1" si="26"/>
        <v>4723.8800150695452</v>
      </c>
      <c r="AD33" s="280">
        <f t="shared" ca="1" si="26"/>
        <v>5187.4145618940493</v>
      </c>
      <c r="AE33" s="280">
        <f t="shared" ca="1" si="26"/>
        <v>2019.9284919266029</v>
      </c>
      <c r="AF33" s="280">
        <f t="shared" ca="1" si="26"/>
        <v>2019.9284919266047</v>
      </c>
      <c r="AG33" s="280">
        <f t="shared" ca="1" si="26"/>
        <v>4698.5124528055185</v>
      </c>
      <c r="AH33" s="280">
        <f t="shared" ca="1" si="26"/>
        <v>5159.7408576060197</v>
      </c>
      <c r="AI33" s="280">
        <f t="shared" ca="1" si="26"/>
        <v>2008.0134248025911</v>
      </c>
      <c r="AJ33" s="280">
        <f t="shared" ca="1" si="26"/>
        <v>2008.013424802592</v>
      </c>
      <c r="AK33" s="280">
        <f t="shared" ca="1" si="26"/>
        <v>4673.2710973189251</v>
      </c>
      <c r="AL33" s="280">
        <f t="shared" ca="1" si="26"/>
        <v>5071.8744785453619</v>
      </c>
      <c r="AM33" s="280">
        <f t="shared" ca="1" si="26"/>
        <v>1939.3362037613372</v>
      </c>
      <c r="AN33" s="280">
        <f t="shared" ca="1" si="26"/>
        <v>1920.9733060685658</v>
      </c>
      <c r="AO33" s="280">
        <f t="shared" ca="1" si="26"/>
        <v>4025.6789217145688</v>
      </c>
      <c r="AP33" s="280">
        <f t="shared" ref="AP33:BU33" ca="1" si="27">SUM(AP30:AP32)</f>
        <v>4371.7651845259597</v>
      </c>
      <c r="AQ33" s="280">
        <f t="shared" ca="1" si="27"/>
        <v>1858.4774299087039</v>
      </c>
      <c r="AR33" s="280">
        <f t="shared" ca="1" si="27"/>
        <v>1842.0476271321058</v>
      </c>
      <c r="AS33" s="280">
        <f t="shared" ca="1" si="27"/>
        <v>3938.8622957995926</v>
      </c>
      <c r="AT33" s="280">
        <f t="shared" ca="1" si="27"/>
        <v>4285.5053814130843</v>
      </c>
      <c r="AU33" s="280">
        <f t="shared" ca="1" si="27"/>
        <v>1786.7327898141123</v>
      </c>
      <c r="AV33" s="280">
        <f t="shared" ca="1" si="27"/>
        <v>1772.5379623390384</v>
      </c>
      <c r="AW33" s="280">
        <f t="shared" ca="1" si="27"/>
        <v>3860.2387596707354</v>
      </c>
      <c r="AX33" s="280">
        <f t="shared" ca="1" si="27"/>
        <v>4207.128061190615</v>
      </c>
      <c r="AY33" s="280">
        <f t="shared" ca="1" si="27"/>
        <v>1722.4201444213152</v>
      </c>
      <c r="AZ33" s="280">
        <f t="shared" ca="1" si="27"/>
        <v>1710.0464364874697</v>
      </c>
      <c r="BA33" s="280">
        <f t="shared" ca="1" si="27"/>
        <v>3788.2903893265297</v>
      </c>
      <c r="BB33" s="280">
        <f t="shared" ca="1" si="27"/>
        <v>4140.8256603207283</v>
      </c>
      <c r="BC33" s="280">
        <f t="shared" ca="1" si="27"/>
        <v>1675.4393387875091</v>
      </c>
      <c r="BD33" s="280">
        <f t="shared" ca="1" si="27"/>
        <v>1669.6402277225097</v>
      </c>
      <c r="BE33" s="280">
        <f t="shared" ca="1" si="27"/>
        <v>3743.8223981248057</v>
      </c>
      <c r="BF33" s="280">
        <f t="shared" ca="1" si="27"/>
        <v>4096.6931043342374</v>
      </c>
      <c r="BG33" s="280">
        <f t="shared" ca="1" si="27"/>
        <v>1644.6743311899797</v>
      </c>
      <c r="BH33" s="280">
        <f t="shared" ca="1" si="27"/>
        <v>1639.950918983094</v>
      </c>
      <c r="BI33" s="280">
        <f t="shared" ca="1" si="27"/>
        <v>3704.8082802861009</v>
      </c>
      <c r="BJ33" s="280">
        <f t="shared" ca="1" si="27"/>
        <v>4056.8681907650021</v>
      </c>
      <c r="BK33" s="280">
        <f t="shared" ca="1" si="27"/>
        <v>1617.9460569207358</v>
      </c>
      <c r="BL33" s="280">
        <f t="shared" ca="1" si="27"/>
        <v>1614.0988081569014</v>
      </c>
      <c r="BM33" s="280">
        <f t="shared" ca="1" si="27"/>
        <v>3669.4932779502114</v>
      </c>
      <c r="BN33" s="280">
        <f t="shared" ca="1" si="27"/>
        <v>4020.5711757374834</v>
      </c>
      <c r="BO33" s="280">
        <f t="shared" ca="1" si="27"/>
        <v>1594.5140355515878</v>
      </c>
      <c r="BP33" s="280">
        <f t="shared" ca="1" si="27"/>
        <v>1591.3804273881403</v>
      </c>
      <c r="BQ33" s="280">
        <f t="shared" ca="1" si="27"/>
        <v>3637.2088291044602</v>
      </c>
      <c r="BR33" s="280">
        <f t="shared" ca="1" si="27"/>
        <v>3987.16685698733</v>
      </c>
      <c r="BS33" s="280">
        <f t="shared" ca="1" si="27"/>
        <v>1573.7750998105785</v>
      </c>
      <c r="BT33" s="280">
        <f t="shared" ca="1" si="27"/>
        <v>1571.2227563763995</v>
      </c>
      <c r="BU33" s="280">
        <f t="shared" ca="1" si="27"/>
        <v>3607.4102982448703</v>
      </c>
      <c r="BV33" s="280">
        <f t="shared" ref="BV33:DA33" ca="1" si="28">SUM(BV30:BV32)</f>
        <v>3956.1377627735155</v>
      </c>
      <c r="BW33" s="280">
        <f t="shared" ca="1" si="28"/>
        <v>1555.2379250553518</v>
      </c>
      <c r="BX33" s="280">
        <f t="shared" ca="1" si="28"/>
        <v>1553.1590253760667</v>
      </c>
      <c r="BY33" s="280">
        <f t="shared" ca="1" si="28"/>
        <v>3579.6539892189949</v>
      </c>
      <c r="BZ33" s="280">
        <f t="shared" ca="1" si="28"/>
        <v>3927.0623140773378</v>
      </c>
      <c r="CA33" s="280">
        <f t="shared" ca="1" si="28"/>
        <v>1538.5022833690045</v>
      </c>
      <c r="CB33" s="280">
        <f t="shared" ca="1" si="28"/>
        <v>1536.809006587104</v>
      </c>
      <c r="CC33" s="280">
        <f t="shared" ca="1" si="28"/>
        <v>3553.5784220405676</v>
      </c>
      <c r="CD33" s="280">
        <f t="shared" ca="1" si="28"/>
        <v>3899.5970375746506</v>
      </c>
      <c r="CE33" s="280">
        <f t="shared" ca="1" si="28"/>
        <v>1523.2421458904794</v>
      </c>
      <c r="CF33" s="280">
        <f t="shared" ca="1" si="28"/>
        <v>1521.8629613686417</v>
      </c>
      <c r="CG33" s="280">
        <f t="shared" ca="1" si="28"/>
        <v>3528.8890827358509</v>
      </c>
      <c r="CH33" s="280">
        <f t="shared" ca="1" si="28"/>
        <v>3873.4620779882243</v>
      </c>
      <c r="CI33" s="280">
        <f t="shared" ca="1" si="28"/>
        <v>1509.1919195560372</v>
      </c>
      <c r="CJ33" s="280">
        <f t="shared" ca="1" si="28"/>
        <v>1508.068565143097</v>
      </c>
      <c r="CK33" s="280">
        <f t="shared" ca="1" si="28"/>
        <v>3505.3460019960339</v>
      </c>
      <c r="CL33" s="280">
        <f t="shared" ca="1" si="28"/>
        <v>3848.4293978058486</v>
      </c>
      <c r="CM33" s="280">
        <f t="shared" ca="1" si="28"/>
        <v>1496.1352368381677</v>
      </c>
      <c r="CN33" s="280">
        <f t="shared" ca="1" si="28"/>
        <v>1495.2202576478633</v>
      </c>
      <c r="CO33" s="280">
        <f t="shared" ca="1" si="28"/>
        <v>3482.7536379098387</v>
      </c>
      <c r="CP33" s="280">
        <f t="shared" ca="1" si="28"/>
        <v>3824.3131658746629</v>
      </c>
      <c r="CQ33" s="280">
        <f t="shared" ca="1" si="28"/>
        <v>1483.8958249168613</v>
      </c>
      <c r="CR33" s="280">
        <f t="shared" ca="1" si="28"/>
        <v>1483.1505686477385</v>
      </c>
      <c r="CS33" s="280">
        <f t="shared" ca="1" si="28"/>
        <v>3460.9526353838796</v>
      </c>
      <c r="CT33" s="280">
        <f t="shared" ca="1" si="28"/>
        <v>3800.9619288488307</v>
      </c>
      <c r="CU33" s="280">
        <f t="shared" ca="1" si="28"/>
        <v>1472.3300685615443</v>
      </c>
      <c r="CV33" s="280">
        <f t="shared" ca="1" si="28"/>
        <v>1471.723052672492</v>
      </c>
      <c r="CW33" s="280">
        <f t="shared" ca="1" si="28"/>
        <v>3439.813114136904</v>
      </c>
      <c r="CX33" s="280">
        <f t="shared" ca="1" si="28"/>
        <v>3778.2522347824433</v>
      </c>
      <c r="CY33" s="280">
        <f t="shared" ca="1" si="28"/>
        <v>1461.3209525509376</v>
      </c>
      <c r="CZ33" s="280">
        <f t="shared" ca="1" si="28"/>
        <v>1460.8265343154558</v>
      </c>
      <c r="DA33" s="280">
        <f t="shared" ca="1" si="28"/>
        <v>3419.2292017270838</v>
      </c>
      <c r="DB33" s="280">
        <f t="shared" ref="DB33:EG33" ca="1" si="29">SUM(DB30:DB32)</f>
        <v>3756.0834395037982</v>
      </c>
      <c r="DC33" s="280">
        <f t="shared" ca="1" si="29"/>
        <v>1450.7731277351911</v>
      </c>
      <c r="DD33" s="280">
        <f t="shared" ca="1" si="29"/>
        <v>1450.3704209922771</v>
      </c>
      <c r="DE33" s="280">
        <f t="shared" ca="1" si="29"/>
        <v>3399.1145806664449</v>
      </c>
      <c r="DF33" s="280">
        <f t="shared" ca="1" si="29"/>
        <v>3734.3734763724942</v>
      </c>
      <c r="DG33" s="280">
        <f t="shared" ca="1" si="29"/>
        <v>1440.6088923116638</v>
      </c>
      <c r="DH33" s="280">
        <f t="shared" ca="1" si="29"/>
        <v>1440.2808851526436</v>
      </c>
      <c r="DI33" s="280">
        <f t="shared" ca="1" si="29"/>
        <v>3379.39886151569</v>
      </c>
      <c r="DJ33" s="280">
        <f t="shared" ca="1" si="29"/>
        <v>3713.0554107178864</v>
      </c>
      <c r="DK33" s="280">
        <f t="shared" ca="1" si="29"/>
        <v>1430.7649185479572</v>
      </c>
      <c r="DL33" s="280">
        <f t="shared" ca="1" si="29"/>
        <v>1430.4977546668902</v>
      </c>
      <c r="DM33" s="280">
        <f t="shared" ca="1" si="29"/>
        <v>3360.0246287451669</v>
      </c>
      <c r="DN33" s="280">
        <f t="shared" ca="1" si="29"/>
        <v>3692.074633405402</v>
      </c>
      <c r="DO33" s="280">
        <f t="shared" ca="1" si="29"/>
        <v>1421.18958667639</v>
      </c>
      <c r="DP33" s="280">
        <f t="shared" ca="1" si="29"/>
        <v>1420.9719800254875</v>
      </c>
      <c r="DQ33" s="280">
        <f t="shared" ca="1" si="29"/>
        <v>3340.9450345681144</v>
      </c>
      <c r="DR33" s="280">
        <f t="shared" ca="1" si="29"/>
        <v>3671.3865749765187</v>
      </c>
      <c r="DS33" s="280">
        <f t="shared" ca="1" si="29"/>
        <v>1411.8408133334219</v>
      </c>
      <c r="DT33" s="280">
        <f t="shared" ca="1" si="29"/>
        <v>1411.66357135622</v>
      </c>
      <c r="DU33" s="280">
        <f t="shared" ca="1" si="29"/>
        <v>3322.1218391007496</v>
      </c>
      <c r="DV33" s="280">
        <f t="shared" ca="1" si="29"/>
        <v>3650.9548437992553</v>
      </c>
      <c r="DW33" s="280">
        <f t="shared" ca="1" si="29"/>
        <v>1402.6842828090219</v>
      </c>
      <c r="DX33" s="280">
        <f t="shared" ca="1" si="29"/>
        <v>1402.5399181108287</v>
      </c>
      <c r="DY33" s="280">
        <f t="shared" ca="1" si="29"/>
        <v>3303.5238140583629</v>
      </c>
      <c r="DZ33" s="280">
        <f t="shared" ca="1" si="29"/>
        <v>3630.7497095778749</v>
      </c>
      <c r="EA33" s="280">
        <f t="shared" ca="1" si="29"/>
        <v>1393.692006387269</v>
      </c>
      <c r="EB33" s="280">
        <f t="shared" ca="1" si="29"/>
        <v>1436.0229480122753</v>
      </c>
      <c r="EC33" s="280">
        <f t="shared" ca="1" si="29"/>
        <v>0</v>
      </c>
      <c r="ED33" s="280">
        <f t="shared" ca="1" si="29"/>
        <v>0</v>
      </c>
      <c r="EE33" s="280">
        <f t="shared" ca="1" si="29"/>
        <v>0</v>
      </c>
      <c r="EF33" s="280">
        <f t="shared" ca="1" si="29"/>
        <v>0</v>
      </c>
      <c r="EG33" s="280">
        <f t="shared" ca="1" si="29"/>
        <v>0</v>
      </c>
      <c r="EH33" s="280">
        <f t="shared" ref="EH33:FM33" ca="1" si="30">SUM(EH30:EH32)</f>
        <v>0</v>
      </c>
      <c r="EI33" s="280">
        <f t="shared" ca="1" si="30"/>
        <v>0</v>
      </c>
      <c r="EJ33" s="280">
        <f t="shared" ca="1" si="30"/>
        <v>0</v>
      </c>
      <c r="EK33" s="280">
        <f t="shared" ca="1" si="30"/>
        <v>0</v>
      </c>
      <c r="EL33" s="280">
        <f t="shared" ca="1" si="30"/>
        <v>0</v>
      </c>
      <c r="EM33" s="280">
        <f t="shared" ca="1" si="30"/>
        <v>0</v>
      </c>
      <c r="EN33" s="280">
        <f t="shared" ca="1" si="30"/>
        <v>0</v>
      </c>
      <c r="EO33" s="280">
        <f t="shared" ca="1" si="30"/>
        <v>0</v>
      </c>
      <c r="EP33" s="280">
        <f t="shared" ca="1" si="30"/>
        <v>0</v>
      </c>
      <c r="EQ33" s="280">
        <f t="shared" ca="1" si="30"/>
        <v>0</v>
      </c>
      <c r="ER33" s="280">
        <f t="shared" ca="1" si="30"/>
        <v>0</v>
      </c>
      <c r="ES33" s="280">
        <f t="shared" ca="1" si="30"/>
        <v>0</v>
      </c>
      <c r="ET33" s="280">
        <f t="shared" ca="1" si="30"/>
        <v>0</v>
      </c>
      <c r="EU33" s="280">
        <f t="shared" ca="1" si="30"/>
        <v>0</v>
      </c>
      <c r="EV33" s="280">
        <f t="shared" ca="1" si="30"/>
        <v>0</v>
      </c>
      <c r="EW33" s="280">
        <f t="shared" ca="1" si="30"/>
        <v>0</v>
      </c>
      <c r="EX33" s="280">
        <f t="shared" ca="1" si="30"/>
        <v>0</v>
      </c>
      <c r="EY33" s="280">
        <f t="shared" ca="1" si="30"/>
        <v>0</v>
      </c>
      <c r="EZ33" s="280">
        <f t="shared" ca="1" si="30"/>
        <v>0</v>
      </c>
      <c r="FA33" s="280">
        <f t="shared" ca="1" si="30"/>
        <v>0</v>
      </c>
      <c r="FB33" s="280">
        <f t="shared" ca="1" si="30"/>
        <v>0</v>
      </c>
      <c r="FC33" s="280">
        <f t="shared" ca="1" si="30"/>
        <v>0</v>
      </c>
      <c r="FD33" s="280">
        <f t="shared" ca="1" si="30"/>
        <v>0</v>
      </c>
      <c r="FE33" s="280">
        <f t="shared" ca="1" si="30"/>
        <v>0</v>
      </c>
      <c r="FF33" s="280">
        <f t="shared" ca="1" si="30"/>
        <v>0</v>
      </c>
      <c r="FG33" s="280">
        <f t="shared" ca="1" si="30"/>
        <v>0</v>
      </c>
      <c r="FH33" s="280">
        <f t="shared" ca="1" si="30"/>
        <v>0</v>
      </c>
      <c r="FI33" s="280">
        <f t="shared" ca="1" si="30"/>
        <v>0</v>
      </c>
      <c r="FJ33" s="280">
        <f t="shared" ca="1" si="30"/>
        <v>0</v>
      </c>
      <c r="FK33" s="280">
        <f t="shared" ca="1" si="30"/>
        <v>0</v>
      </c>
      <c r="FL33" s="280">
        <f t="shared" ca="1" si="30"/>
        <v>0</v>
      </c>
      <c r="FM33" s="280">
        <f t="shared" ca="1" si="30"/>
        <v>0</v>
      </c>
      <c r="FN33" s="280">
        <f t="shared" ref="FN33:GJ33" ca="1" si="31">SUM(FN30:FN32)</f>
        <v>0</v>
      </c>
      <c r="FO33" s="280">
        <f t="shared" ca="1" si="31"/>
        <v>0</v>
      </c>
      <c r="FP33" s="280">
        <f t="shared" ca="1" si="31"/>
        <v>0</v>
      </c>
      <c r="FQ33" s="280">
        <f t="shared" ca="1" si="31"/>
        <v>0</v>
      </c>
      <c r="FR33" s="280">
        <f t="shared" ca="1" si="31"/>
        <v>0</v>
      </c>
      <c r="FS33" s="280">
        <f t="shared" ca="1" si="31"/>
        <v>0</v>
      </c>
      <c r="FT33" s="280">
        <f t="shared" ca="1" si="31"/>
        <v>0</v>
      </c>
      <c r="FU33" s="280">
        <f t="shared" ca="1" si="31"/>
        <v>0</v>
      </c>
      <c r="FV33" s="280">
        <f t="shared" ca="1" si="31"/>
        <v>0</v>
      </c>
      <c r="FW33" s="280">
        <f t="shared" ca="1" si="31"/>
        <v>0</v>
      </c>
      <c r="FX33" s="280">
        <f t="shared" ca="1" si="31"/>
        <v>0</v>
      </c>
      <c r="FY33" s="280">
        <f t="shared" ca="1" si="31"/>
        <v>0</v>
      </c>
      <c r="FZ33" s="280">
        <f t="shared" ca="1" si="31"/>
        <v>0</v>
      </c>
      <c r="GA33" s="280">
        <f t="shared" ca="1" si="31"/>
        <v>0</v>
      </c>
      <c r="GB33" s="280">
        <f t="shared" ca="1" si="31"/>
        <v>0</v>
      </c>
      <c r="GC33" s="280">
        <f t="shared" ca="1" si="31"/>
        <v>0</v>
      </c>
      <c r="GD33" s="280">
        <f t="shared" ca="1" si="31"/>
        <v>0</v>
      </c>
      <c r="GE33" s="280">
        <f t="shared" ca="1" si="31"/>
        <v>0</v>
      </c>
      <c r="GF33" s="280">
        <f t="shared" ca="1" si="31"/>
        <v>0</v>
      </c>
      <c r="GG33" s="280">
        <f t="shared" ca="1" si="31"/>
        <v>0</v>
      </c>
      <c r="GH33" s="280">
        <f t="shared" ca="1" si="31"/>
        <v>0</v>
      </c>
      <c r="GI33" s="280">
        <f t="shared" ca="1" si="31"/>
        <v>0</v>
      </c>
      <c r="GJ33" s="280">
        <f t="shared" ca="1" si="31"/>
        <v>0</v>
      </c>
    </row>
    <row r="34" spans="1:192" outlineLevel="1" x14ac:dyDescent="0.25"/>
    <row r="35" spans="1:192" s="316" customFormat="1" outlineLevel="1" x14ac:dyDescent="0.25">
      <c r="A35" s="277"/>
      <c r="B35" s="277"/>
      <c r="C35" s="278"/>
      <c r="D35" s="281"/>
      <c r="E35" s="415" t="str">
        <f xml:space="preserve"> Debt!E$70</f>
        <v>Senior debt interest</v>
      </c>
      <c r="F35" s="415">
        <f xml:space="preserve"> Debt!F$70</f>
        <v>0</v>
      </c>
      <c r="G35" s="415" t="str">
        <f xml:space="preserve"> Debt!G$70</f>
        <v>$ 000s</v>
      </c>
      <c r="H35" s="415">
        <f ca="1" xml:space="preserve"> Debt!H$70</f>
        <v>-22932.612499999999</v>
      </c>
      <c r="I35" s="415">
        <f xml:space="preserve"> Debt!I$70</f>
        <v>0</v>
      </c>
      <c r="J35" s="415">
        <f xml:space="preserve"> Debt!J$70</f>
        <v>0</v>
      </c>
      <c r="K35" s="415">
        <f ca="1" xml:space="preserve"> Debt!K$70</f>
        <v>0</v>
      </c>
      <c r="L35" s="415">
        <f ca="1" xml:space="preserve"> Debt!L$70</f>
        <v>0</v>
      </c>
      <c r="M35" s="415">
        <f ca="1" xml:space="preserve"> Debt!M$70</f>
        <v>-1114.7499999999998</v>
      </c>
      <c r="N35" s="415">
        <f ca="1" xml:space="preserve"> Debt!N$70</f>
        <v>-1098.825</v>
      </c>
      <c r="O35" s="415">
        <f ca="1" xml:space="preserve"> Debt!O$70</f>
        <v>-1070.6500000000001</v>
      </c>
      <c r="P35" s="415">
        <f ca="1" xml:space="preserve"> Debt!P$70</f>
        <v>-1019.8125</v>
      </c>
      <c r="Q35" s="415">
        <f ca="1" xml:space="preserve"> Debt!Q$70</f>
        <v>-1003.2749999999999</v>
      </c>
      <c r="R35" s="415">
        <f ca="1" xml:space="preserve"> Debt!R$70</f>
        <v>-986.125</v>
      </c>
      <c r="S35" s="415">
        <f ca="1" xml:space="preserve"> Debt!S$70</f>
        <v>-957.94999999999993</v>
      </c>
      <c r="T35" s="415">
        <f ca="1" xml:space="preserve"> Debt!T$70</f>
        <v>-909.5625</v>
      </c>
      <c r="U35" s="415">
        <f ca="1" xml:space="preserve"> Debt!U$70</f>
        <v>-891.8</v>
      </c>
      <c r="V35" s="415">
        <f ca="1" xml:space="preserve"> Debt!V$70</f>
        <v>-873.42499999999995</v>
      </c>
      <c r="W35" s="415">
        <f ca="1" xml:space="preserve"> Debt!W$70</f>
        <v>-845.25</v>
      </c>
      <c r="X35" s="415">
        <f ca="1" xml:space="preserve"> Debt!X$70</f>
        <v>-808.19374999999991</v>
      </c>
      <c r="Y35" s="415">
        <f ca="1" xml:space="preserve"> Debt!Y$70</f>
        <v>-780.32499999999993</v>
      </c>
      <c r="Z35" s="415">
        <f ca="1" xml:space="preserve"> Debt!Z$70</f>
        <v>-760.72500000000002</v>
      </c>
      <c r="AA35" s="415">
        <f ca="1" xml:space="preserve"> Debt!AA$70</f>
        <v>-732.55</v>
      </c>
      <c r="AB35" s="415">
        <f ca="1" xml:space="preserve"> Debt!AB$70</f>
        <v>-689.0625</v>
      </c>
      <c r="AC35" s="415">
        <f ca="1" xml:space="preserve"> Debt!AC$70</f>
        <v>-668.84999999999991</v>
      </c>
      <c r="AD35" s="415">
        <f ca="1" xml:space="preserve"> Debt!AD$70</f>
        <v>-648.02499999999998</v>
      </c>
      <c r="AE35" s="415">
        <f ca="1" xml:space="preserve"> Debt!AE$70</f>
        <v>-619.85</v>
      </c>
      <c r="AF35" s="415">
        <f ca="1" xml:space="preserve"> Debt!AF$70</f>
        <v>-578.8125</v>
      </c>
      <c r="AG35" s="415">
        <f ca="1" xml:space="preserve"> Debt!AG$70</f>
        <v>-557.37499999999989</v>
      </c>
      <c r="AH35" s="415">
        <f ca="1" xml:space="preserve"> Debt!AH$70</f>
        <v>-535.32500000000005</v>
      </c>
      <c r="AI35" s="415">
        <f ca="1" xml:space="preserve"> Debt!AI$70</f>
        <v>-507.15</v>
      </c>
      <c r="AJ35" s="415">
        <f ca="1" xml:space="preserve"> Debt!AJ$70</f>
        <v>-468.5625</v>
      </c>
      <c r="AK35" s="415">
        <f ca="1" xml:space="preserve"> Debt!AK$70</f>
        <v>-445.9</v>
      </c>
      <c r="AL35" s="415">
        <f ca="1" xml:space="preserve"> Debt!AL$70</f>
        <v>-422.625</v>
      </c>
      <c r="AM35" s="415">
        <f ca="1" xml:space="preserve"> Debt!AM$70</f>
        <v>-394.45</v>
      </c>
      <c r="AN35" s="415">
        <f ca="1" xml:space="preserve"> Debt!AN$70</f>
        <v>-362.29374999999993</v>
      </c>
      <c r="AO35" s="415">
        <f ca="1" xml:space="preserve"> Debt!AO$70</f>
        <v>-334.42499999999995</v>
      </c>
      <c r="AP35" s="415">
        <f ca="1" xml:space="preserve"> Debt!AP$70</f>
        <v>-309.92500000000001</v>
      </c>
      <c r="AQ35" s="415">
        <f ca="1" xml:space="preserve"> Debt!AQ$70</f>
        <v>-281.75</v>
      </c>
      <c r="AR35" s="415">
        <f ca="1" xml:space="preserve"> Debt!AR$70</f>
        <v>-248.0625</v>
      </c>
      <c r="AS35" s="415">
        <f ca="1" xml:space="preserve"> Debt!AS$70</f>
        <v>-222.95</v>
      </c>
      <c r="AT35" s="415">
        <f ca="1" xml:space="preserve"> Debt!AT$70</f>
        <v>-197.22499999999999</v>
      </c>
      <c r="AU35" s="415">
        <f ca="1" xml:space="preserve"> Debt!AU$70</f>
        <v>-169.04999999999998</v>
      </c>
      <c r="AV35" s="415">
        <f ca="1" xml:space="preserve"> Debt!AV$70</f>
        <v>-137.8125</v>
      </c>
      <c r="AW35" s="415">
        <f ca="1" xml:space="preserve"> Debt!AW$70</f>
        <v>-111.47499999999999</v>
      </c>
      <c r="AX35" s="415">
        <f ca="1" xml:space="preserve"> Debt!AX$70</f>
        <v>-84.524999999999991</v>
      </c>
      <c r="AY35" s="415">
        <f ca="1" xml:space="preserve"> Debt!AY$70</f>
        <v>-56.35</v>
      </c>
      <c r="AZ35" s="415">
        <f ca="1" xml:space="preserve"> Debt!AZ$70</f>
        <v>-27.5625</v>
      </c>
      <c r="BA35" s="415">
        <f ca="1" xml:space="preserve"> Debt!BA$70</f>
        <v>0</v>
      </c>
      <c r="BB35" s="415">
        <f ca="1" xml:space="preserve"> Debt!BB$70</f>
        <v>0</v>
      </c>
      <c r="BC35" s="415">
        <f ca="1" xml:space="preserve"> Debt!BC$70</f>
        <v>0</v>
      </c>
      <c r="BD35" s="415">
        <f ca="1" xml:space="preserve"> Debt!BD$70</f>
        <v>0</v>
      </c>
      <c r="BE35" s="415">
        <f ca="1" xml:space="preserve"> Debt!BE$70</f>
        <v>0</v>
      </c>
      <c r="BF35" s="415">
        <f ca="1" xml:space="preserve"> Debt!BF$70</f>
        <v>0</v>
      </c>
      <c r="BG35" s="415">
        <f ca="1" xml:space="preserve"> Debt!BG$70</f>
        <v>0</v>
      </c>
      <c r="BH35" s="415">
        <f ca="1" xml:space="preserve"> Debt!BH$70</f>
        <v>0</v>
      </c>
      <c r="BI35" s="415">
        <f ca="1" xml:space="preserve"> Debt!BI$70</f>
        <v>0</v>
      </c>
      <c r="BJ35" s="415">
        <f ca="1" xml:space="preserve"> Debt!BJ$70</f>
        <v>0</v>
      </c>
      <c r="BK35" s="415">
        <f ca="1" xml:space="preserve"> Debt!BK$70</f>
        <v>0</v>
      </c>
      <c r="BL35" s="415">
        <f ca="1" xml:space="preserve"> Debt!BL$70</f>
        <v>0</v>
      </c>
      <c r="BM35" s="415">
        <f ca="1" xml:space="preserve"> Debt!BM$70</f>
        <v>0</v>
      </c>
      <c r="BN35" s="415">
        <f ca="1" xml:space="preserve"> Debt!BN$70</f>
        <v>0</v>
      </c>
      <c r="BO35" s="415">
        <f ca="1" xml:space="preserve"> Debt!BO$70</f>
        <v>0</v>
      </c>
      <c r="BP35" s="415">
        <f ca="1" xml:space="preserve"> Debt!BP$70</f>
        <v>0</v>
      </c>
      <c r="BQ35" s="415">
        <f ca="1" xml:space="preserve"> Debt!BQ$70</f>
        <v>0</v>
      </c>
      <c r="BR35" s="415">
        <f ca="1" xml:space="preserve"> Debt!BR$70</f>
        <v>0</v>
      </c>
      <c r="BS35" s="415">
        <f ca="1" xml:space="preserve"> Debt!BS$70</f>
        <v>0</v>
      </c>
      <c r="BT35" s="415">
        <f ca="1" xml:space="preserve"> Debt!BT$70</f>
        <v>0</v>
      </c>
      <c r="BU35" s="415">
        <f ca="1" xml:space="preserve"> Debt!BU$70</f>
        <v>0</v>
      </c>
      <c r="BV35" s="415">
        <f ca="1" xml:space="preserve"> Debt!BV$70</f>
        <v>0</v>
      </c>
      <c r="BW35" s="415">
        <f ca="1" xml:space="preserve"> Debt!BW$70</f>
        <v>0</v>
      </c>
      <c r="BX35" s="415">
        <f ca="1" xml:space="preserve"> Debt!BX$70</f>
        <v>0</v>
      </c>
      <c r="BY35" s="415">
        <f ca="1" xml:space="preserve"> Debt!BY$70</f>
        <v>0</v>
      </c>
      <c r="BZ35" s="415">
        <f ca="1" xml:space="preserve"> Debt!BZ$70</f>
        <v>0</v>
      </c>
      <c r="CA35" s="415">
        <f ca="1" xml:space="preserve"> Debt!CA$70</f>
        <v>0</v>
      </c>
      <c r="CB35" s="415">
        <f ca="1" xml:space="preserve"> Debt!CB$70</f>
        <v>0</v>
      </c>
      <c r="CC35" s="415">
        <f ca="1" xml:space="preserve"> Debt!CC$70</f>
        <v>0</v>
      </c>
      <c r="CD35" s="415">
        <f ca="1" xml:space="preserve"> Debt!CD$70</f>
        <v>0</v>
      </c>
      <c r="CE35" s="415">
        <f ca="1" xml:space="preserve"> Debt!CE$70</f>
        <v>0</v>
      </c>
      <c r="CF35" s="415">
        <f ca="1" xml:space="preserve"> Debt!CF$70</f>
        <v>0</v>
      </c>
      <c r="CG35" s="415">
        <f ca="1" xml:space="preserve"> Debt!CG$70</f>
        <v>0</v>
      </c>
      <c r="CH35" s="415">
        <f ca="1" xml:space="preserve"> Debt!CH$70</f>
        <v>0</v>
      </c>
      <c r="CI35" s="415">
        <f ca="1" xml:space="preserve"> Debt!CI$70</f>
        <v>0</v>
      </c>
      <c r="CJ35" s="415">
        <f ca="1" xml:space="preserve"> Debt!CJ$70</f>
        <v>0</v>
      </c>
      <c r="CK35" s="415">
        <f ca="1" xml:space="preserve"> Debt!CK$70</f>
        <v>0</v>
      </c>
      <c r="CL35" s="415">
        <f ca="1" xml:space="preserve"> Debt!CL$70</f>
        <v>0</v>
      </c>
      <c r="CM35" s="415">
        <f ca="1" xml:space="preserve"> Debt!CM$70</f>
        <v>0</v>
      </c>
      <c r="CN35" s="415">
        <f ca="1" xml:space="preserve"> Debt!CN$70</f>
        <v>0</v>
      </c>
      <c r="CO35" s="415">
        <f ca="1" xml:space="preserve"> Debt!CO$70</f>
        <v>0</v>
      </c>
      <c r="CP35" s="415">
        <f ca="1" xml:space="preserve"> Debt!CP$70</f>
        <v>0</v>
      </c>
      <c r="CQ35" s="415">
        <f ca="1" xml:space="preserve"> Debt!CQ$70</f>
        <v>0</v>
      </c>
      <c r="CR35" s="415">
        <f ca="1" xml:space="preserve"> Debt!CR$70</f>
        <v>0</v>
      </c>
      <c r="CS35" s="415">
        <f ca="1" xml:space="preserve"> Debt!CS$70</f>
        <v>0</v>
      </c>
      <c r="CT35" s="415">
        <f ca="1" xml:space="preserve"> Debt!CT$70</f>
        <v>0</v>
      </c>
      <c r="CU35" s="415">
        <f ca="1" xml:space="preserve"> Debt!CU$70</f>
        <v>0</v>
      </c>
      <c r="CV35" s="415">
        <f ca="1" xml:space="preserve"> Debt!CV$70</f>
        <v>0</v>
      </c>
      <c r="CW35" s="415">
        <f ca="1" xml:space="preserve"> Debt!CW$70</f>
        <v>0</v>
      </c>
      <c r="CX35" s="415">
        <f ca="1" xml:space="preserve"> Debt!CX$70</f>
        <v>0</v>
      </c>
      <c r="CY35" s="415">
        <f ca="1" xml:space="preserve"> Debt!CY$70</f>
        <v>0</v>
      </c>
      <c r="CZ35" s="415">
        <f ca="1" xml:space="preserve"> Debt!CZ$70</f>
        <v>0</v>
      </c>
      <c r="DA35" s="415">
        <f ca="1" xml:space="preserve"> Debt!DA$70</f>
        <v>0</v>
      </c>
      <c r="DB35" s="415">
        <f ca="1" xml:space="preserve"> Debt!DB$70</f>
        <v>0</v>
      </c>
      <c r="DC35" s="415">
        <f ca="1" xml:space="preserve"> Debt!DC$70</f>
        <v>0</v>
      </c>
      <c r="DD35" s="415">
        <f ca="1" xml:space="preserve"> Debt!DD$70</f>
        <v>0</v>
      </c>
      <c r="DE35" s="415">
        <f ca="1" xml:space="preserve"> Debt!DE$70</f>
        <v>0</v>
      </c>
      <c r="DF35" s="415">
        <f ca="1" xml:space="preserve"> Debt!DF$70</f>
        <v>0</v>
      </c>
      <c r="DG35" s="415">
        <f ca="1" xml:space="preserve"> Debt!DG$70</f>
        <v>0</v>
      </c>
      <c r="DH35" s="415">
        <f ca="1" xml:space="preserve"> Debt!DH$70</f>
        <v>0</v>
      </c>
      <c r="DI35" s="415">
        <f ca="1" xml:space="preserve"> Debt!DI$70</f>
        <v>0</v>
      </c>
      <c r="DJ35" s="415">
        <f ca="1" xml:space="preserve"> Debt!DJ$70</f>
        <v>0</v>
      </c>
      <c r="DK35" s="415">
        <f ca="1" xml:space="preserve"> Debt!DK$70</f>
        <v>0</v>
      </c>
      <c r="DL35" s="415">
        <f ca="1" xml:space="preserve"> Debt!DL$70</f>
        <v>0</v>
      </c>
      <c r="DM35" s="415">
        <f ca="1" xml:space="preserve"> Debt!DM$70</f>
        <v>0</v>
      </c>
      <c r="DN35" s="415">
        <f ca="1" xml:space="preserve"> Debt!DN$70</f>
        <v>0</v>
      </c>
      <c r="DO35" s="415">
        <f ca="1" xml:space="preserve"> Debt!DO$70</f>
        <v>0</v>
      </c>
      <c r="DP35" s="415">
        <f ca="1" xml:space="preserve"> Debt!DP$70</f>
        <v>0</v>
      </c>
      <c r="DQ35" s="415">
        <f ca="1" xml:space="preserve"> Debt!DQ$70</f>
        <v>0</v>
      </c>
      <c r="DR35" s="415">
        <f ca="1" xml:space="preserve"> Debt!DR$70</f>
        <v>0</v>
      </c>
      <c r="DS35" s="415">
        <f ca="1" xml:space="preserve"> Debt!DS$70</f>
        <v>0</v>
      </c>
      <c r="DT35" s="415">
        <f ca="1" xml:space="preserve"> Debt!DT$70</f>
        <v>0</v>
      </c>
      <c r="DU35" s="415">
        <f ca="1" xml:space="preserve"> Debt!DU$70</f>
        <v>0</v>
      </c>
      <c r="DV35" s="415">
        <f ca="1" xml:space="preserve"> Debt!DV$70</f>
        <v>0</v>
      </c>
      <c r="DW35" s="415">
        <f ca="1" xml:space="preserve"> Debt!DW$70</f>
        <v>0</v>
      </c>
      <c r="DX35" s="415">
        <f ca="1" xml:space="preserve"> Debt!DX$70</f>
        <v>0</v>
      </c>
      <c r="DY35" s="415">
        <f ca="1" xml:space="preserve"> Debt!DY$70</f>
        <v>0</v>
      </c>
      <c r="DZ35" s="415">
        <f ca="1" xml:space="preserve"> Debt!DZ$70</f>
        <v>0</v>
      </c>
      <c r="EA35" s="415">
        <f ca="1" xml:space="preserve"> Debt!EA$70</f>
        <v>0</v>
      </c>
      <c r="EB35" s="415">
        <f ca="1" xml:space="preserve"> Debt!EB$70</f>
        <v>0</v>
      </c>
      <c r="EC35" s="415">
        <f ca="1" xml:space="preserve"> Debt!EC$70</f>
        <v>0</v>
      </c>
      <c r="ED35" s="415">
        <f ca="1" xml:space="preserve"> Debt!ED$70</f>
        <v>0</v>
      </c>
      <c r="EE35" s="415">
        <f ca="1" xml:space="preserve"> Debt!EE$70</f>
        <v>0</v>
      </c>
      <c r="EF35" s="415">
        <f ca="1" xml:space="preserve"> Debt!EF$70</f>
        <v>0</v>
      </c>
      <c r="EG35" s="415">
        <f ca="1" xml:space="preserve"> Debt!EG$70</f>
        <v>0</v>
      </c>
      <c r="EH35" s="415">
        <f ca="1" xml:space="preserve"> Debt!EH$70</f>
        <v>0</v>
      </c>
      <c r="EI35" s="415">
        <f ca="1" xml:space="preserve"> Debt!EI$70</f>
        <v>0</v>
      </c>
      <c r="EJ35" s="415">
        <f ca="1" xml:space="preserve"> Debt!EJ$70</f>
        <v>0</v>
      </c>
      <c r="EK35" s="415">
        <f ca="1" xml:space="preserve"> Debt!EK$70</f>
        <v>0</v>
      </c>
      <c r="EL35" s="415">
        <f ca="1" xml:space="preserve"> Debt!EL$70</f>
        <v>0</v>
      </c>
      <c r="EM35" s="415">
        <f ca="1" xml:space="preserve"> Debt!EM$70</f>
        <v>0</v>
      </c>
      <c r="EN35" s="415">
        <f ca="1" xml:space="preserve"> Debt!EN$70</f>
        <v>0</v>
      </c>
      <c r="EO35" s="415">
        <f ca="1" xml:space="preserve"> Debt!EO$70</f>
        <v>0</v>
      </c>
      <c r="EP35" s="415">
        <f ca="1" xml:space="preserve"> Debt!EP$70</f>
        <v>0</v>
      </c>
      <c r="EQ35" s="415">
        <f ca="1" xml:space="preserve"> Debt!EQ$70</f>
        <v>0</v>
      </c>
      <c r="ER35" s="415">
        <f ca="1" xml:space="preserve"> Debt!ER$70</f>
        <v>0</v>
      </c>
      <c r="ES35" s="415">
        <f ca="1" xml:space="preserve"> Debt!ES$70</f>
        <v>0</v>
      </c>
      <c r="ET35" s="415">
        <f ca="1" xml:space="preserve"> Debt!ET$70</f>
        <v>0</v>
      </c>
      <c r="EU35" s="415">
        <f ca="1" xml:space="preserve"> Debt!EU$70</f>
        <v>0</v>
      </c>
      <c r="EV35" s="415">
        <f ca="1" xml:space="preserve"> Debt!EV$70</f>
        <v>0</v>
      </c>
      <c r="EW35" s="415">
        <f ca="1" xml:space="preserve"> Debt!EW$70</f>
        <v>0</v>
      </c>
      <c r="EX35" s="415">
        <f ca="1" xml:space="preserve"> Debt!EX$70</f>
        <v>0</v>
      </c>
      <c r="EY35" s="415">
        <f ca="1" xml:space="preserve"> Debt!EY$70</f>
        <v>0</v>
      </c>
      <c r="EZ35" s="415">
        <f ca="1" xml:space="preserve"> Debt!EZ$70</f>
        <v>0</v>
      </c>
      <c r="FA35" s="415">
        <f ca="1" xml:space="preserve"> Debt!FA$70</f>
        <v>0</v>
      </c>
      <c r="FB35" s="415">
        <f ca="1" xml:space="preserve"> Debt!FB$70</f>
        <v>0</v>
      </c>
      <c r="FC35" s="415">
        <f ca="1" xml:space="preserve"> Debt!FC$70</f>
        <v>0</v>
      </c>
      <c r="FD35" s="415">
        <f ca="1" xml:space="preserve"> Debt!FD$70</f>
        <v>0</v>
      </c>
      <c r="FE35" s="415">
        <f ca="1" xml:space="preserve"> Debt!FE$70</f>
        <v>0</v>
      </c>
      <c r="FF35" s="415">
        <f ca="1" xml:space="preserve"> Debt!FF$70</f>
        <v>0</v>
      </c>
      <c r="FG35" s="415">
        <f ca="1" xml:space="preserve"> Debt!FG$70</f>
        <v>0</v>
      </c>
      <c r="FH35" s="415">
        <f ca="1" xml:space="preserve"> Debt!FH$70</f>
        <v>0</v>
      </c>
      <c r="FI35" s="415">
        <f ca="1" xml:space="preserve"> Debt!FI$70</f>
        <v>0</v>
      </c>
      <c r="FJ35" s="415">
        <f ca="1" xml:space="preserve"> Debt!FJ$70</f>
        <v>0</v>
      </c>
      <c r="FK35" s="415">
        <f ca="1" xml:space="preserve"> Debt!FK$70</f>
        <v>0</v>
      </c>
      <c r="FL35" s="415">
        <f ca="1" xml:space="preserve"> Debt!FL$70</f>
        <v>0</v>
      </c>
      <c r="FM35" s="415">
        <f ca="1" xml:space="preserve"> Debt!FM$70</f>
        <v>0</v>
      </c>
      <c r="FN35" s="415">
        <f ca="1" xml:space="preserve"> Debt!FN$70</f>
        <v>0</v>
      </c>
      <c r="FO35" s="415">
        <f ca="1" xml:space="preserve"> Debt!FO$70</f>
        <v>0</v>
      </c>
      <c r="FP35" s="415">
        <f ca="1" xml:space="preserve"> Debt!FP$70</f>
        <v>0</v>
      </c>
      <c r="FQ35" s="415">
        <f ca="1" xml:space="preserve"> Debt!FQ$70</f>
        <v>0</v>
      </c>
      <c r="FR35" s="415">
        <f ca="1" xml:space="preserve"> Debt!FR$70</f>
        <v>0</v>
      </c>
      <c r="FS35" s="415">
        <f ca="1" xml:space="preserve"> Debt!FS$70</f>
        <v>0</v>
      </c>
      <c r="FT35" s="415">
        <f ca="1" xml:space="preserve"> Debt!FT$70</f>
        <v>0</v>
      </c>
      <c r="FU35" s="415">
        <f ca="1" xml:space="preserve"> Debt!FU$70</f>
        <v>0</v>
      </c>
      <c r="FV35" s="415">
        <f ca="1" xml:space="preserve"> Debt!FV$70</f>
        <v>0</v>
      </c>
      <c r="FW35" s="415">
        <f ca="1" xml:space="preserve"> Debt!FW$70</f>
        <v>0</v>
      </c>
      <c r="FX35" s="415">
        <f ca="1" xml:space="preserve"> Debt!FX$70</f>
        <v>0</v>
      </c>
      <c r="FY35" s="415">
        <f ca="1" xml:space="preserve"> Debt!FY$70</f>
        <v>0</v>
      </c>
      <c r="FZ35" s="415">
        <f ca="1" xml:space="preserve"> Debt!FZ$70</f>
        <v>0</v>
      </c>
      <c r="GA35" s="415">
        <f ca="1" xml:space="preserve"> Debt!GA$70</f>
        <v>0</v>
      </c>
      <c r="GB35" s="415">
        <f ca="1" xml:space="preserve"> Debt!GB$70</f>
        <v>0</v>
      </c>
      <c r="GC35" s="415">
        <f ca="1" xml:space="preserve"> Debt!GC$70</f>
        <v>0</v>
      </c>
      <c r="GD35" s="415">
        <f ca="1" xml:space="preserve"> Debt!GD$70</f>
        <v>0</v>
      </c>
      <c r="GE35" s="415">
        <f ca="1" xml:space="preserve"> Debt!GE$70</f>
        <v>0</v>
      </c>
      <c r="GF35" s="415">
        <f ca="1" xml:space="preserve"> Debt!GF$70</f>
        <v>0</v>
      </c>
      <c r="GG35" s="415">
        <f ca="1" xml:space="preserve"> Debt!GG$70</f>
        <v>0</v>
      </c>
      <c r="GH35" s="415">
        <f ca="1" xml:space="preserve"> Debt!GH$70</f>
        <v>0</v>
      </c>
      <c r="GI35" s="415">
        <f ca="1" xml:space="preserve"> Debt!GI$70</f>
        <v>0</v>
      </c>
      <c r="GJ35" s="415">
        <f ca="1" xml:space="preserve"> Debt!GJ$70</f>
        <v>0</v>
      </c>
    </row>
    <row r="36" spans="1:192" s="316" customFormat="1" outlineLevel="1" x14ac:dyDescent="0.25">
      <c r="A36" s="277"/>
      <c r="B36" s="277"/>
      <c r="C36" s="278"/>
      <c r="D36" s="281"/>
      <c r="E36" s="415" t="str">
        <f xml:space="preserve"> Debt!E$44</f>
        <v>Senior debt level principal repayment</v>
      </c>
      <c r="F36" s="415">
        <f xml:space="preserve"> Debt!F$44</f>
        <v>0</v>
      </c>
      <c r="G36" s="415" t="str">
        <f xml:space="preserve"> Debt!G$44</f>
        <v>$ 000s</v>
      </c>
      <c r="H36" s="415">
        <f ca="1" xml:space="preserve"> Debt!H$44</f>
        <v>-70000</v>
      </c>
      <c r="I36" s="415">
        <f xml:space="preserve"> Debt!I$44</f>
        <v>0</v>
      </c>
      <c r="J36" s="415">
        <f ca="1" xml:space="preserve"> Debt!J$44</f>
        <v>0</v>
      </c>
      <c r="K36" s="415">
        <f ca="1" xml:space="preserve"> Debt!K$44</f>
        <v>0</v>
      </c>
      <c r="L36" s="415">
        <f ca="1" xml:space="preserve"> Debt!L$44</f>
        <v>0</v>
      </c>
      <c r="M36" s="415">
        <f ca="1" xml:space="preserve"> Debt!M$44</f>
        <v>-1750</v>
      </c>
      <c r="N36" s="415">
        <f ca="1" xml:space="preserve"> Debt!N$44</f>
        <v>-1750</v>
      </c>
      <c r="O36" s="415">
        <f ca="1" xml:space="preserve"> Debt!O$44</f>
        <v>-1750</v>
      </c>
      <c r="P36" s="415">
        <f ca="1" xml:space="preserve"> Debt!P$44</f>
        <v>-1750</v>
      </c>
      <c r="Q36" s="415">
        <f ca="1" xml:space="preserve"> Debt!Q$44</f>
        <v>-1750</v>
      </c>
      <c r="R36" s="415">
        <f ca="1" xml:space="preserve"> Debt!R$44</f>
        <v>-1750</v>
      </c>
      <c r="S36" s="415">
        <f ca="1" xml:space="preserve"> Debt!S$44</f>
        <v>-1750</v>
      </c>
      <c r="T36" s="415">
        <f ca="1" xml:space="preserve"> Debt!T$44</f>
        <v>-1750</v>
      </c>
      <c r="U36" s="415">
        <f ca="1" xml:space="preserve"> Debt!U$44</f>
        <v>-1750</v>
      </c>
      <c r="V36" s="415">
        <f ca="1" xml:space="preserve"> Debt!V$44</f>
        <v>-1750</v>
      </c>
      <c r="W36" s="415">
        <f ca="1" xml:space="preserve"> Debt!W$44</f>
        <v>-1750</v>
      </c>
      <c r="X36" s="415">
        <f ca="1" xml:space="preserve"> Debt!X$44</f>
        <v>-1750</v>
      </c>
      <c r="Y36" s="415">
        <f ca="1" xml:space="preserve"> Debt!Y$44</f>
        <v>-1750</v>
      </c>
      <c r="Z36" s="415">
        <f ca="1" xml:space="preserve"> Debt!Z$44</f>
        <v>-1750</v>
      </c>
      <c r="AA36" s="415">
        <f ca="1" xml:space="preserve"> Debt!AA$44</f>
        <v>-1750</v>
      </c>
      <c r="AB36" s="415">
        <f ca="1" xml:space="preserve"> Debt!AB$44</f>
        <v>-1750</v>
      </c>
      <c r="AC36" s="415">
        <f ca="1" xml:space="preserve"> Debt!AC$44</f>
        <v>-1750</v>
      </c>
      <c r="AD36" s="415">
        <f ca="1" xml:space="preserve"> Debt!AD$44</f>
        <v>-1750</v>
      </c>
      <c r="AE36" s="415">
        <f ca="1" xml:space="preserve"> Debt!AE$44</f>
        <v>-1750</v>
      </c>
      <c r="AF36" s="415">
        <f ca="1" xml:space="preserve"> Debt!AF$44</f>
        <v>-1750</v>
      </c>
      <c r="AG36" s="415">
        <f ca="1" xml:space="preserve"> Debt!AG$44</f>
        <v>-1750</v>
      </c>
      <c r="AH36" s="415">
        <f ca="1" xml:space="preserve"> Debt!AH$44</f>
        <v>-1750</v>
      </c>
      <c r="AI36" s="415">
        <f ca="1" xml:space="preserve"> Debt!AI$44</f>
        <v>-1750</v>
      </c>
      <c r="AJ36" s="415">
        <f ca="1" xml:space="preserve"> Debt!AJ$44</f>
        <v>-1750</v>
      </c>
      <c r="AK36" s="415">
        <f ca="1" xml:space="preserve"> Debt!AK$44</f>
        <v>-1750</v>
      </c>
      <c r="AL36" s="415">
        <f ca="1" xml:space="preserve"> Debt!AL$44</f>
        <v>-1750</v>
      </c>
      <c r="AM36" s="415">
        <f ca="1" xml:space="preserve"> Debt!AM$44</f>
        <v>-1750</v>
      </c>
      <c r="AN36" s="415">
        <f ca="1" xml:space="preserve"> Debt!AN$44</f>
        <v>-1750</v>
      </c>
      <c r="AO36" s="415">
        <f ca="1" xml:space="preserve"> Debt!AO$44</f>
        <v>-1750</v>
      </c>
      <c r="AP36" s="415">
        <f ca="1" xml:space="preserve"> Debt!AP$44</f>
        <v>-1750</v>
      </c>
      <c r="AQ36" s="415">
        <f ca="1" xml:space="preserve"> Debt!AQ$44</f>
        <v>-1750</v>
      </c>
      <c r="AR36" s="415">
        <f ca="1" xml:space="preserve"> Debt!AR$44</f>
        <v>-1750</v>
      </c>
      <c r="AS36" s="415">
        <f ca="1" xml:space="preserve"> Debt!AS$44</f>
        <v>-1750</v>
      </c>
      <c r="AT36" s="415">
        <f ca="1" xml:space="preserve"> Debt!AT$44</f>
        <v>-1750</v>
      </c>
      <c r="AU36" s="415">
        <f ca="1" xml:space="preserve"> Debt!AU$44</f>
        <v>-1750</v>
      </c>
      <c r="AV36" s="415">
        <f ca="1" xml:space="preserve"> Debt!AV$44</f>
        <v>-1750</v>
      </c>
      <c r="AW36" s="415">
        <f ca="1" xml:space="preserve"> Debt!AW$44</f>
        <v>-1750</v>
      </c>
      <c r="AX36" s="415">
        <f ca="1" xml:space="preserve"> Debt!AX$44</f>
        <v>-1750</v>
      </c>
      <c r="AY36" s="415">
        <f ca="1" xml:space="preserve"> Debt!AY$44</f>
        <v>-1750</v>
      </c>
      <c r="AZ36" s="415">
        <f ca="1" xml:space="preserve"> Debt!AZ$44</f>
        <v>-1750</v>
      </c>
      <c r="BA36" s="415">
        <f ca="1" xml:space="preserve"> Debt!BA$44</f>
        <v>0</v>
      </c>
      <c r="BB36" s="415">
        <f ca="1" xml:space="preserve"> Debt!BB$44</f>
        <v>0</v>
      </c>
      <c r="BC36" s="415">
        <f ca="1" xml:space="preserve"> Debt!BC$44</f>
        <v>0</v>
      </c>
      <c r="BD36" s="415">
        <f ca="1" xml:space="preserve"> Debt!BD$44</f>
        <v>0</v>
      </c>
      <c r="BE36" s="415">
        <f ca="1" xml:space="preserve"> Debt!BE$44</f>
        <v>0</v>
      </c>
      <c r="BF36" s="415">
        <f ca="1" xml:space="preserve"> Debt!BF$44</f>
        <v>0</v>
      </c>
      <c r="BG36" s="415">
        <f ca="1" xml:space="preserve"> Debt!BG$44</f>
        <v>0</v>
      </c>
      <c r="BH36" s="415">
        <f ca="1" xml:space="preserve"> Debt!BH$44</f>
        <v>0</v>
      </c>
      <c r="BI36" s="415">
        <f ca="1" xml:space="preserve"> Debt!BI$44</f>
        <v>0</v>
      </c>
      <c r="BJ36" s="415">
        <f ca="1" xml:space="preserve"> Debt!BJ$44</f>
        <v>0</v>
      </c>
      <c r="BK36" s="415">
        <f ca="1" xml:space="preserve"> Debt!BK$44</f>
        <v>0</v>
      </c>
      <c r="BL36" s="415">
        <f ca="1" xml:space="preserve"> Debt!BL$44</f>
        <v>0</v>
      </c>
      <c r="BM36" s="415">
        <f ca="1" xml:space="preserve"> Debt!BM$44</f>
        <v>0</v>
      </c>
      <c r="BN36" s="415">
        <f ca="1" xml:space="preserve"> Debt!BN$44</f>
        <v>0</v>
      </c>
      <c r="BO36" s="415">
        <f ca="1" xml:space="preserve"> Debt!BO$44</f>
        <v>0</v>
      </c>
      <c r="BP36" s="415">
        <f ca="1" xml:space="preserve"> Debt!BP$44</f>
        <v>0</v>
      </c>
      <c r="BQ36" s="415">
        <f ca="1" xml:space="preserve"> Debt!BQ$44</f>
        <v>0</v>
      </c>
      <c r="BR36" s="415">
        <f ca="1" xml:space="preserve"> Debt!BR$44</f>
        <v>0</v>
      </c>
      <c r="BS36" s="415">
        <f ca="1" xml:space="preserve"> Debt!BS$44</f>
        <v>0</v>
      </c>
      <c r="BT36" s="415">
        <f ca="1" xml:space="preserve"> Debt!BT$44</f>
        <v>0</v>
      </c>
      <c r="BU36" s="415">
        <f ca="1" xml:space="preserve"> Debt!BU$44</f>
        <v>0</v>
      </c>
      <c r="BV36" s="415">
        <f ca="1" xml:space="preserve"> Debt!BV$44</f>
        <v>0</v>
      </c>
      <c r="BW36" s="415">
        <f ca="1" xml:space="preserve"> Debt!BW$44</f>
        <v>0</v>
      </c>
      <c r="BX36" s="415">
        <f ca="1" xml:space="preserve"> Debt!BX$44</f>
        <v>0</v>
      </c>
      <c r="BY36" s="415">
        <f ca="1" xml:space="preserve"> Debt!BY$44</f>
        <v>0</v>
      </c>
      <c r="BZ36" s="415">
        <f ca="1" xml:space="preserve"> Debt!BZ$44</f>
        <v>0</v>
      </c>
      <c r="CA36" s="415">
        <f ca="1" xml:space="preserve"> Debt!CA$44</f>
        <v>0</v>
      </c>
      <c r="CB36" s="415">
        <f ca="1" xml:space="preserve"> Debt!CB$44</f>
        <v>0</v>
      </c>
      <c r="CC36" s="415">
        <f ca="1" xml:space="preserve"> Debt!CC$44</f>
        <v>0</v>
      </c>
      <c r="CD36" s="415">
        <f ca="1" xml:space="preserve"> Debt!CD$44</f>
        <v>0</v>
      </c>
      <c r="CE36" s="415">
        <f ca="1" xml:space="preserve"> Debt!CE$44</f>
        <v>0</v>
      </c>
      <c r="CF36" s="415">
        <f ca="1" xml:space="preserve"> Debt!CF$44</f>
        <v>0</v>
      </c>
      <c r="CG36" s="415">
        <f ca="1" xml:space="preserve"> Debt!CG$44</f>
        <v>0</v>
      </c>
      <c r="CH36" s="415">
        <f ca="1" xml:space="preserve"> Debt!CH$44</f>
        <v>0</v>
      </c>
      <c r="CI36" s="415">
        <f ca="1" xml:space="preserve"> Debt!CI$44</f>
        <v>0</v>
      </c>
      <c r="CJ36" s="415">
        <f ca="1" xml:space="preserve"> Debt!CJ$44</f>
        <v>0</v>
      </c>
      <c r="CK36" s="415">
        <f ca="1" xml:space="preserve"> Debt!CK$44</f>
        <v>0</v>
      </c>
      <c r="CL36" s="415">
        <f ca="1" xml:space="preserve"> Debt!CL$44</f>
        <v>0</v>
      </c>
      <c r="CM36" s="415">
        <f ca="1" xml:space="preserve"> Debt!CM$44</f>
        <v>0</v>
      </c>
      <c r="CN36" s="415">
        <f ca="1" xml:space="preserve"> Debt!CN$44</f>
        <v>0</v>
      </c>
      <c r="CO36" s="415">
        <f ca="1" xml:space="preserve"> Debt!CO$44</f>
        <v>0</v>
      </c>
      <c r="CP36" s="415">
        <f ca="1" xml:space="preserve"> Debt!CP$44</f>
        <v>0</v>
      </c>
      <c r="CQ36" s="415">
        <f ca="1" xml:space="preserve"> Debt!CQ$44</f>
        <v>0</v>
      </c>
      <c r="CR36" s="415">
        <f ca="1" xml:space="preserve"> Debt!CR$44</f>
        <v>0</v>
      </c>
      <c r="CS36" s="415">
        <f ca="1" xml:space="preserve"> Debt!CS$44</f>
        <v>0</v>
      </c>
      <c r="CT36" s="415">
        <f ca="1" xml:space="preserve"> Debt!CT$44</f>
        <v>0</v>
      </c>
      <c r="CU36" s="415">
        <f ca="1" xml:space="preserve"> Debt!CU$44</f>
        <v>0</v>
      </c>
      <c r="CV36" s="415">
        <f ca="1" xml:space="preserve"> Debt!CV$44</f>
        <v>0</v>
      </c>
      <c r="CW36" s="415">
        <f ca="1" xml:space="preserve"> Debt!CW$44</f>
        <v>0</v>
      </c>
      <c r="CX36" s="415">
        <f ca="1" xml:space="preserve"> Debt!CX$44</f>
        <v>0</v>
      </c>
      <c r="CY36" s="415">
        <f ca="1" xml:space="preserve"> Debt!CY$44</f>
        <v>0</v>
      </c>
      <c r="CZ36" s="415">
        <f ca="1" xml:space="preserve"> Debt!CZ$44</f>
        <v>0</v>
      </c>
      <c r="DA36" s="415">
        <f ca="1" xml:space="preserve"> Debt!DA$44</f>
        <v>0</v>
      </c>
      <c r="DB36" s="415">
        <f ca="1" xml:space="preserve"> Debt!DB$44</f>
        <v>0</v>
      </c>
      <c r="DC36" s="415">
        <f ca="1" xml:space="preserve"> Debt!DC$44</f>
        <v>0</v>
      </c>
      <c r="DD36" s="415">
        <f ca="1" xml:space="preserve"> Debt!DD$44</f>
        <v>0</v>
      </c>
      <c r="DE36" s="415">
        <f ca="1" xml:space="preserve"> Debt!DE$44</f>
        <v>0</v>
      </c>
      <c r="DF36" s="415">
        <f ca="1" xml:space="preserve"> Debt!DF$44</f>
        <v>0</v>
      </c>
      <c r="DG36" s="415">
        <f ca="1" xml:space="preserve"> Debt!DG$44</f>
        <v>0</v>
      </c>
      <c r="DH36" s="415">
        <f ca="1" xml:space="preserve"> Debt!DH$44</f>
        <v>0</v>
      </c>
      <c r="DI36" s="415">
        <f ca="1" xml:space="preserve"> Debt!DI$44</f>
        <v>0</v>
      </c>
      <c r="DJ36" s="415">
        <f ca="1" xml:space="preserve"> Debt!DJ$44</f>
        <v>0</v>
      </c>
      <c r="DK36" s="415">
        <f ca="1" xml:space="preserve"> Debt!DK$44</f>
        <v>0</v>
      </c>
      <c r="DL36" s="415">
        <f ca="1" xml:space="preserve"> Debt!DL$44</f>
        <v>0</v>
      </c>
      <c r="DM36" s="415">
        <f ca="1" xml:space="preserve"> Debt!DM$44</f>
        <v>0</v>
      </c>
      <c r="DN36" s="415">
        <f ca="1" xml:space="preserve"> Debt!DN$44</f>
        <v>0</v>
      </c>
      <c r="DO36" s="415">
        <f ca="1" xml:space="preserve"> Debt!DO$44</f>
        <v>0</v>
      </c>
      <c r="DP36" s="415">
        <f ca="1" xml:space="preserve"> Debt!DP$44</f>
        <v>0</v>
      </c>
      <c r="DQ36" s="415">
        <f ca="1" xml:space="preserve"> Debt!DQ$44</f>
        <v>0</v>
      </c>
      <c r="DR36" s="415">
        <f ca="1" xml:space="preserve"> Debt!DR$44</f>
        <v>0</v>
      </c>
      <c r="DS36" s="415">
        <f ca="1" xml:space="preserve"> Debt!DS$44</f>
        <v>0</v>
      </c>
      <c r="DT36" s="415">
        <f ca="1" xml:space="preserve"> Debt!DT$44</f>
        <v>0</v>
      </c>
      <c r="DU36" s="415">
        <f ca="1" xml:space="preserve"> Debt!DU$44</f>
        <v>0</v>
      </c>
      <c r="DV36" s="415">
        <f ca="1" xml:space="preserve"> Debt!DV$44</f>
        <v>0</v>
      </c>
      <c r="DW36" s="415">
        <f ca="1" xml:space="preserve"> Debt!DW$44</f>
        <v>0</v>
      </c>
      <c r="DX36" s="415">
        <f ca="1" xml:space="preserve"> Debt!DX$44</f>
        <v>0</v>
      </c>
      <c r="DY36" s="415">
        <f ca="1" xml:space="preserve"> Debt!DY$44</f>
        <v>0</v>
      </c>
      <c r="DZ36" s="415">
        <f ca="1" xml:space="preserve"> Debt!DZ$44</f>
        <v>0</v>
      </c>
      <c r="EA36" s="415">
        <f ca="1" xml:space="preserve"> Debt!EA$44</f>
        <v>0</v>
      </c>
      <c r="EB36" s="415">
        <f ca="1" xml:space="preserve"> Debt!EB$44</f>
        <v>0</v>
      </c>
      <c r="EC36" s="415">
        <f ca="1" xml:space="preserve"> Debt!EC$44</f>
        <v>0</v>
      </c>
      <c r="ED36" s="415">
        <f ca="1" xml:space="preserve"> Debt!ED$44</f>
        <v>0</v>
      </c>
      <c r="EE36" s="415">
        <f ca="1" xml:space="preserve"> Debt!EE$44</f>
        <v>0</v>
      </c>
      <c r="EF36" s="415">
        <f ca="1" xml:space="preserve"> Debt!EF$44</f>
        <v>0</v>
      </c>
      <c r="EG36" s="415">
        <f ca="1" xml:space="preserve"> Debt!EG$44</f>
        <v>0</v>
      </c>
      <c r="EH36" s="415">
        <f ca="1" xml:space="preserve"> Debt!EH$44</f>
        <v>0</v>
      </c>
      <c r="EI36" s="415">
        <f ca="1" xml:space="preserve"> Debt!EI$44</f>
        <v>0</v>
      </c>
      <c r="EJ36" s="415">
        <f ca="1" xml:space="preserve"> Debt!EJ$44</f>
        <v>0</v>
      </c>
      <c r="EK36" s="415">
        <f ca="1" xml:space="preserve"> Debt!EK$44</f>
        <v>0</v>
      </c>
      <c r="EL36" s="415">
        <f ca="1" xml:space="preserve"> Debt!EL$44</f>
        <v>0</v>
      </c>
      <c r="EM36" s="415">
        <f ca="1" xml:space="preserve"> Debt!EM$44</f>
        <v>0</v>
      </c>
      <c r="EN36" s="415">
        <f ca="1" xml:space="preserve"> Debt!EN$44</f>
        <v>0</v>
      </c>
      <c r="EO36" s="415">
        <f ca="1" xml:space="preserve"> Debt!EO$44</f>
        <v>0</v>
      </c>
      <c r="EP36" s="415">
        <f ca="1" xml:space="preserve"> Debt!EP$44</f>
        <v>0</v>
      </c>
      <c r="EQ36" s="415">
        <f ca="1" xml:space="preserve"> Debt!EQ$44</f>
        <v>0</v>
      </c>
      <c r="ER36" s="415">
        <f ca="1" xml:space="preserve"> Debt!ER$44</f>
        <v>0</v>
      </c>
      <c r="ES36" s="415">
        <f ca="1" xml:space="preserve"> Debt!ES$44</f>
        <v>0</v>
      </c>
      <c r="ET36" s="415">
        <f ca="1" xml:space="preserve"> Debt!ET$44</f>
        <v>0</v>
      </c>
      <c r="EU36" s="415">
        <f ca="1" xml:space="preserve"> Debt!EU$44</f>
        <v>0</v>
      </c>
      <c r="EV36" s="415">
        <f ca="1" xml:space="preserve"> Debt!EV$44</f>
        <v>0</v>
      </c>
      <c r="EW36" s="415">
        <f ca="1" xml:space="preserve"> Debt!EW$44</f>
        <v>0</v>
      </c>
      <c r="EX36" s="415">
        <f ca="1" xml:space="preserve"> Debt!EX$44</f>
        <v>0</v>
      </c>
      <c r="EY36" s="415">
        <f ca="1" xml:space="preserve"> Debt!EY$44</f>
        <v>0</v>
      </c>
      <c r="EZ36" s="415">
        <f ca="1" xml:space="preserve"> Debt!EZ$44</f>
        <v>0</v>
      </c>
      <c r="FA36" s="415">
        <f ca="1" xml:space="preserve"> Debt!FA$44</f>
        <v>0</v>
      </c>
      <c r="FB36" s="415">
        <f ca="1" xml:space="preserve"> Debt!FB$44</f>
        <v>0</v>
      </c>
      <c r="FC36" s="415">
        <f ca="1" xml:space="preserve"> Debt!FC$44</f>
        <v>0</v>
      </c>
      <c r="FD36" s="415">
        <f ca="1" xml:space="preserve"> Debt!FD$44</f>
        <v>0</v>
      </c>
      <c r="FE36" s="415">
        <f ca="1" xml:space="preserve"> Debt!FE$44</f>
        <v>0</v>
      </c>
      <c r="FF36" s="415">
        <f ca="1" xml:space="preserve"> Debt!FF$44</f>
        <v>0</v>
      </c>
      <c r="FG36" s="415">
        <f ca="1" xml:space="preserve"> Debt!FG$44</f>
        <v>0</v>
      </c>
      <c r="FH36" s="415">
        <f ca="1" xml:space="preserve"> Debt!FH$44</f>
        <v>0</v>
      </c>
      <c r="FI36" s="415">
        <f ca="1" xml:space="preserve"> Debt!FI$44</f>
        <v>0</v>
      </c>
      <c r="FJ36" s="415">
        <f ca="1" xml:space="preserve"> Debt!FJ$44</f>
        <v>0</v>
      </c>
      <c r="FK36" s="415">
        <f ca="1" xml:space="preserve"> Debt!FK$44</f>
        <v>0</v>
      </c>
      <c r="FL36" s="415">
        <f ca="1" xml:space="preserve"> Debt!FL$44</f>
        <v>0</v>
      </c>
      <c r="FM36" s="415">
        <f ca="1" xml:space="preserve"> Debt!FM$44</f>
        <v>0</v>
      </c>
      <c r="FN36" s="415">
        <f ca="1" xml:space="preserve"> Debt!FN$44</f>
        <v>0</v>
      </c>
      <c r="FO36" s="415">
        <f ca="1" xml:space="preserve"> Debt!FO$44</f>
        <v>0</v>
      </c>
      <c r="FP36" s="415">
        <f ca="1" xml:space="preserve"> Debt!FP$44</f>
        <v>0</v>
      </c>
      <c r="FQ36" s="415">
        <f ca="1" xml:space="preserve"> Debt!FQ$44</f>
        <v>0</v>
      </c>
      <c r="FR36" s="415">
        <f ca="1" xml:space="preserve"> Debt!FR$44</f>
        <v>0</v>
      </c>
      <c r="FS36" s="415">
        <f ca="1" xml:space="preserve"> Debt!FS$44</f>
        <v>0</v>
      </c>
      <c r="FT36" s="415">
        <f ca="1" xml:space="preserve"> Debt!FT$44</f>
        <v>0</v>
      </c>
      <c r="FU36" s="415">
        <f ca="1" xml:space="preserve"> Debt!FU$44</f>
        <v>0</v>
      </c>
      <c r="FV36" s="415">
        <f ca="1" xml:space="preserve"> Debt!FV$44</f>
        <v>0</v>
      </c>
      <c r="FW36" s="415">
        <f ca="1" xml:space="preserve"> Debt!FW$44</f>
        <v>0</v>
      </c>
      <c r="FX36" s="415">
        <f ca="1" xml:space="preserve"> Debt!FX$44</f>
        <v>0</v>
      </c>
      <c r="FY36" s="415">
        <f ca="1" xml:space="preserve"> Debt!FY$44</f>
        <v>0</v>
      </c>
      <c r="FZ36" s="415">
        <f ca="1" xml:space="preserve"> Debt!FZ$44</f>
        <v>0</v>
      </c>
      <c r="GA36" s="415">
        <f ca="1" xml:space="preserve"> Debt!GA$44</f>
        <v>0</v>
      </c>
      <c r="GB36" s="415">
        <f ca="1" xml:space="preserve"> Debt!GB$44</f>
        <v>0</v>
      </c>
      <c r="GC36" s="415">
        <f ca="1" xml:space="preserve"> Debt!GC$44</f>
        <v>0</v>
      </c>
      <c r="GD36" s="415">
        <f ca="1" xml:space="preserve"> Debt!GD$44</f>
        <v>0</v>
      </c>
      <c r="GE36" s="415">
        <f ca="1" xml:space="preserve"> Debt!GE$44</f>
        <v>0</v>
      </c>
      <c r="GF36" s="415">
        <f ca="1" xml:space="preserve"> Debt!GF$44</f>
        <v>0</v>
      </c>
      <c r="GG36" s="415">
        <f ca="1" xml:space="preserve"> Debt!GG$44</f>
        <v>0</v>
      </c>
      <c r="GH36" s="415">
        <f ca="1" xml:space="preserve"> Debt!GH$44</f>
        <v>0</v>
      </c>
      <c r="GI36" s="415">
        <f ca="1" xml:space="preserve"> Debt!GI$44</f>
        <v>0</v>
      </c>
      <c r="GJ36" s="415">
        <f ca="1" xml:space="preserve"> Debt!GJ$44</f>
        <v>0</v>
      </c>
    </row>
    <row r="37" spans="1:192" outlineLevel="1" x14ac:dyDescent="0.25">
      <c r="E37" s="280" t="s">
        <v>140</v>
      </c>
      <c r="F37" s="280"/>
      <c r="G37" s="280" t="str">
        <f>SMU</f>
        <v>$ 000s</v>
      </c>
      <c r="H37" s="280">
        <f ca="1" xml:space="preserve"> SUM(J37:GJ37)</f>
        <v>247953.36832533599</v>
      </c>
      <c r="I37" s="280"/>
      <c r="J37" s="280">
        <f t="shared" ref="J37:AO37" ca="1" si="32" xml:space="preserve"> J33 + SUM(J35:J36)</f>
        <v>0</v>
      </c>
      <c r="K37" s="280">
        <f t="shared" ca="1" si="32"/>
        <v>0</v>
      </c>
      <c r="L37" s="280">
        <f t="shared" ca="1" si="32"/>
        <v>0</v>
      </c>
      <c r="M37" s="280">
        <f t="shared" ca="1" si="32"/>
        <v>1961.8750000000018</v>
      </c>
      <c r="N37" s="280">
        <f t="shared" ca="1" si="32"/>
        <v>2450.6750000000011</v>
      </c>
      <c r="O37" s="280">
        <f t="shared" ca="1" si="32"/>
        <v>-752.46250000000146</v>
      </c>
      <c r="P37" s="280">
        <f t="shared" ca="1" si="32"/>
        <v>-701.625</v>
      </c>
      <c r="Q37" s="280">
        <f t="shared" ca="1" si="32"/>
        <v>2047.4712686567191</v>
      </c>
      <c r="R37" s="280">
        <f t="shared" ca="1" si="32"/>
        <v>2535.1436567164192</v>
      </c>
      <c r="S37" s="280">
        <f t="shared" ca="1" si="32"/>
        <v>-651.91766169154289</v>
      </c>
      <c r="T37" s="280">
        <f t="shared" ca="1" si="32"/>
        <v>-603.53016169154171</v>
      </c>
      <c r="U37" s="280">
        <f t="shared" ca="1" si="32"/>
        <v>2133.1962872206159</v>
      </c>
      <c r="V37" s="280">
        <f t="shared" ca="1" si="32"/>
        <v>2619.7527678770348</v>
      </c>
      <c r="W37" s="280">
        <f t="shared" ca="1" si="32"/>
        <v>-551.31234994183296</v>
      </c>
      <c r="X37" s="280">
        <f t="shared" ca="1" si="32"/>
        <v>-514.25609994183151</v>
      </c>
      <c r="Y37" s="280">
        <f t="shared" ca="1" si="32"/>
        <v>2219.0494151448911</v>
      </c>
      <c r="Z37" s="280">
        <f t="shared" ca="1" si="32"/>
        <v>2704.5016347035175</v>
      </c>
      <c r="AA37" s="280">
        <f t="shared" ca="1" si="32"/>
        <v>-450.64686561376493</v>
      </c>
      <c r="AB37" s="280">
        <f t="shared" ca="1" si="32"/>
        <v>-407.15936561376293</v>
      </c>
      <c r="AC37" s="280">
        <f t="shared" ca="1" si="32"/>
        <v>2305.0300150695452</v>
      </c>
      <c r="AD37" s="280">
        <f t="shared" ca="1" si="32"/>
        <v>2789.3895618940492</v>
      </c>
      <c r="AE37" s="280">
        <f t="shared" ca="1" si="32"/>
        <v>-349.92150807339704</v>
      </c>
      <c r="AF37" s="280">
        <f t="shared" ca="1" si="32"/>
        <v>-308.88400807339531</v>
      </c>
      <c r="AG37" s="280">
        <f t="shared" ca="1" si="32"/>
        <v>2391.1374528055185</v>
      </c>
      <c r="AH37" s="280">
        <f t="shared" ca="1" si="32"/>
        <v>2874.4158576060199</v>
      </c>
      <c r="AI37" s="280">
        <f t="shared" ca="1" si="32"/>
        <v>-249.136575197409</v>
      </c>
      <c r="AJ37" s="280">
        <f t="shared" ca="1" si="32"/>
        <v>-210.549075197408</v>
      </c>
      <c r="AK37" s="280">
        <f t="shared" ca="1" si="32"/>
        <v>2477.371097318925</v>
      </c>
      <c r="AL37" s="280">
        <f t="shared" ca="1" si="32"/>
        <v>2899.2494785453619</v>
      </c>
      <c r="AM37" s="280">
        <f t="shared" ca="1" si="32"/>
        <v>-205.11379623866264</v>
      </c>
      <c r="AN37" s="280">
        <f t="shared" ca="1" si="32"/>
        <v>-191.32044393143406</v>
      </c>
      <c r="AO37" s="280">
        <f t="shared" ca="1" si="32"/>
        <v>1941.2539217145686</v>
      </c>
      <c r="AP37" s="280">
        <f t="shared" ref="AP37:BU37" ca="1" si="33" xml:space="preserve"> AP33 + SUM(AP35:AP36)</f>
        <v>2311.8401845259596</v>
      </c>
      <c r="AQ37" s="280">
        <f t="shared" ca="1" si="33"/>
        <v>-173.27257009129607</v>
      </c>
      <c r="AR37" s="280">
        <f t="shared" ca="1" si="33"/>
        <v>-156.01487286789416</v>
      </c>
      <c r="AS37" s="280">
        <f t="shared" ca="1" si="33"/>
        <v>1965.9122957995926</v>
      </c>
      <c r="AT37" s="280">
        <f t="shared" ca="1" si="33"/>
        <v>2338.2803814130843</v>
      </c>
      <c r="AU37" s="280">
        <f t="shared" ca="1" si="33"/>
        <v>-132.31721018588769</v>
      </c>
      <c r="AV37" s="280">
        <f t="shared" ca="1" si="33"/>
        <v>-115.27453766096164</v>
      </c>
      <c r="AW37" s="280">
        <f t="shared" ca="1" si="33"/>
        <v>1998.7637596707355</v>
      </c>
      <c r="AX37" s="280">
        <f t="shared" ca="1" si="33"/>
        <v>2372.6030611906149</v>
      </c>
      <c r="AY37" s="280">
        <f t="shared" ca="1" si="33"/>
        <v>-83.929855578684737</v>
      </c>
      <c r="AZ37" s="280">
        <f t="shared" ca="1" si="33"/>
        <v>-67.516063512530309</v>
      </c>
      <c r="BA37" s="280">
        <f t="shared" ca="1" si="33"/>
        <v>3788.2903893265297</v>
      </c>
      <c r="BB37" s="280">
        <f t="shared" ca="1" si="33"/>
        <v>4140.8256603207283</v>
      </c>
      <c r="BC37" s="280">
        <f t="shared" ca="1" si="33"/>
        <v>1675.4393387875091</v>
      </c>
      <c r="BD37" s="280">
        <f t="shared" ca="1" si="33"/>
        <v>1669.6402277225097</v>
      </c>
      <c r="BE37" s="280">
        <f t="shared" ca="1" si="33"/>
        <v>3743.8223981248057</v>
      </c>
      <c r="BF37" s="280">
        <f t="shared" ca="1" si="33"/>
        <v>4096.6931043342374</v>
      </c>
      <c r="BG37" s="280">
        <f t="shared" ca="1" si="33"/>
        <v>1644.6743311899797</v>
      </c>
      <c r="BH37" s="280">
        <f t="shared" ca="1" si="33"/>
        <v>1639.950918983094</v>
      </c>
      <c r="BI37" s="280">
        <f t="shared" ca="1" si="33"/>
        <v>3704.8082802861009</v>
      </c>
      <c r="BJ37" s="280">
        <f t="shared" ca="1" si="33"/>
        <v>4056.8681907650021</v>
      </c>
      <c r="BK37" s="280">
        <f t="shared" ca="1" si="33"/>
        <v>1617.9460569207358</v>
      </c>
      <c r="BL37" s="280">
        <f t="shared" ca="1" si="33"/>
        <v>1614.0988081569014</v>
      </c>
      <c r="BM37" s="280">
        <f t="shared" ca="1" si="33"/>
        <v>3669.4932779502114</v>
      </c>
      <c r="BN37" s="280">
        <f t="shared" ca="1" si="33"/>
        <v>4020.5711757374834</v>
      </c>
      <c r="BO37" s="280">
        <f t="shared" ca="1" si="33"/>
        <v>1594.5140355515878</v>
      </c>
      <c r="BP37" s="280">
        <f t="shared" ca="1" si="33"/>
        <v>1591.3804273881403</v>
      </c>
      <c r="BQ37" s="280">
        <f t="shared" ca="1" si="33"/>
        <v>3637.2088291044602</v>
      </c>
      <c r="BR37" s="280">
        <f t="shared" ca="1" si="33"/>
        <v>3987.16685698733</v>
      </c>
      <c r="BS37" s="280">
        <f t="shared" ca="1" si="33"/>
        <v>1573.7750998105785</v>
      </c>
      <c r="BT37" s="280">
        <f t="shared" ca="1" si="33"/>
        <v>1571.2227563763995</v>
      </c>
      <c r="BU37" s="280">
        <f t="shared" ca="1" si="33"/>
        <v>3607.4102982448703</v>
      </c>
      <c r="BV37" s="280">
        <f t="shared" ref="BV37:DA37" ca="1" si="34" xml:space="preserve"> BV33 + SUM(BV35:BV36)</f>
        <v>3956.1377627735155</v>
      </c>
      <c r="BW37" s="280">
        <f t="shared" ca="1" si="34"/>
        <v>1555.2379250553518</v>
      </c>
      <c r="BX37" s="280">
        <f t="shared" ca="1" si="34"/>
        <v>1553.1590253760667</v>
      </c>
      <c r="BY37" s="280">
        <f t="shared" ca="1" si="34"/>
        <v>3579.6539892189949</v>
      </c>
      <c r="BZ37" s="280">
        <f t="shared" ca="1" si="34"/>
        <v>3927.0623140773378</v>
      </c>
      <c r="CA37" s="280">
        <f t="shared" ca="1" si="34"/>
        <v>1538.5022833690045</v>
      </c>
      <c r="CB37" s="280">
        <f t="shared" ca="1" si="34"/>
        <v>1536.809006587104</v>
      </c>
      <c r="CC37" s="280">
        <f t="shared" ca="1" si="34"/>
        <v>3553.5784220405676</v>
      </c>
      <c r="CD37" s="280">
        <f t="shared" ca="1" si="34"/>
        <v>3899.5970375746506</v>
      </c>
      <c r="CE37" s="280">
        <f t="shared" ca="1" si="34"/>
        <v>1523.2421458904794</v>
      </c>
      <c r="CF37" s="280">
        <f t="shared" ca="1" si="34"/>
        <v>1521.8629613686417</v>
      </c>
      <c r="CG37" s="280">
        <f t="shared" ca="1" si="34"/>
        <v>3528.8890827358509</v>
      </c>
      <c r="CH37" s="280">
        <f t="shared" ca="1" si="34"/>
        <v>3873.4620779882243</v>
      </c>
      <c r="CI37" s="280">
        <f t="shared" ca="1" si="34"/>
        <v>1509.1919195560372</v>
      </c>
      <c r="CJ37" s="280">
        <f t="shared" ca="1" si="34"/>
        <v>1508.068565143097</v>
      </c>
      <c r="CK37" s="280">
        <f t="shared" ca="1" si="34"/>
        <v>3505.3460019960339</v>
      </c>
      <c r="CL37" s="280">
        <f t="shared" ca="1" si="34"/>
        <v>3848.4293978058486</v>
      </c>
      <c r="CM37" s="280">
        <f t="shared" ca="1" si="34"/>
        <v>1496.1352368381677</v>
      </c>
      <c r="CN37" s="280">
        <f t="shared" ca="1" si="34"/>
        <v>1495.2202576478633</v>
      </c>
      <c r="CO37" s="280">
        <f t="shared" ca="1" si="34"/>
        <v>3482.7536379098387</v>
      </c>
      <c r="CP37" s="280">
        <f t="shared" ca="1" si="34"/>
        <v>3824.3131658746629</v>
      </c>
      <c r="CQ37" s="280">
        <f t="shared" ca="1" si="34"/>
        <v>1483.8958249168613</v>
      </c>
      <c r="CR37" s="280">
        <f t="shared" ca="1" si="34"/>
        <v>1483.1505686477385</v>
      </c>
      <c r="CS37" s="280">
        <f t="shared" ca="1" si="34"/>
        <v>3460.9526353838796</v>
      </c>
      <c r="CT37" s="280">
        <f t="shared" ca="1" si="34"/>
        <v>3800.9619288488307</v>
      </c>
      <c r="CU37" s="280">
        <f t="shared" ca="1" si="34"/>
        <v>1472.3300685615443</v>
      </c>
      <c r="CV37" s="280">
        <f t="shared" ca="1" si="34"/>
        <v>1471.723052672492</v>
      </c>
      <c r="CW37" s="280">
        <f t="shared" ca="1" si="34"/>
        <v>3439.813114136904</v>
      </c>
      <c r="CX37" s="280">
        <f t="shared" ca="1" si="34"/>
        <v>3778.2522347824433</v>
      </c>
      <c r="CY37" s="280">
        <f t="shared" ca="1" si="34"/>
        <v>1461.3209525509376</v>
      </c>
      <c r="CZ37" s="280">
        <f t="shared" ca="1" si="34"/>
        <v>1460.8265343154558</v>
      </c>
      <c r="DA37" s="280">
        <f t="shared" ca="1" si="34"/>
        <v>3419.2292017270838</v>
      </c>
      <c r="DB37" s="280">
        <f t="shared" ref="DB37:EG37" ca="1" si="35" xml:space="preserve"> DB33 + SUM(DB35:DB36)</f>
        <v>3756.0834395037982</v>
      </c>
      <c r="DC37" s="280">
        <f t="shared" ca="1" si="35"/>
        <v>1450.7731277351911</v>
      </c>
      <c r="DD37" s="280">
        <f t="shared" ca="1" si="35"/>
        <v>1450.3704209922771</v>
      </c>
      <c r="DE37" s="280">
        <f t="shared" ca="1" si="35"/>
        <v>3399.1145806664449</v>
      </c>
      <c r="DF37" s="280">
        <f t="shared" ca="1" si="35"/>
        <v>3734.3734763724942</v>
      </c>
      <c r="DG37" s="280">
        <f t="shared" ca="1" si="35"/>
        <v>1440.6088923116638</v>
      </c>
      <c r="DH37" s="280">
        <f t="shared" ca="1" si="35"/>
        <v>1440.2808851526436</v>
      </c>
      <c r="DI37" s="280">
        <f t="shared" ca="1" si="35"/>
        <v>3379.39886151569</v>
      </c>
      <c r="DJ37" s="280">
        <f t="shared" ca="1" si="35"/>
        <v>3713.0554107178864</v>
      </c>
      <c r="DK37" s="280">
        <f t="shared" ca="1" si="35"/>
        <v>1430.7649185479572</v>
      </c>
      <c r="DL37" s="280">
        <f t="shared" ca="1" si="35"/>
        <v>1430.4977546668902</v>
      </c>
      <c r="DM37" s="280">
        <f t="shared" ca="1" si="35"/>
        <v>3360.0246287451669</v>
      </c>
      <c r="DN37" s="280">
        <f t="shared" ca="1" si="35"/>
        <v>3692.074633405402</v>
      </c>
      <c r="DO37" s="280">
        <f t="shared" ca="1" si="35"/>
        <v>1421.18958667639</v>
      </c>
      <c r="DP37" s="280">
        <f t="shared" ca="1" si="35"/>
        <v>1420.9719800254875</v>
      </c>
      <c r="DQ37" s="280">
        <f t="shared" ca="1" si="35"/>
        <v>3340.9450345681144</v>
      </c>
      <c r="DR37" s="280">
        <f t="shared" ca="1" si="35"/>
        <v>3671.3865749765187</v>
      </c>
      <c r="DS37" s="280">
        <f t="shared" ca="1" si="35"/>
        <v>1411.8408133334219</v>
      </c>
      <c r="DT37" s="280">
        <f t="shared" ca="1" si="35"/>
        <v>1411.66357135622</v>
      </c>
      <c r="DU37" s="280">
        <f t="shared" ca="1" si="35"/>
        <v>3322.1218391007496</v>
      </c>
      <c r="DV37" s="280">
        <f t="shared" ca="1" si="35"/>
        <v>3650.9548437992553</v>
      </c>
      <c r="DW37" s="280">
        <f t="shared" ca="1" si="35"/>
        <v>1402.6842828090219</v>
      </c>
      <c r="DX37" s="280">
        <f t="shared" ca="1" si="35"/>
        <v>1402.5399181108287</v>
      </c>
      <c r="DY37" s="280">
        <f t="shared" ca="1" si="35"/>
        <v>3303.5238140583629</v>
      </c>
      <c r="DZ37" s="280">
        <f t="shared" ca="1" si="35"/>
        <v>3630.7497095778749</v>
      </c>
      <c r="EA37" s="280">
        <f t="shared" ca="1" si="35"/>
        <v>1393.692006387269</v>
      </c>
      <c r="EB37" s="280">
        <f t="shared" ca="1" si="35"/>
        <v>1436.0229480122753</v>
      </c>
      <c r="EC37" s="280">
        <f t="shared" ca="1" si="35"/>
        <v>0</v>
      </c>
      <c r="ED37" s="280">
        <f t="shared" ca="1" si="35"/>
        <v>0</v>
      </c>
      <c r="EE37" s="280">
        <f t="shared" ca="1" si="35"/>
        <v>0</v>
      </c>
      <c r="EF37" s="280">
        <f t="shared" ca="1" si="35"/>
        <v>0</v>
      </c>
      <c r="EG37" s="280">
        <f t="shared" ca="1" si="35"/>
        <v>0</v>
      </c>
      <c r="EH37" s="280">
        <f t="shared" ref="EH37:FM37" ca="1" si="36" xml:space="preserve"> EH33 + SUM(EH35:EH36)</f>
        <v>0</v>
      </c>
      <c r="EI37" s="280">
        <f t="shared" ca="1" si="36"/>
        <v>0</v>
      </c>
      <c r="EJ37" s="280">
        <f t="shared" ca="1" si="36"/>
        <v>0</v>
      </c>
      <c r="EK37" s="280">
        <f t="shared" ca="1" si="36"/>
        <v>0</v>
      </c>
      <c r="EL37" s="280">
        <f t="shared" ca="1" si="36"/>
        <v>0</v>
      </c>
      <c r="EM37" s="280">
        <f t="shared" ca="1" si="36"/>
        <v>0</v>
      </c>
      <c r="EN37" s="280">
        <f t="shared" ca="1" si="36"/>
        <v>0</v>
      </c>
      <c r="EO37" s="280">
        <f t="shared" ca="1" si="36"/>
        <v>0</v>
      </c>
      <c r="EP37" s="280">
        <f t="shared" ca="1" si="36"/>
        <v>0</v>
      </c>
      <c r="EQ37" s="280">
        <f t="shared" ca="1" si="36"/>
        <v>0</v>
      </c>
      <c r="ER37" s="280">
        <f t="shared" ca="1" si="36"/>
        <v>0</v>
      </c>
      <c r="ES37" s="280">
        <f t="shared" ca="1" si="36"/>
        <v>0</v>
      </c>
      <c r="ET37" s="280">
        <f t="shared" ca="1" si="36"/>
        <v>0</v>
      </c>
      <c r="EU37" s="280">
        <f t="shared" ca="1" si="36"/>
        <v>0</v>
      </c>
      <c r="EV37" s="280">
        <f t="shared" ca="1" si="36"/>
        <v>0</v>
      </c>
      <c r="EW37" s="280">
        <f t="shared" ca="1" si="36"/>
        <v>0</v>
      </c>
      <c r="EX37" s="280">
        <f t="shared" ca="1" si="36"/>
        <v>0</v>
      </c>
      <c r="EY37" s="280">
        <f t="shared" ca="1" si="36"/>
        <v>0</v>
      </c>
      <c r="EZ37" s="280">
        <f t="shared" ca="1" si="36"/>
        <v>0</v>
      </c>
      <c r="FA37" s="280">
        <f t="shared" ca="1" si="36"/>
        <v>0</v>
      </c>
      <c r="FB37" s="280">
        <f t="shared" ca="1" si="36"/>
        <v>0</v>
      </c>
      <c r="FC37" s="280">
        <f t="shared" ca="1" si="36"/>
        <v>0</v>
      </c>
      <c r="FD37" s="280">
        <f t="shared" ca="1" si="36"/>
        <v>0</v>
      </c>
      <c r="FE37" s="280">
        <f t="shared" ca="1" si="36"/>
        <v>0</v>
      </c>
      <c r="FF37" s="280">
        <f t="shared" ca="1" si="36"/>
        <v>0</v>
      </c>
      <c r="FG37" s="280">
        <f t="shared" ca="1" si="36"/>
        <v>0</v>
      </c>
      <c r="FH37" s="280">
        <f t="shared" ca="1" si="36"/>
        <v>0</v>
      </c>
      <c r="FI37" s="280">
        <f t="shared" ca="1" si="36"/>
        <v>0</v>
      </c>
      <c r="FJ37" s="280">
        <f t="shared" ca="1" si="36"/>
        <v>0</v>
      </c>
      <c r="FK37" s="280">
        <f t="shared" ca="1" si="36"/>
        <v>0</v>
      </c>
      <c r="FL37" s="280">
        <f t="shared" ca="1" si="36"/>
        <v>0</v>
      </c>
      <c r="FM37" s="280">
        <f t="shared" ca="1" si="36"/>
        <v>0</v>
      </c>
      <c r="FN37" s="280">
        <f t="shared" ref="FN37:GJ37" ca="1" si="37" xml:space="preserve"> FN33 + SUM(FN35:FN36)</f>
        <v>0</v>
      </c>
      <c r="FO37" s="280">
        <f t="shared" ca="1" si="37"/>
        <v>0</v>
      </c>
      <c r="FP37" s="280">
        <f t="shared" ca="1" si="37"/>
        <v>0</v>
      </c>
      <c r="FQ37" s="280">
        <f t="shared" ca="1" si="37"/>
        <v>0</v>
      </c>
      <c r="FR37" s="280">
        <f t="shared" ca="1" si="37"/>
        <v>0</v>
      </c>
      <c r="FS37" s="280">
        <f t="shared" ca="1" si="37"/>
        <v>0</v>
      </c>
      <c r="FT37" s="280">
        <f t="shared" ca="1" si="37"/>
        <v>0</v>
      </c>
      <c r="FU37" s="280">
        <f t="shared" ca="1" si="37"/>
        <v>0</v>
      </c>
      <c r="FV37" s="280">
        <f t="shared" ca="1" si="37"/>
        <v>0</v>
      </c>
      <c r="FW37" s="280">
        <f t="shared" ca="1" si="37"/>
        <v>0</v>
      </c>
      <c r="FX37" s="280">
        <f t="shared" ca="1" si="37"/>
        <v>0</v>
      </c>
      <c r="FY37" s="280">
        <f t="shared" ca="1" si="37"/>
        <v>0</v>
      </c>
      <c r="FZ37" s="280">
        <f t="shared" ca="1" si="37"/>
        <v>0</v>
      </c>
      <c r="GA37" s="280">
        <f t="shared" ca="1" si="37"/>
        <v>0</v>
      </c>
      <c r="GB37" s="280">
        <f t="shared" ca="1" si="37"/>
        <v>0</v>
      </c>
      <c r="GC37" s="280">
        <f t="shared" ca="1" si="37"/>
        <v>0</v>
      </c>
      <c r="GD37" s="280">
        <f t="shared" ca="1" si="37"/>
        <v>0</v>
      </c>
      <c r="GE37" s="280">
        <f t="shared" ca="1" si="37"/>
        <v>0</v>
      </c>
      <c r="GF37" s="280">
        <f t="shared" ca="1" si="37"/>
        <v>0</v>
      </c>
      <c r="GG37" s="280">
        <f t="shared" ca="1" si="37"/>
        <v>0</v>
      </c>
      <c r="GH37" s="280">
        <f t="shared" ca="1" si="37"/>
        <v>0</v>
      </c>
      <c r="GI37" s="280">
        <f t="shared" ca="1" si="37"/>
        <v>0</v>
      </c>
      <c r="GJ37" s="280">
        <f t="shared" ca="1" si="37"/>
        <v>0</v>
      </c>
    </row>
    <row r="38" spans="1:192" outlineLevel="1" x14ac:dyDescent="0.25"/>
    <row r="39" spans="1:192" s="316" customFormat="1" outlineLevel="1" x14ac:dyDescent="0.25">
      <c r="A39" s="277"/>
      <c r="B39" s="277"/>
      <c r="C39" s="278"/>
      <c r="D39" s="281"/>
      <c r="E39" s="508" t="s">
        <v>143</v>
      </c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8"/>
      <c r="T39" s="508"/>
      <c r="U39" s="508"/>
      <c r="V39" s="508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8"/>
      <c r="AL39" s="508"/>
      <c r="AM39" s="508"/>
      <c r="AN39" s="508"/>
      <c r="AO39" s="508"/>
      <c r="AP39" s="508"/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8"/>
      <c r="BD39" s="508"/>
      <c r="BE39" s="508"/>
      <c r="BF39" s="508"/>
      <c r="BG39" s="508"/>
      <c r="BH39" s="508"/>
      <c r="BI39" s="508"/>
      <c r="BJ39" s="508"/>
      <c r="BK39" s="508"/>
      <c r="BL39" s="508"/>
      <c r="BM39" s="508"/>
      <c r="BN39" s="508"/>
      <c r="BO39" s="508"/>
      <c r="BP39" s="508"/>
      <c r="BQ39" s="508"/>
      <c r="BR39" s="508"/>
      <c r="BS39" s="508"/>
      <c r="BT39" s="508"/>
      <c r="BU39" s="508"/>
      <c r="BV39" s="508"/>
      <c r="BW39" s="508"/>
      <c r="BX39" s="508"/>
      <c r="BY39" s="508"/>
      <c r="BZ39" s="508"/>
      <c r="CA39" s="508"/>
      <c r="CB39" s="508"/>
      <c r="CC39" s="508"/>
      <c r="CD39" s="508"/>
      <c r="CE39" s="508"/>
      <c r="CF39" s="508"/>
      <c r="CG39" s="508"/>
      <c r="CH39" s="508"/>
      <c r="CI39" s="508"/>
      <c r="CJ39" s="508"/>
      <c r="CK39" s="508"/>
      <c r="CL39" s="508"/>
      <c r="CM39" s="508"/>
      <c r="CN39" s="508"/>
      <c r="CO39" s="508"/>
      <c r="CP39" s="508"/>
      <c r="CQ39" s="508"/>
      <c r="CR39" s="508"/>
      <c r="CS39" s="508"/>
      <c r="CT39" s="508"/>
      <c r="CU39" s="508"/>
      <c r="CV39" s="508"/>
      <c r="CW39" s="508"/>
      <c r="CX39" s="508"/>
      <c r="CY39" s="508"/>
      <c r="CZ39" s="508"/>
      <c r="DA39" s="508"/>
      <c r="DB39" s="508"/>
      <c r="DC39" s="508"/>
      <c r="DD39" s="508"/>
      <c r="DE39" s="508"/>
      <c r="DF39" s="508"/>
      <c r="DG39" s="508"/>
      <c r="DH39" s="508"/>
      <c r="DI39" s="508"/>
      <c r="DJ39" s="508"/>
      <c r="DK39" s="508"/>
      <c r="DL39" s="508"/>
      <c r="DM39" s="508"/>
      <c r="DN39" s="508"/>
      <c r="DO39" s="508"/>
      <c r="DP39" s="508"/>
      <c r="DQ39" s="508"/>
      <c r="DR39" s="508"/>
      <c r="DS39" s="508"/>
      <c r="DT39" s="508"/>
      <c r="DU39" s="508"/>
      <c r="DV39" s="508"/>
      <c r="DW39" s="508"/>
      <c r="DX39" s="508"/>
      <c r="DY39" s="508"/>
      <c r="DZ39" s="508"/>
      <c r="EA39" s="508"/>
      <c r="EB39" s="508"/>
      <c r="EC39" s="508"/>
      <c r="ED39" s="508"/>
      <c r="EE39" s="508"/>
      <c r="EF39" s="508"/>
      <c r="EG39" s="508"/>
      <c r="EH39" s="508"/>
      <c r="EI39" s="508"/>
      <c r="EJ39" s="508"/>
      <c r="EK39" s="508"/>
      <c r="EL39" s="508"/>
      <c r="EM39" s="508"/>
      <c r="EN39" s="508"/>
      <c r="EO39" s="508"/>
      <c r="EP39" s="508"/>
      <c r="EQ39" s="508"/>
      <c r="ER39" s="508"/>
      <c r="ES39" s="508"/>
      <c r="ET39" s="508"/>
      <c r="EU39" s="508"/>
      <c r="EV39" s="508"/>
      <c r="EW39" s="508"/>
      <c r="EX39" s="508"/>
      <c r="EY39" s="508"/>
      <c r="EZ39" s="508"/>
      <c r="FA39" s="508"/>
      <c r="FB39" s="508"/>
      <c r="FC39" s="508"/>
      <c r="FD39" s="508"/>
      <c r="FE39" s="508"/>
      <c r="FF39" s="508"/>
      <c r="FG39" s="508"/>
      <c r="FH39" s="508"/>
      <c r="FI39" s="508"/>
      <c r="FJ39" s="508"/>
      <c r="FK39" s="508"/>
      <c r="FL39" s="508"/>
      <c r="FM39" s="508"/>
      <c r="FN39" s="508"/>
      <c r="FO39" s="508"/>
      <c r="FP39" s="508"/>
      <c r="FQ39" s="508"/>
      <c r="FR39" s="508"/>
      <c r="FS39" s="508"/>
      <c r="FT39" s="508"/>
      <c r="FU39" s="508"/>
      <c r="FV39" s="508"/>
      <c r="FW39" s="508"/>
      <c r="FX39" s="508"/>
      <c r="FY39" s="508"/>
      <c r="FZ39" s="508"/>
      <c r="GA39" s="508"/>
      <c r="GB39" s="508"/>
      <c r="GC39" s="508"/>
      <c r="GD39" s="508"/>
      <c r="GE39" s="508"/>
      <c r="GF39" s="508"/>
      <c r="GG39" s="508"/>
      <c r="GH39" s="508"/>
      <c r="GI39" s="508"/>
      <c r="GJ39" s="508"/>
    </row>
    <row r="40" spans="1:192" s="316" customFormat="1" outlineLevel="1" x14ac:dyDescent="0.25">
      <c r="A40" s="277"/>
      <c r="B40" s="277"/>
      <c r="C40" s="278"/>
      <c r="D40" s="281"/>
      <c r="E40" s="508" t="s">
        <v>144</v>
      </c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8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8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8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508"/>
      <c r="BV40" s="508"/>
      <c r="BW40" s="508"/>
      <c r="BX40" s="508"/>
      <c r="BY40" s="508"/>
      <c r="BZ40" s="508"/>
      <c r="CA40" s="508"/>
      <c r="CB40" s="508"/>
      <c r="CC40" s="508"/>
      <c r="CD40" s="508"/>
      <c r="CE40" s="508"/>
      <c r="CF40" s="508"/>
      <c r="CG40" s="508"/>
      <c r="CH40" s="508"/>
      <c r="CI40" s="508"/>
      <c r="CJ40" s="508"/>
      <c r="CK40" s="508"/>
      <c r="CL40" s="508"/>
      <c r="CM40" s="508"/>
      <c r="CN40" s="508"/>
      <c r="CO40" s="508"/>
      <c r="CP40" s="508"/>
      <c r="CQ40" s="508"/>
      <c r="CR40" s="508"/>
      <c r="CS40" s="508"/>
      <c r="CT40" s="508"/>
      <c r="CU40" s="508"/>
      <c r="CV40" s="508"/>
      <c r="CW40" s="508"/>
      <c r="CX40" s="508"/>
      <c r="CY40" s="508"/>
      <c r="CZ40" s="508"/>
      <c r="DA40" s="508"/>
      <c r="DB40" s="508"/>
      <c r="DC40" s="508"/>
      <c r="DD40" s="508"/>
      <c r="DE40" s="508"/>
      <c r="DF40" s="508"/>
      <c r="DG40" s="508"/>
      <c r="DH40" s="508"/>
      <c r="DI40" s="508"/>
      <c r="DJ40" s="508"/>
      <c r="DK40" s="508"/>
      <c r="DL40" s="508"/>
      <c r="DM40" s="508"/>
      <c r="DN40" s="508"/>
      <c r="DO40" s="508"/>
      <c r="DP40" s="508"/>
      <c r="DQ40" s="508"/>
      <c r="DR40" s="508"/>
      <c r="DS40" s="508"/>
      <c r="DT40" s="508"/>
      <c r="DU40" s="508"/>
      <c r="DV40" s="508"/>
      <c r="DW40" s="508"/>
      <c r="DX40" s="508"/>
      <c r="DY40" s="508"/>
      <c r="DZ40" s="508"/>
      <c r="EA40" s="508"/>
      <c r="EB40" s="508"/>
      <c r="EC40" s="508"/>
      <c r="ED40" s="508"/>
      <c r="EE40" s="508"/>
      <c r="EF40" s="508"/>
      <c r="EG40" s="508"/>
      <c r="EH40" s="508"/>
      <c r="EI40" s="508"/>
      <c r="EJ40" s="508"/>
      <c r="EK40" s="508"/>
      <c r="EL40" s="508"/>
      <c r="EM40" s="508"/>
      <c r="EN40" s="508"/>
      <c r="EO40" s="508"/>
      <c r="EP40" s="508"/>
      <c r="EQ40" s="508"/>
      <c r="ER40" s="508"/>
      <c r="ES40" s="508"/>
      <c r="ET40" s="508"/>
      <c r="EU40" s="508"/>
      <c r="EV40" s="508"/>
      <c r="EW40" s="508"/>
      <c r="EX40" s="508"/>
      <c r="EY40" s="508"/>
      <c r="EZ40" s="508"/>
      <c r="FA40" s="508"/>
      <c r="FB40" s="508"/>
      <c r="FC40" s="508"/>
      <c r="FD40" s="508"/>
      <c r="FE40" s="508"/>
      <c r="FF40" s="508"/>
      <c r="FG40" s="508"/>
      <c r="FH40" s="508"/>
      <c r="FI40" s="508"/>
      <c r="FJ40" s="508"/>
      <c r="FK40" s="508"/>
      <c r="FL40" s="508"/>
      <c r="FM40" s="508"/>
      <c r="FN40" s="508"/>
      <c r="FO40" s="508"/>
      <c r="FP40" s="508"/>
      <c r="FQ40" s="508"/>
      <c r="FR40" s="508"/>
      <c r="FS40" s="508"/>
      <c r="FT40" s="508"/>
      <c r="FU40" s="508"/>
      <c r="FV40" s="508"/>
      <c r="FW40" s="508"/>
      <c r="FX40" s="508"/>
      <c r="FY40" s="508"/>
      <c r="FZ40" s="508"/>
      <c r="GA40" s="508"/>
      <c r="GB40" s="508"/>
      <c r="GC40" s="508"/>
      <c r="GD40" s="508"/>
      <c r="GE40" s="508"/>
      <c r="GF40" s="508"/>
      <c r="GG40" s="508"/>
      <c r="GH40" s="508"/>
      <c r="GI40" s="508"/>
      <c r="GJ40" s="508"/>
    </row>
    <row r="41" spans="1:192" s="316" customFormat="1" outlineLevel="1" x14ac:dyDescent="0.25">
      <c r="A41" s="277"/>
      <c r="B41" s="277"/>
      <c r="C41" s="278"/>
      <c r="D41" s="281"/>
      <c r="E41" s="508" t="s">
        <v>142</v>
      </c>
      <c r="F41" s="508"/>
      <c r="G41" s="508"/>
      <c r="H41" s="508"/>
      <c r="I41" s="508"/>
      <c r="J41" s="508"/>
      <c r="K41" s="508"/>
      <c r="L41" s="508"/>
      <c r="M41" s="508"/>
      <c r="N41" s="508"/>
      <c r="O41" s="508"/>
      <c r="P41" s="508"/>
      <c r="Q41" s="508"/>
      <c r="R41" s="508"/>
      <c r="S41" s="508"/>
      <c r="T41" s="508"/>
      <c r="U41" s="508"/>
      <c r="V41" s="508"/>
      <c r="W41" s="508"/>
      <c r="X41" s="508"/>
      <c r="Y41" s="508"/>
      <c r="Z41" s="508"/>
      <c r="AA41" s="508"/>
      <c r="AB41" s="508"/>
      <c r="AC41" s="508"/>
      <c r="AD41" s="508"/>
      <c r="AE41" s="508"/>
      <c r="AF41" s="508"/>
      <c r="AG41" s="508"/>
      <c r="AH41" s="508"/>
      <c r="AI41" s="508"/>
      <c r="AJ41" s="508"/>
      <c r="AK41" s="508"/>
      <c r="AL41" s="508"/>
      <c r="AM41" s="508"/>
      <c r="AN41" s="508"/>
      <c r="AO41" s="508"/>
      <c r="AP41" s="508"/>
      <c r="AQ41" s="508"/>
      <c r="AR41" s="508"/>
      <c r="AS41" s="508"/>
      <c r="AT41" s="508"/>
      <c r="AU41" s="508"/>
      <c r="AV41" s="508"/>
      <c r="AW41" s="508"/>
      <c r="AX41" s="508"/>
      <c r="AY41" s="508"/>
      <c r="AZ41" s="508"/>
      <c r="BA41" s="508"/>
      <c r="BB41" s="508"/>
      <c r="BC41" s="508"/>
      <c r="BD41" s="508"/>
      <c r="BE41" s="508"/>
      <c r="BF41" s="508"/>
      <c r="BG41" s="508"/>
      <c r="BH41" s="508"/>
      <c r="BI41" s="508"/>
      <c r="BJ41" s="508"/>
      <c r="BK41" s="508"/>
      <c r="BL41" s="508"/>
      <c r="BM41" s="508"/>
      <c r="BN41" s="508"/>
      <c r="BO41" s="508"/>
      <c r="BP41" s="508"/>
      <c r="BQ41" s="508"/>
      <c r="BR41" s="508"/>
      <c r="BS41" s="508"/>
      <c r="BT41" s="508"/>
      <c r="BU41" s="508"/>
      <c r="BV41" s="508"/>
      <c r="BW41" s="508"/>
      <c r="BX41" s="508"/>
      <c r="BY41" s="508"/>
      <c r="BZ41" s="508"/>
      <c r="CA41" s="508"/>
      <c r="CB41" s="508"/>
      <c r="CC41" s="508"/>
      <c r="CD41" s="508"/>
      <c r="CE41" s="508"/>
      <c r="CF41" s="508"/>
      <c r="CG41" s="508"/>
      <c r="CH41" s="508"/>
      <c r="CI41" s="508"/>
      <c r="CJ41" s="508"/>
      <c r="CK41" s="508"/>
      <c r="CL41" s="508"/>
      <c r="CM41" s="508"/>
      <c r="CN41" s="508"/>
      <c r="CO41" s="508"/>
      <c r="CP41" s="508"/>
      <c r="CQ41" s="508"/>
      <c r="CR41" s="508"/>
      <c r="CS41" s="508"/>
      <c r="CT41" s="508"/>
      <c r="CU41" s="508"/>
      <c r="CV41" s="508"/>
      <c r="CW41" s="508"/>
      <c r="CX41" s="508"/>
      <c r="CY41" s="508"/>
      <c r="CZ41" s="508"/>
      <c r="DA41" s="508"/>
      <c r="DB41" s="508"/>
      <c r="DC41" s="508"/>
      <c r="DD41" s="508"/>
      <c r="DE41" s="508"/>
      <c r="DF41" s="508"/>
      <c r="DG41" s="508"/>
      <c r="DH41" s="508"/>
      <c r="DI41" s="508"/>
      <c r="DJ41" s="508"/>
      <c r="DK41" s="508"/>
      <c r="DL41" s="508"/>
      <c r="DM41" s="508"/>
      <c r="DN41" s="508"/>
      <c r="DO41" s="508"/>
      <c r="DP41" s="508"/>
      <c r="DQ41" s="508"/>
      <c r="DR41" s="508"/>
      <c r="DS41" s="508"/>
      <c r="DT41" s="508"/>
      <c r="DU41" s="508"/>
      <c r="DV41" s="508"/>
      <c r="DW41" s="508"/>
      <c r="DX41" s="508"/>
      <c r="DY41" s="508"/>
      <c r="DZ41" s="508"/>
      <c r="EA41" s="508"/>
      <c r="EB41" s="508"/>
      <c r="EC41" s="508"/>
      <c r="ED41" s="508"/>
      <c r="EE41" s="508"/>
      <c r="EF41" s="508"/>
      <c r="EG41" s="508"/>
      <c r="EH41" s="508"/>
      <c r="EI41" s="508"/>
      <c r="EJ41" s="508"/>
      <c r="EK41" s="508"/>
      <c r="EL41" s="508"/>
      <c r="EM41" s="508"/>
      <c r="EN41" s="508"/>
      <c r="EO41" s="508"/>
      <c r="EP41" s="508"/>
      <c r="EQ41" s="508"/>
      <c r="ER41" s="508"/>
      <c r="ES41" s="508"/>
      <c r="ET41" s="508"/>
      <c r="EU41" s="508"/>
      <c r="EV41" s="508"/>
      <c r="EW41" s="508"/>
      <c r="EX41" s="508"/>
      <c r="EY41" s="508"/>
      <c r="EZ41" s="508"/>
      <c r="FA41" s="508"/>
      <c r="FB41" s="508"/>
      <c r="FC41" s="508"/>
      <c r="FD41" s="508"/>
      <c r="FE41" s="508"/>
      <c r="FF41" s="508"/>
      <c r="FG41" s="508"/>
      <c r="FH41" s="508"/>
      <c r="FI41" s="508"/>
      <c r="FJ41" s="508"/>
      <c r="FK41" s="508"/>
      <c r="FL41" s="508"/>
      <c r="FM41" s="508"/>
      <c r="FN41" s="508"/>
      <c r="FO41" s="508"/>
      <c r="FP41" s="508"/>
      <c r="FQ41" s="508"/>
      <c r="FR41" s="508"/>
      <c r="FS41" s="508"/>
      <c r="FT41" s="508"/>
      <c r="FU41" s="508"/>
      <c r="FV41" s="508"/>
      <c r="FW41" s="508"/>
      <c r="FX41" s="508"/>
      <c r="FY41" s="508"/>
      <c r="FZ41" s="508"/>
      <c r="GA41" s="508"/>
      <c r="GB41" s="508"/>
      <c r="GC41" s="508"/>
      <c r="GD41" s="508"/>
      <c r="GE41" s="508"/>
      <c r="GF41" s="508"/>
      <c r="GG41" s="508"/>
      <c r="GH41" s="508"/>
      <c r="GI41" s="508"/>
      <c r="GJ41" s="508"/>
    </row>
    <row r="42" spans="1:192" outlineLevel="1" x14ac:dyDescent="0.25">
      <c r="E42" s="280" t="s">
        <v>139</v>
      </c>
      <c r="F42" s="280"/>
      <c r="G42" s="280" t="str">
        <f>SMU</f>
        <v>$ 000s</v>
      </c>
      <c r="H42" s="280">
        <f ca="1" xml:space="preserve"> SUM(J42:GJ42)</f>
        <v>247953.36832533599</v>
      </c>
      <c r="I42" s="280"/>
      <c r="J42" s="280">
        <f t="shared" ref="J42:AO42" ca="1" si="38" xml:space="preserve"> J37 + SUM(J39:J41)</f>
        <v>0</v>
      </c>
      <c r="K42" s="280">
        <f t="shared" ca="1" si="38"/>
        <v>0</v>
      </c>
      <c r="L42" s="280">
        <f t="shared" ca="1" si="38"/>
        <v>0</v>
      </c>
      <c r="M42" s="280">
        <f t="shared" ca="1" si="38"/>
        <v>1961.8750000000018</v>
      </c>
      <c r="N42" s="280">
        <f t="shared" ca="1" si="38"/>
        <v>2450.6750000000011</v>
      </c>
      <c r="O42" s="280">
        <f t="shared" ca="1" si="38"/>
        <v>-752.46250000000146</v>
      </c>
      <c r="P42" s="280">
        <f t="shared" ca="1" si="38"/>
        <v>-701.625</v>
      </c>
      <c r="Q42" s="280">
        <f t="shared" ca="1" si="38"/>
        <v>2047.4712686567191</v>
      </c>
      <c r="R42" s="280">
        <f t="shared" ca="1" si="38"/>
        <v>2535.1436567164192</v>
      </c>
      <c r="S42" s="280">
        <f t="shared" ca="1" si="38"/>
        <v>-651.91766169154289</v>
      </c>
      <c r="T42" s="280">
        <f t="shared" ca="1" si="38"/>
        <v>-603.53016169154171</v>
      </c>
      <c r="U42" s="280">
        <f t="shared" ca="1" si="38"/>
        <v>2133.1962872206159</v>
      </c>
      <c r="V42" s="280">
        <f t="shared" ca="1" si="38"/>
        <v>2619.7527678770348</v>
      </c>
      <c r="W42" s="280">
        <f t="shared" ca="1" si="38"/>
        <v>-551.31234994183296</v>
      </c>
      <c r="X42" s="280">
        <f t="shared" ca="1" si="38"/>
        <v>-514.25609994183151</v>
      </c>
      <c r="Y42" s="280">
        <f t="shared" ca="1" si="38"/>
        <v>2219.0494151448911</v>
      </c>
      <c r="Z42" s="280">
        <f t="shared" ca="1" si="38"/>
        <v>2704.5016347035175</v>
      </c>
      <c r="AA42" s="280">
        <f t="shared" ca="1" si="38"/>
        <v>-450.64686561376493</v>
      </c>
      <c r="AB42" s="280">
        <f t="shared" ca="1" si="38"/>
        <v>-407.15936561376293</v>
      </c>
      <c r="AC42" s="280">
        <f t="shared" ca="1" si="38"/>
        <v>2305.0300150695452</v>
      </c>
      <c r="AD42" s="280">
        <f t="shared" ca="1" si="38"/>
        <v>2789.3895618940492</v>
      </c>
      <c r="AE42" s="280">
        <f t="shared" ca="1" si="38"/>
        <v>-349.92150807339704</v>
      </c>
      <c r="AF42" s="280">
        <f t="shared" ca="1" si="38"/>
        <v>-308.88400807339531</v>
      </c>
      <c r="AG42" s="280">
        <f t="shared" ca="1" si="38"/>
        <v>2391.1374528055185</v>
      </c>
      <c r="AH42" s="280">
        <f t="shared" ca="1" si="38"/>
        <v>2874.4158576060199</v>
      </c>
      <c r="AI42" s="280">
        <f t="shared" ca="1" si="38"/>
        <v>-249.136575197409</v>
      </c>
      <c r="AJ42" s="280">
        <f t="shared" ca="1" si="38"/>
        <v>-210.549075197408</v>
      </c>
      <c r="AK42" s="280">
        <f t="shared" ca="1" si="38"/>
        <v>2477.371097318925</v>
      </c>
      <c r="AL42" s="280">
        <f t="shared" ca="1" si="38"/>
        <v>2899.2494785453619</v>
      </c>
      <c r="AM42" s="280">
        <f t="shared" ca="1" si="38"/>
        <v>-205.11379623866264</v>
      </c>
      <c r="AN42" s="280">
        <f t="shared" ca="1" si="38"/>
        <v>-191.32044393143406</v>
      </c>
      <c r="AO42" s="280">
        <f t="shared" ca="1" si="38"/>
        <v>1941.2539217145686</v>
      </c>
      <c r="AP42" s="280">
        <f t="shared" ref="AP42:BU42" ca="1" si="39" xml:space="preserve"> AP37 + SUM(AP39:AP41)</f>
        <v>2311.8401845259596</v>
      </c>
      <c r="AQ42" s="280">
        <f t="shared" ca="1" si="39"/>
        <v>-173.27257009129607</v>
      </c>
      <c r="AR42" s="280">
        <f t="shared" ca="1" si="39"/>
        <v>-156.01487286789416</v>
      </c>
      <c r="AS42" s="280">
        <f t="shared" ca="1" si="39"/>
        <v>1965.9122957995926</v>
      </c>
      <c r="AT42" s="280">
        <f t="shared" ca="1" si="39"/>
        <v>2338.2803814130843</v>
      </c>
      <c r="AU42" s="280">
        <f t="shared" ca="1" si="39"/>
        <v>-132.31721018588769</v>
      </c>
      <c r="AV42" s="280">
        <f t="shared" ca="1" si="39"/>
        <v>-115.27453766096164</v>
      </c>
      <c r="AW42" s="280">
        <f t="shared" ca="1" si="39"/>
        <v>1998.7637596707355</v>
      </c>
      <c r="AX42" s="280">
        <f t="shared" ca="1" si="39"/>
        <v>2372.6030611906149</v>
      </c>
      <c r="AY42" s="280">
        <f t="shared" ca="1" si="39"/>
        <v>-83.929855578684737</v>
      </c>
      <c r="AZ42" s="280">
        <f t="shared" ca="1" si="39"/>
        <v>-67.516063512530309</v>
      </c>
      <c r="BA42" s="280">
        <f t="shared" ca="1" si="39"/>
        <v>3788.2903893265297</v>
      </c>
      <c r="BB42" s="280">
        <f t="shared" ca="1" si="39"/>
        <v>4140.8256603207283</v>
      </c>
      <c r="BC42" s="280">
        <f t="shared" ca="1" si="39"/>
        <v>1675.4393387875091</v>
      </c>
      <c r="BD42" s="280">
        <f t="shared" ca="1" si="39"/>
        <v>1669.6402277225097</v>
      </c>
      <c r="BE42" s="280">
        <f t="shared" ca="1" si="39"/>
        <v>3743.8223981248057</v>
      </c>
      <c r="BF42" s="280">
        <f t="shared" ca="1" si="39"/>
        <v>4096.6931043342374</v>
      </c>
      <c r="BG42" s="280">
        <f t="shared" ca="1" si="39"/>
        <v>1644.6743311899797</v>
      </c>
      <c r="BH42" s="280">
        <f t="shared" ca="1" si="39"/>
        <v>1639.950918983094</v>
      </c>
      <c r="BI42" s="280">
        <f t="shared" ca="1" si="39"/>
        <v>3704.8082802861009</v>
      </c>
      <c r="BJ42" s="280">
        <f t="shared" ca="1" si="39"/>
        <v>4056.8681907650021</v>
      </c>
      <c r="BK42" s="280">
        <f t="shared" ca="1" si="39"/>
        <v>1617.9460569207358</v>
      </c>
      <c r="BL42" s="280">
        <f t="shared" ca="1" si="39"/>
        <v>1614.0988081569014</v>
      </c>
      <c r="BM42" s="280">
        <f t="shared" ca="1" si="39"/>
        <v>3669.4932779502114</v>
      </c>
      <c r="BN42" s="280">
        <f t="shared" ca="1" si="39"/>
        <v>4020.5711757374834</v>
      </c>
      <c r="BO42" s="280">
        <f t="shared" ca="1" si="39"/>
        <v>1594.5140355515878</v>
      </c>
      <c r="BP42" s="280">
        <f t="shared" ca="1" si="39"/>
        <v>1591.3804273881403</v>
      </c>
      <c r="BQ42" s="280">
        <f t="shared" ca="1" si="39"/>
        <v>3637.2088291044602</v>
      </c>
      <c r="BR42" s="280">
        <f t="shared" ca="1" si="39"/>
        <v>3987.16685698733</v>
      </c>
      <c r="BS42" s="280">
        <f t="shared" ca="1" si="39"/>
        <v>1573.7750998105785</v>
      </c>
      <c r="BT42" s="280">
        <f t="shared" ca="1" si="39"/>
        <v>1571.2227563763995</v>
      </c>
      <c r="BU42" s="280">
        <f t="shared" ca="1" si="39"/>
        <v>3607.4102982448703</v>
      </c>
      <c r="BV42" s="280">
        <f t="shared" ref="BV42:DB42" ca="1" si="40" xml:space="preserve"> BV37 + SUM(BV39:BV41)</f>
        <v>3956.1377627735155</v>
      </c>
      <c r="BW42" s="280">
        <f t="shared" ca="1" si="40"/>
        <v>1555.2379250553518</v>
      </c>
      <c r="BX42" s="280">
        <f t="shared" ca="1" si="40"/>
        <v>1553.1590253760667</v>
      </c>
      <c r="BY42" s="280">
        <f t="shared" ca="1" si="40"/>
        <v>3579.6539892189949</v>
      </c>
      <c r="BZ42" s="280">
        <f t="shared" ca="1" si="40"/>
        <v>3927.0623140773378</v>
      </c>
      <c r="CA42" s="280">
        <f t="shared" ca="1" si="40"/>
        <v>1538.5022833690045</v>
      </c>
      <c r="CB42" s="280">
        <f t="shared" ca="1" si="40"/>
        <v>1536.809006587104</v>
      </c>
      <c r="CC42" s="280">
        <f t="shared" ca="1" si="40"/>
        <v>3553.5784220405676</v>
      </c>
      <c r="CD42" s="280">
        <f t="shared" ca="1" si="40"/>
        <v>3899.5970375746506</v>
      </c>
      <c r="CE42" s="280">
        <f t="shared" ca="1" si="40"/>
        <v>1523.2421458904794</v>
      </c>
      <c r="CF42" s="280">
        <f t="shared" ca="1" si="40"/>
        <v>1521.8629613686417</v>
      </c>
      <c r="CG42" s="280">
        <f t="shared" ca="1" si="40"/>
        <v>3528.8890827358509</v>
      </c>
      <c r="CH42" s="280">
        <f t="shared" ca="1" si="40"/>
        <v>3873.4620779882243</v>
      </c>
      <c r="CI42" s="280">
        <f t="shared" ca="1" si="40"/>
        <v>1509.1919195560372</v>
      </c>
      <c r="CJ42" s="280">
        <f t="shared" ca="1" si="40"/>
        <v>1508.068565143097</v>
      </c>
      <c r="CK42" s="280">
        <f t="shared" ca="1" si="40"/>
        <v>3505.3460019960339</v>
      </c>
      <c r="CL42" s="280">
        <f t="shared" ca="1" si="40"/>
        <v>3848.4293978058486</v>
      </c>
      <c r="CM42" s="280">
        <f t="shared" ca="1" si="40"/>
        <v>1496.1352368381677</v>
      </c>
      <c r="CN42" s="280">
        <f t="shared" ca="1" si="40"/>
        <v>1495.2202576478633</v>
      </c>
      <c r="CO42" s="280">
        <f t="shared" ca="1" si="40"/>
        <v>3482.7536379098387</v>
      </c>
      <c r="CP42" s="280">
        <f t="shared" ca="1" si="40"/>
        <v>3824.3131658746629</v>
      </c>
      <c r="CQ42" s="280">
        <f t="shared" ca="1" si="40"/>
        <v>1483.8958249168613</v>
      </c>
      <c r="CR42" s="280">
        <f t="shared" ca="1" si="40"/>
        <v>1483.1505686477385</v>
      </c>
      <c r="CS42" s="280">
        <f t="shared" ca="1" si="40"/>
        <v>3460.9526353838796</v>
      </c>
      <c r="CT42" s="280">
        <f t="shared" ca="1" si="40"/>
        <v>3800.9619288488307</v>
      </c>
      <c r="CU42" s="280">
        <f t="shared" ca="1" si="40"/>
        <v>1472.3300685615443</v>
      </c>
      <c r="CV42" s="280">
        <f t="shared" ca="1" si="40"/>
        <v>1471.723052672492</v>
      </c>
      <c r="CW42" s="280">
        <f t="shared" ca="1" si="40"/>
        <v>3439.813114136904</v>
      </c>
      <c r="CX42" s="280">
        <f t="shared" ca="1" si="40"/>
        <v>3778.2522347824433</v>
      </c>
      <c r="CY42" s="280">
        <f t="shared" ca="1" si="40"/>
        <v>1461.3209525509376</v>
      </c>
      <c r="CZ42" s="280">
        <f t="shared" ca="1" si="40"/>
        <v>1460.8265343154558</v>
      </c>
      <c r="DA42" s="280">
        <f t="shared" ca="1" si="40"/>
        <v>3419.2292017270838</v>
      </c>
      <c r="DB42" s="280">
        <f t="shared" ca="1" si="40"/>
        <v>3756.0834395037982</v>
      </c>
      <c r="DC42" s="280">
        <f t="shared" ref="DC42:EG42" ca="1" si="41" xml:space="preserve"> DC37 + SUM(DC39:DC41)</f>
        <v>1450.7731277351911</v>
      </c>
      <c r="DD42" s="280">
        <f t="shared" ca="1" si="41"/>
        <v>1450.3704209922771</v>
      </c>
      <c r="DE42" s="280">
        <f t="shared" ca="1" si="41"/>
        <v>3399.1145806664449</v>
      </c>
      <c r="DF42" s="280">
        <f t="shared" ca="1" si="41"/>
        <v>3734.3734763724942</v>
      </c>
      <c r="DG42" s="280">
        <f t="shared" ca="1" si="41"/>
        <v>1440.6088923116638</v>
      </c>
      <c r="DH42" s="280">
        <f t="shared" ca="1" si="41"/>
        <v>1440.2808851526436</v>
      </c>
      <c r="DI42" s="280">
        <f t="shared" ca="1" si="41"/>
        <v>3379.39886151569</v>
      </c>
      <c r="DJ42" s="280">
        <f t="shared" ca="1" si="41"/>
        <v>3713.0554107178864</v>
      </c>
      <c r="DK42" s="280">
        <f t="shared" ca="1" si="41"/>
        <v>1430.7649185479572</v>
      </c>
      <c r="DL42" s="280">
        <f t="shared" ca="1" si="41"/>
        <v>1430.4977546668902</v>
      </c>
      <c r="DM42" s="280">
        <f t="shared" ca="1" si="41"/>
        <v>3360.0246287451669</v>
      </c>
      <c r="DN42" s="280">
        <f t="shared" ca="1" si="41"/>
        <v>3692.074633405402</v>
      </c>
      <c r="DO42" s="280">
        <f t="shared" ca="1" si="41"/>
        <v>1421.18958667639</v>
      </c>
      <c r="DP42" s="280">
        <f t="shared" ca="1" si="41"/>
        <v>1420.9719800254875</v>
      </c>
      <c r="DQ42" s="280">
        <f t="shared" ca="1" si="41"/>
        <v>3340.9450345681144</v>
      </c>
      <c r="DR42" s="280">
        <f t="shared" ca="1" si="41"/>
        <v>3671.3865749765187</v>
      </c>
      <c r="DS42" s="280">
        <f t="shared" ca="1" si="41"/>
        <v>1411.8408133334219</v>
      </c>
      <c r="DT42" s="280">
        <f t="shared" ca="1" si="41"/>
        <v>1411.66357135622</v>
      </c>
      <c r="DU42" s="280">
        <f t="shared" ca="1" si="41"/>
        <v>3322.1218391007496</v>
      </c>
      <c r="DV42" s="280">
        <f t="shared" ca="1" si="41"/>
        <v>3650.9548437992553</v>
      </c>
      <c r="DW42" s="280">
        <f t="shared" ca="1" si="41"/>
        <v>1402.6842828090219</v>
      </c>
      <c r="DX42" s="280">
        <f t="shared" ca="1" si="41"/>
        <v>1402.5399181108287</v>
      </c>
      <c r="DY42" s="280">
        <f t="shared" ca="1" si="41"/>
        <v>3303.5238140583629</v>
      </c>
      <c r="DZ42" s="280">
        <f t="shared" ca="1" si="41"/>
        <v>3630.7497095778749</v>
      </c>
      <c r="EA42" s="280">
        <f t="shared" ca="1" si="41"/>
        <v>1393.692006387269</v>
      </c>
      <c r="EB42" s="280">
        <f t="shared" ca="1" si="41"/>
        <v>1436.0229480122753</v>
      </c>
      <c r="EC42" s="280">
        <f t="shared" ca="1" si="41"/>
        <v>0</v>
      </c>
      <c r="ED42" s="280">
        <f t="shared" ca="1" si="41"/>
        <v>0</v>
      </c>
      <c r="EE42" s="280">
        <f t="shared" ca="1" si="41"/>
        <v>0</v>
      </c>
      <c r="EF42" s="280">
        <f t="shared" ca="1" si="41"/>
        <v>0</v>
      </c>
      <c r="EG42" s="280">
        <f t="shared" ca="1" si="41"/>
        <v>0</v>
      </c>
      <c r="EH42" s="280">
        <f t="shared" ref="EH42:FM42" ca="1" si="42" xml:space="preserve"> EH37 + SUM(EH39:EH41)</f>
        <v>0</v>
      </c>
      <c r="EI42" s="280">
        <f t="shared" ca="1" si="42"/>
        <v>0</v>
      </c>
      <c r="EJ42" s="280">
        <f t="shared" ca="1" si="42"/>
        <v>0</v>
      </c>
      <c r="EK42" s="280">
        <f t="shared" ca="1" si="42"/>
        <v>0</v>
      </c>
      <c r="EL42" s="280">
        <f t="shared" ca="1" si="42"/>
        <v>0</v>
      </c>
      <c r="EM42" s="280">
        <f t="shared" ca="1" si="42"/>
        <v>0</v>
      </c>
      <c r="EN42" s="280">
        <f t="shared" ca="1" si="42"/>
        <v>0</v>
      </c>
      <c r="EO42" s="280">
        <f t="shared" ca="1" si="42"/>
        <v>0</v>
      </c>
      <c r="EP42" s="280">
        <f t="shared" ca="1" si="42"/>
        <v>0</v>
      </c>
      <c r="EQ42" s="280">
        <f t="shared" ca="1" si="42"/>
        <v>0</v>
      </c>
      <c r="ER42" s="280">
        <f t="shared" ca="1" si="42"/>
        <v>0</v>
      </c>
      <c r="ES42" s="280">
        <f t="shared" ca="1" si="42"/>
        <v>0</v>
      </c>
      <c r="ET42" s="280">
        <f t="shared" ca="1" si="42"/>
        <v>0</v>
      </c>
      <c r="EU42" s="280">
        <f t="shared" ca="1" si="42"/>
        <v>0</v>
      </c>
      <c r="EV42" s="280">
        <f t="shared" ca="1" si="42"/>
        <v>0</v>
      </c>
      <c r="EW42" s="280">
        <f t="shared" ca="1" si="42"/>
        <v>0</v>
      </c>
      <c r="EX42" s="280">
        <f t="shared" ca="1" si="42"/>
        <v>0</v>
      </c>
      <c r="EY42" s="280">
        <f t="shared" ca="1" si="42"/>
        <v>0</v>
      </c>
      <c r="EZ42" s="280">
        <f t="shared" ca="1" si="42"/>
        <v>0</v>
      </c>
      <c r="FA42" s="280">
        <f t="shared" ca="1" si="42"/>
        <v>0</v>
      </c>
      <c r="FB42" s="280">
        <f t="shared" ca="1" si="42"/>
        <v>0</v>
      </c>
      <c r="FC42" s="280">
        <f t="shared" ca="1" si="42"/>
        <v>0</v>
      </c>
      <c r="FD42" s="280">
        <f t="shared" ca="1" si="42"/>
        <v>0</v>
      </c>
      <c r="FE42" s="280">
        <f t="shared" ca="1" si="42"/>
        <v>0</v>
      </c>
      <c r="FF42" s="280">
        <f t="shared" ca="1" si="42"/>
        <v>0</v>
      </c>
      <c r="FG42" s="280">
        <f t="shared" ca="1" si="42"/>
        <v>0</v>
      </c>
      <c r="FH42" s="280">
        <f t="shared" ca="1" si="42"/>
        <v>0</v>
      </c>
      <c r="FI42" s="280">
        <f t="shared" ca="1" si="42"/>
        <v>0</v>
      </c>
      <c r="FJ42" s="280">
        <f t="shared" ca="1" si="42"/>
        <v>0</v>
      </c>
      <c r="FK42" s="280">
        <f t="shared" ca="1" si="42"/>
        <v>0</v>
      </c>
      <c r="FL42" s="280">
        <f t="shared" ca="1" si="42"/>
        <v>0</v>
      </c>
      <c r="FM42" s="280">
        <f t="shared" ca="1" si="42"/>
        <v>0</v>
      </c>
      <c r="FN42" s="280">
        <f t="shared" ref="FN42:GJ42" ca="1" si="43" xml:space="preserve"> FN37 + SUM(FN39:FN41)</f>
        <v>0</v>
      </c>
      <c r="FO42" s="280">
        <f t="shared" ca="1" si="43"/>
        <v>0</v>
      </c>
      <c r="FP42" s="280">
        <f t="shared" ca="1" si="43"/>
        <v>0</v>
      </c>
      <c r="FQ42" s="280">
        <f t="shared" ca="1" si="43"/>
        <v>0</v>
      </c>
      <c r="FR42" s="280">
        <f t="shared" ca="1" si="43"/>
        <v>0</v>
      </c>
      <c r="FS42" s="280">
        <f t="shared" ca="1" si="43"/>
        <v>0</v>
      </c>
      <c r="FT42" s="280">
        <f t="shared" ca="1" si="43"/>
        <v>0</v>
      </c>
      <c r="FU42" s="280">
        <f t="shared" ca="1" si="43"/>
        <v>0</v>
      </c>
      <c r="FV42" s="280">
        <f t="shared" ca="1" si="43"/>
        <v>0</v>
      </c>
      <c r="FW42" s="280">
        <f t="shared" ca="1" si="43"/>
        <v>0</v>
      </c>
      <c r="FX42" s="280">
        <f t="shared" ca="1" si="43"/>
        <v>0</v>
      </c>
      <c r="FY42" s="280">
        <f t="shared" ca="1" si="43"/>
        <v>0</v>
      </c>
      <c r="FZ42" s="280">
        <f t="shared" ca="1" si="43"/>
        <v>0</v>
      </c>
      <c r="GA42" s="280">
        <f t="shared" ca="1" si="43"/>
        <v>0</v>
      </c>
      <c r="GB42" s="280">
        <f t="shared" ca="1" si="43"/>
        <v>0</v>
      </c>
      <c r="GC42" s="280">
        <f t="shared" ca="1" si="43"/>
        <v>0</v>
      </c>
      <c r="GD42" s="280">
        <f t="shared" ca="1" si="43"/>
        <v>0</v>
      </c>
      <c r="GE42" s="280">
        <f t="shared" ca="1" si="43"/>
        <v>0</v>
      </c>
      <c r="GF42" s="280">
        <f t="shared" ca="1" si="43"/>
        <v>0</v>
      </c>
      <c r="GG42" s="280">
        <f t="shared" ca="1" si="43"/>
        <v>0</v>
      </c>
      <c r="GH42" s="280">
        <f t="shared" ca="1" si="43"/>
        <v>0</v>
      </c>
      <c r="GI42" s="280">
        <f t="shared" ca="1" si="43"/>
        <v>0</v>
      </c>
      <c r="GJ42" s="280">
        <f t="shared" ca="1" si="43"/>
        <v>0</v>
      </c>
    </row>
    <row r="43" spans="1:192" outlineLevel="1" x14ac:dyDescent="0.25"/>
    <row r="44" spans="1:192" s="316" customFormat="1" outlineLevel="1" x14ac:dyDescent="0.25">
      <c r="A44" s="277"/>
      <c r="B44" s="277"/>
      <c r="C44" s="278"/>
      <c r="D44" s="281"/>
      <c r="E44" s="415" t="str">
        <f xml:space="preserve"> Debt!E$84</f>
        <v>RCF drawdown</v>
      </c>
      <c r="F44" s="415">
        <f xml:space="preserve"> Debt!F$84</f>
        <v>0</v>
      </c>
      <c r="G44" s="415" t="str">
        <f xml:space="preserve"> Debt!G$84</f>
        <v>$ 000s</v>
      </c>
      <c r="H44" s="415">
        <f ca="1" xml:space="preserve"> Debt!H$84</f>
        <v>6876.1605211032402</v>
      </c>
      <c r="I44" s="415">
        <f xml:space="preserve"> Debt!I$84</f>
        <v>0</v>
      </c>
      <c r="J44" s="415">
        <f ca="1" xml:space="preserve"> Debt!J$84</f>
        <v>0</v>
      </c>
      <c r="K44" s="415">
        <f ca="1" xml:space="preserve"> Debt!K$84</f>
        <v>0</v>
      </c>
      <c r="L44" s="415">
        <f ca="1" xml:space="preserve"> Debt!L$84</f>
        <v>0</v>
      </c>
      <c r="M44" s="415">
        <f ca="1" xml:space="preserve"> Debt!M$84</f>
        <v>0</v>
      </c>
      <c r="N44" s="415">
        <f ca="1" xml:space="preserve"> Debt!N$84</f>
        <v>0</v>
      </c>
      <c r="O44" s="415">
        <f ca="1" xml:space="preserve"> Debt!O$84</f>
        <v>752.46250000000146</v>
      </c>
      <c r="P44" s="415">
        <f ca="1" xml:space="preserve"> Debt!P$84</f>
        <v>701.625</v>
      </c>
      <c r="Q44" s="415">
        <f ca="1" xml:space="preserve"> Debt!Q$84</f>
        <v>0</v>
      </c>
      <c r="R44" s="415">
        <f ca="1" xml:space="preserve"> Debt!R$84</f>
        <v>0</v>
      </c>
      <c r="S44" s="415">
        <f ca="1" xml:space="preserve"> Debt!S$84</f>
        <v>651.91766169154289</v>
      </c>
      <c r="T44" s="415">
        <f ca="1" xml:space="preserve"> Debt!T$84</f>
        <v>603.53016169154171</v>
      </c>
      <c r="U44" s="415">
        <f ca="1" xml:space="preserve"> Debt!U$84</f>
        <v>0</v>
      </c>
      <c r="V44" s="415">
        <f ca="1" xml:space="preserve"> Debt!V$84</f>
        <v>0</v>
      </c>
      <c r="W44" s="415">
        <f ca="1" xml:space="preserve"> Debt!W$84</f>
        <v>551.31234994183296</v>
      </c>
      <c r="X44" s="415">
        <f ca="1" xml:space="preserve"> Debt!X$84</f>
        <v>514.25609994183151</v>
      </c>
      <c r="Y44" s="415">
        <f ca="1" xml:space="preserve"> Debt!Y$84</f>
        <v>0</v>
      </c>
      <c r="Z44" s="415">
        <f ca="1" xml:space="preserve"> Debt!Z$84</f>
        <v>0</v>
      </c>
      <c r="AA44" s="415">
        <f ca="1" xml:space="preserve"> Debt!AA$84</f>
        <v>450.64686561376493</v>
      </c>
      <c r="AB44" s="415">
        <f ca="1" xml:space="preserve"> Debt!AB$84</f>
        <v>407.15936561376293</v>
      </c>
      <c r="AC44" s="415">
        <f ca="1" xml:space="preserve"> Debt!AC$84</f>
        <v>0</v>
      </c>
      <c r="AD44" s="415">
        <f ca="1" xml:space="preserve"> Debt!AD$84</f>
        <v>0</v>
      </c>
      <c r="AE44" s="415">
        <f ca="1" xml:space="preserve"> Debt!AE$84</f>
        <v>349.92150807339704</v>
      </c>
      <c r="AF44" s="415">
        <f ca="1" xml:space="preserve"> Debt!AF$84</f>
        <v>308.88400807339531</v>
      </c>
      <c r="AG44" s="415">
        <f ca="1" xml:space="preserve"> Debt!AG$84</f>
        <v>0</v>
      </c>
      <c r="AH44" s="415">
        <f ca="1" xml:space="preserve"> Debt!AH$84</f>
        <v>0</v>
      </c>
      <c r="AI44" s="415">
        <f ca="1" xml:space="preserve"> Debt!AI$84</f>
        <v>249.136575197409</v>
      </c>
      <c r="AJ44" s="415">
        <f ca="1" xml:space="preserve"> Debt!AJ$84</f>
        <v>210.549075197408</v>
      </c>
      <c r="AK44" s="415">
        <f ca="1" xml:space="preserve"> Debt!AK$84</f>
        <v>0</v>
      </c>
      <c r="AL44" s="415">
        <f ca="1" xml:space="preserve"> Debt!AL$84</f>
        <v>0</v>
      </c>
      <c r="AM44" s="415">
        <f ca="1" xml:space="preserve"> Debt!AM$84</f>
        <v>205.11379623866264</v>
      </c>
      <c r="AN44" s="415">
        <f ca="1" xml:space="preserve"> Debt!AN$84</f>
        <v>191.32044393143406</v>
      </c>
      <c r="AO44" s="415">
        <f ca="1" xml:space="preserve"> Debt!AO$84</f>
        <v>0</v>
      </c>
      <c r="AP44" s="415">
        <f ca="1" xml:space="preserve"> Debt!AP$84</f>
        <v>0</v>
      </c>
      <c r="AQ44" s="415">
        <f ca="1" xml:space="preserve"> Debt!AQ$84</f>
        <v>173.27257009129607</v>
      </c>
      <c r="AR44" s="415">
        <f ca="1" xml:space="preserve"> Debt!AR$84</f>
        <v>156.01487286789416</v>
      </c>
      <c r="AS44" s="415">
        <f ca="1" xml:space="preserve"> Debt!AS$84</f>
        <v>0</v>
      </c>
      <c r="AT44" s="415">
        <f ca="1" xml:space="preserve"> Debt!AT$84</f>
        <v>0</v>
      </c>
      <c r="AU44" s="415">
        <f ca="1" xml:space="preserve"> Debt!AU$84</f>
        <v>132.31721018588769</v>
      </c>
      <c r="AV44" s="415">
        <f ca="1" xml:space="preserve"> Debt!AV$84</f>
        <v>115.27453766096164</v>
      </c>
      <c r="AW44" s="415">
        <f ca="1" xml:space="preserve"> Debt!AW$84</f>
        <v>0</v>
      </c>
      <c r="AX44" s="415">
        <f ca="1" xml:space="preserve"> Debt!AX$84</f>
        <v>0</v>
      </c>
      <c r="AY44" s="415">
        <f ca="1" xml:space="preserve"> Debt!AY$84</f>
        <v>83.929855578684737</v>
      </c>
      <c r="AZ44" s="415">
        <f ca="1" xml:space="preserve"> Debt!AZ$84</f>
        <v>67.516063512530309</v>
      </c>
      <c r="BA44" s="415">
        <f ca="1" xml:space="preserve"> Debt!BA$84</f>
        <v>0</v>
      </c>
      <c r="BB44" s="415">
        <f ca="1" xml:space="preserve"> Debt!BB$84</f>
        <v>0</v>
      </c>
      <c r="BC44" s="415">
        <f ca="1" xml:space="preserve"> Debt!BC$84</f>
        <v>0</v>
      </c>
      <c r="BD44" s="415">
        <f ca="1" xml:space="preserve"> Debt!BD$84</f>
        <v>0</v>
      </c>
      <c r="BE44" s="415">
        <f ca="1" xml:space="preserve"> Debt!BE$84</f>
        <v>0</v>
      </c>
      <c r="BF44" s="415">
        <f ca="1" xml:space="preserve"> Debt!BF$84</f>
        <v>0</v>
      </c>
      <c r="BG44" s="415">
        <f ca="1" xml:space="preserve"> Debt!BG$84</f>
        <v>0</v>
      </c>
      <c r="BH44" s="415">
        <f ca="1" xml:space="preserve"> Debt!BH$84</f>
        <v>0</v>
      </c>
      <c r="BI44" s="415">
        <f ca="1" xml:space="preserve"> Debt!BI$84</f>
        <v>0</v>
      </c>
      <c r="BJ44" s="415">
        <f ca="1" xml:space="preserve"> Debt!BJ$84</f>
        <v>0</v>
      </c>
      <c r="BK44" s="415">
        <f ca="1" xml:space="preserve"> Debt!BK$84</f>
        <v>0</v>
      </c>
      <c r="BL44" s="415">
        <f ca="1" xml:space="preserve"> Debt!BL$84</f>
        <v>0</v>
      </c>
      <c r="BM44" s="415">
        <f ca="1" xml:space="preserve"> Debt!BM$84</f>
        <v>0</v>
      </c>
      <c r="BN44" s="415">
        <f ca="1" xml:space="preserve"> Debt!BN$84</f>
        <v>0</v>
      </c>
      <c r="BO44" s="415">
        <f ca="1" xml:space="preserve"> Debt!BO$84</f>
        <v>0</v>
      </c>
      <c r="BP44" s="415">
        <f ca="1" xml:space="preserve"> Debt!BP$84</f>
        <v>0</v>
      </c>
      <c r="BQ44" s="415">
        <f ca="1" xml:space="preserve"> Debt!BQ$84</f>
        <v>0</v>
      </c>
      <c r="BR44" s="415">
        <f ca="1" xml:space="preserve"> Debt!BR$84</f>
        <v>0</v>
      </c>
      <c r="BS44" s="415">
        <f ca="1" xml:space="preserve"> Debt!BS$84</f>
        <v>0</v>
      </c>
      <c r="BT44" s="415">
        <f ca="1" xml:space="preserve"> Debt!BT$84</f>
        <v>0</v>
      </c>
      <c r="BU44" s="415">
        <f ca="1" xml:space="preserve"> Debt!BU$84</f>
        <v>0</v>
      </c>
      <c r="BV44" s="415">
        <f ca="1" xml:space="preserve"> Debt!BV$84</f>
        <v>0</v>
      </c>
      <c r="BW44" s="415">
        <f ca="1" xml:space="preserve"> Debt!BW$84</f>
        <v>0</v>
      </c>
      <c r="BX44" s="415">
        <f ca="1" xml:space="preserve"> Debt!BX$84</f>
        <v>0</v>
      </c>
      <c r="BY44" s="415">
        <f ca="1" xml:space="preserve"> Debt!BY$84</f>
        <v>0</v>
      </c>
      <c r="BZ44" s="415">
        <f ca="1" xml:space="preserve"> Debt!BZ$84</f>
        <v>0</v>
      </c>
      <c r="CA44" s="415">
        <f ca="1" xml:space="preserve"> Debt!CA$84</f>
        <v>0</v>
      </c>
      <c r="CB44" s="415">
        <f ca="1" xml:space="preserve"> Debt!CB$84</f>
        <v>0</v>
      </c>
      <c r="CC44" s="415">
        <f ca="1" xml:space="preserve"> Debt!CC$84</f>
        <v>0</v>
      </c>
      <c r="CD44" s="415">
        <f ca="1" xml:space="preserve"> Debt!CD$84</f>
        <v>0</v>
      </c>
      <c r="CE44" s="415">
        <f ca="1" xml:space="preserve"> Debt!CE$84</f>
        <v>0</v>
      </c>
      <c r="CF44" s="415">
        <f ca="1" xml:space="preserve"> Debt!CF$84</f>
        <v>0</v>
      </c>
      <c r="CG44" s="415">
        <f ca="1" xml:space="preserve"> Debt!CG$84</f>
        <v>0</v>
      </c>
      <c r="CH44" s="415">
        <f ca="1" xml:space="preserve"> Debt!CH$84</f>
        <v>0</v>
      </c>
      <c r="CI44" s="415">
        <f ca="1" xml:space="preserve"> Debt!CI$84</f>
        <v>0</v>
      </c>
      <c r="CJ44" s="415">
        <f ca="1" xml:space="preserve"> Debt!CJ$84</f>
        <v>0</v>
      </c>
      <c r="CK44" s="415">
        <f ca="1" xml:space="preserve"> Debt!CK$84</f>
        <v>0</v>
      </c>
      <c r="CL44" s="415">
        <f ca="1" xml:space="preserve"> Debt!CL$84</f>
        <v>0</v>
      </c>
      <c r="CM44" s="415">
        <f ca="1" xml:space="preserve"> Debt!CM$84</f>
        <v>0</v>
      </c>
      <c r="CN44" s="415">
        <f ca="1" xml:space="preserve"> Debt!CN$84</f>
        <v>0</v>
      </c>
      <c r="CO44" s="415">
        <f ca="1" xml:space="preserve"> Debt!CO$84</f>
        <v>0</v>
      </c>
      <c r="CP44" s="415">
        <f ca="1" xml:space="preserve"> Debt!CP$84</f>
        <v>0</v>
      </c>
      <c r="CQ44" s="415">
        <f ca="1" xml:space="preserve"> Debt!CQ$84</f>
        <v>0</v>
      </c>
      <c r="CR44" s="415">
        <f ca="1" xml:space="preserve"> Debt!CR$84</f>
        <v>0</v>
      </c>
      <c r="CS44" s="415">
        <f ca="1" xml:space="preserve"> Debt!CS$84</f>
        <v>0</v>
      </c>
      <c r="CT44" s="415">
        <f ca="1" xml:space="preserve"> Debt!CT$84</f>
        <v>0</v>
      </c>
      <c r="CU44" s="415">
        <f ca="1" xml:space="preserve"> Debt!CU$84</f>
        <v>0</v>
      </c>
      <c r="CV44" s="415">
        <f ca="1" xml:space="preserve"> Debt!CV$84</f>
        <v>0</v>
      </c>
      <c r="CW44" s="415">
        <f ca="1" xml:space="preserve"> Debt!CW$84</f>
        <v>0</v>
      </c>
      <c r="CX44" s="415">
        <f ca="1" xml:space="preserve"> Debt!CX$84</f>
        <v>0</v>
      </c>
      <c r="CY44" s="415">
        <f ca="1" xml:space="preserve"> Debt!CY$84</f>
        <v>0</v>
      </c>
      <c r="CZ44" s="415">
        <f ca="1" xml:space="preserve"> Debt!CZ$84</f>
        <v>0</v>
      </c>
      <c r="DA44" s="415">
        <f ca="1" xml:space="preserve"> Debt!DA$84</f>
        <v>0</v>
      </c>
      <c r="DB44" s="415">
        <f ca="1" xml:space="preserve"> Debt!DB$84</f>
        <v>0</v>
      </c>
      <c r="DC44" s="415">
        <f ca="1" xml:space="preserve"> Debt!DC$84</f>
        <v>0</v>
      </c>
      <c r="DD44" s="415">
        <f ca="1" xml:space="preserve"> Debt!DD$84</f>
        <v>0</v>
      </c>
      <c r="DE44" s="415">
        <f ca="1" xml:space="preserve"> Debt!DE$84</f>
        <v>0</v>
      </c>
      <c r="DF44" s="415">
        <f ca="1" xml:space="preserve"> Debt!DF$84</f>
        <v>0</v>
      </c>
      <c r="DG44" s="415">
        <f ca="1" xml:space="preserve"> Debt!DG$84</f>
        <v>0</v>
      </c>
      <c r="DH44" s="415">
        <f ca="1" xml:space="preserve"> Debt!DH$84</f>
        <v>0</v>
      </c>
      <c r="DI44" s="415">
        <f ca="1" xml:space="preserve"> Debt!DI$84</f>
        <v>0</v>
      </c>
      <c r="DJ44" s="415">
        <f ca="1" xml:space="preserve"> Debt!DJ$84</f>
        <v>0</v>
      </c>
      <c r="DK44" s="415">
        <f ca="1" xml:space="preserve"> Debt!DK$84</f>
        <v>0</v>
      </c>
      <c r="DL44" s="415">
        <f ca="1" xml:space="preserve"> Debt!DL$84</f>
        <v>0</v>
      </c>
      <c r="DM44" s="415">
        <f ca="1" xml:space="preserve"> Debt!DM$84</f>
        <v>0</v>
      </c>
      <c r="DN44" s="415">
        <f ca="1" xml:space="preserve"> Debt!DN$84</f>
        <v>0</v>
      </c>
      <c r="DO44" s="415">
        <f ca="1" xml:space="preserve"> Debt!DO$84</f>
        <v>0</v>
      </c>
      <c r="DP44" s="415">
        <f ca="1" xml:space="preserve"> Debt!DP$84</f>
        <v>0</v>
      </c>
      <c r="DQ44" s="415">
        <f ca="1" xml:space="preserve"> Debt!DQ$84</f>
        <v>0</v>
      </c>
      <c r="DR44" s="415">
        <f ca="1" xml:space="preserve"> Debt!DR$84</f>
        <v>0</v>
      </c>
      <c r="DS44" s="415">
        <f ca="1" xml:space="preserve"> Debt!DS$84</f>
        <v>0</v>
      </c>
      <c r="DT44" s="415">
        <f ca="1" xml:space="preserve"> Debt!DT$84</f>
        <v>0</v>
      </c>
      <c r="DU44" s="415">
        <f ca="1" xml:space="preserve"> Debt!DU$84</f>
        <v>0</v>
      </c>
      <c r="DV44" s="415">
        <f ca="1" xml:space="preserve"> Debt!DV$84</f>
        <v>0</v>
      </c>
      <c r="DW44" s="415">
        <f ca="1" xml:space="preserve"> Debt!DW$84</f>
        <v>0</v>
      </c>
      <c r="DX44" s="415">
        <f ca="1" xml:space="preserve"> Debt!DX$84</f>
        <v>0</v>
      </c>
      <c r="DY44" s="415">
        <f ca="1" xml:space="preserve"> Debt!DY$84</f>
        <v>0</v>
      </c>
      <c r="DZ44" s="415">
        <f ca="1" xml:space="preserve"> Debt!DZ$84</f>
        <v>0</v>
      </c>
      <c r="EA44" s="415">
        <f ca="1" xml:space="preserve"> Debt!EA$84</f>
        <v>0</v>
      </c>
      <c r="EB44" s="415">
        <f ca="1" xml:space="preserve"> Debt!EB$84</f>
        <v>0</v>
      </c>
      <c r="EC44" s="415">
        <f ca="1" xml:space="preserve"> Debt!EC$84</f>
        <v>0</v>
      </c>
      <c r="ED44" s="415">
        <f ca="1" xml:space="preserve"> Debt!ED$84</f>
        <v>0</v>
      </c>
      <c r="EE44" s="415">
        <f ca="1" xml:space="preserve"> Debt!EE$84</f>
        <v>0</v>
      </c>
      <c r="EF44" s="415">
        <f ca="1" xml:space="preserve"> Debt!EF$84</f>
        <v>0</v>
      </c>
      <c r="EG44" s="415">
        <f ca="1" xml:space="preserve"> Debt!EG$84</f>
        <v>0</v>
      </c>
      <c r="EH44" s="415">
        <f ca="1" xml:space="preserve"> Debt!EH$84</f>
        <v>0</v>
      </c>
      <c r="EI44" s="415">
        <f ca="1" xml:space="preserve"> Debt!EI$84</f>
        <v>0</v>
      </c>
      <c r="EJ44" s="415">
        <f ca="1" xml:space="preserve"> Debt!EJ$84</f>
        <v>0</v>
      </c>
      <c r="EK44" s="415">
        <f ca="1" xml:space="preserve"> Debt!EK$84</f>
        <v>0</v>
      </c>
      <c r="EL44" s="415">
        <f ca="1" xml:space="preserve"> Debt!EL$84</f>
        <v>0</v>
      </c>
      <c r="EM44" s="415">
        <f ca="1" xml:space="preserve"> Debt!EM$84</f>
        <v>0</v>
      </c>
      <c r="EN44" s="415">
        <f ca="1" xml:space="preserve"> Debt!EN$84</f>
        <v>0</v>
      </c>
      <c r="EO44" s="415">
        <f ca="1" xml:space="preserve"> Debt!EO$84</f>
        <v>0</v>
      </c>
      <c r="EP44" s="415">
        <f ca="1" xml:space="preserve"> Debt!EP$84</f>
        <v>0</v>
      </c>
      <c r="EQ44" s="415">
        <f ca="1" xml:space="preserve"> Debt!EQ$84</f>
        <v>0</v>
      </c>
      <c r="ER44" s="415">
        <f ca="1" xml:space="preserve"> Debt!ER$84</f>
        <v>0</v>
      </c>
      <c r="ES44" s="415">
        <f ca="1" xml:space="preserve"> Debt!ES$84</f>
        <v>0</v>
      </c>
      <c r="ET44" s="415">
        <f ca="1" xml:space="preserve"> Debt!ET$84</f>
        <v>0</v>
      </c>
      <c r="EU44" s="415">
        <f ca="1" xml:space="preserve"> Debt!EU$84</f>
        <v>0</v>
      </c>
      <c r="EV44" s="415">
        <f ca="1" xml:space="preserve"> Debt!EV$84</f>
        <v>0</v>
      </c>
      <c r="EW44" s="415">
        <f ca="1" xml:space="preserve"> Debt!EW$84</f>
        <v>0</v>
      </c>
      <c r="EX44" s="415">
        <f ca="1" xml:space="preserve"> Debt!EX$84</f>
        <v>0</v>
      </c>
      <c r="EY44" s="415">
        <f ca="1" xml:space="preserve"> Debt!EY$84</f>
        <v>0</v>
      </c>
      <c r="EZ44" s="415">
        <f ca="1" xml:space="preserve"> Debt!EZ$84</f>
        <v>0</v>
      </c>
      <c r="FA44" s="415">
        <f ca="1" xml:space="preserve"> Debt!FA$84</f>
        <v>0</v>
      </c>
      <c r="FB44" s="415">
        <f ca="1" xml:space="preserve"> Debt!FB$84</f>
        <v>0</v>
      </c>
      <c r="FC44" s="415">
        <f ca="1" xml:space="preserve"> Debt!FC$84</f>
        <v>0</v>
      </c>
      <c r="FD44" s="415">
        <f ca="1" xml:space="preserve"> Debt!FD$84</f>
        <v>0</v>
      </c>
      <c r="FE44" s="415">
        <f ca="1" xml:space="preserve"> Debt!FE$84</f>
        <v>0</v>
      </c>
      <c r="FF44" s="415">
        <f ca="1" xml:space="preserve"> Debt!FF$84</f>
        <v>0</v>
      </c>
      <c r="FG44" s="415">
        <f ca="1" xml:space="preserve"> Debt!FG$84</f>
        <v>0</v>
      </c>
      <c r="FH44" s="415">
        <f ca="1" xml:space="preserve"> Debt!FH$84</f>
        <v>0</v>
      </c>
      <c r="FI44" s="415">
        <f ca="1" xml:space="preserve"> Debt!FI$84</f>
        <v>0</v>
      </c>
      <c r="FJ44" s="415">
        <f ca="1" xml:space="preserve"> Debt!FJ$84</f>
        <v>0</v>
      </c>
      <c r="FK44" s="415">
        <f ca="1" xml:space="preserve"> Debt!FK$84</f>
        <v>0</v>
      </c>
      <c r="FL44" s="415">
        <f ca="1" xml:space="preserve"> Debt!FL$84</f>
        <v>0</v>
      </c>
      <c r="FM44" s="415">
        <f ca="1" xml:space="preserve"> Debt!FM$84</f>
        <v>0</v>
      </c>
      <c r="FN44" s="415">
        <f ca="1" xml:space="preserve"> Debt!FN$84</f>
        <v>0</v>
      </c>
      <c r="FO44" s="415">
        <f ca="1" xml:space="preserve"> Debt!FO$84</f>
        <v>0</v>
      </c>
      <c r="FP44" s="415">
        <f ca="1" xml:space="preserve"> Debt!FP$84</f>
        <v>0</v>
      </c>
      <c r="FQ44" s="415">
        <f ca="1" xml:space="preserve"> Debt!FQ$84</f>
        <v>0</v>
      </c>
      <c r="FR44" s="415">
        <f ca="1" xml:space="preserve"> Debt!FR$84</f>
        <v>0</v>
      </c>
      <c r="FS44" s="415">
        <f ca="1" xml:space="preserve"> Debt!FS$84</f>
        <v>0</v>
      </c>
      <c r="FT44" s="415">
        <f ca="1" xml:space="preserve"> Debt!FT$84</f>
        <v>0</v>
      </c>
      <c r="FU44" s="415">
        <f ca="1" xml:space="preserve"> Debt!FU$84</f>
        <v>0</v>
      </c>
      <c r="FV44" s="415">
        <f ca="1" xml:space="preserve"> Debt!FV$84</f>
        <v>0</v>
      </c>
      <c r="FW44" s="415">
        <f ca="1" xml:space="preserve"> Debt!FW$84</f>
        <v>0</v>
      </c>
      <c r="FX44" s="415">
        <f ca="1" xml:space="preserve"> Debt!FX$84</f>
        <v>0</v>
      </c>
      <c r="FY44" s="415">
        <f ca="1" xml:space="preserve"> Debt!FY$84</f>
        <v>0</v>
      </c>
      <c r="FZ44" s="415">
        <f ca="1" xml:space="preserve"> Debt!FZ$84</f>
        <v>0</v>
      </c>
      <c r="GA44" s="415">
        <f ca="1" xml:space="preserve"> Debt!GA$84</f>
        <v>0</v>
      </c>
      <c r="GB44" s="415">
        <f ca="1" xml:space="preserve"> Debt!GB$84</f>
        <v>0</v>
      </c>
      <c r="GC44" s="415">
        <f ca="1" xml:space="preserve"> Debt!GC$84</f>
        <v>0</v>
      </c>
      <c r="GD44" s="415">
        <f ca="1" xml:space="preserve"> Debt!GD$84</f>
        <v>0</v>
      </c>
      <c r="GE44" s="415">
        <f ca="1" xml:space="preserve"> Debt!GE$84</f>
        <v>0</v>
      </c>
      <c r="GF44" s="415">
        <f ca="1" xml:space="preserve"> Debt!GF$84</f>
        <v>0</v>
      </c>
      <c r="GG44" s="415">
        <f ca="1" xml:space="preserve"> Debt!GG$84</f>
        <v>0</v>
      </c>
      <c r="GH44" s="415">
        <f ca="1" xml:space="preserve"> Debt!GH$84</f>
        <v>0</v>
      </c>
      <c r="GI44" s="415">
        <f ca="1" xml:space="preserve"> Debt!GI$84</f>
        <v>0</v>
      </c>
      <c r="GJ44" s="415">
        <f ca="1" xml:space="preserve"> Debt!GJ$84</f>
        <v>0</v>
      </c>
    </row>
    <row r="45" spans="1:192" s="316" customFormat="1" outlineLevel="1" x14ac:dyDescent="0.25">
      <c r="A45" s="277"/>
      <c r="B45" s="277"/>
      <c r="C45" s="278"/>
      <c r="D45" s="281"/>
      <c r="E45" s="415" t="str">
        <f xml:space="preserve"> Debt!E$101</f>
        <v>RCF interest paid</v>
      </c>
      <c r="F45" s="415">
        <f xml:space="preserve"> Debt!F$101</f>
        <v>0</v>
      </c>
      <c r="G45" s="415" t="str">
        <f xml:space="preserve"> Debt!G$101</f>
        <v>$ 000s</v>
      </c>
      <c r="H45" s="415">
        <f ca="1" xml:space="preserve"> Debt!H$101</f>
        <v>-211.86054556122033</v>
      </c>
      <c r="I45" s="415">
        <f xml:space="preserve"> Debt!I$101</f>
        <v>0</v>
      </c>
      <c r="J45" s="415">
        <f ca="1" xml:space="preserve"> Debt!J$101</f>
        <v>0</v>
      </c>
      <c r="K45" s="415">
        <f ca="1" xml:space="preserve"> Debt!K$101</f>
        <v>0</v>
      </c>
      <c r="L45" s="415">
        <f ca="1" xml:space="preserve"> Debt!L$101</f>
        <v>0</v>
      </c>
      <c r="M45" s="415">
        <f ca="1" xml:space="preserve"> Debt!M$101</f>
        <v>0</v>
      </c>
      <c r="N45" s="415">
        <f ca="1" xml:space="preserve"> Debt!N$101</f>
        <v>0</v>
      </c>
      <c r="O45" s="415">
        <f ca="1" xml:space="preserve"> Debt!O$101</f>
        <v>0</v>
      </c>
      <c r="P45" s="415">
        <f ca="1" xml:space="preserve"> Debt!P$101</f>
        <v>0</v>
      </c>
      <c r="Q45" s="415">
        <f ca="1" xml:space="preserve"> Debt!Q$101</f>
        <v>-44.792061708333378</v>
      </c>
      <c r="R45" s="415">
        <f ca="1" xml:space="preserve"> Debt!R$101</f>
        <v>0</v>
      </c>
      <c r="S45" s="415">
        <f ca="1" xml:space="preserve"> Debt!S$101</f>
        <v>0</v>
      </c>
      <c r="T45" s="415">
        <f ca="1" xml:space="preserve"> Debt!T$101</f>
        <v>0</v>
      </c>
      <c r="U45" s="415">
        <f ca="1" xml:space="preserve"> Debt!U$101</f>
        <v>-38.675162381426205</v>
      </c>
      <c r="V45" s="415">
        <f ca="1" xml:space="preserve"> Debt!V$101</f>
        <v>0</v>
      </c>
      <c r="W45" s="415">
        <f ca="1" xml:space="preserve"> Debt!W$101</f>
        <v>0</v>
      </c>
      <c r="X45" s="415">
        <f ca="1" xml:space="preserve"> Debt!X$101</f>
        <v>0</v>
      </c>
      <c r="Y45" s="415">
        <f ca="1" xml:space="preserve"> Debt!Y$101</f>
        <v>-32.829511598678749</v>
      </c>
      <c r="Z45" s="415">
        <f ca="1" xml:space="preserve"> Debt!Z$101</f>
        <v>0</v>
      </c>
      <c r="AA45" s="415">
        <f ca="1" xml:space="preserve"> Debt!AA$101</f>
        <v>0</v>
      </c>
      <c r="AB45" s="415">
        <f ca="1" xml:space="preserve"> Debt!AB$101</f>
        <v>0</v>
      </c>
      <c r="AC45" s="415">
        <f ca="1" xml:space="preserve"> Debt!AC$101</f>
        <v>-26.430210994943536</v>
      </c>
      <c r="AD45" s="415">
        <f ca="1" xml:space="preserve"> Debt!AD$101</f>
        <v>0</v>
      </c>
      <c r="AE45" s="415">
        <f ca="1" xml:space="preserve"> Debt!AE$101</f>
        <v>0</v>
      </c>
      <c r="AF45" s="415">
        <f ca="1" xml:space="preserve"> Debt!AF$101</f>
        <v>0</v>
      </c>
      <c r="AG45" s="415">
        <f ca="1" xml:space="preserve"> Debt!AG$101</f>
        <v>-20.302195895466159</v>
      </c>
      <c r="AH45" s="415">
        <f ca="1" xml:space="preserve"> Debt!AH$101</f>
        <v>0</v>
      </c>
      <c r="AI45" s="415">
        <f ca="1" xml:space="preserve"> Debt!AI$101</f>
        <v>0</v>
      </c>
      <c r="AJ45" s="415">
        <f ca="1" xml:space="preserve"> Debt!AJ$101</f>
        <v>0</v>
      </c>
      <c r="AK45" s="415">
        <f ca="1" xml:space="preserve"> Debt!AK$101</f>
        <v>-14.17051234540576</v>
      </c>
      <c r="AL45" s="415">
        <f ca="1" xml:space="preserve"> Debt!AL$101</f>
        <v>0</v>
      </c>
      <c r="AM45" s="415">
        <f ca="1" xml:space="preserve"> Debt!AM$101</f>
        <v>0</v>
      </c>
      <c r="AN45" s="415">
        <f ca="1" xml:space="preserve"> Debt!AN$101</f>
        <v>0</v>
      </c>
      <c r="AO45" s="415">
        <f ca="1" xml:space="preserve"> Debt!AO$101</f>
        <v>-12.21389943478764</v>
      </c>
      <c r="AP45" s="415">
        <f ca="1" xml:space="preserve"> Debt!AP$101</f>
        <v>0</v>
      </c>
      <c r="AQ45" s="415">
        <f ca="1" xml:space="preserve"> Debt!AQ$101</f>
        <v>0</v>
      </c>
      <c r="AR45" s="415">
        <f ca="1" xml:space="preserve"> Debt!AR$101</f>
        <v>0</v>
      </c>
      <c r="AS45" s="415">
        <f ca="1" xml:space="preserve"> Debt!AS$101</f>
        <v>-10.146063808545184</v>
      </c>
      <c r="AT45" s="415">
        <f ca="1" xml:space="preserve"> Debt!AT$101</f>
        <v>0</v>
      </c>
      <c r="AU45" s="415">
        <f ca="1" xml:space="preserve"> Debt!AU$101</f>
        <v>0</v>
      </c>
      <c r="AV45" s="415">
        <f ca="1" xml:space="preserve"> Debt!AV$101</f>
        <v>0</v>
      </c>
      <c r="AW45" s="415">
        <f ca="1" xml:space="preserve"> Debt!AW$101</f>
        <v>-7.6306916792902539</v>
      </c>
      <c r="AX45" s="415">
        <f ca="1" xml:space="preserve"> Debt!AX$101</f>
        <v>0</v>
      </c>
      <c r="AY45" s="415">
        <f ca="1" xml:space="preserve"> Debt!AY$101</f>
        <v>0</v>
      </c>
      <c r="AZ45" s="415">
        <f ca="1" xml:space="preserve"> Debt!AZ$101</f>
        <v>0</v>
      </c>
      <c r="BA45" s="415">
        <f ca="1" xml:space="preserve"> Debt!BA$101</f>
        <v>-4.670235714343459</v>
      </c>
      <c r="BB45" s="415">
        <f ca="1" xml:space="preserve"> Debt!BB$101</f>
        <v>0</v>
      </c>
      <c r="BC45" s="415">
        <f ca="1" xml:space="preserve"> Debt!BC$101</f>
        <v>0</v>
      </c>
      <c r="BD45" s="415">
        <f ca="1" xml:space="preserve"> Debt!BD$101</f>
        <v>0</v>
      </c>
      <c r="BE45" s="415">
        <f ca="1" xml:space="preserve"> Debt!BE$101</f>
        <v>0</v>
      </c>
      <c r="BF45" s="415">
        <f ca="1" xml:space="preserve"> Debt!BF$101</f>
        <v>0</v>
      </c>
      <c r="BG45" s="415">
        <f ca="1" xml:space="preserve"> Debt!BG$101</f>
        <v>0</v>
      </c>
      <c r="BH45" s="415">
        <f ca="1" xml:space="preserve"> Debt!BH$101</f>
        <v>0</v>
      </c>
      <c r="BI45" s="415">
        <f ca="1" xml:space="preserve"> Debt!BI$101</f>
        <v>0</v>
      </c>
      <c r="BJ45" s="415">
        <f ca="1" xml:space="preserve"> Debt!BJ$101</f>
        <v>0</v>
      </c>
      <c r="BK45" s="415">
        <f ca="1" xml:space="preserve"> Debt!BK$101</f>
        <v>0</v>
      </c>
      <c r="BL45" s="415">
        <f ca="1" xml:space="preserve"> Debt!BL$101</f>
        <v>0</v>
      </c>
      <c r="BM45" s="415">
        <f ca="1" xml:space="preserve"> Debt!BM$101</f>
        <v>0</v>
      </c>
      <c r="BN45" s="415">
        <f ca="1" xml:space="preserve"> Debt!BN$101</f>
        <v>0</v>
      </c>
      <c r="BO45" s="415">
        <f ca="1" xml:space="preserve"> Debt!BO$101</f>
        <v>0</v>
      </c>
      <c r="BP45" s="415">
        <f ca="1" xml:space="preserve"> Debt!BP$101</f>
        <v>0</v>
      </c>
      <c r="BQ45" s="415">
        <f ca="1" xml:space="preserve"> Debt!BQ$101</f>
        <v>0</v>
      </c>
      <c r="BR45" s="415">
        <f ca="1" xml:space="preserve"> Debt!BR$101</f>
        <v>0</v>
      </c>
      <c r="BS45" s="415">
        <f ca="1" xml:space="preserve"> Debt!BS$101</f>
        <v>0</v>
      </c>
      <c r="BT45" s="415">
        <f ca="1" xml:space="preserve"> Debt!BT$101</f>
        <v>0</v>
      </c>
      <c r="BU45" s="415">
        <f ca="1" xml:space="preserve"> Debt!BU$101</f>
        <v>0</v>
      </c>
      <c r="BV45" s="415">
        <f ca="1" xml:space="preserve"> Debt!BV$101</f>
        <v>0</v>
      </c>
      <c r="BW45" s="415">
        <f ca="1" xml:space="preserve"> Debt!BW$101</f>
        <v>0</v>
      </c>
      <c r="BX45" s="415">
        <f ca="1" xml:space="preserve"> Debt!BX$101</f>
        <v>0</v>
      </c>
      <c r="BY45" s="415">
        <f ca="1" xml:space="preserve"> Debt!BY$101</f>
        <v>0</v>
      </c>
      <c r="BZ45" s="415">
        <f ca="1" xml:space="preserve"> Debt!BZ$101</f>
        <v>0</v>
      </c>
      <c r="CA45" s="415">
        <f ca="1" xml:space="preserve"> Debt!CA$101</f>
        <v>0</v>
      </c>
      <c r="CB45" s="415">
        <f ca="1" xml:space="preserve"> Debt!CB$101</f>
        <v>0</v>
      </c>
      <c r="CC45" s="415">
        <f ca="1" xml:space="preserve"> Debt!CC$101</f>
        <v>0</v>
      </c>
      <c r="CD45" s="415">
        <f ca="1" xml:space="preserve"> Debt!CD$101</f>
        <v>0</v>
      </c>
      <c r="CE45" s="415">
        <f ca="1" xml:space="preserve"> Debt!CE$101</f>
        <v>0</v>
      </c>
      <c r="CF45" s="415">
        <f ca="1" xml:space="preserve"> Debt!CF$101</f>
        <v>0</v>
      </c>
      <c r="CG45" s="415">
        <f ca="1" xml:space="preserve"> Debt!CG$101</f>
        <v>0</v>
      </c>
      <c r="CH45" s="415">
        <f ca="1" xml:space="preserve"> Debt!CH$101</f>
        <v>0</v>
      </c>
      <c r="CI45" s="415">
        <f ca="1" xml:space="preserve"> Debt!CI$101</f>
        <v>0</v>
      </c>
      <c r="CJ45" s="415">
        <f ca="1" xml:space="preserve"> Debt!CJ$101</f>
        <v>0</v>
      </c>
      <c r="CK45" s="415">
        <f ca="1" xml:space="preserve"> Debt!CK$101</f>
        <v>0</v>
      </c>
      <c r="CL45" s="415">
        <f ca="1" xml:space="preserve"> Debt!CL$101</f>
        <v>0</v>
      </c>
      <c r="CM45" s="415">
        <f ca="1" xml:space="preserve"> Debt!CM$101</f>
        <v>0</v>
      </c>
      <c r="CN45" s="415">
        <f ca="1" xml:space="preserve"> Debt!CN$101</f>
        <v>0</v>
      </c>
      <c r="CO45" s="415">
        <f ca="1" xml:space="preserve"> Debt!CO$101</f>
        <v>0</v>
      </c>
      <c r="CP45" s="415">
        <f ca="1" xml:space="preserve"> Debt!CP$101</f>
        <v>0</v>
      </c>
      <c r="CQ45" s="415">
        <f ca="1" xml:space="preserve"> Debt!CQ$101</f>
        <v>0</v>
      </c>
      <c r="CR45" s="415">
        <f ca="1" xml:space="preserve"> Debt!CR$101</f>
        <v>0</v>
      </c>
      <c r="CS45" s="415">
        <f ca="1" xml:space="preserve"> Debt!CS$101</f>
        <v>0</v>
      </c>
      <c r="CT45" s="415">
        <f ca="1" xml:space="preserve"> Debt!CT$101</f>
        <v>0</v>
      </c>
      <c r="CU45" s="415">
        <f ca="1" xml:space="preserve"> Debt!CU$101</f>
        <v>0</v>
      </c>
      <c r="CV45" s="415">
        <f ca="1" xml:space="preserve"> Debt!CV$101</f>
        <v>0</v>
      </c>
      <c r="CW45" s="415">
        <f ca="1" xml:space="preserve"> Debt!CW$101</f>
        <v>0</v>
      </c>
      <c r="CX45" s="415">
        <f ca="1" xml:space="preserve"> Debt!CX$101</f>
        <v>0</v>
      </c>
      <c r="CY45" s="415">
        <f ca="1" xml:space="preserve"> Debt!CY$101</f>
        <v>0</v>
      </c>
      <c r="CZ45" s="415">
        <f ca="1" xml:space="preserve"> Debt!CZ$101</f>
        <v>0</v>
      </c>
      <c r="DA45" s="415">
        <f ca="1" xml:space="preserve"> Debt!DA$101</f>
        <v>0</v>
      </c>
      <c r="DB45" s="415">
        <f ca="1" xml:space="preserve"> Debt!DB$101</f>
        <v>0</v>
      </c>
      <c r="DC45" s="415">
        <f ca="1" xml:space="preserve"> Debt!DC$101</f>
        <v>0</v>
      </c>
      <c r="DD45" s="415">
        <f ca="1" xml:space="preserve"> Debt!DD$101</f>
        <v>0</v>
      </c>
      <c r="DE45" s="415">
        <f ca="1" xml:space="preserve"> Debt!DE$101</f>
        <v>0</v>
      </c>
      <c r="DF45" s="415">
        <f ca="1" xml:space="preserve"> Debt!DF$101</f>
        <v>0</v>
      </c>
      <c r="DG45" s="415">
        <f ca="1" xml:space="preserve"> Debt!DG$101</f>
        <v>0</v>
      </c>
      <c r="DH45" s="415">
        <f ca="1" xml:space="preserve"> Debt!DH$101</f>
        <v>0</v>
      </c>
      <c r="DI45" s="415">
        <f ca="1" xml:space="preserve"> Debt!DI$101</f>
        <v>0</v>
      </c>
      <c r="DJ45" s="415">
        <f ca="1" xml:space="preserve"> Debt!DJ$101</f>
        <v>0</v>
      </c>
      <c r="DK45" s="415">
        <f ca="1" xml:space="preserve"> Debt!DK$101</f>
        <v>0</v>
      </c>
      <c r="DL45" s="415">
        <f ca="1" xml:space="preserve"> Debt!DL$101</f>
        <v>0</v>
      </c>
      <c r="DM45" s="415">
        <f ca="1" xml:space="preserve"> Debt!DM$101</f>
        <v>0</v>
      </c>
      <c r="DN45" s="415">
        <f ca="1" xml:space="preserve"> Debt!DN$101</f>
        <v>0</v>
      </c>
      <c r="DO45" s="415">
        <f ca="1" xml:space="preserve"> Debt!DO$101</f>
        <v>0</v>
      </c>
      <c r="DP45" s="415">
        <f ca="1" xml:space="preserve"> Debt!DP$101</f>
        <v>0</v>
      </c>
      <c r="DQ45" s="415">
        <f ca="1" xml:space="preserve"> Debt!DQ$101</f>
        <v>0</v>
      </c>
      <c r="DR45" s="415">
        <f ca="1" xml:space="preserve"> Debt!DR$101</f>
        <v>0</v>
      </c>
      <c r="DS45" s="415">
        <f ca="1" xml:space="preserve"> Debt!DS$101</f>
        <v>0</v>
      </c>
      <c r="DT45" s="415">
        <f ca="1" xml:space="preserve"> Debt!DT$101</f>
        <v>0</v>
      </c>
      <c r="DU45" s="415">
        <f ca="1" xml:space="preserve"> Debt!DU$101</f>
        <v>0</v>
      </c>
      <c r="DV45" s="415">
        <f ca="1" xml:space="preserve"> Debt!DV$101</f>
        <v>0</v>
      </c>
      <c r="DW45" s="415">
        <f ca="1" xml:space="preserve"> Debt!DW$101</f>
        <v>0</v>
      </c>
      <c r="DX45" s="415">
        <f ca="1" xml:space="preserve"> Debt!DX$101</f>
        <v>0</v>
      </c>
      <c r="DY45" s="415">
        <f ca="1" xml:space="preserve"> Debt!DY$101</f>
        <v>0</v>
      </c>
      <c r="DZ45" s="415">
        <f ca="1" xml:space="preserve"> Debt!DZ$101</f>
        <v>0</v>
      </c>
      <c r="EA45" s="415">
        <f ca="1" xml:space="preserve"> Debt!EA$101</f>
        <v>0</v>
      </c>
      <c r="EB45" s="415">
        <f ca="1" xml:space="preserve"> Debt!EB$101</f>
        <v>0</v>
      </c>
      <c r="EC45" s="415">
        <f ca="1" xml:space="preserve"> Debt!EC$101</f>
        <v>0</v>
      </c>
      <c r="ED45" s="415">
        <f ca="1" xml:space="preserve"> Debt!ED$101</f>
        <v>0</v>
      </c>
      <c r="EE45" s="415">
        <f ca="1" xml:space="preserve"> Debt!EE$101</f>
        <v>0</v>
      </c>
      <c r="EF45" s="415">
        <f ca="1" xml:space="preserve"> Debt!EF$101</f>
        <v>0</v>
      </c>
      <c r="EG45" s="415">
        <f ca="1" xml:space="preserve"> Debt!EG$101</f>
        <v>0</v>
      </c>
      <c r="EH45" s="415">
        <f ca="1" xml:space="preserve"> Debt!EH$101</f>
        <v>0</v>
      </c>
      <c r="EI45" s="415">
        <f ca="1" xml:space="preserve"> Debt!EI$101</f>
        <v>0</v>
      </c>
      <c r="EJ45" s="415">
        <f ca="1" xml:space="preserve"> Debt!EJ$101</f>
        <v>0</v>
      </c>
      <c r="EK45" s="415">
        <f ca="1" xml:space="preserve"> Debt!EK$101</f>
        <v>0</v>
      </c>
      <c r="EL45" s="415">
        <f ca="1" xml:space="preserve"> Debt!EL$101</f>
        <v>0</v>
      </c>
      <c r="EM45" s="415">
        <f ca="1" xml:space="preserve"> Debt!EM$101</f>
        <v>0</v>
      </c>
      <c r="EN45" s="415">
        <f ca="1" xml:space="preserve"> Debt!EN$101</f>
        <v>0</v>
      </c>
      <c r="EO45" s="415">
        <f ca="1" xml:space="preserve"> Debt!EO$101</f>
        <v>0</v>
      </c>
      <c r="EP45" s="415">
        <f ca="1" xml:space="preserve"> Debt!EP$101</f>
        <v>0</v>
      </c>
      <c r="EQ45" s="415">
        <f ca="1" xml:space="preserve"> Debt!EQ$101</f>
        <v>0</v>
      </c>
      <c r="ER45" s="415">
        <f ca="1" xml:space="preserve"> Debt!ER$101</f>
        <v>0</v>
      </c>
      <c r="ES45" s="415">
        <f ca="1" xml:space="preserve"> Debt!ES$101</f>
        <v>0</v>
      </c>
      <c r="ET45" s="415">
        <f ca="1" xml:space="preserve"> Debt!ET$101</f>
        <v>0</v>
      </c>
      <c r="EU45" s="415">
        <f ca="1" xml:space="preserve"> Debt!EU$101</f>
        <v>0</v>
      </c>
      <c r="EV45" s="415">
        <f ca="1" xml:space="preserve"> Debt!EV$101</f>
        <v>0</v>
      </c>
      <c r="EW45" s="415">
        <f ca="1" xml:space="preserve"> Debt!EW$101</f>
        <v>0</v>
      </c>
      <c r="EX45" s="415">
        <f ca="1" xml:space="preserve"> Debt!EX$101</f>
        <v>0</v>
      </c>
      <c r="EY45" s="415">
        <f ca="1" xml:space="preserve"> Debt!EY$101</f>
        <v>0</v>
      </c>
      <c r="EZ45" s="415">
        <f ca="1" xml:space="preserve"> Debt!EZ$101</f>
        <v>0</v>
      </c>
      <c r="FA45" s="415">
        <f ca="1" xml:space="preserve"> Debt!FA$101</f>
        <v>0</v>
      </c>
      <c r="FB45" s="415">
        <f ca="1" xml:space="preserve"> Debt!FB$101</f>
        <v>0</v>
      </c>
      <c r="FC45" s="415">
        <f ca="1" xml:space="preserve"> Debt!FC$101</f>
        <v>0</v>
      </c>
      <c r="FD45" s="415">
        <f ca="1" xml:space="preserve"> Debt!FD$101</f>
        <v>0</v>
      </c>
      <c r="FE45" s="415">
        <f ca="1" xml:space="preserve"> Debt!FE$101</f>
        <v>0</v>
      </c>
      <c r="FF45" s="415">
        <f ca="1" xml:space="preserve"> Debt!FF$101</f>
        <v>0</v>
      </c>
      <c r="FG45" s="415">
        <f ca="1" xml:space="preserve"> Debt!FG$101</f>
        <v>0</v>
      </c>
      <c r="FH45" s="415">
        <f ca="1" xml:space="preserve"> Debt!FH$101</f>
        <v>0</v>
      </c>
      <c r="FI45" s="415">
        <f ca="1" xml:space="preserve"> Debt!FI$101</f>
        <v>0</v>
      </c>
      <c r="FJ45" s="415">
        <f ca="1" xml:space="preserve"> Debt!FJ$101</f>
        <v>0</v>
      </c>
      <c r="FK45" s="415">
        <f ca="1" xml:space="preserve"> Debt!FK$101</f>
        <v>0</v>
      </c>
      <c r="FL45" s="415">
        <f ca="1" xml:space="preserve"> Debt!FL$101</f>
        <v>0</v>
      </c>
      <c r="FM45" s="415">
        <f ca="1" xml:space="preserve"> Debt!FM$101</f>
        <v>0</v>
      </c>
      <c r="FN45" s="415">
        <f ca="1" xml:space="preserve"> Debt!FN$101</f>
        <v>0</v>
      </c>
      <c r="FO45" s="415">
        <f ca="1" xml:space="preserve"> Debt!FO$101</f>
        <v>0</v>
      </c>
      <c r="FP45" s="415">
        <f ca="1" xml:space="preserve"> Debt!FP$101</f>
        <v>0</v>
      </c>
      <c r="FQ45" s="415">
        <f ca="1" xml:space="preserve"> Debt!FQ$101</f>
        <v>0</v>
      </c>
      <c r="FR45" s="415">
        <f ca="1" xml:space="preserve"> Debt!FR$101</f>
        <v>0</v>
      </c>
      <c r="FS45" s="415">
        <f ca="1" xml:space="preserve"> Debt!FS$101</f>
        <v>0</v>
      </c>
      <c r="FT45" s="415">
        <f ca="1" xml:space="preserve"> Debt!FT$101</f>
        <v>0</v>
      </c>
      <c r="FU45" s="415">
        <f ca="1" xml:space="preserve"> Debt!FU$101</f>
        <v>0</v>
      </c>
      <c r="FV45" s="415">
        <f ca="1" xml:space="preserve"> Debt!FV$101</f>
        <v>0</v>
      </c>
      <c r="FW45" s="415">
        <f ca="1" xml:space="preserve"> Debt!FW$101</f>
        <v>0</v>
      </c>
      <c r="FX45" s="415">
        <f ca="1" xml:space="preserve"> Debt!FX$101</f>
        <v>0</v>
      </c>
      <c r="FY45" s="415">
        <f ca="1" xml:space="preserve"> Debt!FY$101</f>
        <v>0</v>
      </c>
      <c r="FZ45" s="415">
        <f ca="1" xml:space="preserve"> Debt!FZ$101</f>
        <v>0</v>
      </c>
      <c r="GA45" s="415">
        <f ca="1" xml:space="preserve"> Debt!GA$101</f>
        <v>0</v>
      </c>
      <c r="GB45" s="415">
        <f ca="1" xml:space="preserve"> Debt!GB$101</f>
        <v>0</v>
      </c>
      <c r="GC45" s="415">
        <f ca="1" xml:space="preserve"> Debt!GC$101</f>
        <v>0</v>
      </c>
      <c r="GD45" s="415">
        <f ca="1" xml:space="preserve"> Debt!GD$101</f>
        <v>0</v>
      </c>
      <c r="GE45" s="415">
        <f ca="1" xml:space="preserve"> Debt!GE$101</f>
        <v>0</v>
      </c>
      <c r="GF45" s="415">
        <f ca="1" xml:space="preserve"> Debt!GF$101</f>
        <v>0</v>
      </c>
      <c r="GG45" s="415">
        <f ca="1" xml:space="preserve"> Debt!GG$101</f>
        <v>0</v>
      </c>
      <c r="GH45" s="415">
        <f ca="1" xml:space="preserve"> Debt!GH$101</f>
        <v>0</v>
      </c>
      <c r="GI45" s="415">
        <f ca="1" xml:space="preserve"> Debt!GI$101</f>
        <v>0</v>
      </c>
      <c r="GJ45" s="415">
        <f ca="1" xml:space="preserve"> Debt!GJ$101</f>
        <v>0</v>
      </c>
    </row>
    <row r="46" spans="1:192" outlineLevel="1" x14ac:dyDescent="0.25">
      <c r="E46" s="415" t="str">
        <f xml:space="preserve"> Debt!E$117</f>
        <v>RCF principal repayment</v>
      </c>
      <c r="F46" s="415">
        <f xml:space="preserve"> Debt!F$117</f>
        <v>0</v>
      </c>
      <c r="G46" s="415" t="str">
        <f xml:space="preserve"> Debt!G$117</f>
        <v>$ 000s</v>
      </c>
      <c r="H46" s="415">
        <f ca="1" xml:space="preserve"> Debt!H$117</f>
        <v>-6984.4135899303401</v>
      </c>
      <c r="I46" s="415">
        <f xml:space="preserve"> Debt!I$117</f>
        <v>0</v>
      </c>
      <c r="J46" s="415">
        <f ca="1" xml:space="preserve"> Debt!J$117</f>
        <v>0</v>
      </c>
      <c r="K46" s="415">
        <f ca="1" xml:space="preserve"> Debt!K$117</f>
        <v>0</v>
      </c>
      <c r="L46" s="415">
        <f ca="1" xml:space="preserve"> Debt!L$117</f>
        <v>0</v>
      </c>
      <c r="M46" s="415">
        <f ca="1" xml:space="preserve"> Debt!M$117</f>
        <v>0</v>
      </c>
      <c r="N46" s="415">
        <f ca="1" xml:space="preserve"> Debt!N$117</f>
        <v>0</v>
      </c>
      <c r="O46" s="415">
        <f ca="1" xml:space="preserve"> Debt!O$117</f>
        <v>0</v>
      </c>
      <c r="P46" s="415">
        <f ca="1" xml:space="preserve"> Debt!P$117</f>
        <v>0</v>
      </c>
      <c r="Q46" s="415">
        <f ca="1" xml:space="preserve"> Debt!Q$117</f>
        <v>-1476.6613750000015</v>
      </c>
      <c r="R46" s="415">
        <f ca="1" xml:space="preserve"> Debt!R$117</f>
        <v>0</v>
      </c>
      <c r="S46" s="415">
        <f ca="1" xml:space="preserve"> Debt!S$117</f>
        <v>0</v>
      </c>
      <c r="T46" s="415">
        <f ca="1" xml:space="preserve"> Debt!T$117</f>
        <v>0</v>
      </c>
      <c r="U46" s="415">
        <f ca="1" xml:space="preserve"> Debt!U$117</f>
        <v>-1275.0053532338309</v>
      </c>
      <c r="V46" s="415">
        <f ca="1" xml:space="preserve"> Debt!V$117</f>
        <v>0</v>
      </c>
      <c r="W46" s="415">
        <f ca="1" xml:space="preserve"> Debt!W$117</f>
        <v>0</v>
      </c>
      <c r="X46" s="415">
        <f ca="1" xml:space="preserve"> Debt!X$117</f>
        <v>0</v>
      </c>
      <c r="Y46" s="415">
        <f ca="1" xml:space="preserve"> Debt!Y$117</f>
        <v>-1082.2915911652335</v>
      </c>
      <c r="Z46" s="415">
        <f ca="1" xml:space="preserve"> Debt!Z$117</f>
        <v>0</v>
      </c>
      <c r="AA46" s="415">
        <f ca="1" xml:space="preserve"> Debt!AA$117</f>
        <v>0</v>
      </c>
      <c r="AB46" s="415">
        <f ca="1" xml:space="preserve"> Debt!AB$117</f>
        <v>0</v>
      </c>
      <c r="AC46" s="415">
        <f ca="1" xml:space="preserve"> Debt!AC$117</f>
        <v>-871.32563719594077</v>
      </c>
      <c r="AD46" s="415">
        <f ca="1" xml:space="preserve"> Debt!AD$117</f>
        <v>0</v>
      </c>
      <c r="AE46" s="415">
        <f ca="1" xml:space="preserve"> Debt!AE$117</f>
        <v>0</v>
      </c>
      <c r="AF46" s="415">
        <f ca="1" xml:space="preserve"> Debt!AF$117</f>
        <v>0</v>
      </c>
      <c r="AG46" s="415">
        <f ca="1" xml:space="preserve"> Debt!AG$117</f>
        <v>-669.30316138899423</v>
      </c>
      <c r="AH46" s="415">
        <f ca="1" xml:space="preserve"> Debt!AH$117</f>
        <v>0</v>
      </c>
      <c r="AI46" s="415">
        <f ca="1" xml:space="preserve"> Debt!AI$117</f>
        <v>0</v>
      </c>
      <c r="AJ46" s="415">
        <f ca="1" xml:space="preserve"> Debt!AJ$117</f>
        <v>0</v>
      </c>
      <c r="AK46" s="415">
        <f ca="1" xml:space="preserve"> Debt!AK$117</f>
        <v>-467.15974765073929</v>
      </c>
      <c r="AL46" s="415">
        <f ca="1" xml:space="preserve"> Debt!AL$117</f>
        <v>0</v>
      </c>
      <c r="AM46" s="415">
        <f ca="1" xml:space="preserve"> Debt!AM$117</f>
        <v>0</v>
      </c>
      <c r="AN46" s="415">
        <f ca="1" xml:space="preserve"> Debt!AN$117</f>
        <v>0</v>
      </c>
      <c r="AO46" s="415">
        <f ca="1" xml:space="preserve"> Debt!AO$117</f>
        <v>-402.65602532266945</v>
      </c>
      <c r="AP46" s="415">
        <f ca="1" xml:space="preserve"> Debt!AP$117</f>
        <v>0</v>
      </c>
      <c r="AQ46" s="415">
        <f ca="1" xml:space="preserve"> Debt!AQ$117</f>
        <v>0</v>
      </c>
      <c r="AR46" s="415">
        <f ca="1" xml:space="preserve"> Debt!AR$117</f>
        <v>0</v>
      </c>
      <c r="AS46" s="415">
        <f ca="1" xml:space="preserve"> Debt!AS$117</f>
        <v>-334.48562006192913</v>
      </c>
      <c r="AT46" s="415">
        <f ca="1" xml:space="preserve"> Debt!AT$117</f>
        <v>0</v>
      </c>
      <c r="AU46" s="415">
        <f ca="1" xml:space="preserve"> Debt!AU$117</f>
        <v>0</v>
      </c>
      <c r="AV46" s="415">
        <f ca="1" xml:space="preserve"> Debt!AV$117</f>
        <v>0</v>
      </c>
      <c r="AW46" s="415">
        <f ca="1" xml:space="preserve"> Debt!AW$117</f>
        <v>-251.56126415242596</v>
      </c>
      <c r="AX46" s="415">
        <f ca="1" xml:space="preserve"> Debt!AX$117</f>
        <v>0</v>
      </c>
      <c r="AY46" s="415">
        <f ca="1" xml:space="preserve"> Debt!AY$117</f>
        <v>0</v>
      </c>
      <c r="AZ46" s="415">
        <f ca="1" xml:space="preserve"> Debt!AZ$117</f>
        <v>0</v>
      </c>
      <c r="BA46" s="415">
        <f ca="1" xml:space="preserve"> Debt!BA$117</f>
        <v>-153.96381475857558</v>
      </c>
      <c r="BB46" s="415">
        <f ca="1" xml:space="preserve"> Debt!BB$117</f>
        <v>0</v>
      </c>
      <c r="BC46" s="415">
        <f ca="1" xml:space="preserve"> Debt!BC$117</f>
        <v>0</v>
      </c>
      <c r="BD46" s="415">
        <f ca="1" xml:space="preserve"> Debt!BD$117</f>
        <v>0</v>
      </c>
      <c r="BE46" s="415">
        <f ca="1" xml:space="preserve"> Debt!BE$117</f>
        <v>0</v>
      </c>
      <c r="BF46" s="415">
        <f ca="1" xml:space="preserve"> Debt!BF$117</f>
        <v>0</v>
      </c>
      <c r="BG46" s="415">
        <f ca="1" xml:space="preserve"> Debt!BG$117</f>
        <v>0</v>
      </c>
      <c r="BH46" s="415">
        <f ca="1" xml:space="preserve"> Debt!BH$117</f>
        <v>0</v>
      </c>
      <c r="BI46" s="415">
        <f ca="1" xml:space="preserve"> Debt!BI$117</f>
        <v>0</v>
      </c>
      <c r="BJ46" s="415">
        <f ca="1" xml:space="preserve"> Debt!BJ$117</f>
        <v>0</v>
      </c>
      <c r="BK46" s="415">
        <f ca="1" xml:space="preserve"> Debt!BK$117</f>
        <v>0</v>
      </c>
      <c r="BL46" s="415">
        <f ca="1" xml:space="preserve"> Debt!BL$117</f>
        <v>0</v>
      </c>
      <c r="BM46" s="415">
        <f ca="1" xml:space="preserve"> Debt!BM$117</f>
        <v>0</v>
      </c>
      <c r="BN46" s="415">
        <f ca="1" xml:space="preserve"> Debt!BN$117</f>
        <v>0</v>
      </c>
      <c r="BO46" s="415">
        <f ca="1" xml:space="preserve"> Debt!BO$117</f>
        <v>0</v>
      </c>
      <c r="BP46" s="415">
        <f ca="1" xml:space="preserve"> Debt!BP$117</f>
        <v>0</v>
      </c>
      <c r="BQ46" s="415">
        <f ca="1" xml:space="preserve"> Debt!BQ$117</f>
        <v>0</v>
      </c>
      <c r="BR46" s="415">
        <f ca="1" xml:space="preserve"> Debt!BR$117</f>
        <v>0</v>
      </c>
      <c r="BS46" s="415">
        <f ca="1" xml:space="preserve"> Debt!BS$117</f>
        <v>0</v>
      </c>
      <c r="BT46" s="415">
        <f ca="1" xml:space="preserve"> Debt!BT$117</f>
        <v>0</v>
      </c>
      <c r="BU46" s="415">
        <f ca="1" xml:space="preserve"> Debt!BU$117</f>
        <v>0</v>
      </c>
      <c r="BV46" s="415">
        <f ca="1" xml:space="preserve"> Debt!BV$117</f>
        <v>0</v>
      </c>
      <c r="BW46" s="415">
        <f ca="1" xml:space="preserve"> Debt!BW$117</f>
        <v>0</v>
      </c>
      <c r="BX46" s="415">
        <f ca="1" xml:space="preserve"> Debt!BX$117</f>
        <v>0</v>
      </c>
      <c r="BY46" s="415">
        <f ca="1" xml:space="preserve"> Debt!BY$117</f>
        <v>0</v>
      </c>
      <c r="BZ46" s="415">
        <f ca="1" xml:space="preserve"> Debt!BZ$117</f>
        <v>0</v>
      </c>
      <c r="CA46" s="415">
        <f ca="1" xml:space="preserve"> Debt!CA$117</f>
        <v>0</v>
      </c>
      <c r="CB46" s="415">
        <f ca="1" xml:space="preserve"> Debt!CB$117</f>
        <v>0</v>
      </c>
      <c r="CC46" s="415">
        <f ca="1" xml:space="preserve"> Debt!CC$117</f>
        <v>0</v>
      </c>
      <c r="CD46" s="415">
        <f ca="1" xml:space="preserve"> Debt!CD$117</f>
        <v>0</v>
      </c>
      <c r="CE46" s="415">
        <f ca="1" xml:space="preserve"> Debt!CE$117</f>
        <v>0</v>
      </c>
      <c r="CF46" s="415">
        <f ca="1" xml:space="preserve"> Debt!CF$117</f>
        <v>0</v>
      </c>
      <c r="CG46" s="415">
        <f ca="1" xml:space="preserve"> Debt!CG$117</f>
        <v>0</v>
      </c>
      <c r="CH46" s="415">
        <f ca="1" xml:space="preserve"> Debt!CH$117</f>
        <v>0</v>
      </c>
      <c r="CI46" s="415">
        <f ca="1" xml:space="preserve"> Debt!CI$117</f>
        <v>0</v>
      </c>
      <c r="CJ46" s="415">
        <f ca="1" xml:space="preserve"> Debt!CJ$117</f>
        <v>0</v>
      </c>
      <c r="CK46" s="415">
        <f ca="1" xml:space="preserve"> Debt!CK$117</f>
        <v>0</v>
      </c>
      <c r="CL46" s="415">
        <f ca="1" xml:space="preserve"> Debt!CL$117</f>
        <v>0</v>
      </c>
      <c r="CM46" s="415">
        <f ca="1" xml:space="preserve"> Debt!CM$117</f>
        <v>0</v>
      </c>
      <c r="CN46" s="415">
        <f ca="1" xml:space="preserve"> Debt!CN$117</f>
        <v>0</v>
      </c>
      <c r="CO46" s="415">
        <f ca="1" xml:space="preserve"> Debt!CO$117</f>
        <v>0</v>
      </c>
      <c r="CP46" s="415">
        <f ca="1" xml:space="preserve"> Debt!CP$117</f>
        <v>0</v>
      </c>
      <c r="CQ46" s="415">
        <f ca="1" xml:space="preserve"> Debt!CQ$117</f>
        <v>0</v>
      </c>
      <c r="CR46" s="415">
        <f ca="1" xml:space="preserve"> Debt!CR$117</f>
        <v>0</v>
      </c>
      <c r="CS46" s="415">
        <f ca="1" xml:space="preserve"> Debt!CS$117</f>
        <v>0</v>
      </c>
      <c r="CT46" s="415">
        <f ca="1" xml:space="preserve"> Debt!CT$117</f>
        <v>0</v>
      </c>
      <c r="CU46" s="415">
        <f ca="1" xml:space="preserve"> Debt!CU$117</f>
        <v>0</v>
      </c>
      <c r="CV46" s="415">
        <f ca="1" xml:space="preserve"> Debt!CV$117</f>
        <v>0</v>
      </c>
      <c r="CW46" s="415">
        <f ca="1" xml:space="preserve"> Debt!CW$117</f>
        <v>0</v>
      </c>
      <c r="CX46" s="415">
        <f ca="1" xml:space="preserve"> Debt!CX$117</f>
        <v>0</v>
      </c>
      <c r="CY46" s="415">
        <f ca="1" xml:space="preserve"> Debt!CY$117</f>
        <v>0</v>
      </c>
      <c r="CZ46" s="415">
        <f ca="1" xml:space="preserve"> Debt!CZ$117</f>
        <v>0</v>
      </c>
      <c r="DA46" s="415">
        <f ca="1" xml:space="preserve"> Debt!DA$117</f>
        <v>0</v>
      </c>
      <c r="DB46" s="415">
        <f ca="1" xml:space="preserve"> Debt!DB$117</f>
        <v>0</v>
      </c>
      <c r="DC46" s="415">
        <f ca="1" xml:space="preserve"> Debt!DC$117</f>
        <v>0</v>
      </c>
      <c r="DD46" s="415">
        <f ca="1" xml:space="preserve"> Debt!DD$117</f>
        <v>0</v>
      </c>
      <c r="DE46" s="415">
        <f ca="1" xml:space="preserve"> Debt!DE$117</f>
        <v>0</v>
      </c>
      <c r="DF46" s="415">
        <f ca="1" xml:space="preserve"> Debt!DF$117</f>
        <v>0</v>
      </c>
      <c r="DG46" s="415">
        <f ca="1" xml:space="preserve"> Debt!DG$117</f>
        <v>0</v>
      </c>
      <c r="DH46" s="415">
        <f ca="1" xml:space="preserve"> Debt!DH$117</f>
        <v>0</v>
      </c>
      <c r="DI46" s="415">
        <f ca="1" xml:space="preserve"> Debt!DI$117</f>
        <v>0</v>
      </c>
      <c r="DJ46" s="415">
        <f ca="1" xml:space="preserve"> Debt!DJ$117</f>
        <v>0</v>
      </c>
      <c r="DK46" s="415">
        <f ca="1" xml:space="preserve"> Debt!DK$117</f>
        <v>0</v>
      </c>
      <c r="DL46" s="415">
        <f ca="1" xml:space="preserve"> Debt!DL$117</f>
        <v>0</v>
      </c>
      <c r="DM46" s="415">
        <f ca="1" xml:space="preserve"> Debt!DM$117</f>
        <v>0</v>
      </c>
      <c r="DN46" s="415">
        <f ca="1" xml:space="preserve"> Debt!DN$117</f>
        <v>0</v>
      </c>
      <c r="DO46" s="415">
        <f ca="1" xml:space="preserve"> Debt!DO$117</f>
        <v>0</v>
      </c>
      <c r="DP46" s="415">
        <f ca="1" xml:space="preserve"> Debt!DP$117</f>
        <v>0</v>
      </c>
      <c r="DQ46" s="415">
        <f ca="1" xml:space="preserve"> Debt!DQ$117</f>
        <v>0</v>
      </c>
      <c r="DR46" s="415">
        <f ca="1" xml:space="preserve"> Debt!DR$117</f>
        <v>0</v>
      </c>
      <c r="DS46" s="415">
        <f ca="1" xml:space="preserve"> Debt!DS$117</f>
        <v>0</v>
      </c>
      <c r="DT46" s="415">
        <f ca="1" xml:space="preserve"> Debt!DT$117</f>
        <v>0</v>
      </c>
      <c r="DU46" s="415">
        <f ca="1" xml:space="preserve"> Debt!DU$117</f>
        <v>0</v>
      </c>
      <c r="DV46" s="415">
        <f ca="1" xml:space="preserve"> Debt!DV$117</f>
        <v>0</v>
      </c>
      <c r="DW46" s="415">
        <f ca="1" xml:space="preserve"> Debt!DW$117</f>
        <v>0</v>
      </c>
      <c r="DX46" s="415">
        <f ca="1" xml:space="preserve"> Debt!DX$117</f>
        <v>0</v>
      </c>
      <c r="DY46" s="415">
        <f ca="1" xml:space="preserve"> Debt!DY$117</f>
        <v>0</v>
      </c>
      <c r="DZ46" s="415">
        <f ca="1" xml:space="preserve"> Debt!DZ$117</f>
        <v>0</v>
      </c>
      <c r="EA46" s="415">
        <f ca="1" xml:space="preserve"> Debt!EA$117</f>
        <v>0</v>
      </c>
      <c r="EB46" s="415">
        <f ca="1" xml:space="preserve"> Debt!EB$117</f>
        <v>0</v>
      </c>
      <c r="EC46" s="415">
        <f ca="1" xml:space="preserve"> Debt!EC$117</f>
        <v>0</v>
      </c>
      <c r="ED46" s="415">
        <f ca="1" xml:space="preserve"> Debt!ED$117</f>
        <v>0</v>
      </c>
      <c r="EE46" s="415">
        <f ca="1" xml:space="preserve"> Debt!EE$117</f>
        <v>0</v>
      </c>
      <c r="EF46" s="415">
        <f ca="1" xml:space="preserve"> Debt!EF$117</f>
        <v>0</v>
      </c>
      <c r="EG46" s="415">
        <f ca="1" xml:space="preserve"> Debt!EG$117</f>
        <v>0</v>
      </c>
      <c r="EH46" s="415">
        <f ca="1" xml:space="preserve"> Debt!EH$117</f>
        <v>0</v>
      </c>
      <c r="EI46" s="415">
        <f ca="1" xml:space="preserve"> Debt!EI$117</f>
        <v>0</v>
      </c>
      <c r="EJ46" s="415">
        <f ca="1" xml:space="preserve"> Debt!EJ$117</f>
        <v>0</v>
      </c>
      <c r="EK46" s="415">
        <f ca="1" xml:space="preserve"> Debt!EK$117</f>
        <v>0</v>
      </c>
      <c r="EL46" s="415">
        <f ca="1" xml:space="preserve"> Debt!EL$117</f>
        <v>0</v>
      </c>
      <c r="EM46" s="415">
        <f ca="1" xml:space="preserve"> Debt!EM$117</f>
        <v>0</v>
      </c>
      <c r="EN46" s="415">
        <f ca="1" xml:space="preserve"> Debt!EN$117</f>
        <v>0</v>
      </c>
      <c r="EO46" s="415">
        <f ca="1" xml:space="preserve"> Debt!EO$117</f>
        <v>0</v>
      </c>
      <c r="EP46" s="415">
        <f ca="1" xml:space="preserve"> Debt!EP$117</f>
        <v>0</v>
      </c>
      <c r="EQ46" s="415">
        <f ca="1" xml:space="preserve"> Debt!EQ$117</f>
        <v>0</v>
      </c>
      <c r="ER46" s="415">
        <f ca="1" xml:space="preserve"> Debt!ER$117</f>
        <v>0</v>
      </c>
      <c r="ES46" s="415">
        <f ca="1" xml:space="preserve"> Debt!ES$117</f>
        <v>0</v>
      </c>
      <c r="ET46" s="415">
        <f ca="1" xml:space="preserve"> Debt!ET$117</f>
        <v>0</v>
      </c>
      <c r="EU46" s="415">
        <f ca="1" xml:space="preserve"> Debt!EU$117</f>
        <v>0</v>
      </c>
      <c r="EV46" s="415">
        <f ca="1" xml:space="preserve"> Debt!EV$117</f>
        <v>0</v>
      </c>
      <c r="EW46" s="415">
        <f ca="1" xml:space="preserve"> Debt!EW$117</f>
        <v>0</v>
      </c>
      <c r="EX46" s="415">
        <f ca="1" xml:space="preserve"> Debt!EX$117</f>
        <v>0</v>
      </c>
      <c r="EY46" s="415">
        <f ca="1" xml:space="preserve"> Debt!EY$117</f>
        <v>0</v>
      </c>
      <c r="EZ46" s="415">
        <f ca="1" xml:space="preserve"> Debt!EZ$117</f>
        <v>0</v>
      </c>
      <c r="FA46" s="415">
        <f ca="1" xml:space="preserve"> Debt!FA$117</f>
        <v>0</v>
      </c>
      <c r="FB46" s="415">
        <f ca="1" xml:space="preserve"> Debt!FB$117</f>
        <v>0</v>
      </c>
      <c r="FC46" s="415">
        <f ca="1" xml:space="preserve"> Debt!FC$117</f>
        <v>0</v>
      </c>
      <c r="FD46" s="415">
        <f ca="1" xml:space="preserve"> Debt!FD$117</f>
        <v>0</v>
      </c>
      <c r="FE46" s="415">
        <f ca="1" xml:space="preserve"> Debt!FE$117</f>
        <v>0</v>
      </c>
      <c r="FF46" s="415">
        <f ca="1" xml:space="preserve"> Debt!FF$117</f>
        <v>0</v>
      </c>
      <c r="FG46" s="415">
        <f ca="1" xml:space="preserve"> Debt!FG$117</f>
        <v>0</v>
      </c>
      <c r="FH46" s="415">
        <f ca="1" xml:space="preserve"> Debt!FH$117</f>
        <v>0</v>
      </c>
      <c r="FI46" s="415">
        <f ca="1" xml:space="preserve"> Debt!FI$117</f>
        <v>0</v>
      </c>
      <c r="FJ46" s="415">
        <f ca="1" xml:space="preserve"> Debt!FJ$117</f>
        <v>0</v>
      </c>
      <c r="FK46" s="415">
        <f ca="1" xml:space="preserve"> Debt!FK$117</f>
        <v>0</v>
      </c>
      <c r="FL46" s="415">
        <f ca="1" xml:space="preserve"> Debt!FL$117</f>
        <v>0</v>
      </c>
      <c r="FM46" s="415">
        <f ca="1" xml:space="preserve"> Debt!FM$117</f>
        <v>0</v>
      </c>
      <c r="FN46" s="415">
        <f ca="1" xml:space="preserve"> Debt!FN$117</f>
        <v>0</v>
      </c>
      <c r="FO46" s="415">
        <f ca="1" xml:space="preserve"> Debt!FO$117</f>
        <v>0</v>
      </c>
      <c r="FP46" s="415">
        <f ca="1" xml:space="preserve"> Debt!FP$117</f>
        <v>0</v>
      </c>
      <c r="FQ46" s="415">
        <f ca="1" xml:space="preserve"> Debt!FQ$117</f>
        <v>0</v>
      </c>
      <c r="FR46" s="415">
        <f ca="1" xml:space="preserve"> Debt!FR$117</f>
        <v>0</v>
      </c>
      <c r="FS46" s="415">
        <f ca="1" xml:space="preserve"> Debt!FS$117</f>
        <v>0</v>
      </c>
      <c r="FT46" s="415">
        <f ca="1" xml:space="preserve"> Debt!FT$117</f>
        <v>0</v>
      </c>
      <c r="FU46" s="415">
        <f ca="1" xml:space="preserve"> Debt!FU$117</f>
        <v>0</v>
      </c>
      <c r="FV46" s="415">
        <f ca="1" xml:space="preserve"> Debt!FV$117</f>
        <v>0</v>
      </c>
      <c r="FW46" s="415">
        <f ca="1" xml:space="preserve"> Debt!FW$117</f>
        <v>0</v>
      </c>
      <c r="FX46" s="415">
        <f ca="1" xml:space="preserve"> Debt!FX$117</f>
        <v>0</v>
      </c>
      <c r="FY46" s="415">
        <f ca="1" xml:space="preserve"> Debt!FY$117</f>
        <v>0</v>
      </c>
      <c r="FZ46" s="415">
        <f ca="1" xml:space="preserve"> Debt!FZ$117</f>
        <v>0</v>
      </c>
      <c r="GA46" s="415">
        <f ca="1" xml:space="preserve"> Debt!GA$117</f>
        <v>0</v>
      </c>
      <c r="GB46" s="415">
        <f ca="1" xml:space="preserve"> Debt!GB$117</f>
        <v>0</v>
      </c>
      <c r="GC46" s="415">
        <f ca="1" xml:space="preserve"> Debt!GC$117</f>
        <v>0</v>
      </c>
      <c r="GD46" s="415">
        <f ca="1" xml:space="preserve"> Debt!GD$117</f>
        <v>0</v>
      </c>
      <c r="GE46" s="415">
        <f ca="1" xml:space="preserve"> Debt!GE$117</f>
        <v>0</v>
      </c>
      <c r="GF46" s="415">
        <f ca="1" xml:space="preserve"> Debt!GF$117</f>
        <v>0</v>
      </c>
      <c r="GG46" s="415">
        <f ca="1" xml:space="preserve"> Debt!GG$117</f>
        <v>0</v>
      </c>
      <c r="GH46" s="415">
        <f ca="1" xml:space="preserve"> Debt!GH$117</f>
        <v>0</v>
      </c>
      <c r="GI46" s="415">
        <f ca="1" xml:space="preserve"> Debt!GI$117</f>
        <v>0</v>
      </c>
      <c r="GJ46" s="415">
        <f ca="1" xml:space="preserve"> Debt!GJ$117</f>
        <v>0</v>
      </c>
    </row>
    <row r="47" spans="1:192" outlineLevel="1" x14ac:dyDescent="0.25">
      <c r="E47" s="280" t="s">
        <v>138</v>
      </c>
      <c r="F47" s="280"/>
      <c r="G47" s="280" t="str">
        <f xml:space="preserve"> SMU</f>
        <v>$ 000s</v>
      </c>
      <c r="H47" s="280">
        <f ca="1" xml:space="preserve"> SUM(J47:GJ47)</f>
        <v>247633.25471094766</v>
      </c>
      <c r="I47" s="280"/>
      <c r="J47" s="280">
        <f t="shared" ref="J47:AO47" ca="1" si="44" xml:space="preserve"> J42 + SUM(J44:J46)</f>
        <v>0</v>
      </c>
      <c r="K47" s="280">
        <f t="shared" ca="1" si="44"/>
        <v>0</v>
      </c>
      <c r="L47" s="280">
        <f t="shared" ca="1" si="44"/>
        <v>0</v>
      </c>
      <c r="M47" s="280">
        <f t="shared" ca="1" si="44"/>
        <v>1961.8750000000018</v>
      </c>
      <c r="N47" s="280">
        <f t="shared" ca="1" si="44"/>
        <v>2450.6750000000011</v>
      </c>
      <c r="O47" s="280">
        <f t="shared" ca="1" si="44"/>
        <v>0</v>
      </c>
      <c r="P47" s="280">
        <f t="shared" ca="1" si="44"/>
        <v>0</v>
      </c>
      <c r="Q47" s="280">
        <f t="shared" ca="1" si="44"/>
        <v>526.01783194838413</v>
      </c>
      <c r="R47" s="280">
        <f t="shared" ca="1" si="44"/>
        <v>2535.1436567164192</v>
      </c>
      <c r="S47" s="280">
        <f t="shared" ca="1" si="44"/>
        <v>0</v>
      </c>
      <c r="T47" s="280">
        <f t="shared" ca="1" si="44"/>
        <v>0</v>
      </c>
      <c r="U47" s="280">
        <f t="shared" ca="1" si="44"/>
        <v>819.51577160535885</v>
      </c>
      <c r="V47" s="280">
        <f t="shared" ca="1" si="44"/>
        <v>2619.7527678770348</v>
      </c>
      <c r="W47" s="280">
        <f t="shared" ca="1" si="44"/>
        <v>0</v>
      </c>
      <c r="X47" s="280">
        <f t="shared" ca="1" si="44"/>
        <v>0</v>
      </c>
      <c r="Y47" s="280">
        <f t="shared" ca="1" si="44"/>
        <v>1103.9283123809789</v>
      </c>
      <c r="Z47" s="280">
        <f t="shared" ca="1" si="44"/>
        <v>2704.5016347035175</v>
      </c>
      <c r="AA47" s="280">
        <f t="shared" ca="1" si="44"/>
        <v>0</v>
      </c>
      <c r="AB47" s="280">
        <f t="shared" ca="1" si="44"/>
        <v>0</v>
      </c>
      <c r="AC47" s="280">
        <f t="shared" ca="1" si="44"/>
        <v>1407.2741668786609</v>
      </c>
      <c r="AD47" s="280">
        <f t="shared" ca="1" si="44"/>
        <v>2789.3895618940492</v>
      </c>
      <c r="AE47" s="280">
        <f t="shared" ca="1" si="44"/>
        <v>0</v>
      </c>
      <c r="AF47" s="280">
        <f t="shared" ca="1" si="44"/>
        <v>0</v>
      </c>
      <c r="AG47" s="280">
        <f t="shared" ca="1" si="44"/>
        <v>1701.5320955210582</v>
      </c>
      <c r="AH47" s="280">
        <f t="shared" ca="1" si="44"/>
        <v>2874.4158576060199</v>
      </c>
      <c r="AI47" s="280">
        <f t="shared" ca="1" si="44"/>
        <v>0</v>
      </c>
      <c r="AJ47" s="280">
        <f t="shared" ca="1" si="44"/>
        <v>0</v>
      </c>
      <c r="AK47" s="280">
        <f t="shared" ca="1" si="44"/>
        <v>1996.0408373227799</v>
      </c>
      <c r="AL47" s="280">
        <f t="shared" ca="1" si="44"/>
        <v>2899.2494785453619</v>
      </c>
      <c r="AM47" s="280">
        <f t="shared" ca="1" si="44"/>
        <v>0</v>
      </c>
      <c r="AN47" s="280">
        <f t="shared" ca="1" si="44"/>
        <v>0</v>
      </c>
      <c r="AO47" s="280">
        <f t="shared" ca="1" si="44"/>
        <v>1526.3839969571115</v>
      </c>
      <c r="AP47" s="280">
        <f t="shared" ref="AP47:BU47" ca="1" si="45" xml:space="preserve"> AP42 + SUM(AP44:AP46)</f>
        <v>2311.8401845259596</v>
      </c>
      <c r="AQ47" s="280">
        <f t="shared" ca="1" si="45"/>
        <v>0</v>
      </c>
      <c r="AR47" s="280">
        <f t="shared" ca="1" si="45"/>
        <v>0</v>
      </c>
      <c r="AS47" s="280">
        <f t="shared" ca="1" si="45"/>
        <v>1621.2806119291183</v>
      </c>
      <c r="AT47" s="280">
        <f t="shared" ca="1" si="45"/>
        <v>2338.2803814130843</v>
      </c>
      <c r="AU47" s="280">
        <f t="shared" ca="1" si="45"/>
        <v>0</v>
      </c>
      <c r="AV47" s="280">
        <f t="shared" ca="1" si="45"/>
        <v>0</v>
      </c>
      <c r="AW47" s="280">
        <f t="shared" ca="1" si="45"/>
        <v>1739.5718038390191</v>
      </c>
      <c r="AX47" s="280">
        <f t="shared" ca="1" si="45"/>
        <v>2372.6030611906149</v>
      </c>
      <c r="AY47" s="280">
        <f t="shared" ca="1" si="45"/>
        <v>0</v>
      </c>
      <c r="AZ47" s="280">
        <f t="shared" ca="1" si="45"/>
        <v>0</v>
      </c>
      <c r="BA47" s="280">
        <f t="shared" ca="1" si="45"/>
        <v>3629.6563388536106</v>
      </c>
      <c r="BB47" s="280">
        <f t="shared" ca="1" si="45"/>
        <v>4140.8256603207283</v>
      </c>
      <c r="BC47" s="280">
        <f t="shared" ca="1" si="45"/>
        <v>1675.4393387875091</v>
      </c>
      <c r="BD47" s="280">
        <f t="shared" ca="1" si="45"/>
        <v>1669.6402277225097</v>
      </c>
      <c r="BE47" s="280">
        <f t="shared" ca="1" si="45"/>
        <v>3743.8223981248057</v>
      </c>
      <c r="BF47" s="280">
        <f t="shared" ca="1" si="45"/>
        <v>4096.6931043342374</v>
      </c>
      <c r="BG47" s="280">
        <f t="shared" ca="1" si="45"/>
        <v>1644.6743311899797</v>
      </c>
      <c r="BH47" s="280">
        <f t="shared" ca="1" si="45"/>
        <v>1639.950918983094</v>
      </c>
      <c r="BI47" s="280">
        <f t="shared" ca="1" si="45"/>
        <v>3704.8082802861009</v>
      </c>
      <c r="BJ47" s="280">
        <f t="shared" ca="1" si="45"/>
        <v>4056.8681907650021</v>
      </c>
      <c r="BK47" s="280">
        <f t="shared" ca="1" si="45"/>
        <v>1617.9460569207358</v>
      </c>
      <c r="BL47" s="280">
        <f t="shared" ca="1" si="45"/>
        <v>1614.0988081569014</v>
      </c>
      <c r="BM47" s="280">
        <f t="shared" ca="1" si="45"/>
        <v>3669.4932779502114</v>
      </c>
      <c r="BN47" s="280">
        <f t="shared" ca="1" si="45"/>
        <v>4020.5711757374834</v>
      </c>
      <c r="BO47" s="280">
        <f t="shared" ca="1" si="45"/>
        <v>1594.5140355515878</v>
      </c>
      <c r="BP47" s="280">
        <f t="shared" ca="1" si="45"/>
        <v>1591.3804273881403</v>
      </c>
      <c r="BQ47" s="280">
        <f t="shared" ca="1" si="45"/>
        <v>3637.2088291044602</v>
      </c>
      <c r="BR47" s="280">
        <f t="shared" ca="1" si="45"/>
        <v>3987.16685698733</v>
      </c>
      <c r="BS47" s="280">
        <f t="shared" ca="1" si="45"/>
        <v>1573.7750998105785</v>
      </c>
      <c r="BT47" s="280">
        <f t="shared" ca="1" si="45"/>
        <v>1571.2227563763995</v>
      </c>
      <c r="BU47" s="280">
        <f t="shared" ca="1" si="45"/>
        <v>3607.4102982448703</v>
      </c>
      <c r="BV47" s="280">
        <f t="shared" ref="BV47:DA47" ca="1" si="46" xml:space="preserve"> BV42 + SUM(BV44:BV46)</f>
        <v>3956.1377627735155</v>
      </c>
      <c r="BW47" s="280">
        <f t="shared" ca="1" si="46"/>
        <v>1555.2379250553518</v>
      </c>
      <c r="BX47" s="280">
        <f t="shared" ca="1" si="46"/>
        <v>1553.1590253760667</v>
      </c>
      <c r="BY47" s="280">
        <f t="shared" ca="1" si="46"/>
        <v>3579.6539892189949</v>
      </c>
      <c r="BZ47" s="280">
        <f t="shared" ca="1" si="46"/>
        <v>3927.0623140773378</v>
      </c>
      <c r="CA47" s="280">
        <f t="shared" ca="1" si="46"/>
        <v>1538.5022833690045</v>
      </c>
      <c r="CB47" s="280">
        <f t="shared" ca="1" si="46"/>
        <v>1536.809006587104</v>
      </c>
      <c r="CC47" s="280">
        <f t="shared" ca="1" si="46"/>
        <v>3553.5784220405676</v>
      </c>
      <c r="CD47" s="280">
        <f t="shared" ca="1" si="46"/>
        <v>3899.5970375746506</v>
      </c>
      <c r="CE47" s="280">
        <f t="shared" ca="1" si="46"/>
        <v>1523.2421458904794</v>
      </c>
      <c r="CF47" s="280">
        <f t="shared" ca="1" si="46"/>
        <v>1521.8629613686417</v>
      </c>
      <c r="CG47" s="280">
        <f t="shared" ca="1" si="46"/>
        <v>3528.8890827358509</v>
      </c>
      <c r="CH47" s="280">
        <f t="shared" ca="1" si="46"/>
        <v>3873.4620779882243</v>
      </c>
      <c r="CI47" s="280">
        <f t="shared" ca="1" si="46"/>
        <v>1509.1919195560372</v>
      </c>
      <c r="CJ47" s="280">
        <f t="shared" ca="1" si="46"/>
        <v>1508.068565143097</v>
      </c>
      <c r="CK47" s="280">
        <f t="shared" ca="1" si="46"/>
        <v>3505.3460019960339</v>
      </c>
      <c r="CL47" s="280">
        <f t="shared" ca="1" si="46"/>
        <v>3848.4293978058486</v>
      </c>
      <c r="CM47" s="280">
        <f t="shared" ca="1" si="46"/>
        <v>1496.1352368381677</v>
      </c>
      <c r="CN47" s="280">
        <f t="shared" ca="1" si="46"/>
        <v>1495.2202576478633</v>
      </c>
      <c r="CO47" s="280">
        <f t="shared" ca="1" si="46"/>
        <v>3482.7536379098387</v>
      </c>
      <c r="CP47" s="280">
        <f t="shared" ca="1" si="46"/>
        <v>3824.3131658746629</v>
      </c>
      <c r="CQ47" s="280">
        <f t="shared" ca="1" si="46"/>
        <v>1483.8958249168613</v>
      </c>
      <c r="CR47" s="280">
        <f t="shared" ca="1" si="46"/>
        <v>1483.1505686477385</v>
      </c>
      <c r="CS47" s="280">
        <f t="shared" ca="1" si="46"/>
        <v>3460.9526353838796</v>
      </c>
      <c r="CT47" s="280">
        <f t="shared" ca="1" si="46"/>
        <v>3800.9619288488307</v>
      </c>
      <c r="CU47" s="280">
        <f t="shared" ca="1" si="46"/>
        <v>1472.3300685615443</v>
      </c>
      <c r="CV47" s="280">
        <f t="shared" ca="1" si="46"/>
        <v>1471.723052672492</v>
      </c>
      <c r="CW47" s="280">
        <f t="shared" ca="1" si="46"/>
        <v>3439.813114136904</v>
      </c>
      <c r="CX47" s="280">
        <f t="shared" ca="1" si="46"/>
        <v>3778.2522347824433</v>
      </c>
      <c r="CY47" s="280">
        <f t="shared" ca="1" si="46"/>
        <v>1461.3209525509376</v>
      </c>
      <c r="CZ47" s="280">
        <f t="shared" ca="1" si="46"/>
        <v>1460.8265343154558</v>
      </c>
      <c r="DA47" s="280">
        <f t="shared" ca="1" si="46"/>
        <v>3419.2292017270838</v>
      </c>
      <c r="DB47" s="280">
        <f t="shared" ref="DB47:EG47" ca="1" si="47" xml:space="preserve"> DB42 + SUM(DB44:DB46)</f>
        <v>3756.0834395037982</v>
      </c>
      <c r="DC47" s="280">
        <f t="shared" ca="1" si="47"/>
        <v>1450.7731277351911</v>
      </c>
      <c r="DD47" s="280">
        <f t="shared" ca="1" si="47"/>
        <v>1450.3704209922771</v>
      </c>
      <c r="DE47" s="280">
        <f t="shared" ca="1" si="47"/>
        <v>3399.1145806664449</v>
      </c>
      <c r="DF47" s="280">
        <f t="shared" ca="1" si="47"/>
        <v>3734.3734763724942</v>
      </c>
      <c r="DG47" s="280">
        <f t="shared" ca="1" si="47"/>
        <v>1440.6088923116638</v>
      </c>
      <c r="DH47" s="280">
        <f t="shared" ca="1" si="47"/>
        <v>1440.2808851526436</v>
      </c>
      <c r="DI47" s="280">
        <f t="shared" ca="1" si="47"/>
        <v>3379.39886151569</v>
      </c>
      <c r="DJ47" s="280">
        <f t="shared" ca="1" si="47"/>
        <v>3713.0554107178864</v>
      </c>
      <c r="DK47" s="280">
        <f t="shared" ca="1" si="47"/>
        <v>1430.7649185479572</v>
      </c>
      <c r="DL47" s="280">
        <f t="shared" ca="1" si="47"/>
        <v>1430.4977546668902</v>
      </c>
      <c r="DM47" s="280">
        <f t="shared" ca="1" si="47"/>
        <v>3360.0246287451669</v>
      </c>
      <c r="DN47" s="280">
        <f t="shared" ca="1" si="47"/>
        <v>3692.074633405402</v>
      </c>
      <c r="DO47" s="280">
        <f t="shared" ca="1" si="47"/>
        <v>1421.18958667639</v>
      </c>
      <c r="DP47" s="280">
        <f t="shared" ca="1" si="47"/>
        <v>1420.9719800254875</v>
      </c>
      <c r="DQ47" s="280">
        <f t="shared" ca="1" si="47"/>
        <v>3340.9450345681144</v>
      </c>
      <c r="DR47" s="280">
        <f t="shared" ca="1" si="47"/>
        <v>3671.3865749765187</v>
      </c>
      <c r="DS47" s="280">
        <f t="shared" ca="1" si="47"/>
        <v>1411.8408133334219</v>
      </c>
      <c r="DT47" s="280">
        <f t="shared" ca="1" si="47"/>
        <v>1411.66357135622</v>
      </c>
      <c r="DU47" s="280">
        <f t="shared" ca="1" si="47"/>
        <v>3322.1218391007496</v>
      </c>
      <c r="DV47" s="280">
        <f t="shared" ca="1" si="47"/>
        <v>3650.9548437992553</v>
      </c>
      <c r="DW47" s="280">
        <f t="shared" ca="1" si="47"/>
        <v>1402.6842828090219</v>
      </c>
      <c r="DX47" s="280">
        <f t="shared" ca="1" si="47"/>
        <v>1402.5399181108287</v>
      </c>
      <c r="DY47" s="280">
        <f t="shared" ca="1" si="47"/>
        <v>3303.5238140583629</v>
      </c>
      <c r="DZ47" s="280">
        <f t="shared" ca="1" si="47"/>
        <v>3630.7497095778749</v>
      </c>
      <c r="EA47" s="280">
        <f t="shared" ca="1" si="47"/>
        <v>1393.692006387269</v>
      </c>
      <c r="EB47" s="280">
        <f t="shared" ca="1" si="47"/>
        <v>1436.0229480122753</v>
      </c>
      <c r="EC47" s="280">
        <f t="shared" ca="1" si="47"/>
        <v>0</v>
      </c>
      <c r="ED47" s="280">
        <f t="shared" ca="1" si="47"/>
        <v>0</v>
      </c>
      <c r="EE47" s="280">
        <f t="shared" ca="1" si="47"/>
        <v>0</v>
      </c>
      <c r="EF47" s="280">
        <f t="shared" ca="1" si="47"/>
        <v>0</v>
      </c>
      <c r="EG47" s="280">
        <f t="shared" ca="1" si="47"/>
        <v>0</v>
      </c>
      <c r="EH47" s="280">
        <f t="shared" ref="EH47:FM47" ca="1" si="48" xml:space="preserve"> EH42 + SUM(EH44:EH46)</f>
        <v>0</v>
      </c>
      <c r="EI47" s="280">
        <f t="shared" ca="1" si="48"/>
        <v>0</v>
      </c>
      <c r="EJ47" s="280">
        <f t="shared" ca="1" si="48"/>
        <v>0</v>
      </c>
      <c r="EK47" s="280">
        <f t="shared" ca="1" si="48"/>
        <v>0</v>
      </c>
      <c r="EL47" s="280">
        <f t="shared" ca="1" si="48"/>
        <v>0</v>
      </c>
      <c r="EM47" s="280">
        <f t="shared" ca="1" si="48"/>
        <v>0</v>
      </c>
      <c r="EN47" s="280">
        <f t="shared" ca="1" si="48"/>
        <v>0</v>
      </c>
      <c r="EO47" s="280">
        <f t="shared" ca="1" si="48"/>
        <v>0</v>
      </c>
      <c r="EP47" s="280">
        <f t="shared" ca="1" si="48"/>
        <v>0</v>
      </c>
      <c r="EQ47" s="280">
        <f t="shared" ca="1" si="48"/>
        <v>0</v>
      </c>
      <c r="ER47" s="280">
        <f t="shared" ca="1" si="48"/>
        <v>0</v>
      </c>
      <c r="ES47" s="280">
        <f t="shared" ca="1" si="48"/>
        <v>0</v>
      </c>
      <c r="ET47" s="280">
        <f t="shared" ca="1" si="48"/>
        <v>0</v>
      </c>
      <c r="EU47" s="280">
        <f t="shared" ca="1" si="48"/>
        <v>0</v>
      </c>
      <c r="EV47" s="280">
        <f t="shared" ca="1" si="48"/>
        <v>0</v>
      </c>
      <c r="EW47" s="280">
        <f t="shared" ca="1" si="48"/>
        <v>0</v>
      </c>
      <c r="EX47" s="280">
        <f t="shared" ca="1" si="48"/>
        <v>0</v>
      </c>
      <c r="EY47" s="280">
        <f t="shared" ca="1" si="48"/>
        <v>0</v>
      </c>
      <c r="EZ47" s="280">
        <f t="shared" ca="1" si="48"/>
        <v>0</v>
      </c>
      <c r="FA47" s="280">
        <f t="shared" ca="1" si="48"/>
        <v>0</v>
      </c>
      <c r="FB47" s="280">
        <f t="shared" ca="1" si="48"/>
        <v>0</v>
      </c>
      <c r="FC47" s="280">
        <f t="shared" ca="1" si="48"/>
        <v>0</v>
      </c>
      <c r="FD47" s="280">
        <f t="shared" ca="1" si="48"/>
        <v>0</v>
      </c>
      <c r="FE47" s="280">
        <f t="shared" ca="1" si="48"/>
        <v>0</v>
      </c>
      <c r="FF47" s="280">
        <f t="shared" ca="1" si="48"/>
        <v>0</v>
      </c>
      <c r="FG47" s="280">
        <f t="shared" ca="1" si="48"/>
        <v>0</v>
      </c>
      <c r="FH47" s="280">
        <f t="shared" ca="1" si="48"/>
        <v>0</v>
      </c>
      <c r="FI47" s="280">
        <f t="shared" ca="1" si="48"/>
        <v>0</v>
      </c>
      <c r="FJ47" s="280">
        <f t="shared" ca="1" si="48"/>
        <v>0</v>
      </c>
      <c r="FK47" s="280">
        <f t="shared" ca="1" si="48"/>
        <v>0</v>
      </c>
      <c r="FL47" s="280">
        <f t="shared" ca="1" si="48"/>
        <v>0</v>
      </c>
      <c r="FM47" s="280">
        <f t="shared" ca="1" si="48"/>
        <v>0</v>
      </c>
      <c r="FN47" s="280">
        <f t="shared" ref="FN47:GJ47" ca="1" si="49" xml:space="preserve"> FN42 + SUM(FN44:FN46)</f>
        <v>0</v>
      </c>
      <c r="FO47" s="280">
        <f t="shared" ca="1" si="49"/>
        <v>0</v>
      </c>
      <c r="FP47" s="280">
        <f t="shared" ca="1" si="49"/>
        <v>0</v>
      </c>
      <c r="FQ47" s="280">
        <f t="shared" ca="1" si="49"/>
        <v>0</v>
      </c>
      <c r="FR47" s="280">
        <f t="shared" ca="1" si="49"/>
        <v>0</v>
      </c>
      <c r="FS47" s="280">
        <f t="shared" ca="1" si="49"/>
        <v>0</v>
      </c>
      <c r="FT47" s="280">
        <f t="shared" ca="1" si="49"/>
        <v>0</v>
      </c>
      <c r="FU47" s="280">
        <f t="shared" ca="1" si="49"/>
        <v>0</v>
      </c>
      <c r="FV47" s="280">
        <f t="shared" ca="1" si="49"/>
        <v>0</v>
      </c>
      <c r="FW47" s="280">
        <f t="shared" ca="1" si="49"/>
        <v>0</v>
      </c>
      <c r="FX47" s="280">
        <f t="shared" ca="1" si="49"/>
        <v>0</v>
      </c>
      <c r="FY47" s="280">
        <f t="shared" ca="1" si="49"/>
        <v>0</v>
      </c>
      <c r="FZ47" s="280">
        <f t="shared" ca="1" si="49"/>
        <v>0</v>
      </c>
      <c r="GA47" s="280">
        <f t="shared" ca="1" si="49"/>
        <v>0</v>
      </c>
      <c r="GB47" s="280">
        <f t="shared" ca="1" si="49"/>
        <v>0</v>
      </c>
      <c r="GC47" s="280">
        <f t="shared" ca="1" si="49"/>
        <v>0</v>
      </c>
      <c r="GD47" s="280">
        <f t="shared" ca="1" si="49"/>
        <v>0</v>
      </c>
      <c r="GE47" s="280">
        <f t="shared" ca="1" si="49"/>
        <v>0</v>
      </c>
      <c r="GF47" s="280">
        <f t="shared" ca="1" si="49"/>
        <v>0</v>
      </c>
      <c r="GG47" s="280">
        <f t="shared" ca="1" si="49"/>
        <v>0</v>
      </c>
      <c r="GH47" s="280">
        <f t="shared" ca="1" si="49"/>
        <v>0</v>
      </c>
      <c r="GI47" s="280">
        <f t="shared" ca="1" si="49"/>
        <v>0</v>
      </c>
      <c r="GJ47" s="280">
        <f t="shared" ca="1" si="49"/>
        <v>0</v>
      </c>
    </row>
    <row r="48" spans="1:192" outlineLevel="1" x14ac:dyDescent="0.25"/>
    <row r="49" spans="1:192" s="316" customFormat="1" outlineLevel="1" x14ac:dyDescent="0.25">
      <c r="A49" s="277"/>
      <c r="B49" s="277"/>
      <c r="C49" s="278"/>
      <c r="D49" s="281"/>
      <c r="E49" s="371" t="str">
        <f xml:space="preserve"> Equity!E$17</f>
        <v>Share capital redemption</v>
      </c>
      <c r="F49" s="371">
        <f xml:space="preserve"> Equity!F$17</f>
        <v>0</v>
      </c>
      <c r="G49" s="371" t="str">
        <f xml:space="preserve"> Equity!G$17</f>
        <v>$ 000s</v>
      </c>
      <c r="H49" s="371">
        <f xml:space="preserve"> Equity!H$17</f>
        <v>-30000.000000000004</v>
      </c>
      <c r="I49" s="371">
        <f xml:space="preserve"> Equity!I$17</f>
        <v>0</v>
      </c>
      <c r="J49" s="371">
        <f xml:space="preserve"> Equity!J$17</f>
        <v>0</v>
      </c>
      <c r="K49" s="371">
        <f xml:space="preserve"> Equity!K$17</f>
        <v>0</v>
      </c>
      <c r="L49" s="371">
        <f xml:space="preserve"> Equity!L$17</f>
        <v>0</v>
      </c>
      <c r="M49" s="371">
        <f xml:space="preserve"> Equity!M$17</f>
        <v>0</v>
      </c>
      <c r="N49" s="371">
        <f xml:space="preserve"> Equity!N$17</f>
        <v>0</v>
      </c>
      <c r="O49" s="371">
        <f xml:space="preserve"> Equity!O$17</f>
        <v>0</v>
      </c>
      <c r="P49" s="371">
        <f xml:space="preserve"> Equity!P$17</f>
        <v>0</v>
      </c>
      <c r="Q49" s="371">
        <f xml:space="preserve"> Equity!Q$17</f>
        <v>0</v>
      </c>
      <c r="R49" s="371">
        <f xml:space="preserve"> Equity!R$17</f>
        <v>0</v>
      </c>
      <c r="S49" s="371">
        <f xml:space="preserve"> Equity!S$17</f>
        <v>0</v>
      </c>
      <c r="T49" s="371">
        <f xml:space="preserve"> Equity!T$17</f>
        <v>0</v>
      </c>
      <c r="U49" s="371">
        <f xml:space="preserve"> Equity!U$17</f>
        <v>0</v>
      </c>
      <c r="V49" s="371">
        <f xml:space="preserve"> Equity!V$17</f>
        <v>0</v>
      </c>
      <c r="W49" s="371">
        <f xml:space="preserve"> Equity!W$17</f>
        <v>0</v>
      </c>
      <c r="X49" s="371">
        <f xml:space="preserve"> Equity!X$17</f>
        <v>0</v>
      </c>
      <c r="Y49" s="371">
        <f xml:space="preserve"> Equity!Y$17</f>
        <v>0</v>
      </c>
      <c r="Z49" s="371">
        <f xml:space="preserve"> Equity!Z$17</f>
        <v>0</v>
      </c>
      <c r="AA49" s="371">
        <f xml:space="preserve"> Equity!AA$17</f>
        <v>0</v>
      </c>
      <c r="AB49" s="371">
        <f xml:space="preserve"> Equity!AB$17</f>
        <v>0</v>
      </c>
      <c r="AC49" s="371">
        <f xml:space="preserve"> Equity!AC$17</f>
        <v>0</v>
      </c>
      <c r="AD49" s="371">
        <f xml:space="preserve"> Equity!AD$17</f>
        <v>0</v>
      </c>
      <c r="AE49" s="371">
        <f xml:space="preserve"> Equity!AE$17</f>
        <v>0</v>
      </c>
      <c r="AF49" s="371">
        <f xml:space="preserve"> Equity!AF$17</f>
        <v>0</v>
      </c>
      <c r="AG49" s="371">
        <f xml:space="preserve"> Equity!AG$17</f>
        <v>0</v>
      </c>
      <c r="AH49" s="371">
        <f xml:space="preserve"> Equity!AH$17</f>
        <v>0</v>
      </c>
      <c r="AI49" s="371">
        <f xml:space="preserve"> Equity!AI$17</f>
        <v>0</v>
      </c>
      <c r="AJ49" s="371">
        <f xml:space="preserve"> Equity!AJ$17</f>
        <v>0</v>
      </c>
      <c r="AK49" s="371">
        <f xml:space="preserve"> Equity!AK$17</f>
        <v>0</v>
      </c>
      <c r="AL49" s="371">
        <f xml:space="preserve"> Equity!AL$17</f>
        <v>0</v>
      </c>
      <c r="AM49" s="371">
        <f xml:space="preserve"> Equity!AM$17</f>
        <v>0</v>
      </c>
      <c r="AN49" s="371">
        <f xml:space="preserve"> Equity!AN$17</f>
        <v>0</v>
      </c>
      <c r="AO49" s="371">
        <f xml:space="preserve"> Equity!AO$17</f>
        <v>0</v>
      </c>
      <c r="AP49" s="371">
        <f xml:space="preserve"> Equity!AP$17</f>
        <v>0</v>
      </c>
      <c r="AQ49" s="371">
        <f xml:space="preserve"> Equity!AQ$17</f>
        <v>0</v>
      </c>
      <c r="AR49" s="371">
        <f xml:space="preserve"> Equity!AR$17</f>
        <v>0</v>
      </c>
      <c r="AS49" s="371">
        <f xml:space="preserve"> Equity!AS$17</f>
        <v>0</v>
      </c>
      <c r="AT49" s="371">
        <f xml:space="preserve"> Equity!AT$17</f>
        <v>0</v>
      </c>
      <c r="AU49" s="371">
        <f xml:space="preserve"> Equity!AU$17</f>
        <v>0</v>
      </c>
      <c r="AV49" s="371">
        <f xml:space="preserve"> Equity!AV$17</f>
        <v>0</v>
      </c>
      <c r="AW49" s="371">
        <f xml:space="preserve"> Equity!AW$17</f>
        <v>0</v>
      </c>
      <c r="AX49" s="371">
        <f xml:space="preserve"> Equity!AX$17</f>
        <v>0</v>
      </c>
      <c r="AY49" s="371">
        <f xml:space="preserve"> Equity!AY$17</f>
        <v>0</v>
      </c>
      <c r="AZ49" s="371">
        <f xml:space="preserve"> Equity!AZ$17</f>
        <v>0</v>
      </c>
      <c r="BA49" s="371">
        <f xml:space="preserve"> Equity!BA$17</f>
        <v>0</v>
      </c>
      <c r="BB49" s="371">
        <f xml:space="preserve"> Equity!BB$17</f>
        <v>0</v>
      </c>
      <c r="BC49" s="371">
        <f xml:space="preserve"> Equity!BC$17</f>
        <v>0</v>
      </c>
      <c r="BD49" s="371">
        <f xml:space="preserve"> Equity!BD$17</f>
        <v>0</v>
      </c>
      <c r="BE49" s="371">
        <f xml:space="preserve"> Equity!BE$17</f>
        <v>0</v>
      </c>
      <c r="BF49" s="371">
        <f xml:space="preserve"> Equity!BF$17</f>
        <v>0</v>
      </c>
      <c r="BG49" s="371">
        <f xml:space="preserve"> Equity!BG$17</f>
        <v>0</v>
      </c>
      <c r="BH49" s="371">
        <f xml:space="preserve"> Equity!BH$17</f>
        <v>0</v>
      </c>
      <c r="BI49" s="371">
        <f xml:space="preserve"> Equity!BI$17</f>
        <v>0</v>
      </c>
      <c r="BJ49" s="371">
        <f xml:space="preserve"> Equity!BJ$17</f>
        <v>0</v>
      </c>
      <c r="BK49" s="371">
        <f xml:space="preserve"> Equity!BK$17</f>
        <v>0</v>
      </c>
      <c r="BL49" s="371">
        <f xml:space="preserve"> Equity!BL$17</f>
        <v>0</v>
      </c>
      <c r="BM49" s="371">
        <f xml:space="preserve"> Equity!BM$17</f>
        <v>0</v>
      </c>
      <c r="BN49" s="371">
        <f xml:space="preserve"> Equity!BN$17</f>
        <v>0</v>
      </c>
      <c r="BO49" s="371">
        <f xml:space="preserve"> Equity!BO$17</f>
        <v>0</v>
      </c>
      <c r="BP49" s="371">
        <f xml:space="preserve"> Equity!BP$17</f>
        <v>0</v>
      </c>
      <c r="BQ49" s="371">
        <f xml:space="preserve"> Equity!BQ$17</f>
        <v>0</v>
      </c>
      <c r="BR49" s="371">
        <f xml:space="preserve"> Equity!BR$17</f>
        <v>0</v>
      </c>
      <c r="BS49" s="371">
        <f xml:space="preserve"> Equity!BS$17</f>
        <v>0</v>
      </c>
      <c r="BT49" s="371">
        <f xml:space="preserve"> Equity!BT$17</f>
        <v>0</v>
      </c>
      <c r="BU49" s="371">
        <f xml:space="preserve"> Equity!BU$17</f>
        <v>0</v>
      </c>
      <c r="BV49" s="371">
        <f xml:space="preserve"> Equity!BV$17</f>
        <v>0</v>
      </c>
      <c r="BW49" s="371">
        <f xml:space="preserve"> Equity!BW$17</f>
        <v>0</v>
      </c>
      <c r="BX49" s="371">
        <f xml:space="preserve"> Equity!BX$17</f>
        <v>0</v>
      </c>
      <c r="BY49" s="371">
        <f xml:space="preserve"> Equity!BY$17</f>
        <v>0</v>
      </c>
      <c r="BZ49" s="371">
        <f xml:space="preserve"> Equity!BZ$17</f>
        <v>0</v>
      </c>
      <c r="CA49" s="371">
        <f xml:space="preserve"> Equity!CA$17</f>
        <v>0</v>
      </c>
      <c r="CB49" s="371">
        <f xml:space="preserve"> Equity!CB$17</f>
        <v>0</v>
      </c>
      <c r="CC49" s="371">
        <f xml:space="preserve"> Equity!CC$17</f>
        <v>0</v>
      </c>
      <c r="CD49" s="371">
        <f xml:space="preserve"> Equity!CD$17</f>
        <v>0</v>
      </c>
      <c r="CE49" s="371">
        <f xml:space="preserve"> Equity!CE$17</f>
        <v>0</v>
      </c>
      <c r="CF49" s="371">
        <f xml:space="preserve"> Equity!CF$17</f>
        <v>0</v>
      </c>
      <c r="CG49" s="371">
        <f xml:space="preserve"> Equity!CG$17</f>
        <v>0</v>
      </c>
      <c r="CH49" s="371">
        <f xml:space="preserve"> Equity!CH$17</f>
        <v>0</v>
      </c>
      <c r="CI49" s="371">
        <f xml:space="preserve"> Equity!CI$17</f>
        <v>0</v>
      </c>
      <c r="CJ49" s="371">
        <f xml:space="preserve"> Equity!CJ$17</f>
        <v>0</v>
      </c>
      <c r="CK49" s="371">
        <f xml:space="preserve"> Equity!CK$17</f>
        <v>0</v>
      </c>
      <c r="CL49" s="371">
        <f xml:space="preserve"> Equity!CL$17</f>
        <v>0</v>
      </c>
      <c r="CM49" s="371">
        <f xml:space="preserve"> Equity!CM$17</f>
        <v>0</v>
      </c>
      <c r="CN49" s="371">
        <f xml:space="preserve"> Equity!CN$17</f>
        <v>0</v>
      </c>
      <c r="CO49" s="371">
        <f xml:space="preserve"> Equity!CO$17</f>
        <v>0</v>
      </c>
      <c r="CP49" s="371">
        <f xml:space="preserve"> Equity!CP$17</f>
        <v>0</v>
      </c>
      <c r="CQ49" s="371">
        <f xml:space="preserve"> Equity!CQ$17</f>
        <v>0</v>
      </c>
      <c r="CR49" s="371">
        <f xml:space="preserve"> Equity!CR$17</f>
        <v>0</v>
      </c>
      <c r="CS49" s="371">
        <f xml:space="preserve"> Equity!CS$17</f>
        <v>0</v>
      </c>
      <c r="CT49" s="371">
        <f xml:space="preserve"> Equity!CT$17</f>
        <v>0</v>
      </c>
      <c r="CU49" s="371">
        <f xml:space="preserve"> Equity!CU$17</f>
        <v>0</v>
      </c>
      <c r="CV49" s="371">
        <f xml:space="preserve"> Equity!CV$17</f>
        <v>0</v>
      </c>
      <c r="CW49" s="371">
        <f xml:space="preserve"> Equity!CW$17</f>
        <v>0</v>
      </c>
      <c r="CX49" s="371">
        <f xml:space="preserve"> Equity!CX$17</f>
        <v>0</v>
      </c>
      <c r="CY49" s="371">
        <f xml:space="preserve"> Equity!CY$17</f>
        <v>0</v>
      </c>
      <c r="CZ49" s="371">
        <f xml:space="preserve"> Equity!CZ$17</f>
        <v>0</v>
      </c>
      <c r="DA49" s="371">
        <f xml:space="preserve"> Equity!DA$17</f>
        <v>0</v>
      </c>
      <c r="DB49" s="371">
        <f xml:space="preserve"> Equity!DB$17</f>
        <v>0</v>
      </c>
      <c r="DC49" s="371">
        <f xml:space="preserve"> Equity!DC$17</f>
        <v>0</v>
      </c>
      <c r="DD49" s="371">
        <f xml:space="preserve"> Equity!DD$17</f>
        <v>0</v>
      </c>
      <c r="DE49" s="371">
        <f xml:space="preserve"> Equity!DE$17</f>
        <v>0</v>
      </c>
      <c r="DF49" s="371">
        <f xml:space="preserve"> Equity!DF$17</f>
        <v>0</v>
      </c>
      <c r="DG49" s="371">
        <f xml:space="preserve"> Equity!DG$17</f>
        <v>0</v>
      </c>
      <c r="DH49" s="371">
        <f xml:space="preserve"> Equity!DH$17</f>
        <v>0</v>
      </c>
      <c r="DI49" s="371">
        <f xml:space="preserve"> Equity!DI$17</f>
        <v>0</v>
      </c>
      <c r="DJ49" s="371">
        <f xml:space="preserve"> Equity!DJ$17</f>
        <v>0</v>
      </c>
      <c r="DK49" s="371">
        <f xml:space="preserve"> Equity!DK$17</f>
        <v>0</v>
      </c>
      <c r="DL49" s="371">
        <f xml:space="preserve"> Equity!DL$17</f>
        <v>0</v>
      </c>
      <c r="DM49" s="371">
        <f xml:space="preserve"> Equity!DM$17</f>
        <v>0</v>
      </c>
      <c r="DN49" s="371">
        <f xml:space="preserve"> Equity!DN$17</f>
        <v>0</v>
      </c>
      <c r="DO49" s="371">
        <f xml:space="preserve"> Equity!DO$17</f>
        <v>0</v>
      </c>
      <c r="DP49" s="371">
        <f xml:space="preserve"> Equity!DP$17</f>
        <v>0</v>
      </c>
      <c r="DQ49" s="371">
        <f xml:space="preserve"> Equity!DQ$17</f>
        <v>0</v>
      </c>
      <c r="DR49" s="371">
        <f xml:space="preserve"> Equity!DR$17</f>
        <v>0</v>
      </c>
      <c r="DS49" s="371">
        <f xml:space="preserve"> Equity!DS$17</f>
        <v>0</v>
      </c>
      <c r="DT49" s="371">
        <f xml:space="preserve"> Equity!DT$17</f>
        <v>0</v>
      </c>
      <c r="DU49" s="371">
        <f xml:space="preserve"> Equity!DU$17</f>
        <v>0</v>
      </c>
      <c r="DV49" s="371">
        <f xml:space="preserve"> Equity!DV$17</f>
        <v>0</v>
      </c>
      <c r="DW49" s="371">
        <f xml:space="preserve"> Equity!DW$17</f>
        <v>0</v>
      </c>
      <c r="DX49" s="371">
        <f xml:space="preserve"> Equity!DX$17</f>
        <v>0</v>
      </c>
      <c r="DY49" s="371">
        <f xml:space="preserve"> Equity!DY$17</f>
        <v>0</v>
      </c>
      <c r="DZ49" s="371">
        <f xml:space="preserve"> Equity!DZ$17</f>
        <v>0</v>
      </c>
      <c r="EA49" s="371">
        <f xml:space="preserve"> Equity!EA$17</f>
        <v>0</v>
      </c>
      <c r="EB49" s="371">
        <f xml:space="preserve"> Equity!EB$17</f>
        <v>-30000.000000000004</v>
      </c>
      <c r="EC49" s="371">
        <f xml:space="preserve"> Equity!EC$17</f>
        <v>0</v>
      </c>
      <c r="ED49" s="371">
        <f xml:space="preserve"> Equity!ED$17</f>
        <v>0</v>
      </c>
      <c r="EE49" s="371">
        <f xml:space="preserve"> Equity!EE$17</f>
        <v>0</v>
      </c>
      <c r="EF49" s="371">
        <f xml:space="preserve"> Equity!EF$17</f>
        <v>0</v>
      </c>
      <c r="EG49" s="371">
        <f xml:space="preserve"> Equity!EG$17</f>
        <v>0</v>
      </c>
      <c r="EH49" s="371">
        <f xml:space="preserve"> Equity!EH$17</f>
        <v>0</v>
      </c>
      <c r="EI49" s="371">
        <f xml:space="preserve"> Equity!EI$17</f>
        <v>0</v>
      </c>
      <c r="EJ49" s="371">
        <f xml:space="preserve"> Equity!EJ$17</f>
        <v>0</v>
      </c>
      <c r="EK49" s="371">
        <f xml:space="preserve"> Equity!EK$17</f>
        <v>0</v>
      </c>
      <c r="EL49" s="371">
        <f xml:space="preserve"> Equity!EL$17</f>
        <v>0</v>
      </c>
      <c r="EM49" s="371">
        <f xml:space="preserve"> Equity!EM$17</f>
        <v>0</v>
      </c>
      <c r="EN49" s="371">
        <f xml:space="preserve"> Equity!EN$17</f>
        <v>0</v>
      </c>
      <c r="EO49" s="371">
        <f xml:space="preserve"> Equity!EO$17</f>
        <v>0</v>
      </c>
      <c r="EP49" s="371">
        <f xml:space="preserve"> Equity!EP$17</f>
        <v>0</v>
      </c>
      <c r="EQ49" s="371">
        <f xml:space="preserve"> Equity!EQ$17</f>
        <v>0</v>
      </c>
      <c r="ER49" s="371">
        <f xml:space="preserve"> Equity!ER$17</f>
        <v>0</v>
      </c>
      <c r="ES49" s="371">
        <f xml:space="preserve"> Equity!ES$17</f>
        <v>0</v>
      </c>
      <c r="ET49" s="371">
        <f xml:space="preserve"> Equity!ET$17</f>
        <v>0</v>
      </c>
      <c r="EU49" s="371">
        <f xml:space="preserve"> Equity!EU$17</f>
        <v>0</v>
      </c>
      <c r="EV49" s="371">
        <f xml:space="preserve"> Equity!EV$17</f>
        <v>0</v>
      </c>
      <c r="EW49" s="371">
        <f xml:space="preserve"> Equity!EW$17</f>
        <v>0</v>
      </c>
      <c r="EX49" s="371">
        <f xml:space="preserve"> Equity!EX$17</f>
        <v>0</v>
      </c>
      <c r="EY49" s="371">
        <f xml:space="preserve"> Equity!EY$17</f>
        <v>0</v>
      </c>
      <c r="EZ49" s="371">
        <f xml:space="preserve"> Equity!EZ$17</f>
        <v>0</v>
      </c>
      <c r="FA49" s="371">
        <f xml:space="preserve"> Equity!FA$17</f>
        <v>0</v>
      </c>
      <c r="FB49" s="371">
        <f xml:space="preserve"> Equity!FB$17</f>
        <v>0</v>
      </c>
      <c r="FC49" s="371">
        <f xml:space="preserve"> Equity!FC$17</f>
        <v>0</v>
      </c>
      <c r="FD49" s="371">
        <f xml:space="preserve"> Equity!FD$17</f>
        <v>0</v>
      </c>
      <c r="FE49" s="371">
        <f xml:space="preserve"> Equity!FE$17</f>
        <v>0</v>
      </c>
      <c r="FF49" s="371">
        <f xml:space="preserve"> Equity!FF$17</f>
        <v>0</v>
      </c>
      <c r="FG49" s="371">
        <f xml:space="preserve"> Equity!FG$17</f>
        <v>0</v>
      </c>
      <c r="FH49" s="371">
        <f xml:space="preserve"> Equity!FH$17</f>
        <v>0</v>
      </c>
      <c r="FI49" s="371">
        <f xml:space="preserve"> Equity!FI$17</f>
        <v>0</v>
      </c>
      <c r="FJ49" s="371">
        <f xml:space="preserve"> Equity!FJ$17</f>
        <v>0</v>
      </c>
      <c r="FK49" s="371">
        <f xml:space="preserve"> Equity!FK$17</f>
        <v>0</v>
      </c>
      <c r="FL49" s="371">
        <f xml:space="preserve"> Equity!FL$17</f>
        <v>0</v>
      </c>
      <c r="FM49" s="371">
        <f xml:space="preserve"> Equity!FM$17</f>
        <v>0</v>
      </c>
      <c r="FN49" s="371">
        <f xml:space="preserve"> Equity!FN$17</f>
        <v>0</v>
      </c>
      <c r="FO49" s="371">
        <f xml:space="preserve"> Equity!FO$17</f>
        <v>0</v>
      </c>
      <c r="FP49" s="371">
        <f xml:space="preserve"> Equity!FP$17</f>
        <v>0</v>
      </c>
      <c r="FQ49" s="371">
        <f xml:space="preserve"> Equity!FQ$17</f>
        <v>0</v>
      </c>
      <c r="FR49" s="371">
        <f xml:space="preserve"> Equity!FR$17</f>
        <v>0</v>
      </c>
      <c r="FS49" s="371">
        <f xml:space="preserve"> Equity!FS$17</f>
        <v>0</v>
      </c>
      <c r="FT49" s="371">
        <f xml:space="preserve"> Equity!FT$17</f>
        <v>0</v>
      </c>
      <c r="FU49" s="371">
        <f xml:space="preserve"> Equity!FU$17</f>
        <v>0</v>
      </c>
      <c r="FV49" s="371">
        <f xml:space="preserve"> Equity!FV$17</f>
        <v>0</v>
      </c>
      <c r="FW49" s="371">
        <f xml:space="preserve"> Equity!FW$17</f>
        <v>0</v>
      </c>
      <c r="FX49" s="371">
        <f xml:space="preserve"> Equity!FX$17</f>
        <v>0</v>
      </c>
      <c r="FY49" s="371">
        <f xml:space="preserve"> Equity!FY$17</f>
        <v>0</v>
      </c>
      <c r="FZ49" s="371">
        <f xml:space="preserve"> Equity!FZ$17</f>
        <v>0</v>
      </c>
      <c r="GA49" s="371">
        <f xml:space="preserve"> Equity!GA$17</f>
        <v>0</v>
      </c>
      <c r="GB49" s="371">
        <f xml:space="preserve"> Equity!GB$17</f>
        <v>0</v>
      </c>
      <c r="GC49" s="371">
        <f xml:space="preserve"> Equity!GC$17</f>
        <v>0</v>
      </c>
      <c r="GD49" s="371">
        <f xml:space="preserve"> Equity!GD$17</f>
        <v>0</v>
      </c>
      <c r="GE49" s="371">
        <f xml:space="preserve"> Equity!GE$17</f>
        <v>0</v>
      </c>
      <c r="GF49" s="371">
        <f xml:space="preserve"> Equity!GF$17</f>
        <v>0</v>
      </c>
      <c r="GG49" s="371">
        <f xml:space="preserve"> Equity!GG$17</f>
        <v>0</v>
      </c>
      <c r="GH49" s="371">
        <f xml:space="preserve"> Equity!GH$17</f>
        <v>0</v>
      </c>
      <c r="GI49" s="371">
        <f xml:space="preserve"> Equity!GI$17</f>
        <v>0</v>
      </c>
      <c r="GJ49" s="371">
        <f xml:space="preserve"> Equity!GJ$17</f>
        <v>0</v>
      </c>
    </row>
    <row r="50" spans="1:192" outlineLevel="1" x14ac:dyDescent="0.25">
      <c r="E50" s="280" t="s">
        <v>56</v>
      </c>
      <c r="F50" s="280"/>
      <c r="G50" s="280" t="str">
        <f>SMU</f>
        <v>$ 000s</v>
      </c>
      <c r="H50" s="280">
        <f ca="1" xml:space="preserve"> SUM(J50:GJ50)</f>
        <v>217633.25471094766</v>
      </c>
      <c r="I50" s="280"/>
      <c r="J50" s="280">
        <f t="shared" ref="J50:AO50" ca="1" si="50" xml:space="preserve"> J47 + J49</f>
        <v>0</v>
      </c>
      <c r="K50" s="280">
        <f t="shared" ca="1" si="50"/>
        <v>0</v>
      </c>
      <c r="L50" s="280">
        <f t="shared" ca="1" si="50"/>
        <v>0</v>
      </c>
      <c r="M50" s="280">
        <f t="shared" ca="1" si="50"/>
        <v>1961.8750000000018</v>
      </c>
      <c r="N50" s="280">
        <f t="shared" ca="1" si="50"/>
        <v>2450.6750000000011</v>
      </c>
      <c r="O50" s="280">
        <f t="shared" ca="1" si="50"/>
        <v>0</v>
      </c>
      <c r="P50" s="280">
        <f t="shared" ca="1" si="50"/>
        <v>0</v>
      </c>
      <c r="Q50" s="280">
        <f t="shared" ca="1" si="50"/>
        <v>526.01783194838413</v>
      </c>
      <c r="R50" s="280">
        <f t="shared" ca="1" si="50"/>
        <v>2535.1436567164192</v>
      </c>
      <c r="S50" s="280">
        <f t="shared" ca="1" si="50"/>
        <v>0</v>
      </c>
      <c r="T50" s="280">
        <f t="shared" ca="1" si="50"/>
        <v>0</v>
      </c>
      <c r="U50" s="280">
        <f t="shared" ca="1" si="50"/>
        <v>819.51577160535885</v>
      </c>
      <c r="V50" s="280">
        <f t="shared" ca="1" si="50"/>
        <v>2619.7527678770348</v>
      </c>
      <c r="W50" s="280">
        <f t="shared" ca="1" si="50"/>
        <v>0</v>
      </c>
      <c r="X50" s="280">
        <f t="shared" ca="1" si="50"/>
        <v>0</v>
      </c>
      <c r="Y50" s="280">
        <f t="shared" ca="1" si="50"/>
        <v>1103.9283123809789</v>
      </c>
      <c r="Z50" s="280">
        <f t="shared" ca="1" si="50"/>
        <v>2704.5016347035175</v>
      </c>
      <c r="AA50" s="280">
        <f t="shared" ca="1" si="50"/>
        <v>0</v>
      </c>
      <c r="AB50" s="280">
        <f t="shared" ca="1" si="50"/>
        <v>0</v>
      </c>
      <c r="AC50" s="280">
        <f t="shared" ca="1" si="50"/>
        <v>1407.2741668786609</v>
      </c>
      <c r="AD50" s="280">
        <f t="shared" ca="1" si="50"/>
        <v>2789.3895618940492</v>
      </c>
      <c r="AE50" s="280">
        <f t="shared" ca="1" si="50"/>
        <v>0</v>
      </c>
      <c r="AF50" s="280">
        <f t="shared" ca="1" si="50"/>
        <v>0</v>
      </c>
      <c r="AG50" s="280">
        <f t="shared" ca="1" si="50"/>
        <v>1701.5320955210582</v>
      </c>
      <c r="AH50" s="280">
        <f t="shared" ca="1" si="50"/>
        <v>2874.4158576060199</v>
      </c>
      <c r="AI50" s="280">
        <f t="shared" ca="1" si="50"/>
        <v>0</v>
      </c>
      <c r="AJ50" s="280">
        <f t="shared" ca="1" si="50"/>
        <v>0</v>
      </c>
      <c r="AK50" s="280">
        <f t="shared" ca="1" si="50"/>
        <v>1996.0408373227799</v>
      </c>
      <c r="AL50" s="280">
        <f t="shared" ca="1" si="50"/>
        <v>2899.2494785453619</v>
      </c>
      <c r="AM50" s="280">
        <f t="shared" ca="1" si="50"/>
        <v>0</v>
      </c>
      <c r="AN50" s="280">
        <f t="shared" ca="1" si="50"/>
        <v>0</v>
      </c>
      <c r="AO50" s="280">
        <f t="shared" ca="1" si="50"/>
        <v>1526.3839969571115</v>
      </c>
      <c r="AP50" s="280">
        <f t="shared" ref="AP50:BU50" ca="1" si="51" xml:space="preserve"> AP47 + AP49</f>
        <v>2311.8401845259596</v>
      </c>
      <c r="AQ50" s="280">
        <f t="shared" ca="1" si="51"/>
        <v>0</v>
      </c>
      <c r="AR50" s="280">
        <f t="shared" ca="1" si="51"/>
        <v>0</v>
      </c>
      <c r="AS50" s="280">
        <f t="shared" ca="1" si="51"/>
        <v>1621.2806119291183</v>
      </c>
      <c r="AT50" s="280">
        <f t="shared" ca="1" si="51"/>
        <v>2338.2803814130843</v>
      </c>
      <c r="AU50" s="280">
        <f t="shared" ca="1" si="51"/>
        <v>0</v>
      </c>
      <c r="AV50" s="280">
        <f t="shared" ca="1" si="51"/>
        <v>0</v>
      </c>
      <c r="AW50" s="280">
        <f t="shared" ca="1" si="51"/>
        <v>1739.5718038390191</v>
      </c>
      <c r="AX50" s="280">
        <f t="shared" ca="1" si="51"/>
        <v>2372.6030611906149</v>
      </c>
      <c r="AY50" s="280">
        <f t="shared" ca="1" si="51"/>
        <v>0</v>
      </c>
      <c r="AZ50" s="280">
        <f t="shared" ca="1" si="51"/>
        <v>0</v>
      </c>
      <c r="BA50" s="280">
        <f t="shared" ca="1" si="51"/>
        <v>3629.6563388536106</v>
      </c>
      <c r="BB50" s="280">
        <f t="shared" ca="1" si="51"/>
        <v>4140.8256603207283</v>
      </c>
      <c r="BC50" s="280">
        <f t="shared" ca="1" si="51"/>
        <v>1675.4393387875091</v>
      </c>
      <c r="BD50" s="280">
        <f t="shared" ca="1" si="51"/>
        <v>1669.6402277225097</v>
      </c>
      <c r="BE50" s="280">
        <f t="shared" ca="1" si="51"/>
        <v>3743.8223981248057</v>
      </c>
      <c r="BF50" s="280">
        <f t="shared" ca="1" si="51"/>
        <v>4096.6931043342374</v>
      </c>
      <c r="BG50" s="280">
        <f t="shared" ca="1" si="51"/>
        <v>1644.6743311899797</v>
      </c>
      <c r="BH50" s="280">
        <f t="shared" ca="1" si="51"/>
        <v>1639.950918983094</v>
      </c>
      <c r="BI50" s="280">
        <f t="shared" ca="1" si="51"/>
        <v>3704.8082802861009</v>
      </c>
      <c r="BJ50" s="280">
        <f t="shared" ca="1" si="51"/>
        <v>4056.8681907650021</v>
      </c>
      <c r="BK50" s="280">
        <f t="shared" ca="1" si="51"/>
        <v>1617.9460569207358</v>
      </c>
      <c r="BL50" s="280">
        <f t="shared" ca="1" si="51"/>
        <v>1614.0988081569014</v>
      </c>
      <c r="BM50" s="280">
        <f t="shared" ca="1" si="51"/>
        <v>3669.4932779502114</v>
      </c>
      <c r="BN50" s="280">
        <f t="shared" ca="1" si="51"/>
        <v>4020.5711757374834</v>
      </c>
      <c r="BO50" s="280">
        <f t="shared" ca="1" si="51"/>
        <v>1594.5140355515878</v>
      </c>
      <c r="BP50" s="280">
        <f t="shared" ca="1" si="51"/>
        <v>1591.3804273881403</v>
      </c>
      <c r="BQ50" s="280">
        <f t="shared" ca="1" si="51"/>
        <v>3637.2088291044602</v>
      </c>
      <c r="BR50" s="280">
        <f t="shared" ca="1" si="51"/>
        <v>3987.16685698733</v>
      </c>
      <c r="BS50" s="280">
        <f t="shared" ca="1" si="51"/>
        <v>1573.7750998105785</v>
      </c>
      <c r="BT50" s="280">
        <f t="shared" ca="1" si="51"/>
        <v>1571.2227563763995</v>
      </c>
      <c r="BU50" s="280">
        <f t="shared" ca="1" si="51"/>
        <v>3607.4102982448703</v>
      </c>
      <c r="BV50" s="280">
        <f t="shared" ref="BV50:DA50" ca="1" si="52" xml:space="preserve"> BV47 + BV49</f>
        <v>3956.1377627735155</v>
      </c>
      <c r="BW50" s="280">
        <f t="shared" ca="1" si="52"/>
        <v>1555.2379250553518</v>
      </c>
      <c r="BX50" s="280">
        <f t="shared" ca="1" si="52"/>
        <v>1553.1590253760667</v>
      </c>
      <c r="BY50" s="280">
        <f t="shared" ca="1" si="52"/>
        <v>3579.6539892189949</v>
      </c>
      <c r="BZ50" s="280">
        <f t="shared" ca="1" si="52"/>
        <v>3927.0623140773378</v>
      </c>
      <c r="CA50" s="280">
        <f t="shared" ca="1" si="52"/>
        <v>1538.5022833690045</v>
      </c>
      <c r="CB50" s="280">
        <f t="shared" ca="1" si="52"/>
        <v>1536.809006587104</v>
      </c>
      <c r="CC50" s="280">
        <f t="shared" ca="1" si="52"/>
        <v>3553.5784220405676</v>
      </c>
      <c r="CD50" s="280">
        <f t="shared" ca="1" si="52"/>
        <v>3899.5970375746506</v>
      </c>
      <c r="CE50" s="280">
        <f t="shared" ca="1" si="52"/>
        <v>1523.2421458904794</v>
      </c>
      <c r="CF50" s="280">
        <f t="shared" ca="1" si="52"/>
        <v>1521.8629613686417</v>
      </c>
      <c r="CG50" s="280">
        <f t="shared" ca="1" si="52"/>
        <v>3528.8890827358509</v>
      </c>
      <c r="CH50" s="280">
        <f t="shared" ca="1" si="52"/>
        <v>3873.4620779882243</v>
      </c>
      <c r="CI50" s="280">
        <f t="shared" ca="1" si="52"/>
        <v>1509.1919195560372</v>
      </c>
      <c r="CJ50" s="280">
        <f t="shared" ca="1" si="52"/>
        <v>1508.068565143097</v>
      </c>
      <c r="CK50" s="280">
        <f t="shared" ca="1" si="52"/>
        <v>3505.3460019960339</v>
      </c>
      <c r="CL50" s="280">
        <f t="shared" ca="1" si="52"/>
        <v>3848.4293978058486</v>
      </c>
      <c r="CM50" s="280">
        <f t="shared" ca="1" si="52"/>
        <v>1496.1352368381677</v>
      </c>
      <c r="CN50" s="280">
        <f t="shared" ca="1" si="52"/>
        <v>1495.2202576478633</v>
      </c>
      <c r="CO50" s="280">
        <f t="shared" ca="1" si="52"/>
        <v>3482.7536379098387</v>
      </c>
      <c r="CP50" s="280">
        <f t="shared" ca="1" si="52"/>
        <v>3824.3131658746629</v>
      </c>
      <c r="CQ50" s="280">
        <f t="shared" ca="1" si="52"/>
        <v>1483.8958249168613</v>
      </c>
      <c r="CR50" s="280">
        <f t="shared" ca="1" si="52"/>
        <v>1483.1505686477385</v>
      </c>
      <c r="CS50" s="280">
        <f t="shared" ca="1" si="52"/>
        <v>3460.9526353838796</v>
      </c>
      <c r="CT50" s="280">
        <f t="shared" ca="1" si="52"/>
        <v>3800.9619288488307</v>
      </c>
      <c r="CU50" s="280">
        <f t="shared" ca="1" si="52"/>
        <v>1472.3300685615443</v>
      </c>
      <c r="CV50" s="280">
        <f t="shared" ca="1" si="52"/>
        <v>1471.723052672492</v>
      </c>
      <c r="CW50" s="280">
        <f t="shared" ca="1" si="52"/>
        <v>3439.813114136904</v>
      </c>
      <c r="CX50" s="280">
        <f t="shared" ca="1" si="52"/>
        <v>3778.2522347824433</v>
      </c>
      <c r="CY50" s="280">
        <f t="shared" ca="1" si="52"/>
        <v>1461.3209525509376</v>
      </c>
      <c r="CZ50" s="280">
        <f t="shared" ca="1" si="52"/>
        <v>1460.8265343154558</v>
      </c>
      <c r="DA50" s="280">
        <f t="shared" ca="1" si="52"/>
        <v>3419.2292017270838</v>
      </c>
      <c r="DB50" s="280">
        <f t="shared" ref="DB50:EG50" ca="1" si="53" xml:space="preserve"> DB47 + DB49</f>
        <v>3756.0834395037982</v>
      </c>
      <c r="DC50" s="280">
        <f t="shared" ca="1" si="53"/>
        <v>1450.7731277351911</v>
      </c>
      <c r="DD50" s="280">
        <f t="shared" ca="1" si="53"/>
        <v>1450.3704209922771</v>
      </c>
      <c r="DE50" s="280">
        <f t="shared" ca="1" si="53"/>
        <v>3399.1145806664449</v>
      </c>
      <c r="DF50" s="280">
        <f t="shared" ca="1" si="53"/>
        <v>3734.3734763724942</v>
      </c>
      <c r="DG50" s="280">
        <f t="shared" ca="1" si="53"/>
        <v>1440.6088923116638</v>
      </c>
      <c r="DH50" s="280">
        <f t="shared" ca="1" si="53"/>
        <v>1440.2808851526436</v>
      </c>
      <c r="DI50" s="280">
        <f t="shared" ca="1" si="53"/>
        <v>3379.39886151569</v>
      </c>
      <c r="DJ50" s="280">
        <f t="shared" ca="1" si="53"/>
        <v>3713.0554107178864</v>
      </c>
      <c r="DK50" s="280">
        <f t="shared" ca="1" si="53"/>
        <v>1430.7649185479572</v>
      </c>
      <c r="DL50" s="280">
        <f t="shared" ca="1" si="53"/>
        <v>1430.4977546668902</v>
      </c>
      <c r="DM50" s="280">
        <f t="shared" ca="1" si="53"/>
        <v>3360.0246287451669</v>
      </c>
      <c r="DN50" s="280">
        <f t="shared" ca="1" si="53"/>
        <v>3692.074633405402</v>
      </c>
      <c r="DO50" s="280">
        <f t="shared" ca="1" si="53"/>
        <v>1421.18958667639</v>
      </c>
      <c r="DP50" s="280">
        <f t="shared" ca="1" si="53"/>
        <v>1420.9719800254875</v>
      </c>
      <c r="DQ50" s="280">
        <f t="shared" ca="1" si="53"/>
        <v>3340.9450345681144</v>
      </c>
      <c r="DR50" s="280">
        <f t="shared" ca="1" si="53"/>
        <v>3671.3865749765187</v>
      </c>
      <c r="DS50" s="280">
        <f t="shared" ca="1" si="53"/>
        <v>1411.8408133334219</v>
      </c>
      <c r="DT50" s="280">
        <f t="shared" ca="1" si="53"/>
        <v>1411.66357135622</v>
      </c>
      <c r="DU50" s="280">
        <f t="shared" ca="1" si="53"/>
        <v>3322.1218391007496</v>
      </c>
      <c r="DV50" s="280">
        <f t="shared" ca="1" si="53"/>
        <v>3650.9548437992553</v>
      </c>
      <c r="DW50" s="280">
        <f t="shared" ca="1" si="53"/>
        <v>1402.6842828090219</v>
      </c>
      <c r="DX50" s="280">
        <f t="shared" ca="1" si="53"/>
        <v>1402.5399181108287</v>
      </c>
      <c r="DY50" s="280">
        <f t="shared" ca="1" si="53"/>
        <v>3303.5238140583629</v>
      </c>
      <c r="DZ50" s="280">
        <f t="shared" ca="1" si="53"/>
        <v>3630.7497095778749</v>
      </c>
      <c r="EA50" s="280">
        <f t="shared" ca="1" si="53"/>
        <v>1393.692006387269</v>
      </c>
      <c r="EB50" s="280">
        <f t="shared" ca="1" si="53"/>
        <v>-28563.977051987727</v>
      </c>
      <c r="EC50" s="280">
        <f t="shared" ca="1" si="53"/>
        <v>0</v>
      </c>
      <c r="ED50" s="280">
        <f t="shared" ca="1" si="53"/>
        <v>0</v>
      </c>
      <c r="EE50" s="280">
        <f t="shared" ca="1" si="53"/>
        <v>0</v>
      </c>
      <c r="EF50" s="280">
        <f t="shared" ca="1" si="53"/>
        <v>0</v>
      </c>
      <c r="EG50" s="280">
        <f t="shared" ca="1" si="53"/>
        <v>0</v>
      </c>
      <c r="EH50" s="280">
        <f t="shared" ref="EH50:FM50" ca="1" si="54" xml:space="preserve"> EH47 + EH49</f>
        <v>0</v>
      </c>
      <c r="EI50" s="280">
        <f t="shared" ca="1" si="54"/>
        <v>0</v>
      </c>
      <c r="EJ50" s="280">
        <f t="shared" ca="1" si="54"/>
        <v>0</v>
      </c>
      <c r="EK50" s="280">
        <f t="shared" ca="1" si="54"/>
        <v>0</v>
      </c>
      <c r="EL50" s="280">
        <f t="shared" ca="1" si="54"/>
        <v>0</v>
      </c>
      <c r="EM50" s="280">
        <f t="shared" ca="1" si="54"/>
        <v>0</v>
      </c>
      <c r="EN50" s="280">
        <f t="shared" ca="1" si="54"/>
        <v>0</v>
      </c>
      <c r="EO50" s="280">
        <f t="shared" ca="1" si="54"/>
        <v>0</v>
      </c>
      <c r="EP50" s="280">
        <f t="shared" ca="1" si="54"/>
        <v>0</v>
      </c>
      <c r="EQ50" s="280">
        <f t="shared" ca="1" si="54"/>
        <v>0</v>
      </c>
      <c r="ER50" s="280">
        <f t="shared" ca="1" si="54"/>
        <v>0</v>
      </c>
      <c r="ES50" s="280">
        <f t="shared" ca="1" si="54"/>
        <v>0</v>
      </c>
      <c r="ET50" s="280">
        <f t="shared" ca="1" si="54"/>
        <v>0</v>
      </c>
      <c r="EU50" s="280">
        <f t="shared" ca="1" si="54"/>
        <v>0</v>
      </c>
      <c r="EV50" s="280">
        <f t="shared" ca="1" si="54"/>
        <v>0</v>
      </c>
      <c r="EW50" s="280">
        <f t="shared" ca="1" si="54"/>
        <v>0</v>
      </c>
      <c r="EX50" s="280">
        <f t="shared" ca="1" si="54"/>
        <v>0</v>
      </c>
      <c r="EY50" s="280">
        <f t="shared" ca="1" si="54"/>
        <v>0</v>
      </c>
      <c r="EZ50" s="280">
        <f t="shared" ca="1" si="54"/>
        <v>0</v>
      </c>
      <c r="FA50" s="280">
        <f t="shared" ca="1" si="54"/>
        <v>0</v>
      </c>
      <c r="FB50" s="280">
        <f t="shared" ca="1" si="54"/>
        <v>0</v>
      </c>
      <c r="FC50" s="280">
        <f t="shared" ca="1" si="54"/>
        <v>0</v>
      </c>
      <c r="FD50" s="280">
        <f t="shared" ca="1" si="54"/>
        <v>0</v>
      </c>
      <c r="FE50" s="280">
        <f t="shared" ca="1" si="54"/>
        <v>0</v>
      </c>
      <c r="FF50" s="280">
        <f t="shared" ca="1" si="54"/>
        <v>0</v>
      </c>
      <c r="FG50" s="280">
        <f t="shared" ca="1" si="54"/>
        <v>0</v>
      </c>
      <c r="FH50" s="280">
        <f t="shared" ca="1" si="54"/>
        <v>0</v>
      </c>
      <c r="FI50" s="280">
        <f t="shared" ca="1" si="54"/>
        <v>0</v>
      </c>
      <c r="FJ50" s="280">
        <f t="shared" ca="1" si="54"/>
        <v>0</v>
      </c>
      <c r="FK50" s="280">
        <f t="shared" ca="1" si="54"/>
        <v>0</v>
      </c>
      <c r="FL50" s="280">
        <f t="shared" ca="1" si="54"/>
        <v>0</v>
      </c>
      <c r="FM50" s="280">
        <f t="shared" ca="1" si="54"/>
        <v>0</v>
      </c>
      <c r="FN50" s="280">
        <f t="shared" ref="FN50:GJ50" ca="1" si="55" xml:space="preserve"> FN47 + FN49</f>
        <v>0</v>
      </c>
      <c r="FO50" s="280">
        <f t="shared" ca="1" si="55"/>
        <v>0</v>
      </c>
      <c r="FP50" s="280">
        <f t="shared" ca="1" si="55"/>
        <v>0</v>
      </c>
      <c r="FQ50" s="280">
        <f t="shared" ca="1" si="55"/>
        <v>0</v>
      </c>
      <c r="FR50" s="280">
        <f t="shared" ca="1" si="55"/>
        <v>0</v>
      </c>
      <c r="FS50" s="280">
        <f t="shared" ca="1" si="55"/>
        <v>0</v>
      </c>
      <c r="FT50" s="280">
        <f t="shared" ca="1" si="55"/>
        <v>0</v>
      </c>
      <c r="FU50" s="280">
        <f t="shared" ca="1" si="55"/>
        <v>0</v>
      </c>
      <c r="FV50" s="280">
        <f t="shared" ca="1" si="55"/>
        <v>0</v>
      </c>
      <c r="FW50" s="280">
        <f t="shared" ca="1" si="55"/>
        <v>0</v>
      </c>
      <c r="FX50" s="280">
        <f t="shared" ca="1" si="55"/>
        <v>0</v>
      </c>
      <c r="FY50" s="280">
        <f t="shared" ca="1" si="55"/>
        <v>0</v>
      </c>
      <c r="FZ50" s="280">
        <f t="shared" ca="1" si="55"/>
        <v>0</v>
      </c>
      <c r="GA50" s="280">
        <f t="shared" ca="1" si="55"/>
        <v>0</v>
      </c>
      <c r="GB50" s="280">
        <f t="shared" ca="1" si="55"/>
        <v>0</v>
      </c>
      <c r="GC50" s="280">
        <f t="shared" ca="1" si="55"/>
        <v>0</v>
      </c>
      <c r="GD50" s="280">
        <f t="shared" ca="1" si="55"/>
        <v>0</v>
      </c>
      <c r="GE50" s="280">
        <f t="shared" ca="1" si="55"/>
        <v>0</v>
      </c>
      <c r="GF50" s="280">
        <f t="shared" ca="1" si="55"/>
        <v>0</v>
      </c>
      <c r="GG50" s="280">
        <f t="shared" ca="1" si="55"/>
        <v>0</v>
      </c>
      <c r="GH50" s="280">
        <f t="shared" ca="1" si="55"/>
        <v>0</v>
      </c>
      <c r="GI50" s="280">
        <f t="shared" ca="1" si="55"/>
        <v>0</v>
      </c>
      <c r="GJ50" s="280">
        <f t="shared" ca="1" si="55"/>
        <v>0</v>
      </c>
    </row>
    <row r="51" spans="1:192" outlineLevel="1" x14ac:dyDescent="0.25"/>
    <row r="52" spans="1:192" s="316" customFormat="1" outlineLevel="1" x14ac:dyDescent="0.25">
      <c r="A52" s="277"/>
      <c r="B52" s="277"/>
      <c r="C52" s="278"/>
      <c r="D52" s="281"/>
      <c r="E52" s="371" t="str">
        <f xml:space="preserve"> Equity!E$63</f>
        <v>Dividends paid</v>
      </c>
      <c r="F52" s="371">
        <f xml:space="preserve"> Equity!F$63</f>
        <v>0</v>
      </c>
      <c r="G52" s="371" t="str">
        <f xml:space="preserve"> Equity!G$63</f>
        <v>$ 000s</v>
      </c>
      <c r="H52" s="371">
        <f ca="1" xml:space="preserve"> Equity!H$63</f>
        <v>-217633.25471094763</v>
      </c>
      <c r="I52" s="371">
        <f xml:space="preserve"> Equity!I$63</f>
        <v>0</v>
      </c>
      <c r="J52" s="371">
        <f ca="1" xml:space="preserve"> Equity!J$63</f>
        <v>0</v>
      </c>
      <c r="K52" s="371">
        <f ca="1" xml:space="preserve"> Equity!K$63</f>
        <v>0</v>
      </c>
      <c r="L52" s="371">
        <f ca="1" xml:space="preserve"> Equity!L$63</f>
        <v>0</v>
      </c>
      <c r="M52" s="371">
        <f ca="1" xml:space="preserve"> Equity!M$63</f>
        <v>-1961.8750000000018</v>
      </c>
      <c r="N52" s="371">
        <f ca="1" xml:space="preserve"> Equity!N$63</f>
        <v>-2450.6750000000011</v>
      </c>
      <c r="O52" s="371">
        <f ca="1" xml:space="preserve"> Equity!O$63</f>
        <v>0</v>
      </c>
      <c r="P52" s="371">
        <f ca="1" xml:space="preserve"> Equity!P$63</f>
        <v>0</v>
      </c>
      <c r="Q52" s="371">
        <f ca="1" xml:space="preserve"> Equity!Q$63</f>
        <v>-526.01783194838413</v>
      </c>
      <c r="R52" s="371">
        <f ca="1" xml:space="preserve"> Equity!R$63</f>
        <v>-2535.1436567164192</v>
      </c>
      <c r="S52" s="371">
        <f ca="1" xml:space="preserve"> Equity!S$63</f>
        <v>0</v>
      </c>
      <c r="T52" s="371">
        <f ca="1" xml:space="preserve"> Equity!T$63</f>
        <v>0</v>
      </c>
      <c r="U52" s="371">
        <f ca="1" xml:space="preserve"> Equity!U$63</f>
        <v>-819.51577160535885</v>
      </c>
      <c r="V52" s="371">
        <f ca="1" xml:space="preserve"> Equity!V$63</f>
        <v>-2619.7527678770348</v>
      </c>
      <c r="W52" s="371">
        <f ca="1" xml:space="preserve"> Equity!W$63</f>
        <v>0</v>
      </c>
      <c r="X52" s="371">
        <f ca="1" xml:space="preserve"> Equity!X$63</f>
        <v>0</v>
      </c>
      <c r="Y52" s="371">
        <f ca="1" xml:space="preserve"> Equity!Y$63</f>
        <v>-1103.9283123809789</v>
      </c>
      <c r="Z52" s="371">
        <f ca="1" xml:space="preserve"> Equity!Z$63</f>
        <v>-2704.5016347035175</v>
      </c>
      <c r="AA52" s="371">
        <f ca="1" xml:space="preserve"> Equity!AA$63</f>
        <v>0</v>
      </c>
      <c r="AB52" s="371">
        <f ca="1" xml:space="preserve"> Equity!AB$63</f>
        <v>0</v>
      </c>
      <c r="AC52" s="371">
        <f ca="1" xml:space="preserve"> Equity!AC$63</f>
        <v>-1407.2741668786609</v>
      </c>
      <c r="AD52" s="371">
        <f ca="1" xml:space="preserve"> Equity!AD$63</f>
        <v>-2789.3895618940492</v>
      </c>
      <c r="AE52" s="371">
        <f ca="1" xml:space="preserve"> Equity!AE$63</f>
        <v>0</v>
      </c>
      <c r="AF52" s="371">
        <f ca="1" xml:space="preserve"> Equity!AF$63</f>
        <v>0</v>
      </c>
      <c r="AG52" s="371">
        <f ca="1" xml:space="preserve"> Equity!AG$63</f>
        <v>-1701.5320955210582</v>
      </c>
      <c r="AH52" s="371">
        <f ca="1" xml:space="preserve"> Equity!AH$63</f>
        <v>-2874.4158576060199</v>
      </c>
      <c r="AI52" s="371">
        <f ca="1" xml:space="preserve"> Equity!AI$63</f>
        <v>0</v>
      </c>
      <c r="AJ52" s="371">
        <f ca="1" xml:space="preserve"> Equity!AJ$63</f>
        <v>0</v>
      </c>
      <c r="AK52" s="371">
        <f ca="1" xml:space="preserve"> Equity!AK$63</f>
        <v>-1996.0408373227799</v>
      </c>
      <c r="AL52" s="371">
        <f ca="1" xml:space="preserve"> Equity!AL$63</f>
        <v>-2899.2494785453619</v>
      </c>
      <c r="AM52" s="371">
        <f ca="1" xml:space="preserve"> Equity!AM$63</f>
        <v>0</v>
      </c>
      <c r="AN52" s="371">
        <f ca="1" xml:space="preserve"> Equity!AN$63</f>
        <v>0</v>
      </c>
      <c r="AO52" s="371">
        <f ca="1" xml:space="preserve"> Equity!AO$63</f>
        <v>-1526.3839969571115</v>
      </c>
      <c r="AP52" s="371">
        <f ca="1" xml:space="preserve"> Equity!AP$63</f>
        <v>-2311.8401845259596</v>
      </c>
      <c r="AQ52" s="371">
        <f ca="1" xml:space="preserve"> Equity!AQ$63</f>
        <v>0</v>
      </c>
      <c r="AR52" s="371">
        <f ca="1" xml:space="preserve"> Equity!AR$63</f>
        <v>0</v>
      </c>
      <c r="AS52" s="371">
        <f ca="1" xml:space="preserve"> Equity!AS$63</f>
        <v>-1621.2806119291183</v>
      </c>
      <c r="AT52" s="371">
        <f ca="1" xml:space="preserve"> Equity!AT$63</f>
        <v>-2338.2803814130843</v>
      </c>
      <c r="AU52" s="371">
        <f ca="1" xml:space="preserve"> Equity!AU$63</f>
        <v>0</v>
      </c>
      <c r="AV52" s="371">
        <f ca="1" xml:space="preserve"> Equity!AV$63</f>
        <v>0</v>
      </c>
      <c r="AW52" s="371">
        <f ca="1" xml:space="preserve"> Equity!AW$63</f>
        <v>-1739.5718038390191</v>
      </c>
      <c r="AX52" s="371">
        <f ca="1" xml:space="preserve"> Equity!AX$63</f>
        <v>-2372.6030611906149</v>
      </c>
      <c r="AY52" s="371">
        <f ca="1" xml:space="preserve"> Equity!AY$63</f>
        <v>0</v>
      </c>
      <c r="AZ52" s="371">
        <f ca="1" xml:space="preserve"> Equity!AZ$63</f>
        <v>0</v>
      </c>
      <c r="BA52" s="371">
        <f ca="1" xml:space="preserve"> Equity!BA$63</f>
        <v>-3629.6563388536106</v>
      </c>
      <c r="BB52" s="371">
        <f ca="1" xml:space="preserve"> Equity!BB$63</f>
        <v>-4140.8256603207283</v>
      </c>
      <c r="BC52" s="371">
        <f ca="1" xml:space="preserve"> Equity!BC$63</f>
        <v>-1675.4393387875091</v>
      </c>
      <c r="BD52" s="371">
        <f ca="1" xml:space="preserve"> Equity!BD$63</f>
        <v>-1669.6402277225097</v>
      </c>
      <c r="BE52" s="371">
        <f ca="1" xml:space="preserve"> Equity!BE$63</f>
        <v>-3743.8223981248057</v>
      </c>
      <c r="BF52" s="371">
        <f ca="1" xml:space="preserve"> Equity!BF$63</f>
        <v>-4096.6931043342374</v>
      </c>
      <c r="BG52" s="371">
        <f ca="1" xml:space="preserve"> Equity!BG$63</f>
        <v>-1644.6743311899797</v>
      </c>
      <c r="BH52" s="371">
        <f ca="1" xml:space="preserve"> Equity!BH$63</f>
        <v>-1639.950918983094</v>
      </c>
      <c r="BI52" s="371">
        <f ca="1" xml:space="preserve"> Equity!BI$63</f>
        <v>-3704.8082802861009</v>
      </c>
      <c r="BJ52" s="371">
        <f ca="1" xml:space="preserve"> Equity!BJ$63</f>
        <v>-4056.8681907650021</v>
      </c>
      <c r="BK52" s="371">
        <f ca="1" xml:space="preserve"> Equity!BK$63</f>
        <v>-1617.9460569207358</v>
      </c>
      <c r="BL52" s="371">
        <f ca="1" xml:space="preserve"> Equity!BL$63</f>
        <v>-1614.0988081569014</v>
      </c>
      <c r="BM52" s="371">
        <f ca="1" xml:space="preserve"> Equity!BM$63</f>
        <v>-3669.4932779502114</v>
      </c>
      <c r="BN52" s="371">
        <f ca="1" xml:space="preserve"> Equity!BN$63</f>
        <v>-4020.5711757374834</v>
      </c>
      <c r="BO52" s="371">
        <f ca="1" xml:space="preserve"> Equity!BO$63</f>
        <v>-1594.5140355515878</v>
      </c>
      <c r="BP52" s="371">
        <f ca="1" xml:space="preserve"> Equity!BP$63</f>
        <v>-1591.3804273881403</v>
      </c>
      <c r="BQ52" s="371">
        <f ca="1" xml:space="preserve"> Equity!BQ$63</f>
        <v>-3637.2088291044602</v>
      </c>
      <c r="BR52" s="371">
        <f ca="1" xml:space="preserve"> Equity!BR$63</f>
        <v>-3987.16685698733</v>
      </c>
      <c r="BS52" s="371">
        <f ca="1" xml:space="preserve"> Equity!BS$63</f>
        <v>-1573.7750998105785</v>
      </c>
      <c r="BT52" s="371">
        <f ca="1" xml:space="preserve"> Equity!BT$63</f>
        <v>-1571.2227563763995</v>
      </c>
      <c r="BU52" s="371">
        <f ca="1" xml:space="preserve"> Equity!BU$63</f>
        <v>-3607.4102982448703</v>
      </c>
      <c r="BV52" s="371">
        <f ca="1" xml:space="preserve"> Equity!BV$63</f>
        <v>-3956.1377627735155</v>
      </c>
      <c r="BW52" s="371">
        <f ca="1" xml:space="preserve"> Equity!BW$63</f>
        <v>-1555.2379250553518</v>
      </c>
      <c r="BX52" s="371">
        <f ca="1" xml:space="preserve"> Equity!BX$63</f>
        <v>-1103.6418095983965</v>
      </c>
      <c r="BY52" s="371">
        <f ca="1" xml:space="preserve"> Equity!BY$63</f>
        <v>-2742.1298500078788</v>
      </c>
      <c r="BZ52" s="371">
        <f ca="1" xml:space="preserve"> Equity!BZ$63</f>
        <v>-3091.4143818267776</v>
      </c>
      <c r="CA52" s="371">
        <f ca="1" xml:space="preserve"> Equity!CA$63</f>
        <v>-704.63674773097227</v>
      </c>
      <c r="CB52" s="371">
        <f ca="1" xml:space="preserve"> Equity!CB$63</f>
        <v>-704.63674773097341</v>
      </c>
      <c r="CC52" s="371">
        <f ca="1" xml:space="preserve"> Equity!CC$63</f>
        <v>-2723.0147761272433</v>
      </c>
      <c r="CD52" s="371">
        <f ca="1" xml:space="preserve"> Equity!CD$63</f>
        <v>-3070.5615739569926</v>
      </c>
      <c r="CE52" s="371">
        <f ca="1" xml:space="preserve"> Equity!CE$63</f>
        <v>-695.65845545370428</v>
      </c>
      <c r="CF52" s="371">
        <f ca="1" xml:space="preserve"> Equity!CF$63</f>
        <v>-695.65845545370541</v>
      </c>
      <c r="CG52" s="371">
        <f ca="1" xml:space="preserve"> Equity!CG$63</f>
        <v>-2703.9948021166615</v>
      </c>
      <c r="CH52" s="371">
        <f ca="1" xml:space="preserve"> Equity!CH$63</f>
        <v>-3049.8125113999945</v>
      </c>
      <c r="CI52" s="371">
        <f ca="1" xml:space="preserve"> Equity!CI$63</f>
        <v>-686.72483129721877</v>
      </c>
      <c r="CJ52" s="371">
        <f ca="1" xml:space="preserve"> Equity!CJ$63</f>
        <v>-686.72483129721945</v>
      </c>
      <c r="CK52" s="371">
        <f ca="1" xml:space="preserve"> Equity!CK$63</f>
        <v>-2685.0694548424499</v>
      </c>
      <c r="CL52" s="371">
        <f ca="1" xml:space="preserve"> Equity!CL$63</f>
        <v>-3029.166678009944</v>
      </c>
      <c r="CM52" s="371">
        <f ca="1" xml:space="preserve"> Equity!CM$63</f>
        <v>-677.8356530320583</v>
      </c>
      <c r="CN52" s="371">
        <f ca="1" xml:space="preserve"> Equity!CN$63</f>
        <v>-677.83565303205944</v>
      </c>
      <c r="CO52" s="371">
        <f ca="1" xml:space="preserve"> Equity!CO$63</f>
        <v>-2666.238263524825</v>
      </c>
      <c r="CP52" s="371">
        <f ca="1" xml:space="preserve"> Equity!CP$63</f>
        <v>-3008.6235602089</v>
      </c>
      <c r="CQ52" s="371">
        <f ca="1" xml:space="preserve"> Equity!CQ$63</f>
        <v>-668.99069953438664</v>
      </c>
      <c r="CR52" s="371">
        <f ca="1" xml:space="preserve"> Equity!CR$63</f>
        <v>-668.99069953438743</v>
      </c>
      <c r="CS52" s="371">
        <f ca="1" xml:space="preserve"> Equity!CS$63</f>
        <v>-2647.5007597261961</v>
      </c>
      <c r="CT52" s="371">
        <f ca="1" xml:space="preserve"> Equity!CT$63</f>
        <v>-2988.1826469740313</v>
      </c>
      <c r="CU52" s="371">
        <f ca="1" xml:space="preserve"> Equity!CU$63</f>
        <v>-660.18975078048493</v>
      </c>
      <c r="CV52" s="371">
        <f ca="1" xml:space="preserve"> Equity!CV$63</f>
        <v>-660.18975078048572</v>
      </c>
      <c r="CW52" s="371">
        <f ca="1" xml:space="preserve"> Equity!CW$63</f>
        <v>-2628.8564773394983</v>
      </c>
      <c r="CX52" s="371">
        <f ca="1" xml:space="preserve"> Equity!CX$63</f>
        <v>-2967.8434298249076</v>
      </c>
      <c r="CY52" s="371">
        <f ca="1" xml:space="preserve"> Equity!CY$63</f>
        <v>-651.43258784127863</v>
      </c>
      <c r="CZ52" s="371">
        <f ca="1" xml:space="preserve"> Equity!CZ$63</f>
        <v>-651.43258784127977</v>
      </c>
      <c r="DA52" s="371">
        <f ca="1" xml:space="preserve"> Equity!DA$63</f>
        <v>-2610.3049525766169</v>
      </c>
      <c r="DB52" s="371">
        <f ca="1" xml:space="preserve"> Equity!DB$63</f>
        <v>-2947.6054028108542</v>
      </c>
      <c r="DC52" s="371">
        <f ca="1" xml:space="preserve"> Equity!DC$63</f>
        <v>-642.7189928768945</v>
      </c>
      <c r="DD52" s="371">
        <f ca="1" xml:space="preserve"> Equity!DD$63</f>
        <v>-642.71899287689519</v>
      </c>
      <c r="DE52" s="371">
        <f ca="1" xml:space="preserve"> Equity!DE$63</f>
        <v>-2591.845723956832</v>
      </c>
      <c r="DF52" s="371">
        <f ca="1" xml:space="preserve"> Equity!DF$63</f>
        <v>-2927.4680624983621</v>
      </c>
      <c r="DG52" s="371">
        <f ca="1" xml:space="preserve"> Equity!DG$63</f>
        <v>-634.0487491312382</v>
      </c>
      <c r="DH52" s="371">
        <f ca="1" xml:space="preserve"> Equity!DH$63</f>
        <v>-634.04874913123933</v>
      </c>
      <c r="DI52" s="371">
        <f ca="1" xml:space="preserve"> Equity!DI$63</f>
        <v>-3373.4783322953563</v>
      </c>
      <c r="DJ52" s="371">
        <f ca="1" xml:space="preserve"> Equity!DJ$63</f>
        <v>-3707.4309079585692</v>
      </c>
      <c r="DK52" s="371">
        <f ca="1" xml:space="preserve"> Equity!DK$63</f>
        <v>-1425.4216409266057</v>
      </c>
      <c r="DL52" s="371">
        <f ca="1" xml:space="preserve"> Equity!DL$63</f>
        <v>-1425.4216409266064</v>
      </c>
      <c r="DM52" s="371">
        <f ca="1" xml:space="preserve"> Equity!DM$63</f>
        <v>-3355.2023206918975</v>
      </c>
      <c r="DN52" s="371">
        <f ca="1" xml:space="preserve"> Equity!DN$63</f>
        <v>-3687.4934407547962</v>
      </c>
      <c r="DO52" s="371">
        <f ca="1" xml:space="preserve"> Equity!DO$63</f>
        <v>-1416.8374536583142</v>
      </c>
      <c r="DP52" s="371">
        <f ca="1" xml:space="preserve"> Equity!DP$63</f>
        <v>-1416.8374536583153</v>
      </c>
      <c r="DQ52" s="371">
        <f ca="1" xml:space="preserve"> Equity!DQ$63</f>
        <v>-3337.0172345193009</v>
      </c>
      <c r="DR52" s="371">
        <f ca="1" xml:space="preserve"> Equity!DR$63</f>
        <v>-3667.6551649301459</v>
      </c>
      <c r="DS52" s="371">
        <f ca="1" xml:space="preserve"> Equity!DS$63</f>
        <v>-1408.2959737893677</v>
      </c>
      <c r="DT52" s="371">
        <f ca="1" xml:space="preserve"> Equity!DT$63</f>
        <v>-1408.2959737893684</v>
      </c>
      <c r="DU52" s="371">
        <f ca="1" xml:space="preserve"> Equity!DU$63</f>
        <v>-3318.9226214122405</v>
      </c>
      <c r="DV52" s="371">
        <f ca="1" xml:space="preserve"> Equity!DV$63</f>
        <v>-3647.9155869951719</v>
      </c>
      <c r="DW52" s="371">
        <f ca="1" xml:space="preserve"> Equity!DW$63</f>
        <v>-1399.7969888451426</v>
      </c>
      <c r="DX52" s="371">
        <f ca="1" xml:space="preserve"> Equity!DX$63</f>
        <v>-1399.7969888451432</v>
      </c>
      <c r="DY52" s="371">
        <f ca="1" xml:space="preserve"> Equity!DY$63</f>
        <v>-3300.918031255962</v>
      </c>
      <c r="DZ52" s="371">
        <f ca="1" xml:space="preserve"> Equity!DZ$63</f>
        <v>-3628.2742159155941</v>
      </c>
      <c r="EA52" s="371">
        <f ca="1" xml:space="preserve"> Equity!EA$63</f>
        <v>-1391.3402874081021</v>
      </c>
      <c r="EB52" s="371">
        <f ca="1" xml:space="preserve"> Equity!EB$63</f>
        <v>-1391.3402874081032</v>
      </c>
      <c r="EC52" s="371">
        <f ca="1" xml:space="preserve"> Equity!EC$63</f>
        <v>0</v>
      </c>
      <c r="ED52" s="371">
        <f ca="1" xml:space="preserve"> Equity!ED$63</f>
        <v>0</v>
      </c>
      <c r="EE52" s="371">
        <f ca="1" xml:space="preserve"> Equity!EE$63</f>
        <v>0</v>
      </c>
      <c r="EF52" s="371">
        <f ca="1" xml:space="preserve"> Equity!EF$63</f>
        <v>0</v>
      </c>
      <c r="EG52" s="371">
        <f ca="1" xml:space="preserve"> Equity!EG$63</f>
        <v>0</v>
      </c>
      <c r="EH52" s="371">
        <f ca="1" xml:space="preserve"> Equity!EH$63</f>
        <v>0</v>
      </c>
      <c r="EI52" s="371">
        <f ca="1" xml:space="preserve"> Equity!EI$63</f>
        <v>0</v>
      </c>
      <c r="EJ52" s="371">
        <f ca="1" xml:space="preserve"> Equity!EJ$63</f>
        <v>0</v>
      </c>
      <c r="EK52" s="371">
        <f ca="1" xml:space="preserve"> Equity!EK$63</f>
        <v>0</v>
      </c>
      <c r="EL52" s="371">
        <f ca="1" xml:space="preserve"> Equity!EL$63</f>
        <v>0</v>
      </c>
      <c r="EM52" s="371">
        <f ca="1" xml:space="preserve"> Equity!EM$63</f>
        <v>0</v>
      </c>
      <c r="EN52" s="371">
        <f ca="1" xml:space="preserve"> Equity!EN$63</f>
        <v>0</v>
      </c>
      <c r="EO52" s="371">
        <f ca="1" xml:space="preserve"> Equity!EO$63</f>
        <v>0</v>
      </c>
      <c r="EP52" s="371">
        <f ca="1" xml:space="preserve"> Equity!EP$63</f>
        <v>0</v>
      </c>
      <c r="EQ52" s="371">
        <f ca="1" xml:space="preserve"> Equity!EQ$63</f>
        <v>0</v>
      </c>
      <c r="ER52" s="371">
        <f ca="1" xml:space="preserve"> Equity!ER$63</f>
        <v>0</v>
      </c>
      <c r="ES52" s="371">
        <f ca="1" xml:space="preserve"> Equity!ES$63</f>
        <v>0</v>
      </c>
      <c r="ET52" s="371">
        <f ca="1" xml:space="preserve"> Equity!ET$63</f>
        <v>0</v>
      </c>
      <c r="EU52" s="371">
        <f ca="1" xml:space="preserve"> Equity!EU$63</f>
        <v>0</v>
      </c>
      <c r="EV52" s="371">
        <f ca="1" xml:space="preserve"> Equity!EV$63</f>
        <v>0</v>
      </c>
      <c r="EW52" s="371">
        <f ca="1" xml:space="preserve"> Equity!EW$63</f>
        <v>0</v>
      </c>
      <c r="EX52" s="371">
        <f ca="1" xml:space="preserve"> Equity!EX$63</f>
        <v>0</v>
      </c>
      <c r="EY52" s="371">
        <f ca="1" xml:space="preserve"> Equity!EY$63</f>
        <v>0</v>
      </c>
      <c r="EZ52" s="371">
        <f ca="1" xml:space="preserve"> Equity!EZ$63</f>
        <v>0</v>
      </c>
      <c r="FA52" s="371">
        <f ca="1" xml:space="preserve"> Equity!FA$63</f>
        <v>0</v>
      </c>
      <c r="FB52" s="371">
        <f ca="1" xml:space="preserve"> Equity!FB$63</f>
        <v>0</v>
      </c>
      <c r="FC52" s="371">
        <f ca="1" xml:space="preserve"> Equity!FC$63</f>
        <v>0</v>
      </c>
      <c r="FD52" s="371">
        <f ca="1" xml:space="preserve"> Equity!FD$63</f>
        <v>0</v>
      </c>
      <c r="FE52" s="371">
        <f ca="1" xml:space="preserve"> Equity!FE$63</f>
        <v>0</v>
      </c>
      <c r="FF52" s="371">
        <f ca="1" xml:space="preserve"> Equity!FF$63</f>
        <v>0</v>
      </c>
      <c r="FG52" s="371">
        <f ca="1" xml:space="preserve"> Equity!FG$63</f>
        <v>0</v>
      </c>
      <c r="FH52" s="371">
        <f ca="1" xml:space="preserve"> Equity!FH$63</f>
        <v>0</v>
      </c>
      <c r="FI52" s="371">
        <f ca="1" xml:space="preserve"> Equity!FI$63</f>
        <v>0</v>
      </c>
      <c r="FJ52" s="371">
        <f ca="1" xml:space="preserve"> Equity!FJ$63</f>
        <v>0</v>
      </c>
      <c r="FK52" s="371">
        <f ca="1" xml:space="preserve"> Equity!FK$63</f>
        <v>0</v>
      </c>
      <c r="FL52" s="371">
        <f ca="1" xml:space="preserve"> Equity!FL$63</f>
        <v>0</v>
      </c>
      <c r="FM52" s="371">
        <f ca="1" xml:space="preserve"> Equity!FM$63</f>
        <v>0</v>
      </c>
      <c r="FN52" s="371">
        <f ca="1" xml:space="preserve"> Equity!FN$63</f>
        <v>0</v>
      </c>
      <c r="FO52" s="371">
        <f ca="1" xml:space="preserve"> Equity!FO$63</f>
        <v>0</v>
      </c>
      <c r="FP52" s="371">
        <f ca="1" xml:space="preserve"> Equity!FP$63</f>
        <v>0</v>
      </c>
      <c r="FQ52" s="371">
        <f ca="1" xml:space="preserve"> Equity!FQ$63</f>
        <v>0</v>
      </c>
      <c r="FR52" s="371">
        <f ca="1" xml:space="preserve"> Equity!FR$63</f>
        <v>0</v>
      </c>
      <c r="FS52" s="371">
        <f ca="1" xml:space="preserve"> Equity!FS$63</f>
        <v>0</v>
      </c>
      <c r="FT52" s="371">
        <f ca="1" xml:space="preserve"> Equity!FT$63</f>
        <v>0</v>
      </c>
      <c r="FU52" s="371">
        <f ca="1" xml:space="preserve"> Equity!FU$63</f>
        <v>0</v>
      </c>
      <c r="FV52" s="371">
        <f ca="1" xml:space="preserve"> Equity!FV$63</f>
        <v>0</v>
      </c>
      <c r="FW52" s="371">
        <f ca="1" xml:space="preserve"> Equity!FW$63</f>
        <v>0</v>
      </c>
      <c r="FX52" s="371">
        <f ca="1" xml:space="preserve"> Equity!FX$63</f>
        <v>0</v>
      </c>
      <c r="FY52" s="371">
        <f ca="1" xml:space="preserve"> Equity!FY$63</f>
        <v>0</v>
      </c>
      <c r="FZ52" s="371">
        <f ca="1" xml:space="preserve"> Equity!FZ$63</f>
        <v>0</v>
      </c>
      <c r="GA52" s="371">
        <f ca="1" xml:space="preserve"> Equity!GA$63</f>
        <v>0</v>
      </c>
      <c r="GB52" s="371">
        <f ca="1" xml:space="preserve"> Equity!GB$63</f>
        <v>0</v>
      </c>
      <c r="GC52" s="371">
        <f ca="1" xml:space="preserve"> Equity!GC$63</f>
        <v>0</v>
      </c>
      <c r="GD52" s="371">
        <f ca="1" xml:space="preserve"> Equity!GD$63</f>
        <v>0</v>
      </c>
      <c r="GE52" s="371">
        <f ca="1" xml:space="preserve"> Equity!GE$63</f>
        <v>0</v>
      </c>
      <c r="GF52" s="371">
        <f ca="1" xml:space="preserve"> Equity!GF$63</f>
        <v>0</v>
      </c>
      <c r="GG52" s="371">
        <f ca="1" xml:space="preserve"> Equity!GG$63</f>
        <v>0</v>
      </c>
      <c r="GH52" s="371">
        <f ca="1" xml:space="preserve"> Equity!GH$63</f>
        <v>0</v>
      </c>
      <c r="GI52" s="371">
        <f ca="1" xml:space="preserve"> Equity!GI$63</f>
        <v>0</v>
      </c>
      <c r="GJ52" s="371">
        <f ca="1" xml:space="preserve"> Equity!GJ$63</f>
        <v>0</v>
      </c>
    </row>
    <row r="53" spans="1:192" outlineLevel="1" x14ac:dyDescent="0.25">
      <c r="E53" s="280" t="s">
        <v>57</v>
      </c>
      <c r="F53" s="280"/>
      <c r="G53" s="280" t="str">
        <f>SMU</f>
        <v>$ 000s</v>
      </c>
      <c r="H53" s="280">
        <f ca="1" xml:space="preserve"> SUM(J53:GJ53)</f>
        <v>-1.0913936421275139E-11</v>
      </c>
      <c r="I53" s="280"/>
      <c r="J53" s="280">
        <f ca="1" xml:space="preserve"> J50 + J52</f>
        <v>0</v>
      </c>
      <c r="K53" s="280">
        <f t="shared" ref="K53:BV53" ca="1" si="56" xml:space="preserve"> K50 + K52</f>
        <v>0</v>
      </c>
      <c r="L53" s="280">
        <f t="shared" ca="1" si="56"/>
        <v>0</v>
      </c>
      <c r="M53" s="280">
        <f t="shared" ca="1" si="56"/>
        <v>0</v>
      </c>
      <c r="N53" s="280">
        <f t="shared" ca="1" si="56"/>
        <v>0</v>
      </c>
      <c r="O53" s="280">
        <f t="shared" ca="1" si="56"/>
        <v>0</v>
      </c>
      <c r="P53" s="280">
        <f t="shared" ca="1" si="56"/>
        <v>0</v>
      </c>
      <c r="Q53" s="280">
        <f t="shared" ca="1" si="56"/>
        <v>0</v>
      </c>
      <c r="R53" s="280">
        <f t="shared" ca="1" si="56"/>
        <v>0</v>
      </c>
      <c r="S53" s="280">
        <f t="shared" ca="1" si="56"/>
        <v>0</v>
      </c>
      <c r="T53" s="280">
        <f t="shared" ca="1" si="56"/>
        <v>0</v>
      </c>
      <c r="U53" s="280">
        <f t="shared" ca="1" si="56"/>
        <v>0</v>
      </c>
      <c r="V53" s="280">
        <f t="shared" ca="1" si="56"/>
        <v>0</v>
      </c>
      <c r="W53" s="280">
        <f t="shared" ca="1" si="56"/>
        <v>0</v>
      </c>
      <c r="X53" s="280">
        <f t="shared" ca="1" si="56"/>
        <v>0</v>
      </c>
      <c r="Y53" s="280">
        <f t="shared" ca="1" si="56"/>
        <v>0</v>
      </c>
      <c r="Z53" s="280">
        <f t="shared" ca="1" si="56"/>
        <v>0</v>
      </c>
      <c r="AA53" s="280">
        <f t="shared" ca="1" si="56"/>
        <v>0</v>
      </c>
      <c r="AB53" s="280">
        <f t="shared" ca="1" si="56"/>
        <v>0</v>
      </c>
      <c r="AC53" s="280">
        <f t="shared" ca="1" si="56"/>
        <v>0</v>
      </c>
      <c r="AD53" s="280">
        <f t="shared" ca="1" si="56"/>
        <v>0</v>
      </c>
      <c r="AE53" s="280">
        <f t="shared" ca="1" si="56"/>
        <v>0</v>
      </c>
      <c r="AF53" s="280">
        <f t="shared" ca="1" si="56"/>
        <v>0</v>
      </c>
      <c r="AG53" s="280">
        <f t="shared" ca="1" si="56"/>
        <v>0</v>
      </c>
      <c r="AH53" s="280">
        <f t="shared" ca="1" si="56"/>
        <v>0</v>
      </c>
      <c r="AI53" s="280">
        <f t="shared" ca="1" si="56"/>
        <v>0</v>
      </c>
      <c r="AJ53" s="280">
        <f t="shared" ca="1" si="56"/>
        <v>0</v>
      </c>
      <c r="AK53" s="280">
        <f t="shared" ca="1" si="56"/>
        <v>0</v>
      </c>
      <c r="AL53" s="280">
        <f t="shared" ca="1" si="56"/>
        <v>0</v>
      </c>
      <c r="AM53" s="280">
        <f t="shared" ca="1" si="56"/>
        <v>0</v>
      </c>
      <c r="AN53" s="280">
        <f t="shared" ca="1" si="56"/>
        <v>0</v>
      </c>
      <c r="AO53" s="280">
        <f t="shared" ca="1" si="56"/>
        <v>0</v>
      </c>
      <c r="AP53" s="280">
        <f t="shared" ca="1" si="56"/>
        <v>0</v>
      </c>
      <c r="AQ53" s="280">
        <f t="shared" ca="1" si="56"/>
        <v>0</v>
      </c>
      <c r="AR53" s="280">
        <f t="shared" ca="1" si="56"/>
        <v>0</v>
      </c>
      <c r="AS53" s="280">
        <f t="shared" ca="1" si="56"/>
        <v>0</v>
      </c>
      <c r="AT53" s="280">
        <f t="shared" ca="1" si="56"/>
        <v>0</v>
      </c>
      <c r="AU53" s="280">
        <f t="shared" ca="1" si="56"/>
        <v>0</v>
      </c>
      <c r="AV53" s="280">
        <f t="shared" ca="1" si="56"/>
        <v>0</v>
      </c>
      <c r="AW53" s="280">
        <f t="shared" ca="1" si="56"/>
        <v>0</v>
      </c>
      <c r="AX53" s="280">
        <f t="shared" ca="1" si="56"/>
        <v>0</v>
      </c>
      <c r="AY53" s="280">
        <f t="shared" ca="1" si="56"/>
        <v>0</v>
      </c>
      <c r="AZ53" s="280">
        <f t="shared" ca="1" si="56"/>
        <v>0</v>
      </c>
      <c r="BA53" s="280">
        <f t="shared" ca="1" si="56"/>
        <v>0</v>
      </c>
      <c r="BB53" s="280">
        <f t="shared" ca="1" si="56"/>
        <v>0</v>
      </c>
      <c r="BC53" s="280">
        <f t="shared" ca="1" si="56"/>
        <v>0</v>
      </c>
      <c r="BD53" s="280">
        <f t="shared" ca="1" si="56"/>
        <v>0</v>
      </c>
      <c r="BE53" s="280">
        <f t="shared" ca="1" si="56"/>
        <v>0</v>
      </c>
      <c r="BF53" s="280">
        <f t="shared" ca="1" si="56"/>
        <v>0</v>
      </c>
      <c r="BG53" s="280">
        <f t="shared" ca="1" si="56"/>
        <v>0</v>
      </c>
      <c r="BH53" s="280">
        <f t="shared" ca="1" si="56"/>
        <v>0</v>
      </c>
      <c r="BI53" s="280">
        <f t="shared" ca="1" si="56"/>
        <v>0</v>
      </c>
      <c r="BJ53" s="280">
        <f t="shared" ca="1" si="56"/>
        <v>0</v>
      </c>
      <c r="BK53" s="280">
        <f t="shared" ca="1" si="56"/>
        <v>0</v>
      </c>
      <c r="BL53" s="280">
        <f t="shared" ca="1" si="56"/>
        <v>0</v>
      </c>
      <c r="BM53" s="280">
        <f t="shared" ca="1" si="56"/>
        <v>0</v>
      </c>
      <c r="BN53" s="280">
        <f t="shared" ca="1" si="56"/>
        <v>0</v>
      </c>
      <c r="BO53" s="280">
        <f t="shared" ca="1" si="56"/>
        <v>0</v>
      </c>
      <c r="BP53" s="280">
        <f t="shared" ca="1" si="56"/>
        <v>0</v>
      </c>
      <c r="BQ53" s="280">
        <f t="shared" ca="1" si="56"/>
        <v>0</v>
      </c>
      <c r="BR53" s="280">
        <f t="shared" ca="1" si="56"/>
        <v>0</v>
      </c>
      <c r="BS53" s="280">
        <f t="shared" ca="1" si="56"/>
        <v>0</v>
      </c>
      <c r="BT53" s="280">
        <f t="shared" ca="1" si="56"/>
        <v>0</v>
      </c>
      <c r="BU53" s="280">
        <f t="shared" ca="1" si="56"/>
        <v>0</v>
      </c>
      <c r="BV53" s="280">
        <f t="shared" ca="1" si="56"/>
        <v>0</v>
      </c>
      <c r="BW53" s="280">
        <f t="shared" ref="BW53:EH53" ca="1" si="57" xml:space="preserve"> BW50 + BW52</f>
        <v>0</v>
      </c>
      <c r="BX53" s="280">
        <f t="shared" ca="1" si="57"/>
        <v>449.51721577767012</v>
      </c>
      <c r="BY53" s="280">
        <f t="shared" ca="1" si="57"/>
        <v>837.52413921111611</v>
      </c>
      <c r="BZ53" s="280">
        <f t="shared" ca="1" si="57"/>
        <v>835.64793225056019</v>
      </c>
      <c r="CA53" s="280">
        <f t="shared" ca="1" si="57"/>
        <v>833.86553563803227</v>
      </c>
      <c r="CB53" s="280">
        <f t="shared" ca="1" si="57"/>
        <v>832.17225885613061</v>
      </c>
      <c r="CC53" s="280">
        <f t="shared" ca="1" si="57"/>
        <v>830.56364591332431</v>
      </c>
      <c r="CD53" s="280">
        <f t="shared" ca="1" si="57"/>
        <v>829.03546361765802</v>
      </c>
      <c r="CE53" s="280">
        <f t="shared" ca="1" si="57"/>
        <v>827.5836904367751</v>
      </c>
      <c r="CF53" s="280">
        <f t="shared" ca="1" si="57"/>
        <v>826.20450591493625</v>
      </c>
      <c r="CG53" s="280">
        <f t="shared" ca="1" si="57"/>
        <v>824.89428061918943</v>
      </c>
      <c r="CH53" s="280">
        <f t="shared" ca="1" si="57"/>
        <v>823.64956658822985</v>
      </c>
      <c r="CI53" s="280">
        <f t="shared" ca="1" si="57"/>
        <v>822.46708825881842</v>
      </c>
      <c r="CJ53" s="280">
        <f t="shared" ca="1" si="57"/>
        <v>821.34373384587752</v>
      </c>
      <c r="CK53" s="280">
        <f t="shared" ca="1" si="57"/>
        <v>820.27654715358403</v>
      </c>
      <c r="CL53" s="280">
        <f t="shared" ca="1" si="57"/>
        <v>819.26271979590456</v>
      </c>
      <c r="CM53" s="280">
        <f t="shared" ca="1" si="57"/>
        <v>818.29958380610935</v>
      </c>
      <c r="CN53" s="280">
        <f t="shared" ca="1" si="57"/>
        <v>817.38460461580382</v>
      </c>
      <c r="CO53" s="280">
        <f t="shared" ca="1" si="57"/>
        <v>816.51537438501373</v>
      </c>
      <c r="CP53" s="280">
        <f t="shared" ca="1" si="57"/>
        <v>815.68960566576288</v>
      </c>
      <c r="CQ53" s="280">
        <f t="shared" ca="1" si="57"/>
        <v>814.90512538247469</v>
      </c>
      <c r="CR53" s="280">
        <f t="shared" ca="1" si="57"/>
        <v>814.15986911335108</v>
      </c>
      <c r="CS53" s="280">
        <f t="shared" ca="1" si="57"/>
        <v>813.45187565768356</v>
      </c>
      <c r="CT53" s="280">
        <f t="shared" ca="1" si="57"/>
        <v>812.77928187479938</v>
      </c>
      <c r="CU53" s="280">
        <f t="shared" ca="1" si="57"/>
        <v>812.14031778105937</v>
      </c>
      <c r="CV53" s="280">
        <f t="shared" ca="1" si="57"/>
        <v>811.53330189200631</v>
      </c>
      <c r="CW53" s="280">
        <f t="shared" ca="1" si="57"/>
        <v>810.95663679740574</v>
      </c>
      <c r="CX53" s="280">
        <f t="shared" ca="1" si="57"/>
        <v>810.40880495753572</v>
      </c>
      <c r="CY53" s="280">
        <f t="shared" ca="1" si="57"/>
        <v>809.88836470965896</v>
      </c>
      <c r="CZ53" s="280">
        <f t="shared" ca="1" si="57"/>
        <v>809.393946474176</v>
      </c>
      <c r="DA53" s="280">
        <f t="shared" ca="1" si="57"/>
        <v>808.92424915046695</v>
      </c>
      <c r="DB53" s="280">
        <f t="shared" ca="1" si="57"/>
        <v>808.47803669294399</v>
      </c>
      <c r="DC53" s="280">
        <f t="shared" ca="1" si="57"/>
        <v>808.05413485829661</v>
      </c>
      <c r="DD53" s="280">
        <f t="shared" ca="1" si="57"/>
        <v>807.65142811538192</v>
      </c>
      <c r="DE53" s="280">
        <f t="shared" ca="1" si="57"/>
        <v>807.26885670961292</v>
      </c>
      <c r="DF53" s="280">
        <f t="shared" ca="1" si="57"/>
        <v>806.90541387413214</v>
      </c>
      <c r="DG53" s="280">
        <f t="shared" ca="1" si="57"/>
        <v>806.5601431804256</v>
      </c>
      <c r="DH53" s="280">
        <f t="shared" ca="1" si="57"/>
        <v>806.23213602140424</v>
      </c>
      <c r="DI53" s="280">
        <f t="shared" ca="1" si="57"/>
        <v>5.9205292203337194</v>
      </c>
      <c r="DJ53" s="280">
        <f t="shared" ca="1" si="57"/>
        <v>5.6245027593172381</v>
      </c>
      <c r="DK53" s="280">
        <f t="shared" ca="1" si="57"/>
        <v>5.3432776213514899</v>
      </c>
      <c r="DL53" s="280">
        <f t="shared" ca="1" si="57"/>
        <v>5.0761137402837448</v>
      </c>
      <c r="DM53" s="280">
        <f t="shared" ca="1" si="57"/>
        <v>4.822308053269353</v>
      </c>
      <c r="DN53" s="280">
        <f t="shared" ca="1" si="57"/>
        <v>4.5811926506057716</v>
      </c>
      <c r="DO53" s="280">
        <f t="shared" ca="1" si="57"/>
        <v>4.3521330180758468</v>
      </c>
      <c r="DP53" s="280">
        <f t="shared" ca="1" si="57"/>
        <v>4.1345263671721568</v>
      </c>
      <c r="DQ53" s="280">
        <f t="shared" ca="1" si="57"/>
        <v>3.9278000488134239</v>
      </c>
      <c r="DR53" s="280">
        <f t="shared" ca="1" si="57"/>
        <v>3.73141004637273</v>
      </c>
      <c r="DS53" s="280">
        <f t="shared" ca="1" si="57"/>
        <v>3.5448395440541844</v>
      </c>
      <c r="DT53" s="280">
        <f t="shared" ca="1" si="57"/>
        <v>3.3675975668516003</v>
      </c>
      <c r="DU53" s="280">
        <f t="shared" ca="1" si="57"/>
        <v>3.1992176885091794</v>
      </c>
      <c r="DV53" s="280">
        <f t="shared" ca="1" si="57"/>
        <v>3.0392568040833794</v>
      </c>
      <c r="DW53" s="280">
        <f t="shared" ca="1" si="57"/>
        <v>2.8872939638793014</v>
      </c>
      <c r="DX53" s="280">
        <f t="shared" ca="1" si="57"/>
        <v>2.7429292656854614</v>
      </c>
      <c r="DY53" s="280">
        <f t="shared" ca="1" si="57"/>
        <v>2.6057828024008813</v>
      </c>
      <c r="DZ53" s="280">
        <f t="shared" ca="1" si="57"/>
        <v>2.4754936622807691</v>
      </c>
      <c r="EA53" s="280">
        <f t="shared" ca="1" si="57"/>
        <v>2.3517189791668898</v>
      </c>
      <c r="EB53" s="280">
        <f t="shared" ca="1" si="57"/>
        <v>-29955.317339395831</v>
      </c>
      <c r="EC53" s="280">
        <f t="shared" ca="1" si="57"/>
        <v>0</v>
      </c>
      <c r="ED53" s="280">
        <f t="shared" ca="1" si="57"/>
        <v>0</v>
      </c>
      <c r="EE53" s="280">
        <f t="shared" ca="1" si="57"/>
        <v>0</v>
      </c>
      <c r="EF53" s="280">
        <f t="shared" ca="1" si="57"/>
        <v>0</v>
      </c>
      <c r="EG53" s="280">
        <f t="shared" ca="1" si="57"/>
        <v>0</v>
      </c>
      <c r="EH53" s="280">
        <f t="shared" ca="1" si="57"/>
        <v>0</v>
      </c>
      <c r="EI53" s="280">
        <f t="shared" ref="EI53:GG53" ca="1" si="58" xml:space="preserve"> EI50 + EI52</f>
        <v>0</v>
      </c>
      <c r="EJ53" s="280">
        <f t="shared" ca="1" si="58"/>
        <v>0</v>
      </c>
      <c r="EK53" s="280">
        <f t="shared" ca="1" si="58"/>
        <v>0</v>
      </c>
      <c r="EL53" s="280">
        <f t="shared" ca="1" si="58"/>
        <v>0</v>
      </c>
      <c r="EM53" s="280">
        <f t="shared" ca="1" si="58"/>
        <v>0</v>
      </c>
      <c r="EN53" s="280">
        <f t="shared" ca="1" si="58"/>
        <v>0</v>
      </c>
      <c r="EO53" s="280">
        <f t="shared" ca="1" si="58"/>
        <v>0</v>
      </c>
      <c r="EP53" s="280">
        <f t="shared" ca="1" si="58"/>
        <v>0</v>
      </c>
      <c r="EQ53" s="280">
        <f t="shared" ca="1" si="58"/>
        <v>0</v>
      </c>
      <c r="ER53" s="280">
        <f t="shared" ca="1" si="58"/>
        <v>0</v>
      </c>
      <c r="ES53" s="280">
        <f t="shared" ca="1" si="58"/>
        <v>0</v>
      </c>
      <c r="ET53" s="280">
        <f t="shared" ca="1" si="58"/>
        <v>0</v>
      </c>
      <c r="EU53" s="280">
        <f t="shared" ca="1" si="58"/>
        <v>0</v>
      </c>
      <c r="EV53" s="280">
        <f t="shared" ca="1" si="58"/>
        <v>0</v>
      </c>
      <c r="EW53" s="280">
        <f t="shared" ca="1" si="58"/>
        <v>0</v>
      </c>
      <c r="EX53" s="280">
        <f t="shared" ca="1" si="58"/>
        <v>0</v>
      </c>
      <c r="EY53" s="280">
        <f t="shared" ca="1" si="58"/>
        <v>0</v>
      </c>
      <c r="EZ53" s="280">
        <f t="shared" ca="1" si="58"/>
        <v>0</v>
      </c>
      <c r="FA53" s="280">
        <f t="shared" ca="1" si="58"/>
        <v>0</v>
      </c>
      <c r="FB53" s="280">
        <f t="shared" ca="1" si="58"/>
        <v>0</v>
      </c>
      <c r="FC53" s="280">
        <f t="shared" ca="1" si="58"/>
        <v>0</v>
      </c>
      <c r="FD53" s="280">
        <f t="shared" ca="1" si="58"/>
        <v>0</v>
      </c>
      <c r="FE53" s="280">
        <f t="shared" ca="1" si="58"/>
        <v>0</v>
      </c>
      <c r="FF53" s="280">
        <f t="shared" ca="1" si="58"/>
        <v>0</v>
      </c>
      <c r="FG53" s="280">
        <f t="shared" ca="1" si="58"/>
        <v>0</v>
      </c>
      <c r="FH53" s="280">
        <f t="shared" ca="1" si="58"/>
        <v>0</v>
      </c>
      <c r="FI53" s="280">
        <f t="shared" ca="1" si="58"/>
        <v>0</v>
      </c>
      <c r="FJ53" s="280">
        <f t="shared" ca="1" si="58"/>
        <v>0</v>
      </c>
      <c r="FK53" s="280">
        <f t="shared" ca="1" si="58"/>
        <v>0</v>
      </c>
      <c r="FL53" s="280">
        <f t="shared" ca="1" si="58"/>
        <v>0</v>
      </c>
      <c r="FM53" s="280">
        <f t="shared" ca="1" si="58"/>
        <v>0</v>
      </c>
      <c r="FN53" s="280">
        <f t="shared" ca="1" si="58"/>
        <v>0</v>
      </c>
      <c r="FO53" s="280">
        <f t="shared" ca="1" si="58"/>
        <v>0</v>
      </c>
      <c r="FP53" s="280">
        <f t="shared" ca="1" si="58"/>
        <v>0</v>
      </c>
      <c r="FQ53" s="280">
        <f t="shared" ca="1" si="58"/>
        <v>0</v>
      </c>
      <c r="FR53" s="280">
        <f t="shared" ca="1" si="58"/>
        <v>0</v>
      </c>
      <c r="FS53" s="280">
        <f t="shared" ca="1" si="58"/>
        <v>0</v>
      </c>
      <c r="FT53" s="280">
        <f t="shared" ca="1" si="58"/>
        <v>0</v>
      </c>
      <c r="FU53" s="280">
        <f t="shared" ca="1" si="58"/>
        <v>0</v>
      </c>
      <c r="FV53" s="280">
        <f t="shared" ca="1" si="58"/>
        <v>0</v>
      </c>
      <c r="FW53" s="280">
        <f t="shared" ca="1" si="58"/>
        <v>0</v>
      </c>
      <c r="FX53" s="280">
        <f t="shared" ca="1" si="58"/>
        <v>0</v>
      </c>
      <c r="FY53" s="280">
        <f t="shared" ca="1" si="58"/>
        <v>0</v>
      </c>
      <c r="FZ53" s="280">
        <f t="shared" ca="1" si="58"/>
        <v>0</v>
      </c>
      <c r="GA53" s="280">
        <f t="shared" ca="1" si="58"/>
        <v>0</v>
      </c>
      <c r="GB53" s="280">
        <f t="shared" ca="1" si="58"/>
        <v>0</v>
      </c>
      <c r="GC53" s="280">
        <f t="shared" ca="1" si="58"/>
        <v>0</v>
      </c>
      <c r="GD53" s="280">
        <f t="shared" ca="1" si="58"/>
        <v>0</v>
      </c>
      <c r="GE53" s="280">
        <f t="shared" ca="1" si="58"/>
        <v>0</v>
      </c>
      <c r="GF53" s="280">
        <f t="shared" ca="1" si="58"/>
        <v>0</v>
      </c>
      <c r="GG53" s="280">
        <f t="shared" ca="1" si="58"/>
        <v>0</v>
      </c>
      <c r="GH53" s="280">
        <f t="shared" ref="GH53:GJ53" ca="1" si="59" xml:space="preserve"> GH50 + GH52</f>
        <v>0</v>
      </c>
      <c r="GI53" s="280">
        <f t="shared" ca="1" si="59"/>
        <v>0</v>
      </c>
      <c r="GJ53" s="280">
        <f t="shared" ca="1" si="59"/>
        <v>0</v>
      </c>
    </row>
    <row r="54" spans="1:192" outlineLevel="1" x14ac:dyDescent="0.25"/>
    <row r="56" spans="1:192" x14ac:dyDescent="0.25">
      <c r="A56" s="276" t="s">
        <v>61</v>
      </c>
    </row>
    <row r="57" spans="1:192" outlineLevel="1" x14ac:dyDescent="0.25"/>
    <row r="58" spans="1:192" outlineLevel="1" x14ac:dyDescent="0.25">
      <c r="B58" s="277" t="s">
        <v>62</v>
      </c>
    </row>
    <row r="59" spans="1:192" s="316" customFormat="1" outlineLevel="1" x14ac:dyDescent="0.25">
      <c r="A59" s="277"/>
      <c r="B59" s="277"/>
      <c r="C59" s="278"/>
      <c r="D59" s="281"/>
      <c r="E59" s="371" t="str">
        <f xml:space="preserve"> Acct!E$23</f>
        <v>Solar asset balance balance</v>
      </c>
      <c r="F59" s="371">
        <f xml:space="preserve"> Acct!F$23</f>
        <v>0</v>
      </c>
      <c r="G59" s="371" t="str">
        <f xml:space="preserve"> Acct!G$23</f>
        <v>$ 000s</v>
      </c>
      <c r="H59" s="371">
        <f xml:space="preserve"> Acct!H$23</f>
        <v>0</v>
      </c>
      <c r="I59" s="371">
        <f xml:space="preserve"> Acct!I$23</f>
        <v>0</v>
      </c>
      <c r="J59" s="371">
        <f xml:space="preserve"> Acct!J$23</f>
        <v>0</v>
      </c>
      <c r="K59" s="371">
        <f xml:space="preserve"> Acct!K$23</f>
        <v>0</v>
      </c>
      <c r="L59" s="371">
        <f xml:space="preserve"> Acct!L$23</f>
        <v>100000</v>
      </c>
      <c r="M59" s="371">
        <f xml:space="preserve"> Acct!M$23</f>
        <v>99000</v>
      </c>
      <c r="N59" s="371">
        <f xml:space="preserve"> Acct!N$23</f>
        <v>98000</v>
      </c>
      <c r="O59" s="371">
        <f xml:space="preserve"> Acct!O$23</f>
        <v>97000</v>
      </c>
      <c r="P59" s="371">
        <f xml:space="preserve"> Acct!P$23</f>
        <v>96000</v>
      </c>
      <c r="Q59" s="371">
        <f xml:space="preserve"> Acct!Q$23</f>
        <v>95000</v>
      </c>
      <c r="R59" s="371">
        <f xml:space="preserve"> Acct!R$23</f>
        <v>94000</v>
      </c>
      <c r="S59" s="371">
        <f xml:space="preserve"> Acct!S$23</f>
        <v>93000</v>
      </c>
      <c r="T59" s="371">
        <f xml:space="preserve"> Acct!T$23</f>
        <v>92000</v>
      </c>
      <c r="U59" s="371">
        <f xml:space="preserve"> Acct!U$23</f>
        <v>91000</v>
      </c>
      <c r="V59" s="371">
        <f xml:space="preserve"> Acct!V$23</f>
        <v>90000</v>
      </c>
      <c r="W59" s="371">
        <f xml:space="preserve"> Acct!W$23</f>
        <v>89000</v>
      </c>
      <c r="X59" s="371">
        <f xml:space="preserve"> Acct!X$23</f>
        <v>88000</v>
      </c>
      <c r="Y59" s="371">
        <f xml:space="preserve"> Acct!Y$23</f>
        <v>87000</v>
      </c>
      <c r="Z59" s="371">
        <f xml:space="preserve"> Acct!Z$23</f>
        <v>86000</v>
      </c>
      <c r="AA59" s="371">
        <f xml:space="preserve"> Acct!AA$23</f>
        <v>85000</v>
      </c>
      <c r="AB59" s="371">
        <f xml:space="preserve"> Acct!AB$23</f>
        <v>84000</v>
      </c>
      <c r="AC59" s="371">
        <f xml:space="preserve"> Acct!AC$23</f>
        <v>83000</v>
      </c>
      <c r="AD59" s="371">
        <f xml:space="preserve"> Acct!AD$23</f>
        <v>82000</v>
      </c>
      <c r="AE59" s="371">
        <f xml:space="preserve"> Acct!AE$23</f>
        <v>81000</v>
      </c>
      <c r="AF59" s="371">
        <f xml:space="preserve"> Acct!AF$23</f>
        <v>80000</v>
      </c>
      <c r="AG59" s="371">
        <f xml:space="preserve"> Acct!AG$23</f>
        <v>79000</v>
      </c>
      <c r="AH59" s="371">
        <f xml:space="preserve"> Acct!AH$23</f>
        <v>78000</v>
      </c>
      <c r="AI59" s="371">
        <f xml:space="preserve"> Acct!AI$23</f>
        <v>77000</v>
      </c>
      <c r="AJ59" s="371">
        <f xml:space="preserve"> Acct!AJ$23</f>
        <v>76000</v>
      </c>
      <c r="AK59" s="371">
        <f xml:space="preserve"> Acct!AK$23</f>
        <v>75000</v>
      </c>
      <c r="AL59" s="371">
        <f xml:space="preserve"> Acct!AL$23</f>
        <v>74000</v>
      </c>
      <c r="AM59" s="371">
        <f xml:space="preserve"> Acct!AM$23</f>
        <v>73000</v>
      </c>
      <c r="AN59" s="371">
        <f xml:space="preserve"> Acct!AN$23</f>
        <v>72000</v>
      </c>
      <c r="AO59" s="371">
        <f xml:space="preserve"> Acct!AO$23</f>
        <v>71000</v>
      </c>
      <c r="AP59" s="371">
        <f xml:space="preserve"> Acct!AP$23</f>
        <v>70000</v>
      </c>
      <c r="AQ59" s="371">
        <f xml:space="preserve"> Acct!AQ$23</f>
        <v>69000</v>
      </c>
      <c r="AR59" s="371">
        <f xml:space="preserve"> Acct!AR$23</f>
        <v>68000</v>
      </c>
      <c r="AS59" s="371">
        <f xml:space="preserve"> Acct!AS$23</f>
        <v>67000</v>
      </c>
      <c r="AT59" s="371">
        <f xml:space="preserve"> Acct!AT$23</f>
        <v>66000</v>
      </c>
      <c r="AU59" s="371">
        <f xml:space="preserve"> Acct!AU$23</f>
        <v>65000</v>
      </c>
      <c r="AV59" s="371">
        <f xml:space="preserve"> Acct!AV$23</f>
        <v>64000</v>
      </c>
      <c r="AW59" s="371">
        <f xml:space="preserve"> Acct!AW$23</f>
        <v>63000</v>
      </c>
      <c r="AX59" s="371">
        <f xml:space="preserve"> Acct!AX$23</f>
        <v>62000</v>
      </c>
      <c r="AY59" s="371">
        <f xml:space="preserve"> Acct!AY$23</f>
        <v>61000</v>
      </c>
      <c r="AZ59" s="371">
        <f xml:space="preserve"> Acct!AZ$23</f>
        <v>60000</v>
      </c>
      <c r="BA59" s="371">
        <f xml:space="preserve"> Acct!BA$23</f>
        <v>59000</v>
      </c>
      <c r="BB59" s="371">
        <f xml:space="preserve"> Acct!BB$23</f>
        <v>58000</v>
      </c>
      <c r="BC59" s="371">
        <f xml:space="preserve"> Acct!BC$23</f>
        <v>57000</v>
      </c>
      <c r="BD59" s="371">
        <f xml:space="preserve"> Acct!BD$23</f>
        <v>56000</v>
      </c>
      <c r="BE59" s="371">
        <f xml:space="preserve"> Acct!BE$23</f>
        <v>55000</v>
      </c>
      <c r="BF59" s="371">
        <f xml:space="preserve"> Acct!BF$23</f>
        <v>54000</v>
      </c>
      <c r="BG59" s="371">
        <f xml:space="preserve"> Acct!BG$23</f>
        <v>53000</v>
      </c>
      <c r="BH59" s="371">
        <f xml:space="preserve"> Acct!BH$23</f>
        <v>52000</v>
      </c>
      <c r="BI59" s="371">
        <f xml:space="preserve"> Acct!BI$23</f>
        <v>51000</v>
      </c>
      <c r="BJ59" s="371">
        <f xml:space="preserve"> Acct!BJ$23</f>
        <v>50000</v>
      </c>
      <c r="BK59" s="371">
        <f xml:space="preserve"> Acct!BK$23</f>
        <v>49000</v>
      </c>
      <c r="BL59" s="371">
        <f xml:space="preserve"> Acct!BL$23</f>
        <v>48000</v>
      </c>
      <c r="BM59" s="371">
        <f xml:space="preserve"> Acct!BM$23</f>
        <v>47000</v>
      </c>
      <c r="BN59" s="371">
        <f xml:space="preserve"> Acct!BN$23</f>
        <v>46000</v>
      </c>
      <c r="BO59" s="371">
        <f xml:space="preserve"> Acct!BO$23</f>
        <v>45000</v>
      </c>
      <c r="BP59" s="371">
        <f xml:space="preserve"> Acct!BP$23</f>
        <v>44000</v>
      </c>
      <c r="BQ59" s="371">
        <f xml:space="preserve"> Acct!BQ$23</f>
        <v>43000</v>
      </c>
      <c r="BR59" s="371">
        <f xml:space="preserve"> Acct!BR$23</f>
        <v>42000</v>
      </c>
      <c r="BS59" s="371">
        <f xml:space="preserve"> Acct!BS$23</f>
        <v>41000</v>
      </c>
      <c r="BT59" s="371">
        <f xml:space="preserve"> Acct!BT$23</f>
        <v>40000</v>
      </c>
      <c r="BU59" s="371">
        <f xml:space="preserve"> Acct!BU$23</f>
        <v>39000</v>
      </c>
      <c r="BV59" s="371">
        <f xml:space="preserve"> Acct!BV$23</f>
        <v>38000</v>
      </c>
      <c r="BW59" s="371">
        <f xml:space="preserve"> Acct!BW$23</f>
        <v>37000</v>
      </c>
      <c r="BX59" s="371">
        <f xml:space="preserve"> Acct!BX$23</f>
        <v>36000</v>
      </c>
      <c r="BY59" s="371">
        <f xml:space="preserve"> Acct!BY$23</f>
        <v>35000</v>
      </c>
      <c r="BZ59" s="371">
        <f xml:space="preserve"> Acct!BZ$23</f>
        <v>34000</v>
      </c>
      <c r="CA59" s="371">
        <f xml:space="preserve"> Acct!CA$23</f>
        <v>33000</v>
      </c>
      <c r="CB59" s="371">
        <f xml:space="preserve"> Acct!CB$23</f>
        <v>32000</v>
      </c>
      <c r="CC59" s="371">
        <f xml:space="preserve"> Acct!CC$23</f>
        <v>31000</v>
      </c>
      <c r="CD59" s="371">
        <f xml:space="preserve"> Acct!CD$23</f>
        <v>30000</v>
      </c>
      <c r="CE59" s="371">
        <f xml:space="preserve"> Acct!CE$23</f>
        <v>29000</v>
      </c>
      <c r="CF59" s="371">
        <f xml:space="preserve"> Acct!CF$23</f>
        <v>28000</v>
      </c>
      <c r="CG59" s="371">
        <f xml:space="preserve"> Acct!CG$23</f>
        <v>27000</v>
      </c>
      <c r="CH59" s="371">
        <f xml:space="preserve"> Acct!CH$23</f>
        <v>26000</v>
      </c>
      <c r="CI59" s="371">
        <f xml:space="preserve"> Acct!CI$23</f>
        <v>25000</v>
      </c>
      <c r="CJ59" s="371">
        <f xml:space="preserve"> Acct!CJ$23</f>
        <v>24000</v>
      </c>
      <c r="CK59" s="371">
        <f xml:space="preserve"> Acct!CK$23</f>
        <v>23000</v>
      </c>
      <c r="CL59" s="371">
        <f xml:space="preserve"> Acct!CL$23</f>
        <v>22000</v>
      </c>
      <c r="CM59" s="371">
        <f xml:space="preserve"> Acct!CM$23</f>
        <v>21000</v>
      </c>
      <c r="CN59" s="371">
        <f xml:space="preserve"> Acct!CN$23</f>
        <v>20000</v>
      </c>
      <c r="CO59" s="371">
        <f xml:space="preserve"> Acct!CO$23</f>
        <v>19000</v>
      </c>
      <c r="CP59" s="371">
        <f xml:space="preserve"> Acct!CP$23</f>
        <v>18000</v>
      </c>
      <c r="CQ59" s="371">
        <f xml:space="preserve"> Acct!CQ$23</f>
        <v>17000</v>
      </c>
      <c r="CR59" s="371">
        <f xml:space="preserve"> Acct!CR$23</f>
        <v>16000</v>
      </c>
      <c r="CS59" s="371">
        <f xml:space="preserve"> Acct!CS$23</f>
        <v>15000</v>
      </c>
      <c r="CT59" s="371">
        <f xml:space="preserve"> Acct!CT$23</f>
        <v>14000</v>
      </c>
      <c r="CU59" s="371">
        <f xml:space="preserve"> Acct!CU$23</f>
        <v>13000</v>
      </c>
      <c r="CV59" s="371">
        <f xml:space="preserve"> Acct!CV$23</f>
        <v>12000</v>
      </c>
      <c r="CW59" s="371">
        <f xml:space="preserve"> Acct!CW$23</f>
        <v>11000</v>
      </c>
      <c r="CX59" s="371">
        <f xml:space="preserve"> Acct!CX$23</f>
        <v>10000</v>
      </c>
      <c r="CY59" s="371">
        <f xml:space="preserve"> Acct!CY$23</f>
        <v>9000</v>
      </c>
      <c r="CZ59" s="371">
        <f xml:space="preserve"> Acct!CZ$23</f>
        <v>8000</v>
      </c>
      <c r="DA59" s="371">
        <f xml:space="preserve"> Acct!DA$23</f>
        <v>7000</v>
      </c>
      <c r="DB59" s="371">
        <f xml:space="preserve"> Acct!DB$23</f>
        <v>6000</v>
      </c>
      <c r="DC59" s="371">
        <f xml:space="preserve"> Acct!DC$23</f>
        <v>5000</v>
      </c>
      <c r="DD59" s="371">
        <f xml:space="preserve"> Acct!DD$23</f>
        <v>4000</v>
      </c>
      <c r="DE59" s="371">
        <f xml:space="preserve"> Acct!DE$23</f>
        <v>3000</v>
      </c>
      <c r="DF59" s="371">
        <f xml:space="preserve"> Acct!DF$23</f>
        <v>2000</v>
      </c>
      <c r="DG59" s="371">
        <f xml:space="preserve"> Acct!DG$23</f>
        <v>1000</v>
      </c>
      <c r="DH59" s="371">
        <f xml:space="preserve"> Acct!DH$23</f>
        <v>0</v>
      </c>
      <c r="DI59" s="371">
        <f xml:space="preserve"> Acct!DI$23</f>
        <v>0</v>
      </c>
      <c r="DJ59" s="371">
        <f xml:space="preserve"> Acct!DJ$23</f>
        <v>0</v>
      </c>
      <c r="DK59" s="371">
        <f xml:space="preserve"> Acct!DK$23</f>
        <v>0</v>
      </c>
      <c r="DL59" s="371">
        <f xml:space="preserve"> Acct!DL$23</f>
        <v>0</v>
      </c>
      <c r="DM59" s="371">
        <f xml:space="preserve"> Acct!DM$23</f>
        <v>0</v>
      </c>
      <c r="DN59" s="371">
        <f xml:space="preserve"> Acct!DN$23</f>
        <v>0</v>
      </c>
      <c r="DO59" s="371">
        <f xml:space="preserve"> Acct!DO$23</f>
        <v>0</v>
      </c>
      <c r="DP59" s="371">
        <f xml:space="preserve"> Acct!DP$23</f>
        <v>0</v>
      </c>
      <c r="DQ59" s="371">
        <f xml:space="preserve"> Acct!DQ$23</f>
        <v>0</v>
      </c>
      <c r="DR59" s="371">
        <f xml:space="preserve"> Acct!DR$23</f>
        <v>0</v>
      </c>
      <c r="DS59" s="371">
        <f xml:space="preserve"> Acct!DS$23</f>
        <v>0</v>
      </c>
      <c r="DT59" s="371">
        <f xml:space="preserve"> Acct!DT$23</f>
        <v>0</v>
      </c>
      <c r="DU59" s="371">
        <f xml:space="preserve"> Acct!DU$23</f>
        <v>0</v>
      </c>
      <c r="DV59" s="371">
        <f xml:space="preserve"> Acct!DV$23</f>
        <v>0</v>
      </c>
      <c r="DW59" s="371">
        <f xml:space="preserve"> Acct!DW$23</f>
        <v>0</v>
      </c>
      <c r="DX59" s="371">
        <f xml:space="preserve"> Acct!DX$23</f>
        <v>0</v>
      </c>
      <c r="DY59" s="371">
        <f xml:space="preserve"> Acct!DY$23</f>
        <v>0</v>
      </c>
      <c r="DZ59" s="371">
        <f xml:space="preserve"> Acct!DZ$23</f>
        <v>0</v>
      </c>
      <c r="EA59" s="371">
        <f xml:space="preserve"> Acct!EA$23</f>
        <v>0</v>
      </c>
      <c r="EB59" s="371">
        <f xml:space="preserve"> Acct!EB$23</f>
        <v>0</v>
      </c>
      <c r="EC59" s="371">
        <f xml:space="preserve"> Acct!EC$23</f>
        <v>0</v>
      </c>
      <c r="ED59" s="371">
        <f xml:space="preserve"> Acct!ED$23</f>
        <v>0</v>
      </c>
      <c r="EE59" s="371">
        <f xml:space="preserve"> Acct!EE$23</f>
        <v>0</v>
      </c>
      <c r="EF59" s="371">
        <f xml:space="preserve"> Acct!EF$23</f>
        <v>0</v>
      </c>
      <c r="EG59" s="371">
        <f xml:space="preserve"> Acct!EG$23</f>
        <v>0</v>
      </c>
      <c r="EH59" s="371">
        <f xml:space="preserve"> Acct!EH$23</f>
        <v>0</v>
      </c>
      <c r="EI59" s="371">
        <f xml:space="preserve"> Acct!EI$23</f>
        <v>0</v>
      </c>
      <c r="EJ59" s="371">
        <f xml:space="preserve"> Acct!EJ$23</f>
        <v>0</v>
      </c>
      <c r="EK59" s="371">
        <f xml:space="preserve"> Acct!EK$23</f>
        <v>0</v>
      </c>
      <c r="EL59" s="371">
        <f xml:space="preserve"> Acct!EL$23</f>
        <v>0</v>
      </c>
      <c r="EM59" s="371">
        <f xml:space="preserve"> Acct!EM$23</f>
        <v>0</v>
      </c>
      <c r="EN59" s="371">
        <f xml:space="preserve"> Acct!EN$23</f>
        <v>0</v>
      </c>
      <c r="EO59" s="371">
        <f xml:space="preserve"> Acct!EO$23</f>
        <v>0</v>
      </c>
      <c r="EP59" s="371">
        <f xml:space="preserve"> Acct!EP$23</f>
        <v>0</v>
      </c>
      <c r="EQ59" s="371">
        <f xml:space="preserve"> Acct!EQ$23</f>
        <v>0</v>
      </c>
      <c r="ER59" s="371">
        <f xml:space="preserve"> Acct!ER$23</f>
        <v>0</v>
      </c>
      <c r="ES59" s="371">
        <f xml:space="preserve"> Acct!ES$23</f>
        <v>0</v>
      </c>
      <c r="ET59" s="371">
        <f xml:space="preserve"> Acct!ET$23</f>
        <v>0</v>
      </c>
      <c r="EU59" s="371">
        <f xml:space="preserve"> Acct!EU$23</f>
        <v>0</v>
      </c>
      <c r="EV59" s="371">
        <f xml:space="preserve"> Acct!EV$23</f>
        <v>0</v>
      </c>
      <c r="EW59" s="371">
        <f xml:space="preserve"> Acct!EW$23</f>
        <v>0</v>
      </c>
      <c r="EX59" s="371">
        <f xml:space="preserve"> Acct!EX$23</f>
        <v>0</v>
      </c>
      <c r="EY59" s="371">
        <f xml:space="preserve"> Acct!EY$23</f>
        <v>0</v>
      </c>
      <c r="EZ59" s="371">
        <f xml:space="preserve"> Acct!EZ$23</f>
        <v>0</v>
      </c>
      <c r="FA59" s="371">
        <f xml:space="preserve"> Acct!FA$23</f>
        <v>0</v>
      </c>
      <c r="FB59" s="371">
        <f xml:space="preserve"> Acct!FB$23</f>
        <v>0</v>
      </c>
      <c r="FC59" s="371">
        <f xml:space="preserve"> Acct!FC$23</f>
        <v>0</v>
      </c>
      <c r="FD59" s="371">
        <f xml:space="preserve"> Acct!FD$23</f>
        <v>0</v>
      </c>
      <c r="FE59" s="371">
        <f xml:space="preserve"> Acct!FE$23</f>
        <v>0</v>
      </c>
      <c r="FF59" s="371">
        <f xml:space="preserve"> Acct!FF$23</f>
        <v>0</v>
      </c>
      <c r="FG59" s="371">
        <f xml:space="preserve"> Acct!FG$23</f>
        <v>0</v>
      </c>
      <c r="FH59" s="371">
        <f xml:space="preserve"> Acct!FH$23</f>
        <v>0</v>
      </c>
      <c r="FI59" s="371">
        <f xml:space="preserve"> Acct!FI$23</f>
        <v>0</v>
      </c>
      <c r="FJ59" s="371">
        <f xml:space="preserve"> Acct!FJ$23</f>
        <v>0</v>
      </c>
      <c r="FK59" s="371">
        <f xml:space="preserve"> Acct!FK$23</f>
        <v>0</v>
      </c>
      <c r="FL59" s="371">
        <f xml:space="preserve"> Acct!FL$23</f>
        <v>0</v>
      </c>
      <c r="FM59" s="371">
        <f xml:space="preserve"> Acct!FM$23</f>
        <v>0</v>
      </c>
      <c r="FN59" s="371">
        <f xml:space="preserve"> Acct!FN$23</f>
        <v>0</v>
      </c>
      <c r="FO59" s="371">
        <f xml:space="preserve"> Acct!FO$23</f>
        <v>0</v>
      </c>
      <c r="FP59" s="371">
        <f xml:space="preserve"> Acct!FP$23</f>
        <v>0</v>
      </c>
      <c r="FQ59" s="371">
        <f xml:space="preserve"> Acct!FQ$23</f>
        <v>0</v>
      </c>
      <c r="FR59" s="371">
        <f xml:space="preserve"> Acct!FR$23</f>
        <v>0</v>
      </c>
      <c r="FS59" s="371">
        <f xml:space="preserve"> Acct!FS$23</f>
        <v>0</v>
      </c>
      <c r="FT59" s="371">
        <f xml:space="preserve"> Acct!FT$23</f>
        <v>0</v>
      </c>
      <c r="FU59" s="371">
        <f xml:space="preserve"> Acct!FU$23</f>
        <v>0</v>
      </c>
      <c r="FV59" s="371">
        <f xml:space="preserve"> Acct!FV$23</f>
        <v>0</v>
      </c>
      <c r="FW59" s="371">
        <f xml:space="preserve"> Acct!FW$23</f>
        <v>0</v>
      </c>
      <c r="FX59" s="371">
        <f xml:space="preserve"> Acct!FX$23</f>
        <v>0</v>
      </c>
      <c r="FY59" s="371">
        <f xml:space="preserve"> Acct!FY$23</f>
        <v>0</v>
      </c>
      <c r="FZ59" s="371">
        <f xml:space="preserve"> Acct!FZ$23</f>
        <v>0</v>
      </c>
      <c r="GA59" s="371">
        <f xml:space="preserve"> Acct!GA$23</f>
        <v>0</v>
      </c>
      <c r="GB59" s="371">
        <f xml:space="preserve"> Acct!GB$23</f>
        <v>0</v>
      </c>
      <c r="GC59" s="371">
        <f xml:space="preserve"> Acct!GC$23</f>
        <v>0</v>
      </c>
      <c r="GD59" s="371">
        <f xml:space="preserve"> Acct!GD$23</f>
        <v>0</v>
      </c>
      <c r="GE59" s="371">
        <f xml:space="preserve"> Acct!GE$23</f>
        <v>0</v>
      </c>
      <c r="GF59" s="371">
        <f xml:space="preserve"> Acct!GF$23</f>
        <v>0</v>
      </c>
      <c r="GG59" s="371">
        <f xml:space="preserve"> Acct!GG$23</f>
        <v>0</v>
      </c>
      <c r="GH59" s="371">
        <f xml:space="preserve"> Acct!GH$23</f>
        <v>0</v>
      </c>
      <c r="GI59" s="371">
        <f xml:space="preserve"> Acct!GI$23</f>
        <v>0</v>
      </c>
      <c r="GJ59" s="371">
        <f xml:space="preserve"> Acct!GJ$23</f>
        <v>0</v>
      </c>
    </row>
    <row r="60" spans="1:192" outlineLevel="1" x14ac:dyDescent="0.25">
      <c r="E60" s="280" t="s">
        <v>62</v>
      </c>
      <c r="F60" s="280"/>
      <c r="G60" s="280" t="str">
        <f>SMU</f>
        <v>$ 000s</v>
      </c>
      <c r="H60" s="280"/>
      <c r="I60" s="280"/>
      <c r="J60" s="280">
        <f t="shared" ref="J60:AO60" si="60">SUM(J59)</f>
        <v>0</v>
      </c>
      <c r="K60" s="280">
        <f t="shared" si="60"/>
        <v>0</v>
      </c>
      <c r="L60" s="280">
        <f t="shared" si="60"/>
        <v>100000</v>
      </c>
      <c r="M60" s="280">
        <f t="shared" si="60"/>
        <v>99000</v>
      </c>
      <c r="N60" s="280">
        <f t="shared" si="60"/>
        <v>98000</v>
      </c>
      <c r="O60" s="280">
        <f t="shared" si="60"/>
        <v>97000</v>
      </c>
      <c r="P60" s="280">
        <f t="shared" si="60"/>
        <v>96000</v>
      </c>
      <c r="Q60" s="280">
        <f t="shared" si="60"/>
        <v>95000</v>
      </c>
      <c r="R60" s="280">
        <f t="shared" si="60"/>
        <v>94000</v>
      </c>
      <c r="S60" s="280">
        <f t="shared" si="60"/>
        <v>93000</v>
      </c>
      <c r="T60" s="280">
        <f t="shared" si="60"/>
        <v>92000</v>
      </c>
      <c r="U60" s="280">
        <f t="shared" si="60"/>
        <v>91000</v>
      </c>
      <c r="V60" s="280">
        <f t="shared" si="60"/>
        <v>90000</v>
      </c>
      <c r="W60" s="280">
        <f t="shared" si="60"/>
        <v>89000</v>
      </c>
      <c r="X60" s="280">
        <f t="shared" si="60"/>
        <v>88000</v>
      </c>
      <c r="Y60" s="280">
        <f t="shared" si="60"/>
        <v>87000</v>
      </c>
      <c r="Z60" s="280">
        <f t="shared" si="60"/>
        <v>86000</v>
      </c>
      <c r="AA60" s="280">
        <f t="shared" si="60"/>
        <v>85000</v>
      </c>
      <c r="AB60" s="280">
        <f t="shared" si="60"/>
        <v>84000</v>
      </c>
      <c r="AC60" s="280">
        <f t="shared" si="60"/>
        <v>83000</v>
      </c>
      <c r="AD60" s="280">
        <f t="shared" si="60"/>
        <v>82000</v>
      </c>
      <c r="AE60" s="280">
        <f t="shared" si="60"/>
        <v>81000</v>
      </c>
      <c r="AF60" s="280">
        <f t="shared" si="60"/>
        <v>80000</v>
      </c>
      <c r="AG60" s="280">
        <f t="shared" si="60"/>
        <v>79000</v>
      </c>
      <c r="AH60" s="280">
        <f t="shared" si="60"/>
        <v>78000</v>
      </c>
      <c r="AI60" s="280">
        <f t="shared" si="60"/>
        <v>77000</v>
      </c>
      <c r="AJ60" s="280">
        <f t="shared" si="60"/>
        <v>76000</v>
      </c>
      <c r="AK60" s="280">
        <f t="shared" si="60"/>
        <v>75000</v>
      </c>
      <c r="AL60" s="280">
        <f t="shared" si="60"/>
        <v>74000</v>
      </c>
      <c r="AM60" s="280">
        <f t="shared" si="60"/>
        <v>73000</v>
      </c>
      <c r="AN60" s="280">
        <f t="shared" si="60"/>
        <v>72000</v>
      </c>
      <c r="AO60" s="280">
        <f t="shared" si="60"/>
        <v>71000</v>
      </c>
      <c r="AP60" s="280">
        <f t="shared" ref="AP60:BU60" si="61">SUM(AP59)</f>
        <v>70000</v>
      </c>
      <c r="AQ60" s="280">
        <f t="shared" si="61"/>
        <v>69000</v>
      </c>
      <c r="AR60" s="280">
        <f t="shared" si="61"/>
        <v>68000</v>
      </c>
      <c r="AS60" s="280">
        <f t="shared" si="61"/>
        <v>67000</v>
      </c>
      <c r="AT60" s="280">
        <f t="shared" si="61"/>
        <v>66000</v>
      </c>
      <c r="AU60" s="280">
        <f t="shared" si="61"/>
        <v>65000</v>
      </c>
      <c r="AV60" s="280">
        <f t="shared" si="61"/>
        <v>64000</v>
      </c>
      <c r="AW60" s="280">
        <f t="shared" si="61"/>
        <v>63000</v>
      </c>
      <c r="AX60" s="280">
        <f t="shared" si="61"/>
        <v>62000</v>
      </c>
      <c r="AY60" s="280">
        <f t="shared" si="61"/>
        <v>61000</v>
      </c>
      <c r="AZ60" s="280">
        <f t="shared" si="61"/>
        <v>60000</v>
      </c>
      <c r="BA60" s="280">
        <f t="shared" si="61"/>
        <v>59000</v>
      </c>
      <c r="BB60" s="280">
        <f t="shared" si="61"/>
        <v>58000</v>
      </c>
      <c r="BC60" s="280">
        <f t="shared" si="61"/>
        <v>57000</v>
      </c>
      <c r="BD60" s="280">
        <f t="shared" si="61"/>
        <v>56000</v>
      </c>
      <c r="BE60" s="280">
        <f t="shared" si="61"/>
        <v>55000</v>
      </c>
      <c r="BF60" s="280">
        <f t="shared" si="61"/>
        <v>54000</v>
      </c>
      <c r="BG60" s="280">
        <f t="shared" si="61"/>
        <v>53000</v>
      </c>
      <c r="BH60" s="280">
        <f t="shared" si="61"/>
        <v>52000</v>
      </c>
      <c r="BI60" s="280">
        <f t="shared" si="61"/>
        <v>51000</v>
      </c>
      <c r="BJ60" s="280">
        <f t="shared" si="61"/>
        <v>50000</v>
      </c>
      <c r="BK60" s="280">
        <f t="shared" si="61"/>
        <v>49000</v>
      </c>
      <c r="BL60" s="280">
        <f t="shared" si="61"/>
        <v>48000</v>
      </c>
      <c r="BM60" s="280">
        <f t="shared" si="61"/>
        <v>47000</v>
      </c>
      <c r="BN60" s="280">
        <f t="shared" si="61"/>
        <v>46000</v>
      </c>
      <c r="BO60" s="280">
        <f t="shared" si="61"/>
        <v>45000</v>
      </c>
      <c r="BP60" s="280">
        <f t="shared" si="61"/>
        <v>44000</v>
      </c>
      <c r="BQ60" s="280">
        <f t="shared" si="61"/>
        <v>43000</v>
      </c>
      <c r="BR60" s="280">
        <f t="shared" si="61"/>
        <v>42000</v>
      </c>
      <c r="BS60" s="280">
        <f t="shared" si="61"/>
        <v>41000</v>
      </c>
      <c r="BT60" s="280">
        <f t="shared" si="61"/>
        <v>40000</v>
      </c>
      <c r="BU60" s="280">
        <f t="shared" si="61"/>
        <v>39000</v>
      </c>
      <c r="BV60" s="280">
        <f t="shared" ref="BV60:DA60" si="62">SUM(BV59)</f>
        <v>38000</v>
      </c>
      <c r="BW60" s="280">
        <f t="shared" si="62"/>
        <v>37000</v>
      </c>
      <c r="BX60" s="280">
        <f t="shared" si="62"/>
        <v>36000</v>
      </c>
      <c r="BY60" s="280">
        <f t="shared" si="62"/>
        <v>35000</v>
      </c>
      <c r="BZ60" s="280">
        <f t="shared" si="62"/>
        <v>34000</v>
      </c>
      <c r="CA60" s="280">
        <f t="shared" si="62"/>
        <v>33000</v>
      </c>
      <c r="CB60" s="280">
        <f t="shared" si="62"/>
        <v>32000</v>
      </c>
      <c r="CC60" s="280">
        <f t="shared" si="62"/>
        <v>31000</v>
      </c>
      <c r="CD60" s="280">
        <f t="shared" si="62"/>
        <v>30000</v>
      </c>
      <c r="CE60" s="280">
        <f t="shared" si="62"/>
        <v>29000</v>
      </c>
      <c r="CF60" s="280">
        <f t="shared" si="62"/>
        <v>28000</v>
      </c>
      <c r="CG60" s="280">
        <f t="shared" si="62"/>
        <v>27000</v>
      </c>
      <c r="CH60" s="280">
        <f t="shared" si="62"/>
        <v>26000</v>
      </c>
      <c r="CI60" s="280">
        <f t="shared" si="62"/>
        <v>25000</v>
      </c>
      <c r="CJ60" s="280">
        <f t="shared" si="62"/>
        <v>24000</v>
      </c>
      <c r="CK60" s="280">
        <f t="shared" si="62"/>
        <v>23000</v>
      </c>
      <c r="CL60" s="280">
        <f t="shared" si="62"/>
        <v>22000</v>
      </c>
      <c r="CM60" s="280">
        <f t="shared" si="62"/>
        <v>21000</v>
      </c>
      <c r="CN60" s="280">
        <f t="shared" si="62"/>
        <v>20000</v>
      </c>
      <c r="CO60" s="280">
        <f t="shared" si="62"/>
        <v>19000</v>
      </c>
      <c r="CP60" s="280">
        <f t="shared" si="62"/>
        <v>18000</v>
      </c>
      <c r="CQ60" s="280">
        <f t="shared" si="62"/>
        <v>17000</v>
      </c>
      <c r="CR60" s="280">
        <f t="shared" si="62"/>
        <v>16000</v>
      </c>
      <c r="CS60" s="280">
        <f t="shared" si="62"/>
        <v>15000</v>
      </c>
      <c r="CT60" s="280">
        <f t="shared" si="62"/>
        <v>14000</v>
      </c>
      <c r="CU60" s="280">
        <f t="shared" si="62"/>
        <v>13000</v>
      </c>
      <c r="CV60" s="280">
        <f t="shared" si="62"/>
        <v>12000</v>
      </c>
      <c r="CW60" s="280">
        <f t="shared" si="62"/>
        <v>11000</v>
      </c>
      <c r="CX60" s="280">
        <f t="shared" si="62"/>
        <v>10000</v>
      </c>
      <c r="CY60" s="280">
        <f t="shared" si="62"/>
        <v>9000</v>
      </c>
      <c r="CZ60" s="280">
        <f t="shared" si="62"/>
        <v>8000</v>
      </c>
      <c r="DA60" s="280">
        <f t="shared" si="62"/>
        <v>7000</v>
      </c>
      <c r="DB60" s="280">
        <f t="shared" ref="DB60:EG60" si="63">SUM(DB59)</f>
        <v>6000</v>
      </c>
      <c r="DC60" s="280">
        <f t="shared" si="63"/>
        <v>5000</v>
      </c>
      <c r="DD60" s="280">
        <f t="shared" si="63"/>
        <v>4000</v>
      </c>
      <c r="DE60" s="280">
        <f t="shared" si="63"/>
        <v>3000</v>
      </c>
      <c r="DF60" s="280">
        <f t="shared" si="63"/>
        <v>2000</v>
      </c>
      <c r="DG60" s="280">
        <f t="shared" si="63"/>
        <v>1000</v>
      </c>
      <c r="DH60" s="280">
        <f t="shared" si="63"/>
        <v>0</v>
      </c>
      <c r="DI60" s="280">
        <f t="shared" si="63"/>
        <v>0</v>
      </c>
      <c r="DJ60" s="280">
        <f t="shared" si="63"/>
        <v>0</v>
      </c>
      <c r="DK60" s="280">
        <f t="shared" si="63"/>
        <v>0</v>
      </c>
      <c r="DL60" s="280">
        <f t="shared" si="63"/>
        <v>0</v>
      </c>
      <c r="DM60" s="280">
        <f t="shared" si="63"/>
        <v>0</v>
      </c>
      <c r="DN60" s="280">
        <f t="shared" si="63"/>
        <v>0</v>
      </c>
      <c r="DO60" s="280">
        <f t="shared" si="63"/>
        <v>0</v>
      </c>
      <c r="DP60" s="280">
        <f t="shared" si="63"/>
        <v>0</v>
      </c>
      <c r="DQ60" s="280">
        <f t="shared" si="63"/>
        <v>0</v>
      </c>
      <c r="DR60" s="280">
        <f t="shared" si="63"/>
        <v>0</v>
      </c>
      <c r="DS60" s="280">
        <f t="shared" si="63"/>
        <v>0</v>
      </c>
      <c r="DT60" s="280">
        <f t="shared" si="63"/>
        <v>0</v>
      </c>
      <c r="DU60" s="280">
        <f t="shared" si="63"/>
        <v>0</v>
      </c>
      <c r="DV60" s="280">
        <f t="shared" si="63"/>
        <v>0</v>
      </c>
      <c r="DW60" s="280">
        <f t="shared" si="63"/>
        <v>0</v>
      </c>
      <c r="DX60" s="280">
        <f t="shared" si="63"/>
        <v>0</v>
      </c>
      <c r="DY60" s="280">
        <f t="shared" si="63"/>
        <v>0</v>
      </c>
      <c r="DZ60" s="280">
        <f t="shared" si="63"/>
        <v>0</v>
      </c>
      <c r="EA60" s="280">
        <f t="shared" si="63"/>
        <v>0</v>
      </c>
      <c r="EB60" s="280">
        <f t="shared" si="63"/>
        <v>0</v>
      </c>
      <c r="EC60" s="280">
        <f t="shared" si="63"/>
        <v>0</v>
      </c>
      <c r="ED60" s="280">
        <f t="shared" si="63"/>
        <v>0</v>
      </c>
      <c r="EE60" s="280">
        <f t="shared" si="63"/>
        <v>0</v>
      </c>
      <c r="EF60" s="280">
        <f t="shared" si="63"/>
        <v>0</v>
      </c>
      <c r="EG60" s="280">
        <f t="shared" si="63"/>
        <v>0</v>
      </c>
      <c r="EH60" s="280">
        <f t="shared" ref="EH60:FM60" si="64">SUM(EH59)</f>
        <v>0</v>
      </c>
      <c r="EI60" s="280">
        <f t="shared" si="64"/>
        <v>0</v>
      </c>
      <c r="EJ60" s="280">
        <f t="shared" si="64"/>
        <v>0</v>
      </c>
      <c r="EK60" s="280">
        <f t="shared" si="64"/>
        <v>0</v>
      </c>
      <c r="EL60" s="280">
        <f t="shared" si="64"/>
        <v>0</v>
      </c>
      <c r="EM60" s="280">
        <f t="shared" si="64"/>
        <v>0</v>
      </c>
      <c r="EN60" s="280">
        <f t="shared" si="64"/>
        <v>0</v>
      </c>
      <c r="EO60" s="280">
        <f t="shared" si="64"/>
        <v>0</v>
      </c>
      <c r="EP60" s="280">
        <f t="shared" si="64"/>
        <v>0</v>
      </c>
      <c r="EQ60" s="280">
        <f t="shared" si="64"/>
        <v>0</v>
      </c>
      <c r="ER60" s="280">
        <f t="shared" si="64"/>
        <v>0</v>
      </c>
      <c r="ES60" s="280">
        <f t="shared" si="64"/>
        <v>0</v>
      </c>
      <c r="ET60" s="280">
        <f t="shared" si="64"/>
        <v>0</v>
      </c>
      <c r="EU60" s="280">
        <f t="shared" si="64"/>
        <v>0</v>
      </c>
      <c r="EV60" s="280">
        <f t="shared" si="64"/>
        <v>0</v>
      </c>
      <c r="EW60" s="280">
        <f t="shared" si="64"/>
        <v>0</v>
      </c>
      <c r="EX60" s="280">
        <f t="shared" si="64"/>
        <v>0</v>
      </c>
      <c r="EY60" s="280">
        <f t="shared" si="64"/>
        <v>0</v>
      </c>
      <c r="EZ60" s="280">
        <f t="shared" si="64"/>
        <v>0</v>
      </c>
      <c r="FA60" s="280">
        <f t="shared" si="64"/>
        <v>0</v>
      </c>
      <c r="FB60" s="280">
        <f t="shared" si="64"/>
        <v>0</v>
      </c>
      <c r="FC60" s="280">
        <f t="shared" si="64"/>
        <v>0</v>
      </c>
      <c r="FD60" s="280">
        <f t="shared" si="64"/>
        <v>0</v>
      </c>
      <c r="FE60" s="280">
        <f t="shared" si="64"/>
        <v>0</v>
      </c>
      <c r="FF60" s="280">
        <f t="shared" si="64"/>
        <v>0</v>
      </c>
      <c r="FG60" s="280">
        <f t="shared" si="64"/>
        <v>0</v>
      </c>
      <c r="FH60" s="280">
        <f t="shared" si="64"/>
        <v>0</v>
      </c>
      <c r="FI60" s="280">
        <f t="shared" si="64"/>
        <v>0</v>
      </c>
      <c r="FJ60" s="280">
        <f t="shared" si="64"/>
        <v>0</v>
      </c>
      <c r="FK60" s="280">
        <f t="shared" si="64"/>
        <v>0</v>
      </c>
      <c r="FL60" s="280">
        <f t="shared" si="64"/>
        <v>0</v>
      </c>
      <c r="FM60" s="280">
        <f t="shared" si="64"/>
        <v>0</v>
      </c>
      <c r="FN60" s="280">
        <f t="shared" ref="FN60:GJ60" si="65">SUM(FN59)</f>
        <v>0</v>
      </c>
      <c r="FO60" s="280">
        <f t="shared" si="65"/>
        <v>0</v>
      </c>
      <c r="FP60" s="280">
        <f t="shared" si="65"/>
        <v>0</v>
      </c>
      <c r="FQ60" s="280">
        <f t="shared" si="65"/>
        <v>0</v>
      </c>
      <c r="FR60" s="280">
        <f t="shared" si="65"/>
        <v>0</v>
      </c>
      <c r="FS60" s="280">
        <f t="shared" si="65"/>
        <v>0</v>
      </c>
      <c r="FT60" s="280">
        <f t="shared" si="65"/>
        <v>0</v>
      </c>
      <c r="FU60" s="280">
        <f t="shared" si="65"/>
        <v>0</v>
      </c>
      <c r="FV60" s="280">
        <f t="shared" si="65"/>
        <v>0</v>
      </c>
      <c r="FW60" s="280">
        <f t="shared" si="65"/>
        <v>0</v>
      </c>
      <c r="FX60" s="280">
        <f t="shared" si="65"/>
        <v>0</v>
      </c>
      <c r="FY60" s="280">
        <f t="shared" si="65"/>
        <v>0</v>
      </c>
      <c r="FZ60" s="280">
        <f t="shared" si="65"/>
        <v>0</v>
      </c>
      <c r="GA60" s="280">
        <f t="shared" si="65"/>
        <v>0</v>
      </c>
      <c r="GB60" s="280">
        <f t="shared" si="65"/>
        <v>0</v>
      </c>
      <c r="GC60" s="280">
        <f t="shared" si="65"/>
        <v>0</v>
      </c>
      <c r="GD60" s="280">
        <f t="shared" si="65"/>
        <v>0</v>
      </c>
      <c r="GE60" s="280">
        <f t="shared" si="65"/>
        <v>0</v>
      </c>
      <c r="GF60" s="280">
        <f t="shared" si="65"/>
        <v>0</v>
      </c>
      <c r="GG60" s="280">
        <f t="shared" si="65"/>
        <v>0</v>
      </c>
      <c r="GH60" s="280">
        <f t="shared" si="65"/>
        <v>0</v>
      </c>
      <c r="GI60" s="280">
        <f t="shared" si="65"/>
        <v>0</v>
      </c>
      <c r="GJ60" s="280">
        <f t="shared" si="65"/>
        <v>0</v>
      </c>
    </row>
    <row r="61" spans="1:192" outlineLevel="1" x14ac:dyDescent="0.25"/>
    <row r="62" spans="1:192" outlineLevel="1" x14ac:dyDescent="0.25">
      <c r="B62" s="277" t="s">
        <v>58</v>
      </c>
    </row>
    <row r="63" spans="1:192" s="316" customFormat="1" outlineLevel="1" x14ac:dyDescent="0.25">
      <c r="A63" s="277"/>
      <c r="B63" s="277"/>
      <c r="C63" s="278"/>
      <c r="D63" s="281"/>
      <c r="E63" s="371" t="str">
        <f xml:space="preserve"> Equity!E$48</f>
        <v>Retained cash balance</v>
      </c>
      <c r="F63" s="371">
        <f xml:space="preserve"> Equity!F$48</f>
        <v>0</v>
      </c>
      <c r="G63" s="371" t="str">
        <f xml:space="preserve"> Equity!G$48</f>
        <v>$ 000s</v>
      </c>
      <c r="H63" s="371">
        <f xml:space="preserve"> Equity!H$48</f>
        <v>0</v>
      </c>
      <c r="I63" s="371">
        <f xml:space="preserve"> Equity!I$48</f>
        <v>0</v>
      </c>
      <c r="J63" s="371">
        <f ca="1" xml:space="preserve"> Equity!J$48</f>
        <v>0</v>
      </c>
      <c r="K63" s="371">
        <f ca="1" xml:space="preserve"> Equity!K$48</f>
        <v>0</v>
      </c>
      <c r="L63" s="371">
        <f xml:space="preserve"> Equity!L$48</f>
        <v>0</v>
      </c>
      <c r="M63" s="371">
        <f ca="1" xml:space="preserve"> Equity!M$48</f>
        <v>0</v>
      </c>
      <c r="N63" s="371">
        <f ca="1" xml:space="preserve"> Equity!N$48</f>
        <v>0</v>
      </c>
      <c r="O63" s="371">
        <f ca="1" xml:space="preserve"> Equity!O$48</f>
        <v>0</v>
      </c>
      <c r="P63" s="371">
        <f ca="1" xml:space="preserve"> Equity!P$48</f>
        <v>0</v>
      </c>
      <c r="Q63" s="371">
        <f ca="1" xml:space="preserve"> Equity!Q$48</f>
        <v>0</v>
      </c>
      <c r="R63" s="371">
        <f ca="1" xml:space="preserve"> Equity!R$48</f>
        <v>0</v>
      </c>
      <c r="S63" s="371">
        <f ca="1" xml:space="preserve"> Equity!S$48</f>
        <v>0</v>
      </c>
      <c r="T63" s="371">
        <f ca="1" xml:space="preserve"> Equity!T$48</f>
        <v>0</v>
      </c>
      <c r="U63" s="371">
        <f ca="1" xml:space="preserve"> Equity!U$48</f>
        <v>0</v>
      </c>
      <c r="V63" s="371">
        <f ca="1" xml:space="preserve"> Equity!V$48</f>
        <v>0</v>
      </c>
      <c r="W63" s="371">
        <f ca="1" xml:space="preserve"> Equity!W$48</f>
        <v>0</v>
      </c>
      <c r="X63" s="371">
        <f ca="1" xml:space="preserve"> Equity!X$48</f>
        <v>0</v>
      </c>
      <c r="Y63" s="371">
        <f ca="1" xml:space="preserve"> Equity!Y$48</f>
        <v>0</v>
      </c>
      <c r="Z63" s="371">
        <f ca="1" xml:space="preserve"> Equity!Z$48</f>
        <v>0</v>
      </c>
      <c r="AA63" s="371">
        <f ca="1" xml:space="preserve"> Equity!AA$48</f>
        <v>0</v>
      </c>
      <c r="AB63" s="371">
        <f ca="1" xml:space="preserve"> Equity!AB$48</f>
        <v>0</v>
      </c>
      <c r="AC63" s="371">
        <f ca="1" xml:space="preserve"> Equity!AC$48</f>
        <v>0</v>
      </c>
      <c r="AD63" s="371">
        <f ca="1" xml:space="preserve"> Equity!AD$48</f>
        <v>0</v>
      </c>
      <c r="AE63" s="371">
        <f ca="1" xml:space="preserve"> Equity!AE$48</f>
        <v>0</v>
      </c>
      <c r="AF63" s="371">
        <f ca="1" xml:space="preserve"> Equity!AF$48</f>
        <v>0</v>
      </c>
      <c r="AG63" s="371">
        <f ca="1" xml:space="preserve"> Equity!AG$48</f>
        <v>0</v>
      </c>
      <c r="AH63" s="371">
        <f ca="1" xml:space="preserve"> Equity!AH$48</f>
        <v>0</v>
      </c>
      <c r="AI63" s="371">
        <f ca="1" xml:space="preserve"> Equity!AI$48</f>
        <v>0</v>
      </c>
      <c r="AJ63" s="371">
        <f ca="1" xml:space="preserve"> Equity!AJ$48</f>
        <v>0</v>
      </c>
      <c r="AK63" s="371">
        <f ca="1" xml:space="preserve"> Equity!AK$48</f>
        <v>0</v>
      </c>
      <c r="AL63" s="371">
        <f ca="1" xml:space="preserve"> Equity!AL$48</f>
        <v>0</v>
      </c>
      <c r="AM63" s="371">
        <f ca="1" xml:space="preserve"> Equity!AM$48</f>
        <v>0</v>
      </c>
      <c r="AN63" s="371">
        <f ca="1" xml:space="preserve"> Equity!AN$48</f>
        <v>0</v>
      </c>
      <c r="AO63" s="371">
        <f ca="1" xml:space="preserve"> Equity!AO$48</f>
        <v>0</v>
      </c>
      <c r="AP63" s="371">
        <f ca="1" xml:space="preserve"> Equity!AP$48</f>
        <v>0</v>
      </c>
      <c r="AQ63" s="371">
        <f ca="1" xml:space="preserve"> Equity!AQ$48</f>
        <v>0</v>
      </c>
      <c r="AR63" s="371">
        <f ca="1" xml:space="preserve"> Equity!AR$48</f>
        <v>0</v>
      </c>
      <c r="AS63" s="371">
        <f ca="1" xml:space="preserve"> Equity!AS$48</f>
        <v>0</v>
      </c>
      <c r="AT63" s="371">
        <f ca="1" xml:space="preserve"> Equity!AT$48</f>
        <v>0</v>
      </c>
      <c r="AU63" s="371">
        <f ca="1" xml:space="preserve"> Equity!AU$48</f>
        <v>0</v>
      </c>
      <c r="AV63" s="371">
        <f ca="1" xml:space="preserve"> Equity!AV$48</f>
        <v>0</v>
      </c>
      <c r="AW63" s="371">
        <f ca="1" xml:space="preserve"> Equity!AW$48</f>
        <v>0</v>
      </c>
      <c r="AX63" s="371">
        <f ca="1" xml:space="preserve"> Equity!AX$48</f>
        <v>0</v>
      </c>
      <c r="AY63" s="371">
        <f ca="1" xml:space="preserve"> Equity!AY$48</f>
        <v>0</v>
      </c>
      <c r="AZ63" s="371">
        <f ca="1" xml:space="preserve"> Equity!AZ$48</f>
        <v>0</v>
      </c>
      <c r="BA63" s="371">
        <f ca="1" xml:space="preserve"> Equity!BA$48</f>
        <v>0</v>
      </c>
      <c r="BB63" s="371">
        <f ca="1" xml:space="preserve"> Equity!BB$48</f>
        <v>0</v>
      </c>
      <c r="BC63" s="371">
        <f ca="1" xml:space="preserve"> Equity!BC$48</f>
        <v>0</v>
      </c>
      <c r="BD63" s="371">
        <f ca="1" xml:space="preserve"> Equity!BD$48</f>
        <v>0</v>
      </c>
      <c r="BE63" s="371">
        <f ca="1" xml:space="preserve"> Equity!BE$48</f>
        <v>0</v>
      </c>
      <c r="BF63" s="371">
        <f ca="1" xml:space="preserve"> Equity!BF$48</f>
        <v>0</v>
      </c>
      <c r="BG63" s="371">
        <f ca="1" xml:space="preserve"> Equity!BG$48</f>
        <v>0</v>
      </c>
      <c r="BH63" s="371">
        <f ca="1" xml:space="preserve"> Equity!BH$48</f>
        <v>0</v>
      </c>
      <c r="BI63" s="371">
        <f ca="1" xml:space="preserve"> Equity!BI$48</f>
        <v>0</v>
      </c>
      <c r="BJ63" s="371">
        <f ca="1" xml:space="preserve"> Equity!BJ$48</f>
        <v>0</v>
      </c>
      <c r="BK63" s="371">
        <f ca="1" xml:space="preserve"> Equity!BK$48</f>
        <v>0</v>
      </c>
      <c r="BL63" s="371">
        <f ca="1" xml:space="preserve"> Equity!BL$48</f>
        <v>0</v>
      </c>
      <c r="BM63" s="371">
        <f ca="1" xml:space="preserve"> Equity!BM$48</f>
        <v>0</v>
      </c>
      <c r="BN63" s="371">
        <f ca="1" xml:space="preserve"> Equity!BN$48</f>
        <v>0</v>
      </c>
      <c r="BO63" s="371">
        <f ca="1" xml:space="preserve"> Equity!BO$48</f>
        <v>0</v>
      </c>
      <c r="BP63" s="371">
        <f ca="1" xml:space="preserve"> Equity!BP$48</f>
        <v>0</v>
      </c>
      <c r="BQ63" s="371">
        <f ca="1" xml:space="preserve"> Equity!BQ$48</f>
        <v>0</v>
      </c>
      <c r="BR63" s="371">
        <f ca="1" xml:space="preserve"> Equity!BR$48</f>
        <v>0</v>
      </c>
      <c r="BS63" s="371">
        <f ca="1" xml:space="preserve"> Equity!BS$48</f>
        <v>0</v>
      </c>
      <c r="BT63" s="371">
        <f ca="1" xml:space="preserve"> Equity!BT$48</f>
        <v>0</v>
      </c>
      <c r="BU63" s="371">
        <f ca="1" xml:space="preserve"> Equity!BU$48</f>
        <v>0</v>
      </c>
      <c r="BV63" s="371">
        <f ca="1" xml:space="preserve"> Equity!BV$48</f>
        <v>0</v>
      </c>
      <c r="BW63" s="371">
        <f ca="1" xml:space="preserve"> Equity!BW$48</f>
        <v>0</v>
      </c>
      <c r="BX63" s="371">
        <f ca="1" xml:space="preserve"> Equity!BX$48</f>
        <v>449.51721577767012</v>
      </c>
      <c r="BY63" s="371">
        <f ca="1" xml:space="preserve"> Equity!BY$48</f>
        <v>1287.0413549887862</v>
      </c>
      <c r="BZ63" s="371">
        <f ca="1" xml:space="preserve"> Equity!BZ$48</f>
        <v>2122.6892872393464</v>
      </c>
      <c r="CA63" s="371">
        <f ca="1" xml:space="preserve"> Equity!CA$48</f>
        <v>2956.5548228773787</v>
      </c>
      <c r="CB63" s="371">
        <f ca="1" xml:space="preserve"> Equity!CB$48</f>
        <v>3788.7270817335093</v>
      </c>
      <c r="CC63" s="371">
        <f ca="1" xml:space="preserve"> Equity!CC$48</f>
        <v>4619.2907276468341</v>
      </c>
      <c r="CD63" s="371">
        <f ca="1" xml:space="preserve"> Equity!CD$48</f>
        <v>5448.3261912644921</v>
      </c>
      <c r="CE63" s="371">
        <f ca="1" xml:space="preserve"> Equity!CE$48</f>
        <v>6275.9098817012673</v>
      </c>
      <c r="CF63" s="371">
        <f ca="1" xml:space="preserve"> Equity!CF$48</f>
        <v>7102.1143876162032</v>
      </c>
      <c r="CG63" s="371">
        <f ca="1" xml:space="preserve"> Equity!CG$48</f>
        <v>7927.0086682353922</v>
      </c>
      <c r="CH63" s="371">
        <f ca="1" xml:space="preserve"> Equity!CH$48</f>
        <v>8750.6582348236225</v>
      </c>
      <c r="CI63" s="371">
        <f ca="1" xml:space="preserve"> Equity!CI$48</f>
        <v>9573.1253230824404</v>
      </c>
      <c r="CJ63" s="371">
        <f ca="1" xml:space="preserve"> Equity!CJ$48</f>
        <v>10394.469056928319</v>
      </c>
      <c r="CK63" s="371">
        <f ca="1" xml:space="preserve"> Equity!CK$48</f>
        <v>11214.745604081902</v>
      </c>
      <c r="CL63" s="371">
        <f ca="1" xml:space="preserve"> Equity!CL$48</f>
        <v>12034.008323877806</v>
      </c>
      <c r="CM63" s="371">
        <f ca="1" xml:space="preserve"> Equity!CM$48</f>
        <v>12852.307907683915</v>
      </c>
      <c r="CN63" s="371">
        <f ca="1" xml:space="preserve"> Equity!CN$48</f>
        <v>13669.692512299718</v>
      </c>
      <c r="CO63" s="371">
        <f ca="1" xml:space="preserve"> Equity!CO$48</f>
        <v>14486.207886684733</v>
      </c>
      <c r="CP63" s="371">
        <f ca="1" xml:space="preserve"> Equity!CP$48</f>
        <v>15301.897492350497</v>
      </c>
      <c r="CQ63" s="371">
        <f ca="1" xml:space="preserve"> Equity!CQ$48</f>
        <v>16116.802617732972</v>
      </c>
      <c r="CR63" s="371">
        <f ca="1" xml:space="preserve"> Equity!CR$48</f>
        <v>16930.962486846322</v>
      </c>
      <c r="CS63" s="371">
        <f ca="1" xml:space="preserve"> Equity!CS$48</f>
        <v>17744.414362504005</v>
      </c>
      <c r="CT63" s="371">
        <f ca="1" xml:space="preserve"> Equity!CT$48</f>
        <v>18557.193644378807</v>
      </c>
      <c r="CU63" s="371">
        <f ca="1" xml:space="preserve"> Equity!CU$48</f>
        <v>19369.333962159864</v>
      </c>
      <c r="CV63" s="371">
        <f ca="1" xml:space="preserve"> Equity!CV$48</f>
        <v>20180.867264051871</v>
      </c>
      <c r="CW63" s="371">
        <f ca="1" xml:space="preserve"> Equity!CW$48</f>
        <v>20991.823900849278</v>
      </c>
      <c r="CX63" s="371">
        <f ca="1" xml:space="preserve"> Equity!CX$48</f>
        <v>21802.232705806815</v>
      </c>
      <c r="CY63" s="371">
        <f ca="1" xml:space="preserve"> Equity!CY$48</f>
        <v>22612.121070516474</v>
      </c>
      <c r="CZ63" s="371">
        <f ca="1" xml:space="preserve"> Equity!CZ$48</f>
        <v>23421.515016990652</v>
      </c>
      <c r="DA63" s="371">
        <f ca="1" xml:space="preserve"> Equity!DA$48</f>
        <v>24230.439266141118</v>
      </c>
      <c r="DB63" s="371">
        <f ca="1" xml:space="preserve"> Equity!DB$48</f>
        <v>25038.917302834059</v>
      </c>
      <c r="DC63" s="371">
        <f ca="1" xml:space="preserve"> Equity!DC$48</f>
        <v>25846.971437692358</v>
      </c>
      <c r="DD63" s="371">
        <f ca="1" xml:space="preserve"> Equity!DD$48</f>
        <v>26654.622865807738</v>
      </c>
      <c r="DE63" s="371">
        <f ca="1" xml:space="preserve"> Equity!DE$48</f>
        <v>27461.891722517354</v>
      </c>
      <c r="DF63" s="371">
        <f ca="1" xml:space="preserve"> Equity!DF$48</f>
        <v>28268.797136391484</v>
      </c>
      <c r="DG63" s="371">
        <f ca="1" xml:space="preserve"> Equity!DG$48</f>
        <v>29075.357279571908</v>
      </c>
      <c r="DH63" s="371">
        <f ca="1" xml:space="preserve"> Equity!DH$48</f>
        <v>29881.589415593313</v>
      </c>
      <c r="DI63" s="371">
        <f ca="1" xml:space="preserve"> Equity!DI$48</f>
        <v>29887.50994481365</v>
      </c>
      <c r="DJ63" s="371">
        <f ca="1" xml:space="preserve"> Equity!DJ$48</f>
        <v>29893.134447572967</v>
      </c>
      <c r="DK63" s="371">
        <f ca="1" xml:space="preserve"> Equity!DK$48</f>
        <v>29898.47772519432</v>
      </c>
      <c r="DL63" s="371">
        <f ca="1" xml:space="preserve"> Equity!DL$48</f>
        <v>29903.553838934604</v>
      </c>
      <c r="DM63" s="371">
        <f ca="1" xml:space="preserve"> Equity!DM$48</f>
        <v>29908.376146987874</v>
      </c>
      <c r="DN63" s="371">
        <f ca="1" xml:space="preserve"> Equity!DN$48</f>
        <v>29912.957339638484</v>
      </c>
      <c r="DO63" s="371">
        <f ca="1" xml:space="preserve"> Equity!DO$48</f>
        <v>29917.309472656561</v>
      </c>
      <c r="DP63" s="371">
        <f ca="1" xml:space="preserve"> Equity!DP$48</f>
        <v>29921.443999023733</v>
      </c>
      <c r="DQ63" s="371">
        <f ca="1" xml:space="preserve"> Equity!DQ$48</f>
        <v>29925.371799072545</v>
      </c>
      <c r="DR63" s="371">
        <f ca="1" xml:space="preserve"> Equity!DR$48</f>
        <v>29929.103209118919</v>
      </c>
      <c r="DS63" s="371">
        <f ca="1" xml:space="preserve"> Equity!DS$48</f>
        <v>29932.648048662973</v>
      </c>
      <c r="DT63" s="371">
        <f ca="1" xml:space="preserve"> Equity!DT$48</f>
        <v>29936.015646229826</v>
      </c>
      <c r="DU63" s="371">
        <f ca="1" xml:space="preserve"> Equity!DU$48</f>
        <v>29939.214863918336</v>
      </c>
      <c r="DV63" s="371">
        <f ca="1" xml:space="preserve"> Equity!DV$48</f>
        <v>29942.25412072242</v>
      </c>
      <c r="DW63" s="371">
        <f ca="1" xml:space="preserve"> Equity!DW$48</f>
        <v>29945.141414686303</v>
      </c>
      <c r="DX63" s="371">
        <f ca="1" xml:space="preserve"> Equity!DX$48</f>
        <v>29947.884343951988</v>
      </c>
      <c r="DY63" s="371">
        <f ca="1" xml:space="preserve"> Equity!DY$48</f>
        <v>29950.49012675439</v>
      </c>
      <c r="DZ63" s="371">
        <f ca="1" xml:space="preserve"> Equity!DZ$48</f>
        <v>29952.965620416671</v>
      </c>
      <c r="EA63" s="371">
        <f ca="1" xml:space="preserve"> Equity!EA$48</f>
        <v>29955.317339395835</v>
      </c>
      <c r="EB63" s="371">
        <f ca="1" xml:space="preserve"> Equity!EB$48</f>
        <v>4.3200998334214091E-12</v>
      </c>
      <c r="EC63" s="371">
        <f ca="1" xml:space="preserve"> Equity!EC$48</f>
        <v>4.3200998334214091E-12</v>
      </c>
      <c r="ED63" s="371">
        <f ca="1" xml:space="preserve"> Equity!ED$48</f>
        <v>4.3200998334214091E-12</v>
      </c>
      <c r="EE63" s="371">
        <f ca="1" xml:space="preserve"> Equity!EE$48</f>
        <v>4.3200998334214091E-12</v>
      </c>
      <c r="EF63" s="371">
        <f ca="1" xml:space="preserve"> Equity!EF$48</f>
        <v>4.3200998334214091E-12</v>
      </c>
      <c r="EG63" s="371">
        <f ca="1" xml:space="preserve"> Equity!EG$48</f>
        <v>4.3200998334214091E-12</v>
      </c>
      <c r="EH63" s="371">
        <f ca="1" xml:space="preserve"> Equity!EH$48</f>
        <v>4.3200998334214091E-12</v>
      </c>
      <c r="EI63" s="371">
        <f ca="1" xml:space="preserve"> Equity!EI$48</f>
        <v>4.3200998334214091E-12</v>
      </c>
      <c r="EJ63" s="371">
        <f ca="1" xml:space="preserve"> Equity!EJ$48</f>
        <v>4.3200998334214091E-12</v>
      </c>
      <c r="EK63" s="371">
        <f ca="1" xml:space="preserve"> Equity!EK$48</f>
        <v>4.3200998334214091E-12</v>
      </c>
      <c r="EL63" s="371">
        <f ca="1" xml:space="preserve"> Equity!EL$48</f>
        <v>4.3200998334214091E-12</v>
      </c>
      <c r="EM63" s="371">
        <f ca="1" xml:space="preserve"> Equity!EM$48</f>
        <v>4.3200998334214091E-12</v>
      </c>
      <c r="EN63" s="371">
        <f ca="1" xml:space="preserve"> Equity!EN$48</f>
        <v>4.3200998334214091E-12</v>
      </c>
      <c r="EO63" s="371">
        <f ca="1" xml:space="preserve"> Equity!EO$48</f>
        <v>4.3200998334214091E-12</v>
      </c>
      <c r="EP63" s="371">
        <f ca="1" xml:space="preserve"> Equity!EP$48</f>
        <v>4.3200998334214091E-12</v>
      </c>
      <c r="EQ63" s="371">
        <f ca="1" xml:space="preserve"> Equity!EQ$48</f>
        <v>4.3200998334214091E-12</v>
      </c>
      <c r="ER63" s="371">
        <f ca="1" xml:space="preserve"> Equity!ER$48</f>
        <v>4.3200998334214091E-12</v>
      </c>
      <c r="ES63" s="371">
        <f ca="1" xml:space="preserve"> Equity!ES$48</f>
        <v>4.3200998334214091E-12</v>
      </c>
      <c r="ET63" s="371">
        <f ca="1" xml:space="preserve"> Equity!ET$48</f>
        <v>4.3200998334214091E-12</v>
      </c>
      <c r="EU63" s="371">
        <f ca="1" xml:space="preserve"> Equity!EU$48</f>
        <v>4.3200998334214091E-12</v>
      </c>
      <c r="EV63" s="371">
        <f ca="1" xml:space="preserve"> Equity!EV$48</f>
        <v>4.3200998334214091E-12</v>
      </c>
      <c r="EW63" s="371">
        <f ca="1" xml:space="preserve"> Equity!EW$48</f>
        <v>4.3200998334214091E-12</v>
      </c>
      <c r="EX63" s="371">
        <f ca="1" xml:space="preserve"> Equity!EX$48</f>
        <v>4.3200998334214091E-12</v>
      </c>
      <c r="EY63" s="371">
        <f ca="1" xml:space="preserve"> Equity!EY$48</f>
        <v>4.3200998334214091E-12</v>
      </c>
      <c r="EZ63" s="371">
        <f ca="1" xml:space="preserve"> Equity!EZ$48</f>
        <v>4.3200998334214091E-12</v>
      </c>
      <c r="FA63" s="371">
        <f ca="1" xml:space="preserve"> Equity!FA$48</f>
        <v>4.3200998334214091E-12</v>
      </c>
      <c r="FB63" s="371">
        <f ca="1" xml:space="preserve"> Equity!FB$48</f>
        <v>4.3200998334214091E-12</v>
      </c>
      <c r="FC63" s="371">
        <f ca="1" xml:space="preserve"> Equity!FC$48</f>
        <v>4.3200998334214091E-12</v>
      </c>
      <c r="FD63" s="371">
        <f ca="1" xml:space="preserve"> Equity!FD$48</f>
        <v>4.3200998334214091E-12</v>
      </c>
      <c r="FE63" s="371">
        <f ca="1" xml:space="preserve"> Equity!FE$48</f>
        <v>4.3200998334214091E-12</v>
      </c>
      <c r="FF63" s="371">
        <f ca="1" xml:space="preserve"> Equity!FF$48</f>
        <v>4.3200998334214091E-12</v>
      </c>
      <c r="FG63" s="371">
        <f ca="1" xml:space="preserve"> Equity!FG$48</f>
        <v>4.3200998334214091E-12</v>
      </c>
      <c r="FH63" s="371">
        <f ca="1" xml:space="preserve"> Equity!FH$48</f>
        <v>4.3200998334214091E-12</v>
      </c>
      <c r="FI63" s="371">
        <f ca="1" xml:space="preserve"> Equity!FI$48</f>
        <v>4.3200998334214091E-12</v>
      </c>
      <c r="FJ63" s="371">
        <f ca="1" xml:space="preserve"> Equity!FJ$48</f>
        <v>4.3200998334214091E-12</v>
      </c>
      <c r="FK63" s="371">
        <f ca="1" xml:space="preserve"> Equity!FK$48</f>
        <v>4.3200998334214091E-12</v>
      </c>
      <c r="FL63" s="371">
        <f ca="1" xml:space="preserve"> Equity!FL$48</f>
        <v>4.3200998334214091E-12</v>
      </c>
      <c r="FM63" s="371">
        <f ca="1" xml:space="preserve"> Equity!FM$48</f>
        <v>4.3200998334214091E-12</v>
      </c>
      <c r="FN63" s="371">
        <f ca="1" xml:space="preserve"> Equity!FN$48</f>
        <v>4.3200998334214091E-12</v>
      </c>
      <c r="FO63" s="371">
        <f ca="1" xml:space="preserve"> Equity!FO$48</f>
        <v>4.3200998334214091E-12</v>
      </c>
      <c r="FP63" s="371">
        <f ca="1" xml:space="preserve"> Equity!FP$48</f>
        <v>4.3200998334214091E-12</v>
      </c>
      <c r="FQ63" s="371">
        <f ca="1" xml:space="preserve"> Equity!FQ$48</f>
        <v>4.3200998334214091E-12</v>
      </c>
      <c r="FR63" s="371">
        <f ca="1" xml:space="preserve"> Equity!FR$48</f>
        <v>4.3200998334214091E-12</v>
      </c>
      <c r="FS63" s="371">
        <f ca="1" xml:space="preserve"> Equity!FS$48</f>
        <v>4.3200998334214091E-12</v>
      </c>
      <c r="FT63" s="371">
        <f ca="1" xml:space="preserve"> Equity!FT$48</f>
        <v>4.3200998334214091E-12</v>
      </c>
      <c r="FU63" s="371">
        <f ca="1" xml:space="preserve"> Equity!FU$48</f>
        <v>4.3200998334214091E-12</v>
      </c>
      <c r="FV63" s="371">
        <f ca="1" xml:space="preserve"> Equity!FV$48</f>
        <v>4.3200998334214091E-12</v>
      </c>
      <c r="FW63" s="371">
        <f ca="1" xml:space="preserve"> Equity!FW$48</f>
        <v>4.3200998334214091E-12</v>
      </c>
      <c r="FX63" s="371">
        <f ca="1" xml:space="preserve"> Equity!FX$48</f>
        <v>4.3200998334214091E-12</v>
      </c>
      <c r="FY63" s="371">
        <f ca="1" xml:space="preserve"> Equity!FY$48</f>
        <v>4.3200998334214091E-12</v>
      </c>
      <c r="FZ63" s="371">
        <f ca="1" xml:space="preserve"> Equity!FZ$48</f>
        <v>4.3200998334214091E-12</v>
      </c>
      <c r="GA63" s="371">
        <f ca="1" xml:space="preserve"> Equity!GA$48</f>
        <v>4.3200998334214091E-12</v>
      </c>
      <c r="GB63" s="371">
        <f ca="1" xml:space="preserve"> Equity!GB$48</f>
        <v>4.3200998334214091E-12</v>
      </c>
      <c r="GC63" s="371">
        <f ca="1" xml:space="preserve"> Equity!GC$48</f>
        <v>4.3200998334214091E-12</v>
      </c>
      <c r="GD63" s="371">
        <f ca="1" xml:space="preserve"> Equity!GD$48</f>
        <v>4.3200998334214091E-12</v>
      </c>
      <c r="GE63" s="371">
        <f ca="1" xml:space="preserve"> Equity!GE$48</f>
        <v>4.3200998334214091E-12</v>
      </c>
      <c r="GF63" s="371">
        <f ca="1" xml:space="preserve"> Equity!GF$48</f>
        <v>4.3200998334214091E-12</v>
      </c>
      <c r="GG63" s="371">
        <f ca="1" xml:space="preserve"> Equity!GG$48</f>
        <v>4.3200998334214091E-12</v>
      </c>
      <c r="GH63" s="371">
        <f ca="1" xml:space="preserve"> Equity!GH$48</f>
        <v>4.3200998334214091E-12</v>
      </c>
      <c r="GI63" s="371">
        <f ca="1" xml:space="preserve"> Equity!GI$48</f>
        <v>4.3200998334214091E-12</v>
      </c>
      <c r="GJ63" s="371">
        <f ca="1" xml:space="preserve"> Equity!GJ$48</f>
        <v>4.3200998334214091E-12</v>
      </c>
    </row>
    <row r="64" spans="1:192" s="316" customFormat="1" outlineLevel="1" x14ac:dyDescent="0.25">
      <c r="A64" s="277"/>
      <c r="B64" s="277"/>
      <c r="C64" s="278"/>
      <c r="D64" s="281"/>
      <c r="E64" s="508" t="s">
        <v>145</v>
      </c>
      <c r="F64" s="508"/>
      <c r="G64" s="508"/>
      <c r="H64" s="508"/>
      <c r="I64" s="508"/>
      <c r="J64" s="508"/>
      <c r="K64" s="508"/>
      <c r="L64" s="508"/>
      <c r="M64" s="508"/>
      <c r="N64" s="508"/>
      <c r="O64" s="508"/>
      <c r="P64" s="508"/>
      <c r="Q64" s="508"/>
      <c r="R64" s="508"/>
      <c r="S64" s="508"/>
      <c r="T64" s="508"/>
      <c r="U64" s="508"/>
      <c r="V64" s="508"/>
      <c r="W64" s="508"/>
      <c r="X64" s="508"/>
      <c r="Y64" s="508"/>
      <c r="Z64" s="508"/>
      <c r="AA64" s="508"/>
      <c r="AB64" s="508"/>
      <c r="AC64" s="508"/>
      <c r="AD64" s="508"/>
      <c r="AE64" s="508"/>
      <c r="AF64" s="508"/>
      <c r="AG64" s="508"/>
      <c r="AH64" s="508"/>
      <c r="AI64" s="508"/>
      <c r="AJ64" s="508"/>
      <c r="AK64" s="508"/>
      <c r="AL64" s="508"/>
      <c r="AM64" s="508"/>
      <c r="AN64" s="508"/>
      <c r="AO64" s="508"/>
      <c r="AP64" s="508"/>
      <c r="AQ64" s="508"/>
      <c r="AR64" s="508"/>
      <c r="AS64" s="508"/>
      <c r="AT64" s="508"/>
      <c r="AU64" s="508"/>
      <c r="AV64" s="508"/>
      <c r="AW64" s="508"/>
      <c r="AX64" s="508"/>
      <c r="AY64" s="508"/>
      <c r="AZ64" s="508"/>
      <c r="BA64" s="508"/>
      <c r="BB64" s="508"/>
      <c r="BC64" s="508"/>
      <c r="BD64" s="508"/>
      <c r="BE64" s="508"/>
      <c r="BF64" s="508"/>
      <c r="BG64" s="508"/>
      <c r="BH64" s="508"/>
      <c r="BI64" s="508"/>
      <c r="BJ64" s="508"/>
      <c r="BK64" s="508"/>
      <c r="BL64" s="508"/>
      <c r="BM64" s="508"/>
      <c r="BN64" s="508"/>
      <c r="BO64" s="508"/>
      <c r="BP64" s="508"/>
      <c r="BQ64" s="508"/>
      <c r="BR64" s="508"/>
      <c r="BS64" s="508"/>
      <c r="BT64" s="508"/>
      <c r="BU64" s="508"/>
      <c r="BV64" s="508"/>
      <c r="BW64" s="508"/>
      <c r="BX64" s="508"/>
      <c r="BY64" s="508"/>
      <c r="BZ64" s="508"/>
      <c r="CA64" s="508"/>
      <c r="CB64" s="508"/>
      <c r="CC64" s="508"/>
      <c r="CD64" s="508"/>
      <c r="CE64" s="508"/>
      <c r="CF64" s="508"/>
      <c r="CG64" s="508"/>
      <c r="CH64" s="508"/>
      <c r="CI64" s="508"/>
      <c r="CJ64" s="508"/>
      <c r="CK64" s="508"/>
      <c r="CL64" s="508"/>
      <c r="CM64" s="508"/>
      <c r="CN64" s="508"/>
      <c r="CO64" s="508"/>
      <c r="CP64" s="508"/>
      <c r="CQ64" s="508"/>
      <c r="CR64" s="508"/>
      <c r="CS64" s="508"/>
      <c r="CT64" s="508"/>
      <c r="CU64" s="508"/>
      <c r="CV64" s="508"/>
      <c r="CW64" s="508"/>
      <c r="CX64" s="508"/>
      <c r="CY64" s="508"/>
      <c r="CZ64" s="508"/>
      <c r="DA64" s="508"/>
      <c r="DB64" s="508"/>
      <c r="DC64" s="508"/>
      <c r="DD64" s="508"/>
      <c r="DE64" s="508"/>
      <c r="DF64" s="508"/>
      <c r="DG64" s="508"/>
      <c r="DH64" s="508"/>
      <c r="DI64" s="508"/>
      <c r="DJ64" s="508"/>
      <c r="DK64" s="508"/>
      <c r="DL64" s="508"/>
      <c r="DM64" s="508"/>
      <c r="DN64" s="508"/>
      <c r="DO64" s="508"/>
      <c r="DP64" s="508"/>
      <c r="DQ64" s="508"/>
      <c r="DR64" s="508"/>
      <c r="DS64" s="508"/>
      <c r="DT64" s="508"/>
      <c r="DU64" s="508"/>
      <c r="DV64" s="508"/>
      <c r="DW64" s="508"/>
      <c r="DX64" s="508"/>
      <c r="DY64" s="508"/>
      <c r="DZ64" s="508"/>
      <c r="EA64" s="508"/>
      <c r="EB64" s="508"/>
      <c r="EC64" s="508"/>
      <c r="ED64" s="508"/>
      <c r="EE64" s="508"/>
      <c r="EF64" s="508"/>
      <c r="EG64" s="508"/>
      <c r="EH64" s="508"/>
      <c r="EI64" s="508"/>
      <c r="EJ64" s="508"/>
      <c r="EK64" s="508"/>
      <c r="EL64" s="508"/>
      <c r="EM64" s="508"/>
      <c r="EN64" s="508"/>
      <c r="EO64" s="508"/>
      <c r="EP64" s="508"/>
      <c r="EQ64" s="508"/>
      <c r="ER64" s="508"/>
      <c r="ES64" s="508"/>
      <c r="ET64" s="508"/>
      <c r="EU64" s="508"/>
      <c r="EV64" s="508"/>
      <c r="EW64" s="508"/>
      <c r="EX64" s="508"/>
      <c r="EY64" s="508"/>
      <c r="EZ64" s="508"/>
      <c r="FA64" s="508"/>
      <c r="FB64" s="508"/>
      <c r="FC64" s="508"/>
      <c r="FD64" s="508"/>
      <c r="FE64" s="508"/>
      <c r="FF64" s="508"/>
      <c r="FG64" s="508"/>
      <c r="FH64" s="508"/>
      <c r="FI64" s="508"/>
      <c r="FJ64" s="508"/>
      <c r="FK64" s="508"/>
      <c r="FL64" s="508"/>
      <c r="FM64" s="508"/>
      <c r="FN64" s="508"/>
      <c r="FO64" s="508"/>
      <c r="FP64" s="508"/>
      <c r="FQ64" s="508"/>
      <c r="FR64" s="508"/>
      <c r="FS64" s="508"/>
      <c r="FT64" s="508"/>
      <c r="FU64" s="508"/>
      <c r="FV64" s="508"/>
      <c r="FW64" s="508"/>
      <c r="FX64" s="508"/>
      <c r="FY64" s="508"/>
      <c r="FZ64" s="508"/>
      <c r="GA64" s="508"/>
      <c r="GB64" s="508"/>
      <c r="GC64" s="508"/>
      <c r="GD64" s="508"/>
      <c r="GE64" s="508"/>
      <c r="GF64" s="508"/>
      <c r="GG64" s="508"/>
      <c r="GH64" s="508"/>
      <c r="GI64" s="508"/>
      <c r="GJ64" s="508"/>
    </row>
    <row r="65" spans="1:192" outlineLevel="1" x14ac:dyDescent="0.25">
      <c r="A65" s="277"/>
      <c r="D65" s="281"/>
      <c r="E65" s="308" t="s">
        <v>58</v>
      </c>
      <c r="F65" s="308"/>
      <c r="G65" s="280" t="str">
        <f>SMU</f>
        <v>$ 000s</v>
      </c>
      <c r="H65" s="308"/>
      <c r="I65" s="308"/>
      <c r="J65" s="308">
        <f t="shared" ref="J65:AO65" ca="1" si="66">SUM(J63:J64)</f>
        <v>0</v>
      </c>
      <c r="K65" s="308">
        <f t="shared" ca="1" si="66"/>
        <v>0</v>
      </c>
      <c r="L65" s="308">
        <f t="shared" si="66"/>
        <v>0</v>
      </c>
      <c r="M65" s="308">
        <f t="shared" ca="1" si="66"/>
        <v>0</v>
      </c>
      <c r="N65" s="308">
        <f t="shared" ca="1" si="66"/>
        <v>0</v>
      </c>
      <c r="O65" s="308">
        <f t="shared" ca="1" si="66"/>
        <v>0</v>
      </c>
      <c r="P65" s="308">
        <f t="shared" ca="1" si="66"/>
        <v>0</v>
      </c>
      <c r="Q65" s="308">
        <f t="shared" ca="1" si="66"/>
        <v>0</v>
      </c>
      <c r="R65" s="308">
        <f t="shared" ca="1" si="66"/>
        <v>0</v>
      </c>
      <c r="S65" s="308">
        <f t="shared" ca="1" si="66"/>
        <v>0</v>
      </c>
      <c r="T65" s="308">
        <f t="shared" ca="1" si="66"/>
        <v>0</v>
      </c>
      <c r="U65" s="308">
        <f t="shared" ca="1" si="66"/>
        <v>0</v>
      </c>
      <c r="V65" s="308">
        <f t="shared" ca="1" si="66"/>
        <v>0</v>
      </c>
      <c r="W65" s="308">
        <f t="shared" ca="1" si="66"/>
        <v>0</v>
      </c>
      <c r="X65" s="308">
        <f t="shared" ca="1" si="66"/>
        <v>0</v>
      </c>
      <c r="Y65" s="308">
        <f t="shared" ca="1" si="66"/>
        <v>0</v>
      </c>
      <c r="Z65" s="308">
        <f t="shared" ca="1" si="66"/>
        <v>0</v>
      </c>
      <c r="AA65" s="308">
        <f t="shared" ca="1" si="66"/>
        <v>0</v>
      </c>
      <c r="AB65" s="308">
        <f t="shared" ca="1" si="66"/>
        <v>0</v>
      </c>
      <c r="AC65" s="308">
        <f t="shared" ca="1" si="66"/>
        <v>0</v>
      </c>
      <c r="AD65" s="308">
        <f t="shared" ca="1" si="66"/>
        <v>0</v>
      </c>
      <c r="AE65" s="308">
        <f t="shared" ca="1" si="66"/>
        <v>0</v>
      </c>
      <c r="AF65" s="308">
        <f t="shared" ca="1" si="66"/>
        <v>0</v>
      </c>
      <c r="AG65" s="308">
        <f t="shared" ca="1" si="66"/>
        <v>0</v>
      </c>
      <c r="AH65" s="308">
        <f t="shared" ca="1" si="66"/>
        <v>0</v>
      </c>
      <c r="AI65" s="308">
        <f t="shared" ca="1" si="66"/>
        <v>0</v>
      </c>
      <c r="AJ65" s="308">
        <f t="shared" ca="1" si="66"/>
        <v>0</v>
      </c>
      <c r="AK65" s="308">
        <f t="shared" ca="1" si="66"/>
        <v>0</v>
      </c>
      <c r="AL65" s="308">
        <f t="shared" ca="1" si="66"/>
        <v>0</v>
      </c>
      <c r="AM65" s="308">
        <f t="shared" ca="1" si="66"/>
        <v>0</v>
      </c>
      <c r="AN65" s="308">
        <f t="shared" ca="1" si="66"/>
        <v>0</v>
      </c>
      <c r="AO65" s="308">
        <f t="shared" ca="1" si="66"/>
        <v>0</v>
      </c>
      <c r="AP65" s="308">
        <f t="shared" ref="AP65:BU65" ca="1" si="67">SUM(AP63:AP64)</f>
        <v>0</v>
      </c>
      <c r="AQ65" s="308">
        <f t="shared" ca="1" si="67"/>
        <v>0</v>
      </c>
      <c r="AR65" s="308">
        <f t="shared" ca="1" si="67"/>
        <v>0</v>
      </c>
      <c r="AS65" s="308">
        <f t="shared" ca="1" si="67"/>
        <v>0</v>
      </c>
      <c r="AT65" s="308">
        <f t="shared" ca="1" si="67"/>
        <v>0</v>
      </c>
      <c r="AU65" s="308">
        <f t="shared" ca="1" si="67"/>
        <v>0</v>
      </c>
      <c r="AV65" s="308">
        <f t="shared" ca="1" si="67"/>
        <v>0</v>
      </c>
      <c r="AW65" s="308">
        <f t="shared" ca="1" si="67"/>
        <v>0</v>
      </c>
      <c r="AX65" s="308">
        <f t="shared" ca="1" si="67"/>
        <v>0</v>
      </c>
      <c r="AY65" s="308">
        <f t="shared" ca="1" si="67"/>
        <v>0</v>
      </c>
      <c r="AZ65" s="308">
        <f t="shared" ca="1" si="67"/>
        <v>0</v>
      </c>
      <c r="BA65" s="308">
        <f t="shared" ca="1" si="67"/>
        <v>0</v>
      </c>
      <c r="BB65" s="308">
        <f t="shared" ca="1" si="67"/>
        <v>0</v>
      </c>
      <c r="BC65" s="308">
        <f t="shared" ca="1" si="67"/>
        <v>0</v>
      </c>
      <c r="BD65" s="308">
        <f t="shared" ca="1" si="67"/>
        <v>0</v>
      </c>
      <c r="BE65" s="308">
        <f t="shared" ca="1" si="67"/>
        <v>0</v>
      </c>
      <c r="BF65" s="308">
        <f t="shared" ca="1" si="67"/>
        <v>0</v>
      </c>
      <c r="BG65" s="308">
        <f t="shared" ca="1" si="67"/>
        <v>0</v>
      </c>
      <c r="BH65" s="308">
        <f t="shared" ca="1" si="67"/>
        <v>0</v>
      </c>
      <c r="BI65" s="308">
        <f t="shared" ca="1" si="67"/>
        <v>0</v>
      </c>
      <c r="BJ65" s="308">
        <f t="shared" ca="1" si="67"/>
        <v>0</v>
      </c>
      <c r="BK65" s="308">
        <f t="shared" ca="1" si="67"/>
        <v>0</v>
      </c>
      <c r="BL65" s="308">
        <f t="shared" ca="1" si="67"/>
        <v>0</v>
      </c>
      <c r="BM65" s="308">
        <f t="shared" ca="1" si="67"/>
        <v>0</v>
      </c>
      <c r="BN65" s="308">
        <f t="shared" ca="1" si="67"/>
        <v>0</v>
      </c>
      <c r="BO65" s="308">
        <f t="shared" ca="1" si="67"/>
        <v>0</v>
      </c>
      <c r="BP65" s="308">
        <f t="shared" ca="1" si="67"/>
        <v>0</v>
      </c>
      <c r="BQ65" s="308">
        <f t="shared" ca="1" si="67"/>
        <v>0</v>
      </c>
      <c r="BR65" s="308">
        <f t="shared" ca="1" si="67"/>
        <v>0</v>
      </c>
      <c r="BS65" s="308">
        <f t="shared" ca="1" si="67"/>
        <v>0</v>
      </c>
      <c r="BT65" s="308">
        <f t="shared" ca="1" si="67"/>
        <v>0</v>
      </c>
      <c r="BU65" s="308">
        <f t="shared" ca="1" si="67"/>
        <v>0</v>
      </c>
      <c r="BV65" s="308">
        <f t="shared" ref="BV65:DA65" ca="1" si="68">SUM(BV63:BV64)</f>
        <v>0</v>
      </c>
      <c r="BW65" s="308">
        <f t="shared" ca="1" si="68"/>
        <v>0</v>
      </c>
      <c r="BX65" s="308">
        <f t="shared" ca="1" si="68"/>
        <v>449.51721577767012</v>
      </c>
      <c r="BY65" s="308">
        <f t="shared" ca="1" si="68"/>
        <v>1287.0413549887862</v>
      </c>
      <c r="BZ65" s="308">
        <f t="shared" ca="1" si="68"/>
        <v>2122.6892872393464</v>
      </c>
      <c r="CA65" s="308">
        <f t="shared" ca="1" si="68"/>
        <v>2956.5548228773787</v>
      </c>
      <c r="CB65" s="308">
        <f t="shared" ca="1" si="68"/>
        <v>3788.7270817335093</v>
      </c>
      <c r="CC65" s="308">
        <f t="shared" ca="1" si="68"/>
        <v>4619.2907276468341</v>
      </c>
      <c r="CD65" s="308">
        <f t="shared" ca="1" si="68"/>
        <v>5448.3261912644921</v>
      </c>
      <c r="CE65" s="308">
        <f t="shared" ca="1" si="68"/>
        <v>6275.9098817012673</v>
      </c>
      <c r="CF65" s="308">
        <f t="shared" ca="1" si="68"/>
        <v>7102.1143876162032</v>
      </c>
      <c r="CG65" s="308">
        <f t="shared" ca="1" si="68"/>
        <v>7927.0086682353922</v>
      </c>
      <c r="CH65" s="308">
        <f t="shared" ca="1" si="68"/>
        <v>8750.6582348236225</v>
      </c>
      <c r="CI65" s="308">
        <f t="shared" ca="1" si="68"/>
        <v>9573.1253230824404</v>
      </c>
      <c r="CJ65" s="308">
        <f t="shared" ca="1" si="68"/>
        <v>10394.469056928319</v>
      </c>
      <c r="CK65" s="308">
        <f t="shared" ca="1" si="68"/>
        <v>11214.745604081902</v>
      </c>
      <c r="CL65" s="308">
        <f t="shared" ca="1" si="68"/>
        <v>12034.008323877806</v>
      </c>
      <c r="CM65" s="308">
        <f t="shared" ca="1" si="68"/>
        <v>12852.307907683915</v>
      </c>
      <c r="CN65" s="308">
        <f t="shared" ca="1" si="68"/>
        <v>13669.692512299718</v>
      </c>
      <c r="CO65" s="308">
        <f t="shared" ca="1" si="68"/>
        <v>14486.207886684733</v>
      </c>
      <c r="CP65" s="308">
        <f t="shared" ca="1" si="68"/>
        <v>15301.897492350497</v>
      </c>
      <c r="CQ65" s="308">
        <f t="shared" ca="1" si="68"/>
        <v>16116.802617732972</v>
      </c>
      <c r="CR65" s="308">
        <f t="shared" ca="1" si="68"/>
        <v>16930.962486846322</v>
      </c>
      <c r="CS65" s="308">
        <f t="shared" ca="1" si="68"/>
        <v>17744.414362504005</v>
      </c>
      <c r="CT65" s="308">
        <f t="shared" ca="1" si="68"/>
        <v>18557.193644378807</v>
      </c>
      <c r="CU65" s="308">
        <f t="shared" ca="1" si="68"/>
        <v>19369.333962159864</v>
      </c>
      <c r="CV65" s="308">
        <f t="shared" ca="1" si="68"/>
        <v>20180.867264051871</v>
      </c>
      <c r="CW65" s="308">
        <f t="shared" ca="1" si="68"/>
        <v>20991.823900849278</v>
      </c>
      <c r="CX65" s="308">
        <f t="shared" ca="1" si="68"/>
        <v>21802.232705806815</v>
      </c>
      <c r="CY65" s="308">
        <f t="shared" ca="1" si="68"/>
        <v>22612.121070516474</v>
      </c>
      <c r="CZ65" s="308">
        <f t="shared" ca="1" si="68"/>
        <v>23421.515016990652</v>
      </c>
      <c r="DA65" s="308">
        <f t="shared" ca="1" si="68"/>
        <v>24230.439266141118</v>
      </c>
      <c r="DB65" s="308">
        <f t="shared" ref="DB65:EG65" ca="1" si="69">SUM(DB63:DB64)</f>
        <v>25038.917302834059</v>
      </c>
      <c r="DC65" s="308">
        <f t="shared" ca="1" si="69"/>
        <v>25846.971437692358</v>
      </c>
      <c r="DD65" s="308">
        <f t="shared" ca="1" si="69"/>
        <v>26654.622865807738</v>
      </c>
      <c r="DE65" s="308">
        <f t="shared" ca="1" si="69"/>
        <v>27461.891722517354</v>
      </c>
      <c r="DF65" s="308">
        <f t="shared" ca="1" si="69"/>
        <v>28268.797136391484</v>
      </c>
      <c r="DG65" s="308">
        <f t="shared" ca="1" si="69"/>
        <v>29075.357279571908</v>
      </c>
      <c r="DH65" s="308">
        <f t="shared" ca="1" si="69"/>
        <v>29881.589415593313</v>
      </c>
      <c r="DI65" s="308">
        <f t="shared" ca="1" si="69"/>
        <v>29887.50994481365</v>
      </c>
      <c r="DJ65" s="308">
        <f t="shared" ca="1" si="69"/>
        <v>29893.134447572967</v>
      </c>
      <c r="DK65" s="308">
        <f t="shared" ca="1" si="69"/>
        <v>29898.47772519432</v>
      </c>
      <c r="DL65" s="308">
        <f t="shared" ca="1" si="69"/>
        <v>29903.553838934604</v>
      </c>
      <c r="DM65" s="308">
        <f t="shared" ca="1" si="69"/>
        <v>29908.376146987874</v>
      </c>
      <c r="DN65" s="308">
        <f t="shared" ca="1" si="69"/>
        <v>29912.957339638484</v>
      </c>
      <c r="DO65" s="308">
        <f t="shared" ca="1" si="69"/>
        <v>29917.309472656561</v>
      </c>
      <c r="DP65" s="308">
        <f t="shared" ca="1" si="69"/>
        <v>29921.443999023733</v>
      </c>
      <c r="DQ65" s="308">
        <f t="shared" ca="1" si="69"/>
        <v>29925.371799072545</v>
      </c>
      <c r="DR65" s="308">
        <f t="shared" ca="1" si="69"/>
        <v>29929.103209118919</v>
      </c>
      <c r="DS65" s="308">
        <f t="shared" ca="1" si="69"/>
        <v>29932.648048662973</v>
      </c>
      <c r="DT65" s="308">
        <f t="shared" ca="1" si="69"/>
        <v>29936.015646229826</v>
      </c>
      <c r="DU65" s="308">
        <f t="shared" ca="1" si="69"/>
        <v>29939.214863918336</v>
      </c>
      <c r="DV65" s="308">
        <f t="shared" ca="1" si="69"/>
        <v>29942.25412072242</v>
      </c>
      <c r="DW65" s="308">
        <f t="shared" ca="1" si="69"/>
        <v>29945.141414686303</v>
      </c>
      <c r="DX65" s="308">
        <f t="shared" ca="1" si="69"/>
        <v>29947.884343951988</v>
      </c>
      <c r="DY65" s="308">
        <f t="shared" ca="1" si="69"/>
        <v>29950.49012675439</v>
      </c>
      <c r="DZ65" s="308">
        <f t="shared" ca="1" si="69"/>
        <v>29952.965620416671</v>
      </c>
      <c r="EA65" s="308">
        <f t="shared" ca="1" si="69"/>
        <v>29955.317339395835</v>
      </c>
      <c r="EB65" s="308">
        <f t="shared" ca="1" si="69"/>
        <v>4.3200998334214091E-12</v>
      </c>
      <c r="EC65" s="308">
        <f t="shared" ca="1" si="69"/>
        <v>4.3200998334214091E-12</v>
      </c>
      <c r="ED65" s="308">
        <f t="shared" ca="1" si="69"/>
        <v>4.3200998334214091E-12</v>
      </c>
      <c r="EE65" s="308">
        <f t="shared" ca="1" si="69"/>
        <v>4.3200998334214091E-12</v>
      </c>
      <c r="EF65" s="308">
        <f t="shared" ca="1" si="69"/>
        <v>4.3200998334214091E-12</v>
      </c>
      <c r="EG65" s="308">
        <f t="shared" ca="1" si="69"/>
        <v>4.3200998334214091E-12</v>
      </c>
      <c r="EH65" s="308">
        <f t="shared" ref="EH65:FM65" ca="1" si="70">SUM(EH63:EH64)</f>
        <v>4.3200998334214091E-12</v>
      </c>
      <c r="EI65" s="308">
        <f t="shared" ca="1" si="70"/>
        <v>4.3200998334214091E-12</v>
      </c>
      <c r="EJ65" s="308">
        <f t="shared" ca="1" si="70"/>
        <v>4.3200998334214091E-12</v>
      </c>
      <c r="EK65" s="308">
        <f t="shared" ca="1" si="70"/>
        <v>4.3200998334214091E-12</v>
      </c>
      <c r="EL65" s="308">
        <f t="shared" ca="1" si="70"/>
        <v>4.3200998334214091E-12</v>
      </c>
      <c r="EM65" s="308">
        <f t="shared" ca="1" si="70"/>
        <v>4.3200998334214091E-12</v>
      </c>
      <c r="EN65" s="308">
        <f t="shared" ca="1" si="70"/>
        <v>4.3200998334214091E-12</v>
      </c>
      <c r="EO65" s="308">
        <f t="shared" ca="1" si="70"/>
        <v>4.3200998334214091E-12</v>
      </c>
      <c r="EP65" s="308">
        <f t="shared" ca="1" si="70"/>
        <v>4.3200998334214091E-12</v>
      </c>
      <c r="EQ65" s="308">
        <f t="shared" ca="1" si="70"/>
        <v>4.3200998334214091E-12</v>
      </c>
      <c r="ER65" s="308">
        <f t="shared" ca="1" si="70"/>
        <v>4.3200998334214091E-12</v>
      </c>
      <c r="ES65" s="308">
        <f t="shared" ca="1" si="70"/>
        <v>4.3200998334214091E-12</v>
      </c>
      <c r="ET65" s="308">
        <f t="shared" ca="1" si="70"/>
        <v>4.3200998334214091E-12</v>
      </c>
      <c r="EU65" s="308">
        <f t="shared" ca="1" si="70"/>
        <v>4.3200998334214091E-12</v>
      </c>
      <c r="EV65" s="308">
        <f t="shared" ca="1" si="70"/>
        <v>4.3200998334214091E-12</v>
      </c>
      <c r="EW65" s="308">
        <f t="shared" ca="1" si="70"/>
        <v>4.3200998334214091E-12</v>
      </c>
      <c r="EX65" s="308">
        <f t="shared" ca="1" si="70"/>
        <v>4.3200998334214091E-12</v>
      </c>
      <c r="EY65" s="308">
        <f t="shared" ca="1" si="70"/>
        <v>4.3200998334214091E-12</v>
      </c>
      <c r="EZ65" s="308">
        <f t="shared" ca="1" si="70"/>
        <v>4.3200998334214091E-12</v>
      </c>
      <c r="FA65" s="308">
        <f t="shared" ca="1" si="70"/>
        <v>4.3200998334214091E-12</v>
      </c>
      <c r="FB65" s="308">
        <f t="shared" ca="1" si="70"/>
        <v>4.3200998334214091E-12</v>
      </c>
      <c r="FC65" s="308">
        <f t="shared" ca="1" si="70"/>
        <v>4.3200998334214091E-12</v>
      </c>
      <c r="FD65" s="308">
        <f t="shared" ca="1" si="70"/>
        <v>4.3200998334214091E-12</v>
      </c>
      <c r="FE65" s="308">
        <f t="shared" ca="1" si="70"/>
        <v>4.3200998334214091E-12</v>
      </c>
      <c r="FF65" s="308">
        <f t="shared" ca="1" si="70"/>
        <v>4.3200998334214091E-12</v>
      </c>
      <c r="FG65" s="308">
        <f t="shared" ca="1" si="70"/>
        <v>4.3200998334214091E-12</v>
      </c>
      <c r="FH65" s="308">
        <f t="shared" ca="1" si="70"/>
        <v>4.3200998334214091E-12</v>
      </c>
      <c r="FI65" s="308">
        <f t="shared" ca="1" si="70"/>
        <v>4.3200998334214091E-12</v>
      </c>
      <c r="FJ65" s="308">
        <f t="shared" ca="1" si="70"/>
        <v>4.3200998334214091E-12</v>
      </c>
      <c r="FK65" s="308">
        <f t="shared" ca="1" si="70"/>
        <v>4.3200998334214091E-12</v>
      </c>
      <c r="FL65" s="308">
        <f t="shared" ca="1" si="70"/>
        <v>4.3200998334214091E-12</v>
      </c>
      <c r="FM65" s="308">
        <f t="shared" ca="1" si="70"/>
        <v>4.3200998334214091E-12</v>
      </c>
      <c r="FN65" s="308">
        <f t="shared" ref="FN65:GJ65" ca="1" si="71">SUM(FN63:FN64)</f>
        <v>4.3200998334214091E-12</v>
      </c>
      <c r="FO65" s="308">
        <f t="shared" ca="1" si="71"/>
        <v>4.3200998334214091E-12</v>
      </c>
      <c r="FP65" s="308">
        <f t="shared" ca="1" si="71"/>
        <v>4.3200998334214091E-12</v>
      </c>
      <c r="FQ65" s="308">
        <f t="shared" ca="1" si="71"/>
        <v>4.3200998334214091E-12</v>
      </c>
      <c r="FR65" s="308">
        <f t="shared" ca="1" si="71"/>
        <v>4.3200998334214091E-12</v>
      </c>
      <c r="FS65" s="308">
        <f t="shared" ca="1" si="71"/>
        <v>4.3200998334214091E-12</v>
      </c>
      <c r="FT65" s="308">
        <f t="shared" ca="1" si="71"/>
        <v>4.3200998334214091E-12</v>
      </c>
      <c r="FU65" s="308">
        <f t="shared" ca="1" si="71"/>
        <v>4.3200998334214091E-12</v>
      </c>
      <c r="FV65" s="308">
        <f t="shared" ca="1" si="71"/>
        <v>4.3200998334214091E-12</v>
      </c>
      <c r="FW65" s="308">
        <f t="shared" ca="1" si="71"/>
        <v>4.3200998334214091E-12</v>
      </c>
      <c r="FX65" s="308">
        <f t="shared" ca="1" si="71"/>
        <v>4.3200998334214091E-12</v>
      </c>
      <c r="FY65" s="308">
        <f t="shared" ca="1" si="71"/>
        <v>4.3200998334214091E-12</v>
      </c>
      <c r="FZ65" s="308">
        <f t="shared" ca="1" si="71"/>
        <v>4.3200998334214091E-12</v>
      </c>
      <c r="GA65" s="308">
        <f t="shared" ca="1" si="71"/>
        <v>4.3200998334214091E-12</v>
      </c>
      <c r="GB65" s="308">
        <f t="shared" ca="1" si="71"/>
        <v>4.3200998334214091E-12</v>
      </c>
      <c r="GC65" s="308">
        <f t="shared" ca="1" si="71"/>
        <v>4.3200998334214091E-12</v>
      </c>
      <c r="GD65" s="308">
        <f t="shared" ca="1" si="71"/>
        <v>4.3200998334214091E-12</v>
      </c>
      <c r="GE65" s="308">
        <f t="shared" ca="1" si="71"/>
        <v>4.3200998334214091E-12</v>
      </c>
      <c r="GF65" s="308">
        <f t="shared" ca="1" si="71"/>
        <v>4.3200998334214091E-12</v>
      </c>
      <c r="GG65" s="308">
        <f t="shared" ca="1" si="71"/>
        <v>4.3200998334214091E-12</v>
      </c>
      <c r="GH65" s="308">
        <f t="shared" ca="1" si="71"/>
        <v>4.3200998334214091E-12</v>
      </c>
      <c r="GI65" s="308">
        <f t="shared" ca="1" si="71"/>
        <v>4.3200998334214091E-12</v>
      </c>
      <c r="GJ65" s="308">
        <f t="shared" ca="1" si="71"/>
        <v>4.3200998334214091E-12</v>
      </c>
    </row>
    <row r="66" spans="1:192" outlineLevel="1" x14ac:dyDescent="0.25"/>
    <row r="67" spans="1:192" outlineLevel="1" x14ac:dyDescent="0.25">
      <c r="E67" s="280" t="s">
        <v>59</v>
      </c>
      <c r="F67" s="280"/>
      <c r="G67" s="280" t="str">
        <f>SMU</f>
        <v>$ 000s</v>
      </c>
      <c r="H67" s="280"/>
      <c r="I67" s="280"/>
      <c r="J67" s="280">
        <f t="shared" ref="J67:AO67" ca="1" si="72" xml:space="preserve"> J65 + J60</f>
        <v>0</v>
      </c>
      <c r="K67" s="280">
        <f t="shared" ca="1" si="72"/>
        <v>0</v>
      </c>
      <c r="L67" s="280">
        <f t="shared" si="72"/>
        <v>100000</v>
      </c>
      <c r="M67" s="280">
        <f t="shared" ca="1" si="72"/>
        <v>99000</v>
      </c>
      <c r="N67" s="280">
        <f t="shared" ca="1" si="72"/>
        <v>98000</v>
      </c>
      <c r="O67" s="280">
        <f t="shared" ca="1" si="72"/>
        <v>97000</v>
      </c>
      <c r="P67" s="280">
        <f t="shared" ca="1" si="72"/>
        <v>96000</v>
      </c>
      <c r="Q67" s="280">
        <f t="shared" ca="1" si="72"/>
        <v>95000</v>
      </c>
      <c r="R67" s="280">
        <f t="shared" ca="1" si="72"/>
        <v>94000</v>
      </c>
      <c r="S67" s="280">
        <f t="shared" ca="1" si="72"/>
        <v>93000</v>
      </c>
      <c r="T67" s="280">
        <f t="shared" ca="1" si="72"/>
        <v>92000</v>
      </c>
      <c r="U67" s="280">
        <f t="shared" ca="1" si="72"/>
        <v>91000</v>
      </c>
      <c r="V67" s="280">
        <f t="shared" ca="1" si="72"/>
        <v>90000</v>
      </c>
      <c r="W67" s="280">
        <f t="shared" ca="1" si="72"/>
        <v>89000</v>
      </c>
      <c r="X67" s="280">
        <f t="shared" ca="1" si="72"/>
        <v>88000</v>
      </c>
      <c r="Y67" s="280">
        <f t="shared" ca="1" si="72"/>
        <v>87000</v>
      </c>
      <c r="Z67" s="280">
        <f t="shared" ca="1" si="72"/>
        <v>86000</v>
      </c>
      <c r="AA67" s="280">
        <f t="shared" ca="1" si="72"/>
        <v>85000</v>
      </c>
      <c r="AB67" s="280">
        <f t="shared" ca="1" si="72"/>
        <v>84000</v>
      </c>
      <c r="AC67" s="280">
        <f t="shared" ca="1" si="72"/>
        <v>83000</v>
      </c>
      <c r="AD67" s="280">
        <f t="shared" ca="1" si="72"/>
        <v>82000</v>
      </c>
      <c r="AE67" s="280">
        <f t="shared" ca="1" si="72"/>
        <v>81000</v>
      </c>
      <c r="AF67" s="280">
        <f t="shared" ca="1" si="72"/>
        <v>80000</v>
      </c>
      <c r="AG67" s="280">
        <f t="shared" ca="1" si="72"/>
        <v>79000</v>
      </c>
      <c r="AH67" s="280">
        <f t="shared" ca="1" si="72"/>
        <v>78000</v>
      </c>
      <c r="AI67" s="280">
        <f t="shared" ca="1" si="72"/>
        <v>77000</v>
      </c>
      <c r="AJ67" s="280">
        <f t="shared" ca="1" si="72"/>
        <v>76000</v>
      </c>
      <c r="AK67" s="280">
        <f t="shared" ca="1" si="72"/>
        <v>75000</v>
      </c>
      <c r="AL67" s="280">
        <f t="shared" ca="1" si="72"/>
        <v>74000</v>
      </c>
      <c r="AM67" s="280">
        <f t="shared" ca="1" si="72"/>
        <v>73000</v>
      </c>
      <c r="AN67" s="280">
        <f t="shared" ca="1" si="72"/>
        <v>72000</v>
      </c>
      <c r="AO67" s="280">
        <f t="shared" ca="1" si="72"/>
        <v>71000</v>
      </c>
      <c r="AP67" s="280">
        <f t="shared" ref="AP67:BU67" ca="1" si="73" xml:space="preserve"> AP65 + AP60</f>
        <v>70000</v>
      </c>
      <c r="AQ67" s="280">
        <f t="shared" ca="1" si="73"/>
        <v>69000</v>
      </c>
      <c r="AR67" s="280">
        <f t="shared" ca="1" si="73"/>
        <v>68000</v>
      </c>
      <c r="AS67" s="280">
        <f t="shared" ca="1" si="73"/>
        <v>67000</v>
      </c>
      <c r="AT67" s="280">
        <f t="shared" ca="1" si="73"/>
        <v>66000</v>
      </c>
      <c r="AU67" s="280">
        <f t="shared" ca="1" si="73"/>
        <v>65000</v>
      </c>
      <c r="AV67" s="280">
        <f t="shared" ca="1" si="73"/>
        <v>64000</v>
      </c>
      <c r="AW67" s="280">
        <f t="shared" ca="1" si="73"/>
        <v>63000</v>
      </c>
      <c r="AX67" s="280">
        <f t="shared" ca="1" si="73"/>
        <v>62000</v>
      </c>
      <c r="AY67" s="280">
        <f t="shared" ca="1" si="73"/>
        <v>61000</v>
      </c>
      <c r="AZ67" s="280">
        <f t="shared" ca="1" si="73"/>
        <v>60000</v>
      </c>
      <c r="BA67" s="280">
        <f t="shared" ca="1" si="73"/>
        <v>59000</v>
      </c>
      <c r="BB67" s="280">
        <f t="shared" ca="1" si="73"/>
        <v>58000</v>
      </c>
      <c r="BC67" s="280">
        <f t="shared" ca="1" si="73"/>
        <v>57000</v>
      </c>
      <c r="BD67" s="280">
        <f t="shared" ca="1" si="73"/>
        <v>56000</v>
      </c>
      <c r="BE67" s="280">
        <f t="shared" ca="1" si="73"/>
        <v>55000</v>
      </c>
      <c r="BF67" s="280">
        <f t="shared" ca="1" si="73"/>
        <v>54000</v>
      </c>
      <c r="BG67" s="280">
        <f t="shared" ca="1" si="73"/>
        <v>53000</v>
      </c>
      <c r="BH67" s="280">
        <f t="shared" ca="1" si="73"/>
        <v>52000</v>
      </c>
      <c r="BI67" s="280">
        <f t="shared" ca="1" si="73"/>
        <v>51000</v>
      </c>
      <c r="BJ67" s="280">
        <f t="shared" ca="1" si="73"/>
        <v>50000</v>
      </c>
      <c r="BK67" s="280">
        <f t="shared" ca="1" si="73"/>
        <v>49000</v>
      </c>
      <c r="BL67" s="280">
        <f t="shared" ca="1" si="73"/>
        <v>48000</v>
      </c>
      <c r="BM67" s="280">
        <f t="shared" ca="1" si="73"/>
        <v>47000</v>
      </c>
      <c r="BN67" s="280">
        <f t="shared" ca="1" si="73"/>
        <v>46000</v>
      </c>
      <c r="BO67" s="280">
        <f t="shared" ca="1" si="73"/>
        <v>45000</v>
      </c>
      <c r="BP67" s="280">
        <f t="shared" ca="1" si="73"/>
        <v>44000</v>
      </c>
      <c r="BQ67" s="280">
        <f t="shared" ca="1" si="73"/>
        <v>43000</v>
      </c>
      <c r="BR67" s="280">
        <f t="shared" ca="1" si="73"/>
        <v>42000</v>
      </c>
      <c r="BS67" s="280">
        <f t="shared" ca="1" si="73"/>
        <v>41000</v>
      </c>
      <c r="BT67" s="280">
        <f t="shared" ca="1" si="73"/>
        <v>40000</v>
      </c>
      <c r="BU67" s="280">
        <f t="shared" ca="1" si="73"/>
        <v>39000</v>
      </c>
      <c r="BV67" s="280">
        <f t="shared" ref="BV67:DA67" ca="1" si="74" xml:space="preserve"> BV65 + BV60</f>
        <v>38000</v>
      </c>
      <c r="BW67" s="280">
        <f t="shared" ca="1" si="74"/>
        <v>37000</v>
      </c>
      <c r="BX67" s="280">
        <f t="shared" ca="1" si="74"/>
        <v>36449.517215777669</v>
      </c>
      <c r="BY67" s="280">
        <f t="shared" ca="1" si="74"/>
        <v>36287.041354988789</v>
      </c>
      <c r="BZ67" s="280">
        <f t="shared" ca="1" si="74"/>
        <v>36122.689287239344</v>
      </c>
      <c r="CA67" s="280">
        <f t="shared" ca="1" si="74"/>
        <v>35956.554822877377</v>
      </c>
      <c r="CB67" s="280">
        <f t="shared" ca="1" si="74"/>
        <v>35788.727081733508</v>
      </c>
      <c r="CC67" s="280">
        <f t="shared" ca="1" si="74"/>
        <v>35619.290727646832</v>
      </c>
      <c r="CD67" s="280">
        <f t="shared" ca="1" si="74"/>
        <v>35448.326191264496</v>
      </c>
      <c r="CE67" s="280">
        <f t="shared" ca="1" si="74"/>
        <v>35275.909881701271</v>
      </c>
      <c r="CF67" s="280">
        <f t="shared" ca="1" si="74"/>
        <v>35102.114387616202</v>
      </c>
      <c r="CG67" s="280">
        <f t="shared" ca="1" si="74"/>
        <v>34927.008668235394</v>
      </c>
      <c r="CH67" s="280">
        <f t="shared" ca="1" si="74"/>
        <v>34750.658234823626</v>
      </c>
      <c r="CI67" s="280">
        <f t="shared" ca="1" si="74"/>
        <v>34573.125323082437</v>
      </c>
      <c r="CJ67" s="280">
        <f t="shared" ca="1" si="74"/>
        <v>34394.469056928319</v>
      </c>
      <c r="CK67" s="280">
        <f t="shared" ca="1" si="74"/>
        <v>34214.745604081902</v>
      </c>
      <c r="CL67" s="280">
        <f t="shared" ca="1" si="74"/>
        <v>34034.008323877802</v>
      </c>
      <c r="CM67" s="280">
        <f t="shared" ca="1" si="74"/>
        <v>33852.307907683913</v>
      </c>
      <c r="CN67" s="280">
        <f t="shared" ca="1" si="74"/>
        <v>33669.69251229972</v>
      </c>
      <c r="CO67" s="280">
        <f t="shared" ca="1" si="74"/>
        <v>33486.20788668473</v>
      </c>
      <c r="CP67" s="280">
        <f t="shared" ca="1" si="74"/>
        <v>33301.897492350501</v>
      </c>
      <c r="CQ67" s="280">
        <f t="shared" ca="1" si="74"/>
        <v>33116.802617732974</v>
      </c>
      <c r="CR67" s="280">
        <f t="shared" ca="1" si="74"/>
        <v>32930.962486846322</v>
      </c>
      <c r="CS67" s="280">
        <f t="shared" ca="1" si="74"/>
        <v>32744.414362504005</v>
      </c>
      <c r="CT67" s="280">
        <f t="shared" ca="1" si="74"/>
        <v>32557.193644378807</v>
      </c>
      <c r="CU67" s="280">
        <f t="shared" ca="1" si="74"/>
        <v>32369.333962159864</v>
      </c>
      <c r="CV67" s="280">
        <f t="shared" ca="1" si="74"/>
        <v>32180.867264051871</v>
      </c>
      <c r="CW67" s="280">
        <f t="shared" ca="1" si="74"/>
        <v>31991.823900849278</v>
      </c>
      <c r="CX67" s="280">
        <f t="shared" ca="1" si="74"/>
        <v>31802.232705806815</v>
      </c>
      <c r="CY67" s="280">
        <f t="shared" ca="1" si="74"/>
        <v>31612.121070516474</v>
      </c>
      <c r="CZ67" s="280">
        <f t="shared" ca="1" si="74"/>
        <v>31421.515016990652</v>
      </c>
      <c r="DA67" s="280">
        <f t="shared" ca="1" si="74"/>
        <v>31230.439266141118</v>
      </c>
      <c r="DB67" s="280">
        <f t="shared" ref="DB67:EG67" ca="1" si="75" xml:space="preserve"> DB65 + DB60</f>
        <v>31038.917302834059</v>
      </c>
      <c r="DC67" s="280">
        <f t="shared" ca="1" si="75"/>
        <v>30846.971437692358</v>
      </c>
      <c r="DD67" s="280">
        <f t="shared" ca="1" si="75"/>
        <v>30654.622865807738</v>
      </c>
      <c r="DE67" s="280">
        <f t="shared" ca="1" si="75"/>
        <v>30461.891722517354</v>
      </c>
      <c r="DF67" s="280">
        <f t="shared" ca="1" si="75"/>
        <v>30268.797136391484</v>
      </c>
      <c r="DG67" s="280">
        <f t="shared" ca="1" si="75"/>
        <v>30075.357279571908</v>
      </c>
      <c r="DH67" s="280">
        <f t="shared" ca="1" si="75"/>
        <v>29881.589415593313</v>
      </c>
      <c r="DI67" s="280">
        <f t="shared" ca="1" si="75"/>
        <v>29887.50994481365</v>
      </c>
      <c r="DJ67" s="280">
        <f t="shared" ca="1" si="75"/>
        <v>29893.134447572967</v>
      </c>
      <c r="DK67" s="280">
        <f t="shared" ca="1" si="75"/>
        <v>29898.47772519432</v>
      </c>
      <c r="DL67" s="280">
        <f t="shared" ca="1" si="75"/>
        <v>29903.553838934604</v>
      </c>
      <c r="DM67" s="280">
        <f t="shared" ca="1" si="75"/>
        <v>29908.376146987874</v>
      </c>
      <c r="DN67" s="280">
        <f t="shared" ca="1" si="75"/>
        <v>29912.957339638484</v>
      </c>
      <c r="DO67" s="280">
        <f t="shared" ca="1" si="75"/>
        <v>29917.309472656561</v>
      </c>
      <c r="DP67" s="280">
        <f t="shared" ca="1" si="75"/>
        <v>29921.443999023733</v>
      </c>
      <c r="DQ67" s="280">
        <f t="shared" ca="1" si="75"/>
        <v>29925.371799072545</v>
      </c>
      <c r="DR67" s="280">
        <f t="shared" ca="1" si="75"/>
        <v>29929.103209118919</v>
      </c>
      <c r="DS67" s="280">
        <f t="shared" ca="1" si="75"/>
        <v>29932.648048662973</v>
      </c>
      <c r="DT67" s="280">
        <f t="shared" ca="1" si="75"/>
        <v>29936.015646229826</v>
      </c>
      <c r="DU67" s="280">
        <f t="shared" ca="1" si="75"/>
        <v>29939.214863918336</v>
      </c>
      <c r="DV67" s="280">
        <f t="shared" ca="1" si="75"/>
        <v>29942.25412072242</v>
      </c>
      <c r="DW67" s="280">
        <f t="shared" ca="1" si="75"/>
        <v>29945.141414686303</v>
      </c>
      <c r="DX67" s="280">
        <f t="shared" ca="1" si="75"/>
        <v>29947.884343951988</v>
      </c>
      <c r="DY67" s="280">
        <f t="shared" ca="1" si="75"/>
        <v>29950.49012675439</v>
      </c>
      <c r="DZ67" s="280">
        <f t="shared" ca="1" si="75"/>
        <v>29952.965620416671</v>
      </c>
      <c r="EA67" s="280">
        <f t="shared" ca="1" si="75"/>
        <v>29955.317339395835</v>
      </c>
      <c r="EB67" s="280">
        <f t="shared" ca="1" si="75"/>
        <v>4.3200998334214091E-12</v>
      </c>
      <c r="EC67" s="280">
        <f t="shared" ca="1" si="75"/>
        <v>4.3200998334214091E-12</v>
      </c>
      <c r="ED67" s="280">
        <f t="shared" ca="1" si="75"/>
        <v>4.3200998334214091E-12</v>
      </c>
      <c r="EE67" s="280">
        <f t="shared" ca="1" si="75"/>
        <v>4.3200998334214091E-12</v>
      </c>
      <c r="EF67" s="280">
        <f t="shared" ca="1" si="75"/>
        <v>4.3200998334214091E-12</v>
      </c>
      <c r="EG67" s="280">
        <f t="shared" ca="1" si="75"/>
        <v>4.3200998334214091E-12</v>
      </c>
      <c r="EH67" s="280">
        <f t="shared" ref="EH67:FM67" ca="1" si="76" xml:space="preserve"> EH65 + EH60</f>
        <v>4.3200998334214091E-12</v>
      </c>
      <c r="EI67" s="280">
        <f t="shared" ca="1" si="76"/>
        <v>4.3200998334214091E-12</v>
      </c>
      <c r="EJ67" s="280">
        <f t="shared" ca="1" si="76"/>
        <v>4.3200998334214091E-12</v>
      </c>
      <c r="EK67" s="280">
        <f t="shared" ca="1" si="76"/>
        <v>4.3200998334214091E-12</v>
      </c>
      <c r="EL67" s="280">
        <f t="shared" ca="1" si="76"/>
        <v>4.3200998334214091E-12</v>
      </c>
      <c r="EM67" s="280">
        <f t="shared" ca="1" si="76"/>
        <v>4.3200998334214091E-12</v>
      </c>
      <c r="EN67" s="280">
        <f t="shared" ca="1" si="76"/>
        <v>4.3200998334214091E-12</v>
      </c>
      <c r="EO67" s="280">
        <f t="shared" ca="1" si="76"/>
        <v>4.3200998334214091E-12</v>
      </c>
      <c r="EP67" s="280">
        <f t="shared" ca="1" si="76"/>
        <v>4.3200998334214091E-12</v>
      </c>
      <c r="EQ67" s="280">
        <f t="shared" ca="1" si="76"/>
        <v>4.3200998334214091E-12</v>
      </c>
      <c r="ER67" s="280">
        <f t="shared" ca="1" si="76"/>
        <v>4.3200998334214091E-12</v>
      </c>
      <c r="ES67" s="280">
        <f t="shared" ca="1" si="76"/>
        <v>4.3200998334214091E-12</v>
      </c>
      <c r="ET67" s="280">
        <f t="shared" ca="1" si="76"/>
        <v>4.3200998334214091E-12</v>
      </c>
      <c r="EU67" s="280">
        <f t="shared" ca="1" si="76"/>
        <v>4.3200998334214091E-12</v>
      </c>
      <c r="EV67" s="280">
        <f t="shared" ca="1" si="76"/>
        <v>4.3200998334214091E-12</v>
      </c>
      <c r="EW67" s="280">
        <f t="shared" ca="1" si="76"/>
        <v>4.3200998334214091E-12</v>
      </c>
      <c r="EX67" s="280">
        <f t="shared" ca="1" si="76"/>
        <v>4.3200998334214091E-12</v>
      </c>
      <c r="EY67" s="280">
        <f t="shared" ca="1" si="76"/>
        <v>4.3200998334214091E-12</v>
      </c>
      <c r="EZ67" s="280">
        <f t="shared" ca="1" si="76"/>
        <v>4.3200998334214091E-12</v>
      </c>
      <c r="FA67" s="280">
        <f t="shared" ca="1" si="76"/>
        <v>4.3200998334214091E-12</v>
      </c>
      <c r="FB67" s="280">
        <f t="shared" ca="1" si="76"/>
        <v>4.3200998334214091E-12</v>
      </c>
      <c r="FC67" s="280">
        <f t="shared" ca="1" si="76"/>
        <v>4.3200998334214091E-12</v>
      </c>
      <c r="FD67" s="280">
        <f t="shared" ca="1" si="76"/>
        <v>4.3200998334214091E-12</v>
      </c>
      <c r="FE67" s="280">
        <f t="shared" ca="1" si="76"/>
        <v>4.3200998334214091E-12</v>
      </c>
      <c r="FF67" s="280">
        <f t="shared" ca="1" si="76"/>
        <v>4.3200998334214091E-12</v>
      </c>
      <c r="FG67" s="280">
        <f t="shared" ca="1" si="76"/>
        <v>4.3200998334214091E-12</v>
      </c>
      <c r="FH67" s="280">
        <f t="shared" ca="1" si="76"/>
        <v>4.3200998334214091E-12</v>
      </c>
      <c r="FI67" s="280">
        <f t="shared" ca="1" si="76"/>
        <v>4.3200998334214091E-12</v>
      </c>
      <c r="FJ67" s="280">
        <f t="shared" ca="1" si="76"/>
        <v>4.3200998334214091E-12</v>
      </c>
      <c r="FK67" s="280">
        <f t="shared" ca="1" si="76"/>
        <v>4.3200998334214091E-12</v>
      </c>
      <c r="FL67" s="280">
        <f t="shared" ca="1" si="76"/>
        <v>4.3200998334214091E-12</v>
      </c>
      <c r="FM67" s="280">
        <f t="shared" ca="1" si="76"/>
        <v>4.3200998334214091E-12</v>
      </c>
      <c r="FN67" s="280">
        <f t="shared" ref="FN67:GJ67" ca="1" si="77" xml:space="preserve"> FN65 + FN60</f>
        <v>4.3200998334214091E-12</v>
      </c>
      <c r="FO67" s="280">
        <f t="shared" ca="1" si="77"/>
        <v>4.3200998334214091E-12</v>
      </c>
      <c r="FP67" s="280">
        <f t="shared" ca="1" si="77"/>
        <v>4.3200998334214091E-12</v>
      </c>
      <c r="FQ67" s="280">
        <f t="shared" ca="1" si="77"/>
        <v>4.3200998334214091E-12</v>
      </c>
      <c r="FR67" s="280">
        <f t="shared" ca="1" si="77"/>
        <v>4.3200998334214091E-12</v>
      </c>
      <c r="FS67" s="280">
        <f t="shared" ca="1" si="77"/>
        <v>4.3200998334214091E-12</v>
      </c>
      <c r="FT67" s="280">
        <f t="shared" ca="1" si="77"/>
        <v>4.3200998334214091E-12</v>
      </c>
      <c r="FU67" s="280">
        <f t="shared" ca="1" si="77"/>
        <v>4.3200998334214091E-12</v>
      </c>
      <c r="FV67" s="280">
        <f t="shared" ca="1" si="77"/>
        <v>4.3200998334214091E-12</v>
      </c>
      <c r="FW67" s="280">
        <f t="shared" ca="1" si="77"/>
        <v>4.3200998334214091E-12</v>
      </c>
      <c r="FX67" s="280">
        <f t="shared" ca="1" si="77"/>
        <v>4.3200998334214091E-12</v>
      </c>
      <c r="FY67" s="280">
        <f t="shared" ca="1" si="77"/>
        <v>4.3200998334214091E-12</v>
      </c>
      <c r="FZ67" s="280">
        <f t="shared" ca="1" si="77"/>
        <v>4.3200998334214091E-12</v>
      </c>
      <c r="GA67" s="280">
        <f t="shared" ca="1" si="77"/>
        <v>4.3200998334214091E-12</v>
      </c>
      <c r="GB67" s="280">
        <f t="shared" ca="1" si="77"/>
        <v>4.3200998334214091E-12</v>
      </c>
      <c r="GC67" s="280">
        <f t="shared" ca="1" si="77"/>
        <v>4.3200998334214091E-12</v>
      </c>
      <c r="GD67" s="280">
        <f t="shared" ca="1" si="77"/>
        <v>4.3200998334214091E-12</v>
      </c>
      <c r="GE67" s="280">
        <f t="shared" ca="1" si="77"/>
        <v>4.3200998334214091E-12</v>
      </c>
      <c r="GF67" s="280">
        <f t="shared" ca="1" si="77"/>
        <v>4.3200998334214091E-12</v>
      </c>
      <c r="GG67" s="280">
        <f t="shared" ca="1" si="77"/>
        <v>4.3200998334214091E-12</v>
      </c>
      <c r="GH67" s="280">
        <f t="shared" ca="1" si="77"/>
        <v>4.3200998334214091E-12</v>
      </c>
      <c r="GI67" s="280">
        <f t="shared" ca="1" si="77"/>
        <v>4.3200998334214091E-12</v>
      </c>
      <c r="GJ67" s="280">
        <f t="shared" ca="1" si="77"/>
        <v>4.3200998334214091E-12</v>
      </c>
    </row>
    <row r="68" spans="1:192" outlineLevel="1" x14ac:dyDescent="0.25">
      <c r="A68" s="277"/>
      <c r="D68" s="281"/>
    </row>
    <row r="69" spans="1:192" s="316" customFormat="1" outlineLevel="1" x14ac:dyDescent="0.25">
      <c r="A69" s="277"/>
      <c r="B69" s="277"/>
      <c r="C69" s="278"/>
      <c r="D69" s="281"/>
      <c r="E69" s="508" t="s">
        <v>146</v>
      </c>
      <c r="F69" s="508"/>
      <c r="G69" s="508"/>
      <c r="H69" s="508"/>
      <c r="I69" s="508"/>
      <c r="J69" s="508"/>
      <c r="K69" s="508"/>
      <c r="L69" s="508"/>
      <c r="M69" s="508"/>
      <c r="N69" s="508"/>
      <c r="O69" s="508"/>
      <c r="P69" s="508"/>
      <c r="Q69" s="508"/>
      <c r="R69" s="508"/>
      <c r="S69" s="508"/>
      <c r="T69" s="508"/>
      <c r="U69" s="508"/>
      <c r="V69" s="508"/>
      <c r="W69" s="508"/>
      <c r="X69" s="508"/>
      <c r="Y69" s="508"/>
      <c r="Z69" s="508"/>
      <c r="AA69" s="508"/>
      <c r="AB69" s="508"/>
      <c r="AC69" s="508"/>
      <c r="AD69" s="508"/>
      <c r="AE69" s="508"/>
      <c r="AF69" s="508"/>
      <c r="AG69" s="508"/>
      <c r="AH69" s="508"/>
      <c r="AI69" s="508"/>
      <c r="AJ69" s="508"/>
      <c r="AK69" s="508"/>
      <c r="AL69" s="508"/>
      <c r="AM69" s="508"/>
      <c r="AN69" s="508"/>
      <c r="AO69" s="508"/>
      <c r="AP69" s="508"/>
      <c r="AQ69" s="508"/>
      <c r="AR69" s="508"/>
      <c r="AS69" s="508"/>
      <c r="AT69" s="508"/>
      <c r="AU69" s="508"/>
      <c r="AV69" s="508"/>
      <c r="AW69" s="508"/>
      <c r="AX69" s="508"/>
      <c r="AY69" s="508"/>
      <c r="AZ69" s="508"/>
      <c r="BA69" s="508"/>
      <c r="BB69" s="508"/>
      <c r="BC69" s="508"/>
      <c r="BD69" s="508"/>
      <c r="BE69" s="508"/>
      <c r="BF69" s="508"/>
      <c r="BG69" s="508"/>
      <c r="BH69" s="508"/>
      <c r="BI69" s="508"/>
      <c r="BJ69" s="508"/>
      <c r="BK69" s="508"/>
      <c r="BL69" s="508"/>
      <c r="BM69" s="508"/>
      <c r="BN69" s="508"/>
      <c r="BO69" s="508"/>
      <c r="BP69" s="508"/>
      <c r="BQ69" s="508"/>
      <c r="BR69" s="508"/>
      <c r="BS69" s="508"/>
      <c r="BT69" s="508"/>
      <c r="BU69" s="508"/>
      <c r="BV69" s="508"/>
      <c r="BW69" s="508"/>
      <c r="BX69" s="508"/>
      <c r="BY69" s="508"/>
      <c r="BZ69" s="508"/>
      <c r="CA69" s="508"/>
      <c r="CB69" s="508"/>
      <c r="CC69" s="508"/>
      <c r="CD69" s="508"/>
      <c r="CE69" s="508"/>
      <c r="CF69" s="508"/>
      <c r="CG69" s="508"/>
      <c r="CH69" s="508"/>
      <c r="CI69" s="508"/>
      <c r="CJ69" s="508"/>
      <c r="CK69" s="508"/>
      <c r="CL69" s="508"/>
      <c r="CM69" s="508"/>
      <c r="CN69" s="508"/>
      <c r="CO69" s="508"/>
      <c r="CP69" s="508"/>
      <c r="CQ69" s="508"/>
      <c r="CR69" s="508"/>
      <c r="CS69" s="508"/>
      <c r="CT69" s="508"/>
      <c r="CU69" s="508"/>
      <c r="CV69" s="508"/>
      <c r="CW69" s="508"/>
      <c r="CX69" s="508"/>
      <c r="CY69" s="508"/>
      <c r="CZ69" s="508"/>
      <c r="DA69" s="508"/>
      <c r="DB69" s="508"/>
      <c r="DC69" s="508"/>
      <c r="DD69" s="508"/>
      <c r="DE69" s="508"/>
      <c r="DF69" s="508"/>
      <c r="DG69" s="508"/>
      <c r="DH69" s="508"/>
      <c r="DI69" s="508"/>
      <c r="DJ69" s="508"/>
      <c r="DK69" s="508"/>
      <c r="DL69" s="508"/>
      <c r="DM69" s="508"/>
      <c r="DN69" s="508"/>
      <c r="DO69" s="508"/>
      <c r="DP69" s="508"/>
      <c r="DQ69" s="508"/>
      <c r="DR69" s="508"/>
      <c r="DS69" s="508"/>
      <c r="DT69" s="508"/>
      <c r="DU69" s="508"/>
      <c r="DV69" s="508"/>
      <c r="DW69" s="508"/>
      <c r="DX69" s="508"/>
      <c r="DY69" s="508"/>
      <c r="DZ69" s="508"/>
      <c r="EA69" s="508"/>
      <c r="EB69" s="508"/>
      <c r="EC69" s="508"/>
      <c r="ED69" s="508"/>
      <c r="EE69" s="508"/>
      <c r="EF69" s="508"/>
      <c r="EG69" s="508"/>
      <c r="EH69" s="508"/>
      <c r="EI69" s="508"/>
      <c r="EJ69" s="508"/>
      <c r="EK69" s="508"/>
      <c r="EL69" s="508"/>
      <c r="EM69" s="508"/>
      <c r="EN69" s="508"/>
      <c r="EO69" s="508"/>
      <c r="EP69" s="508"/>
      <c r="EQ69" s="508"/>
      <c r="ER69" s="508"/>
      <c r="ES69" s="508"/>
      <c r="ET69" s="508"/>
      <c r="EU69" s="508"/>
      <c r="EV69" s="508"/>
      <c r="EW69" s="508"/>
      <c r="EX69" s="508"/>
      <c r="EY69" s="508"/>
      <c r="EZ69" s="508"/>
      <c r="FA69" s="508"/>
      <c r="FB69" s="508"/>
      <c r="FC69" s="508"/>
      <c r="FD69" s="508"/>
      <c r="FE69" s="508"/>
      <c r="FF69" s="508"/>
      <c r="FG69" s="508"/>
      <c r="FH69" s="508"/>
      <c r="FI69" s="508"/>
      <c r="FJ69" s="508"/>
      <c r="FK69" s="508"/>
      <c r="FL69" s="508"/>
      <c r="FM69" s="508"/>
      <c r="FN69" s="508"/>
      <c r="FO69" s="508"/>
      <c r="FP69" s="508"/>
      <c r="FQ69" s="508"/>
      <c r="FR69" s="508"/>
      <c r="FS69" s="508"/>
      <c r="FT69" s="508"/>
      <c r="FU69" s="508"/>
      <c r="FV69" s="508"/>
      <c r="FW69" s="508"/>
      <c r="FX69" s="508"/>
      <c r="FY69" s="508"/>
      <c r="FZ69" s="508"/>
      <c r="GA69" s="508"/>
      <c r="GB69" s="508"/>
      <c r="GC69" s="508"/>
      <c r="GD69" s="508"/>
      <c r="GE69" s="508"/>
      <c r="GF69" s="508"/>
      <c r="GG69" s="508"/>
      <c r="GH69" s="508"/>
      <c r="GI69" s="508"/>
      <c r="GJ69" s="508"/>
    </row>
    <row r="70" spans="1:192" s="316" customFormat="1" outlineLevel="1" x14ac:dyDescent="0.25">
      <c r="A70" s="277"/>
      <c r="B70" s="277"/>
      <c r="C70" s="278"/>
      <c r="D70" s="281"/>
      <c r="E70" s="415" t="str">
        <f xml:space="preserve"> Debt!E$55</f>
        <v>Senior debt balance</v>
      </c>
      <c r="F70" s="415">
        <f xml:space="preserve"> Debt!F$55</f>
        <v>0</v>
      </c>
      <c r="G70" s="415" t="str">
        <f xml:space="preserve"> Debt!G$55</f>
        <v>$ 000s</v>
      </c>
      <c r="H70" s="415">
        <f xml:space="preserve"> Debt!H$55</f>
        <v>0</v>
      </c>
      <c r="I70" s="415">
        <f xml:space="preserve"> Debt!I$55</f>
        <v>0</v>
      </c>
      <c r="J70" s="415">
        <f ca="1" xml:space="preserve"> Debt!J$55</f>
        <v>0</v>
      </c>
      <c r="K70" s="415">
        <f ca="1" xml:space="preserve"> Debt!K$55</f>
        <v>0</v>
      </c>
      <c r="L70" s="415">
        <f ca="1" xml:space="preserve"> Debt!L$55</f>
        <v>70000</v>
      </c>
      <c r="M70" s="415">
        <f ca="1" xml:space="preserve"> Debt!M$55</f>
        <v>68250</v>
      </c>
      <c r="N70" s="415">
        <f ca="1" xml:space="preserve"> Debt!N$55</f>
        <v>66500</v>
      </c>
      <c r="O70" s="415">
        <f ca="1" xml:space="preserve"> Debt!O$55</f>
        <v>64750</v>
      </c>
      <c r="P70" s="415">
        <f ca="1" xml:space="preserve"> Debt!P$55</f>
        <v>63000</v>
      </c>
      <c r="Q70" s="415">
        <f ca="1" xml:space="preserve"> Debt!Q$55</f>
        <v>61250</v>
      </c>
      <c r="R70" s="415">
        <f ca="1" xml:space="preserve"> Debt!R$55</f>
        <v>59500</v>
      </c>
      <c r="S70" s="415">
        <f ca="1" xml:space="preserve"> Debt!S$55</f>
        <v>57750</v>
      </c>
      <c r="T70" s="415">
        <f ca="1" xml:space="preserve"> Debt!T$55</f>
        <v>56000</v>
      </c>
      <c r="U70" s="415">
        <f ca="1" xml:space="preserve"> Debt!U$55</f>
        <v>54250</v>
      </c>
      <c r="V70" s="415">
        <f ca="1" xml:space="preserve"> Debt!V$55</f>
        <v>52500</v>
      </c>
      <c r="W70" s="415">
        <f ca="1" xml:space="preserve"> Debt!W$55</f>
        <v>50750</v>
      </c>
      <c r="X70" s="415">
        <f ca="1" xml:space="preserve"> Debt!X$55</f>
        <v>49000</v>
      </c>
      <c r="Y70" s="415">
        <f ca="1" xml:space="preserve"> Debt!Y$55</f>
        <v>47250</v>
      </c>
      <c r="Z70" s="415">
        <f ca="1" xml:space="preserve"> Debt!Z$55</f>
        <v>45500</v>
      </c>
      <c r="AA70" s="415">
        <f ca="1" xml:space="preserve"> Debt!AA$55</f>
        <v>43750</v>
      </c>
      <c r="AB70" s="415">
        <f ca="1" xml:space="preserve"> Debt!AB$55</f>
        <v>42000</v>
      </c>
      <c r="AC70" s="415">
        <f ca="1" xml:space="preserve"> Debt!AC$55</f>
        <v>40250</v>
      </c>
      <c r="AD70" s="415">
        <f ca="1" xml:space="preserve"> Debt!AD$55</f>
        <v>38500</v>
      </c>
      <c r="AE70" s="415">
        <f ca="1" xml:space="preserve"> Debt!AE$55</f>
        <v>36750</v>
      </c>
      <c r="AF70" s="415">
        <f ca="1" xml:space="preserve"> Debt!AF$55</f>
        <v>35000</v>
      </c>
      <c r="AG70" s="415">
        <f ca="1" xml:space="preserve"> Debt!AG$55</f>
        <v>33250</v>
      </c>
      <c r="AH70" s="415">
        <f ca="1" xml:space="preserve"> Debt!AH$55</f>
        <v>31500</v>
      </c>
      <c r="AI70" s="415">
        <f ca="1" xml:space="preserve"> Debt!AI$55</f>
        <v>29750</v>
      </c>
      <c r="AJ70" s="415">
        <f ca="1" xml:space="preserve"> Debt!AJ$55</f>
        <v>28000</v>
      </c>
      <c r="AK70" s="415">
        <f ca="1" xml:space="preserve"> Debt!AK$55</f>
        <v>26250</v>
      </c>
      <c r="AL70" s="415">
        <f ca="1" xml:space="preserve"> Debt!AL$55</f>
        <v>24500</v>
      </c>
      <c r="AM70" s="415">
        <f ca="1" xml:space="preserve"> Debt!AM$55</f>
        <v>22750</v>
      </c>
      <c r="AN70" s="415">
        <f ca="1" xml:space="preserve"> Debt!AN$55</f>
        <v>21000</v>
      </c>
      <c r="AO70" s="415">
        <f ca="1" xml:space="preserve"> Debt!AO$55</f>
        <v>19250</v>
      </c>
      <c r="AP70" s="415">
        <f ca="1" xml:space="preserve"> Debt!AP$55</f>
        <v>17500</v>
      </c>
      <c r="AQ70" s="415">
        <f ca="1" xml:space="preserve"> Debt!AQ$55</f>
        <v>15750</v>
      </c>
      <c r="AR70" s="415">
        <f ca="1" xml:space="preserve"> Debt!AR$55</f>
        <v>14000</v>
      </c>
      <c r="AS70" s="415">
        <f ca="1" xml:space="preserve"> Debt!AS$55</f>
        <v>12250</v>
      </c>
      <c r="AT70" s="415">
        <f ca="1" xml:space="preserve"> Debt!AT$55</f>
        <v>10500</v>
      </c>
      <c r="AU70" s="415">
        <f ca="1" xml:space="preserve"> Debt!AU$55</f>
        <v>8750</v>
      </c>
      <c r="AV70" s="415">
        <f ca="1" xml:space="preserve"> Debt!AV$55</f>
        <v>7000</v>
      </c>
      <c r="AW70" s="415">
        <f ca="1" xml:space="preserve"> Debt!AW$55</f>
        <v>5250</v>
      </c>
      <c r="AX70" s="415">
        <f ca="1" xml:space="preserve"> Debt!AX$55</f>
        <v>3500</v>
      </c>
      <c r="AY70" s="415">
        <f ca="1" xml:space="preserve"> Debt!AY$55</f>
        <v>1750</v>
      </c>
      <c r="AZ70" s="415">
        <f ca="1" xml:space="preserve"> Debt!AZ$55</f>
        <v>0</v>
      </c>
      <c r="BA70" s="415">
        <f ca="1" xml:space="preserve"> Debt!BA$55</f>
        <v>0</v>
      </c>
      <c r="BB70" s="415">
        <f ca="1" xml:space="preserve"> Debt!BB$55</f>
        <v>0</v>
      </c>
      <c r="BC70" s="415">
        <f ca="1" xml:space="preserve"> Debt!BC$55</f>
        <v>0</v>
      </c>
      <c r="BD70" s="415">
        <f ca="1" xml:space="preserve"> Debt!BD$55</f>
        <v>0</v>
      </c>
      <c r="BE70" s="415">
        <f ca="1" xml:space="preserve"> Debt!BE$55</f>
        <v>0</v>
      </c>
      <c r="BF70" s="415">
        <f ca="1" xml:space="preserve"> Debt!BF$55</f>
        <v>0</v>
      </c>
      <c r="BG70" s="415">
        <f ca="1" xml:space="preserve"> Debt!BG$55</f>
        <v>0</v>
      </c>
      <c r="BH70" s="415">
        <f ca="1" xml:space="preserve"> Debt!BH$55</f>
        <v>0</v>
      </c>
      <c r="BI70" s="415">
        <f ca="1" xml:space="preserve"> Debt!BI$55</f>
        <v>0</v>
      </c>
      <c r="BJ70" s="415">
        <f ca="1" xml:space="preserve"> Debt!BJ$55</f>
        <v>0</v>
      </c>
      <c r="BK70" s="415">
        <f ca="1" xml:space="preserve"> Debt!BK$55</f>
        <v>0</v>
      </c>
      <c r="BL70" s="415">
        <f ca="1" xml:space="preserve"> Debt!BL$55</f>
        <v>0</v>
      </c>
      <c r="BM70" s="415">
        <f ca="1" xml:space="preserve"> Debt!BM$55</f>
        <v>0</v>
      </c>
      <c r="BN70" s="415">
        <f ca="1" xml:space="preserve"> Debt!BN$55</f>
        <v>0</v>
      </c>
      <c r="BO70" s="415">
        <f ca="1" xml:space="preserve"> Debt!BO$55</f>
        <v>0</v>
      </c>
      <c r="BP70" s="415">
        <f ca="1" xml:space="preserve"> Debt!BP$55</f>
        <v>0</v>
      </c>
      <c r="BQ70" s="415">
        <f ca="1" xml:space="preserve"> Debt!BQ$55</f>
        <v>0</v>
      </c>
      <c r="BR70" s="415">
        <f ca="1" xml:space="preserve"> Debt!BR$55</f>
        <v>0</v>
      </c>
      <c r="BS70" s="415">
        <f ca="1" xml:space="preserve"> Debt!BS$55</f>
        <v>0</v>
      </c>
      <c r="BT70" s="415">
        <f ca="1" xml:space="preserve"> Debt!BT$55</f>
        <v>0</v>
      </c>
      <c r="BU70" s="415">
        <f ca="1" xml:space="preserve"> Debt!BU$55</f>
        <v>0</v>
      </c>
      <c r="BV70" s="415">
        <f ca="1" xml:space="preserve"> Debt!BV$55</f>
        <v>0</v>
      </c>
      <c r="BW70" s="415">
        <f ca="1" xml:space="preserve"> Debt!BW$55</f>
        <v>0</v>
      </c>
      <c r="BX70" s="415">
        <f ca="1" xml:space="preserve"> Debt!BX$55</f>
        <v>0</v>
      </c>
      <c r="BY70" s="415">
        <f ca="1" xml:space="preserve"> Debt!BY$55</f>
        <v>0</v>
      </c>
      <c r="BZ70" s="415">
        <f ca="1" xml:space="preserve"> Debt!BZ$55</f>
        <v>0</v>
      </c>
      <c r="CA70" s="415">
        <f ca="1" xml:space="preserve"> Debt!CA$55</f>
        <v>0</v>
      </c>
      <c r="CB70" s="415">
        <f ca="1" xml:space="preserve"> Debt!CB$55</f>
        <v>0</v>
      </c>
      <c r="CC70" s="415">
        <f ca="1" xml:space="preserve"> Debt!CC$55</f>
        <v>0</v>
      </c>
      <c r="CD70" s="415">
        <f ca="1" xml:space="preserve"> Debt!CD$55</f>
        <v>0</v>
      </c>
      <c r="CE70" s="415">
        <f ca="1" xml:space="preserve"> Debt!CE$55</f>
        <v>0</v>
      </c>
      <c r="CF70" s="415">
        <f ca="1" xml:space="preserve"> Debt!CF$55</f>
        <v>0</v>
      </c>
      <c r="CG70" s="415">
        <f ca="1" xml:space="preserve"> Debt!CG$55</f>
        <v>0</v>
      </c>
      <c r="CH70" s="415">
        <f ca="1" xml:space="preserve"> Debt!CH$55</f>
        <v>0</v>
      </c>
      <c r="CI70" s="415">
        <f ca="1" xml:space="preserve"> Debt!CI$55</f>
        <v>0</v>
      </c>
      <c r="CJ70" s="415">
        <f ca="1" xml:space="preserve"> Debt!CJ$55</f>
        <v>0</v>
      </c>
      <c r="CK70" s="415">
        <f ca="1" xml:space="preserve"> Debt!CK$55</f>
        <v>0</v>
      </c>
      <c r="CL70" s="415">
        <f ca="1" xml:space="preserve"> Debt!CL$55</f>
        <v>0</v>
      </c>
      <c r="CM70" s="415">
        <f ca="1" xml:space="preserve"> Debt!CM$55</f>
        <v>0</v>
      </c>
      <c r="CN70" s="415">
        <f ca="1" xml:space="preserve"> Debt!CN$55</f>
        <v>0</v>
      </c>
      <c r="CO70" s="415">
        <f ca="1" xml:space="preserve"> Debt!CO$55</f>
        <v>0</v>
      </c>
      <c r="CP70" s="415">
        <f ca="1" xml:space="preserve"> Debt!CP$55</f>
        <v>0</v>
      </c>
      <c r="CQ70" s="415">
        <f ca="1" xml:space="preserve"> Debt!CQ$55</f>
        <v>0</v>
      </c>
      <c r="CR70" s="415">
        <f ca="1" xml:space="preserve"> Debt!CR$55</f>
        <v>0</v>
      </c>
      <c r="CS70" s="415">
        <f ca="1" xml:space="preserve"> Debt!CS$55</f>
        <v>0</v>
      </c>
      <c r="CT70" s="415">
        <f ca="1" xml:space="preserve"> Debt!CT$55</f>
        <v>0</v>
      </c>
      <c r="CU70" s="415">
        <f ca="1" xml:space="preserve"> Debt!CU$55</f>
        <v>0</v>
      </c>
      <c r="CV70" s="415">
        <f ca="1" xml:space="preserve"> Debt!CV$55</f>
        <v>0</v>
      </c>
      <c r="CW70" s="415">
        <f ca="1" xml:space="preserve"> Debt!CW$55</f>
        <v>0</v>
      </c>
      <c r="CX70" s="415">
        <f ca="1" xml:space="preserve"> Debt!CX$55</f>
        <v>0</v>
      </c>
      <c r="CY70" s="415">
        <f ca="1" xml:space="preserve"> Debt!CY$55</f>
        <v>0</v>
      </c>
      <c r="CZ70" s="415">
        <f ca="1" xml:space="preserve"> Debt!CZ$55</f>
        <v>0</v>
      </c>
      <c r="DA70" s="415">
        <f ca="1" xml:space="preserve"> Debt!DA$55</f>
        <v>0</v>
      </c>
      <c r="DB70" s="415">
        <f ca="1" xml:space="preserve"> Debt!DB$55</f>
        <v>0</v>
      </c>
      <c r="DC70" s="415">
        <f ca="1" xml:space="preserve"> Debt!DC$55</f>
        <v>0</v>
      </c>
      <c r="DD70" s="415">
        <f ca="1" xml:space="preserve"> Debt!DD$55</f>
        <v>0</v>
      </c>
      <c r="DE70" s="415">
        <f ca="1" xml:space="preserve"> Debt!DE$55</f>
        <v>0</v>
      </c>
      <c r="DF70" s="415">
        <f ca="1" xml:space="preserve"> Debt!DF$55</f>
        <v>0</v>
      </c>
      <c r="DG70" s="415">
        <f ca="1" xml:space="preserve"> Debt!DG$55</f>
        <v>0</v>
      </c>
      <c r="DH70" s="415">
        <f ca="1" xml:space="preserve"> Debt!DH$55</f>
        <v>0</v>
      </c>
      <c r="DI70" s="415">
        <f ca="1" xml:space="preserve"> Debt!DI$55</f>
        <v>0</v>
      </c>
      <c r="DJ70" s="415">
        <f ca="1" xml:space="preserve"> Debt!DJ$55</f>
        <v>0</v>
      </c>
      <c r="DK70" s="415">
        <f ca="1" xml:space="preserve"> Debt!DK$55</f>
        <v>0</v>
      </c>
      <c r="DL70" s="415">
        <f ca="1" xml:space="preserve"> Debt!DL$55</f>
        <v>0</v>
      </c>
      <c r="DM70" s="415">
        <f ca="1" xml:space="preserve"> Debt!DM$55</f>
        <v>0</v>
      </c>
      <c r="DN70" s="415">
        <f ca="1" xml:space="preserve"> Debt!DN$55</f>
        <v>0</v>
      </c>
      <c r="DO70" s="415">
        <f ca="1" xml:space="preserve"> Debt!DO$55</f>
        <v>0</v>
      </c>
      <c r="DP70" s="415">
        <f ca="1" xml:space="preserve"> Debt!DP$55</f>
        <v>0</v>
      </c>
      <c r="DQ70" s="415">
        <f ca="1" xml:space="preserve"> Debt!DQ$55</f>
        <v>0</v>
      </c>
      <c r="DR70" s="415">
        <f ca="1" xml:space="preserve"> Debt!DR$55</f>
        <v>0</v>
      </c>
      <c r="DS70" s="415">
        <f ca="1" xml:space="preserve"> Debt!DS$55</f>
        <v>0</v>
      </c>
      <c r="DT70" s="415">
        <f ca="1" xml:space="preserve"> Debt!DT$55</f>
        <v>0</v>
      </c>
      <c r="DU70" s="415">
        <f ca="1" xml:space="preserve"> Debt!DU$55</f>
        <v>0</v>
      </c>
      <c r="DV70" s="415">
        <f ca="1" xml:space="preserve"> Debt!DV$55</f>
        <v>0</v>
      </c>
      <c r="DW70" s="415">
        <f ca="1" xml:space="preserve"> Debt!DW$55</f>
        <v>0</v>
      </c>
      <c r="DX70" s="415">
        <f ca="1" xml:space="preserve"> Debt!DX$55</f>
        <v>0</v>
      </c>
      <c r="DY70" s="415">
        <f ca="1" xml:space="preserve"> Debt!DY$55</f>
        <v>0</v>
      </c>
      <c r="DZ70" s="415">
        <f ca="1" xml:space="preserve"> Debt!DZ$55</f>
        <v>0</v>
      </c>
      <c r="EA70" s="415">
        <f ca="1" xml:space="preserve"> Debt!EA$55</f>
        <v>0</v>
      </c>
      <c r="EB70" s="415">
        <f ca="1" xml:space="preserve"> Debt!EB$55</f>
        <v>0</v>
      </c>
      <c r="EC70" s="415">
        <f ca="1" xml:space="preserve"> Debt!EC$55</f>
        <v>0</v>
      </c>
      <c r="ED70" s="415">
        <f ca="1" xml:space="preserve"> Debt!ED$55</f>
        <v>0</v>
      </c>
      <c r="EE70" s="415">
        <f ca="1" xml:space="preserve"> Debt!EE$55</f>
        <v>0</v>
      </c>
      <c r="EF70" s="415">
        <f ca="1" xml:space="preserve"> Debt!EF$55</f>
        <v>0</v>
      </c>
      <c r="EG70" s="415">
        <f ca="1" xml:space="preserve"> Debt!EG$55</f>
        <v>0</v>
      </c>
      <c r="EH70" s="415">
        <f ca="1" xml:space="preserve"> Debt!EH$55</f>
        <v>0</v>
      </c>
      <c r="EI70" s="415">
        <f ca="1" xml:space="preserve"> Debt!EI$55</f>
        <v>0</v>
      </c>
      <c r="EJ70" s="415">
        <f ca="1" xml:space="preserve"> Debt!EJ$55</f>
        <v>0</v>
      </c>
      <c r="EK70" s="415">
        <f ca="1" xml:space="preserve"> Debt!EK$55</f>
        <v>0</v>
      </c>
      <c r="EL70" s="415">
        <f ca="1" xml:space="preserve"> Debt!EL$55</f>
        <v>0</v>
      </c>
      <c r="EM70" s="415">
        <f ca="1" xml:space="preserve"> Debt!EM$55</f>
        <v>0</v>
      </c>
      <c r="EN70" s="415">
        <f ca="1" xml:space="preserve"> Debt!EN$55</f>
        <v>0</v>
      </c>
      <c r="EO70" s="415">
        <f ca="1" xml:space="preserve"> Debt!EO$55</f>
        <v>0</v>
      </c>
      <c r="EP70" s="415">
        <f ca="1" xml:space="preserve"> Debt!EP$55</f>
        <v>0</v>
      </c>
      <c r="EQ70" s="415">
        <f ca="1" xml:space="preserve"> Debt!EQ$55</f>
        <v>0</v>
      </c>
      <c r="ER70" s="415">
        <f ca="1" xml:space="preserve"> Debt!ER$55</f>
        <v>0</v>
      </c>
      <c r="ES70" s="415">
        <f ca="1" xml:space="preserve"> Debt!ES$55</f>
        <v>0</v>
      </c>
      <c r="ET70" s="415">
        <f ca="1" xml:space="preserve"> Debt!ET$55</f>
        <v>0</v>
      </c>
      <c r="EU70" s="415">
        <f ca="1" xml:space="preserve"> Debt!EU$55</f>
        <v>0</v>
      </c>
      <c r="EV70" s="415">
        <f ca="1" xml:space="preserve"> Debt!EV$55</f>
        <v>0</v>
      </c>
      <c r="EW70" s="415">
        <f ca="1" xml:space="preserve"> Debt!EW$55</f>
        <v>0</v>
      </c>
      <c r="EX70" s="415">
        <f ca="1" xml:space="preserve"> Debt!EX$55</f>
        <v>0</v>
      </c>
      <c r="EY70" s="415">
        <f ca="1" xml:space="preserve"> Debt!EY$55</f>
        <v>0</v>
      </c>
      <c r="EZ70" s="415">
        <f ca="1" xml:space="preserve"> Debt!EZ$55</f>
        <v>0</v>
      </c>
      <c r="FA70" s="415">
        <f ca="1" xml:space="preserve"> Debt!FA$55</f>
        <v>0</v>
      </c>
      <c r="FB70" s="415">
        <f ca="1" xml:space="preserve"> Debt!FB$55</f>
        <v>0</v>
      </c>
      <c r="FC70" s="415">
        <f ca="1" xml:space="preserve"> Debt!FC$55</f>
        <v>0</v>
      </c>
      <c r="FD70" s="415">
        <f ca="1" xml:space="preserve"> Debt!FD$55</f>
        <v>0</v>
      </c>
      <c r="FE70" s="415">
        <f ca="1" xml:space="preserve"> Debt!FE$55</f>
        <v>0</v>
      </c>
      <c r="FF70" s="415">
        <f ca="1" xml:space="preserve"> Debt!FF$55</f>
        <v>0</v>
      </c>
      <c r="FG70" s="415">
        <f ca="1" xml:space="preserve"> Debt!FG$55</f>
        <v>0</v>
      </c>
      <c r="FH70" s="415">
        <f ca="1" xml:space="preserve"> Debt!FH$55</f>
        <v>0</v>
      </c>
      <c r="FI70" s="415">
        <f ca="1" xml:space="preserve"> Debt!FI$55</f>
        <v>0</v>
      </c>
      <c r="FJ70" s="415">
        <f ca="1" xml:space="preserve"> Debt!FJ$55</f>
        <v>0</v>
      </c>
      <c r="FK70" s="415">
        <f ca="1" xml:space="preserve"> Debt!FK$55</f>
        <v>0</v>
      </c>
      <c r="FL70" s="415">
        <f ca="1" xml:space="preserve"> Debt!FL$55</f>
        <v>0</v>
      </c>
      <c r="FM70" s="415">
        <f ca="1" xml:space="preserve"> Debt!FM$55</f>
        <v>0</v>
      </c>
      <c r="FN70" s="415">
        <f ca="1" xml:space="preserve"> Debt!FN$55</f>
        <v>0</v>
      </c>
      <c r="FO70" s="415">
        <f ca="1" xml:space="preserve"> Debt!FO$55</f>
        <v>0</v>
      </c>
      <c r="FP70" s="415">
        <f ca="1" xml:space="preserve"> Debt!FP$55</f>
        <v>0</v>
      </c>
      <c r="FQ70" s="415">
        <f ca="1" xml:space="preserve"> Debt!FQ$55</f>
        <v>0</v>
      </c>
      <c r="FR70" s="415">
        <f ca="1" xml:space="preserve"> Debt!FR$55</f>
        <v>0</v>
      </c>
      <c r="FS70" s="415">
        <f ca="1" xml:space="preserve"> Debt!FS$55</f>
        <v>0</v>
      </c>
      <c r="FT70" s="415">
        <f ca="1" xml:space="preserve"> Debt!FT$55</f>
        <v>0</v>
      </c>
      <c r="FU70" s="415">
        <f ca="1" xml:space="preserve"> Debt!FU$55</f>
        <v>0</v>
      </c>
      <c r="FV70" s="415">
        <f ca="1" xml:space="preserve"> Debt!FV$55</f>
        <v>0</v>
      </c>
      <c r="FW70" s="415">
        <f ca="1" xml:space="preserve"> Debt!FW$55</f>
        <v>0</v>
      </c>
      <c r="FX70" s="415">
        <f ca="1" xml:space="preserve"> Debt!FX$55</f>
        <v>0</v>
      </c>
      <c r="FY70" s="415">
        <f ca="1" xml:space="preserve"> Debt!FY$55</f>
        <v>0</v>
      </c>
      <c r="FZ70" s="415">
        <f ca="1" xml:space="preserve"> Debt!FZ$55</f>
        <v>0</v>
      </c>
      <c r="GA70" s="415">
        <f ca="1" xml:space="preserve"> Debt!GA$55</f>
        <v>0</v>
      </c>
      <c r="GB70" s="415">
        <f ca="1" xml:space="preserve"> Debt!GB$55</f>
        <v>0</v>
      </c>
      <c r="GC70" s="415">
        <f ca="1" xml:space="preserve"> Debt!GC$55</f>
        <v>0</v>
      </c>
      <c r="GD70" s="415">
        <f ca="1" xml:space="preserve"> Debt!GD$55</f>
        <v>0</v>
      </c>
      <c r="GE70" s="415">
        <f ca="1" xml:space="preserve"> Debt!GE$55</f>
        <v>0</v>
      </c>
      <c r="GF70" s="415">
        <f ca="1" xml:space="preserve"> Debt!GF$55</f>
        <v>0</v>
      </c>
      <c r="GG70" s="415">
        <f ca="1" xml:space="preserve"> Debt!GG$55</f>
        <v>0</v>
      </c>
      <c r="GH70" s="415">
        <f ca="1" xml:space="preserve"> Debt!GH$55</f>
        <v>0</v>
      </c>
      <c r="GI70" s="415">
        <f ca="1" xml:space="preserve"> Debt!GI$55</f>
        <v>0</v>
      </c>
      <c r="GJ70" s="415">
        <f ca="1" xml:space="preserve"> Debt!GJ$55</f>
        <v>0</v>
      </c>
    </row>
    <row r="71" spans="1:192" s="316" customFormat="1" outlineLevel="1" x14ac:dyDescent="0.25">
      <c r="A71" s="277"/>
      <c r="B71" s="277"/>
      <c r="C71" s="278"/>
      <c r="D71" s="281"/>
      <c r="E71" s="508" t="s">
        <v>147</v>
      </c>
      <c r="F71" s="508"/>
      <c r="G71" s="508"/>
      <c r="H71" s="508"/>
      <c r="I71" s="508"/>
      <c r="J71" s="508"/>
      <c r="K71" s="508"/>
      <c r="L71" s="508"/>
      <c r="M71" s="508"/>
      <c r="N71" s="508"/>
      <c r="O71" s="508"/>
      <c r="P71" s="508"/>
      <c r="Q71" s="508"/>
      <c r="R71" s="508"/>
      <c r="S71" s="508"/>
      <c r="T71" s="508"/>
      <c r="U71" s="508"/>
      <c r="V71" s="508"/>
      <c r="W71" s="508"/>
      <c r="X71" s="508"/>
      <c r="Y71" s="508"/>
      <c r="Z71" s="508"/>
      <c r="AA71" s="508"/>
      <c r="AB71" s="508"/>
      <c r="AC71" s="508"/>
      <c r="AD71" s="508"/>
      <c r="AE71" s="508"/>
      <c r="AF71" s="508"/>
      <c r="AG71" s="508"/>
      <c r="AH71" s="508"/>
      <c r="AI71" s="508"/>
      <c r="AJ71" s="508"/>
      <c r="AK71" s="508"/>
      <c r="AL71" s="508"/>
      <c r="AM71" s="508"/>
      <c r="AN71" s="508"/>
      <c r="AO71" s="508"/>
      <c r="AP71" s="508"/>
      <c r="AQ71" s="508"/>
      <c r="AR71" s="508"/>
      <c r="AS71" s="508"/>
      <c r="AT71" s="508"/>
      <c r="AU71" s="508"/>
      <c r="AV71" s="508"/>
      <c r="AW71" s="508"/>
      <c r="AX71" s="508"/>
      <c r="AY71" s="508"/>
      <c r="AZ71" s="508"/>
      <c r="BA71" s="508"/>
      <c r="BB71" s="508"/>
      <c r="BC71" s="508"/>
      <c r="BD71" s="508"/>
      <c r="BE71" s="508"/>
      <c r="BF71" s="508"/>
      <c r="BG71" s="508"/>
      <c r="BH71" s="508"/>
      <c r="BI71" s="508"/>
      <c r="BJ71" s="508"/>
      <c r="BK71" s="508"/>
      <c r="BL71" s="508"/>
      <c r="BM71" s="508"/>
      <c r="BN71" s="508"/>
      <c r="BO71" s="508"/>
      <c r="BP71" s="508"/>
      <c r="BQ71" s="508"/>
      <c r="BR71" s="508"/>
      <c r="BS71" s="508"/>
      <c r="BT71" s="508"/>
      <c r="BU71" s="508"/>
      <c r="BV71" s="508"/>
      <c r="BW71" s="508"/>
      <c r="BX71" s="508"/>
      <c r="BY71" s="508"/>
      <c r="BZ71" s="508"/>
      <c r="CA71" s="508"/>
      <c r="CB71" s="508"/>
      <c r="CC71" s="508"/>
      <c r="CD71" s="508"/>
      <c r="CE71" s="508"/>
      <c r="CF71" s="508"/>
      <c r="CG71" s="508"/>
      <c r="CH71" s="508"/>
      <c r="CI71" s="508"/>
      <c r="CJ71" s="508"/>
      <c r="CK71" s="508"/>
      <c r="CL71" s="508"/>
      <c r="CM71" s="508"/>
      <c r="CN71" s="508"/>
      <c r="CO71" s="508"/>
      <c r="CP71" s="508"/>
      <c r="CQ71" s="508"/>
      <c r="CR71" s="508"/>
      <c r="CS71" s="508"/>
      <c r="CT71" s="508"/>
      <c r="CU71" s="508"/>
      <c r="CV71" s="508"/>
      <c r="CW71" s="508"/>
      <c r="CX71" s="508"/>
      <c r="CY71" s="508"/>
      <c r="CZ71" s="508"/>
      <c r="DA71" s="508"/>
      <c r="DB71" s="508"/>
      <c r="DC71" s="508"/>
      <c r="DD71" s="508"/>
      <c r="DE71" s="508"/>
      <c r="DF71" s="508"/>
      <c r="DG71" s="508"/>
      <c r="DH71" s="508"/>
      <c r="DI71" s="508"/>
      <c r="DJ71" s="508"/>
      <c r="DK71" s="508"/>
      <c r="DL71" s="508"/>
      <c r="DM71" s="508"/>
      <c r="DN71" s="508"/>
      <c r="DO71" s="508"/>
      <c r="DP71" s="508"/>
      <c r="DQ71" s="508"/>
      <c r="DR71" s="508"/>
      <c r="DS71" s="508"/>
      <c r="DT71" s="508"/>
      <c r="DU71" s="508"/>
      <c r="DV71" s="508"/>
      <c r="DW71" s="508"/>
      <c r="DX71" s="508"/>
      <c r="DY71" s="508"/>
      <c r="DZ71" s="508"/>
      <c r="EA71" s="508"/>
      <c r="EB71" s="508"/>
      <c r="EC71" s="508"/>
      <c r="ED71" s="508"/>
      <c r="EE71" s="508"/>
      <c r="EF71" s="508"/>
      <c r="EG71" s="508"/>
      <c r="EH71" s="508"/>
      <c r="EI71" s="508"/>
      <c r="EJ71" s="508"/>
      <c r="EK71" s="508"/>
      <c r="EL71" s="508"/>
      <c r="EM71" s="508"/>
      <c r="EN71" s="508"/>
      <c r="EO71" s="508"/>
      <c r="EP71" s="508"/>
      <c r="EQ71" s="508"/>
      <c r="ER71" s="508"/>
      <c r="ES71" s="508"/>
      <c r="ET71" s="508"/>
      <c r="EU71" s="508"/>
      <c r="EV71" s="508"/>
      <c r="EW71" s="508"/>
      <c r="EX71" s="508"/>
      <c r="EY71" s="508"/>
      <c r="EZ71" s="508"/>
      <c r="FA71" s="508"/>
      <c r="FB71" s="508"/>
      <c r="FC71" s="508"/>
      <c r="FD71" s="508"/>
      <c r="FE71" s="508"/>
      <c r="FF71" s="508"/>
      <c r="FG71" s="508"/>
      <c r="FH71" s="508"/>
      <c r="FI71" s="508"/>
      <c r="FJ71" s="508"/>
      <c r="FK71" s="508"/>
      <c r="FL71" s="508"/>
      <c r="FM71" s="508"/>
      <c r="FN71" s="508"/>
      <c r="FO71" s="508"/>
      <c r="FP71" s="508"/>
      <c r="FQ71" s="508"/>
      <c r="FR71" s="508"/>
      <c r="FS71" s="508"/>
      <c r="FT71" s="508"/>
      <c r="FU71" s="508"/>
      <c r="FV71" s="508"/>
      <c r="FW71" s="508"/>
      <c r="FX71" s="508"/>
      <c r="FY71" s="508"/>
      <c r="FZ71" s="508"/>
      <c r="GA71" s="508"/>
      <c r="GB71" s="508"/>
      <c r="GC71" s="508"/>
      <c r="GD71" s="508"/>
      <c r="GE71" s="508"/>
      <c r="GF71" s="508"/>
      <c r="GG71" s="508"/>
      <c r="GH71" s="508"/>
      <c r="GI71" s="508"/>
      <c r="GJ71" s="508"/>
    </row>
    <row r="72" spans="1:192" s="316" customFormat="1" outlineLevel="1" x14ac:dyDescent="0.25">
      <c r="A72" s="277"/>
      <c r="B72" s="277"/>
      <c r="C72" s="278"/>
      <c r="D72" s="281"/>
      <c r="E72" s="415" t="str">
        <f xml:space="preserve"> Debt!E$127</f>
        <v>RCF balance</v>
      </c>
      <c r="F72" s="415">
        <f xml:space="preserve"> Debt!F$127</f>
        <v>0</v>
      </c>
      <c r="G72" s="415" t="str">
        <f xml:space="preserve"> Debt!G$127</f>
        <v>$ 000s</v>
      </c>
      <c r="H72" s="415">
        <f xml:space="preserve"> Debt!H$127</f>
        <v>0</v>
      </c>
      <c r="I72" s="415">
        <f xml:space="preserve"> Debt!I$127</f>
        <v>0</v>
      </c>
      <c r="J72" s="415">
        <f ca="1" xml:space="preserve"> Debt!J$127</f>
        <v>0</v>
      </c>
      <c r="K72" s="415">
        <f ca="1" xml:space="preserve"> Debt!K$127</f>
        <v>0</v>
      </c>
      <c r="L72" s="415">
        <f xml:space="preserve"> Debt!L$127</f>
        <v>0</v>
      </c>
      <c r="M72" s="415">
        <f ca="1" xml:space="preserve"> Debt!M$127</f>
        <v>0</v>
      </c>
      <c r="N72" s="415">
        <f ca="1" xml:space="preserve"> Debt!N$127</f>
        <v>0</v>
      </c>
      <c r="O72" s="415">
        <f ca="1" xml:space="preserve"> Debt!O$127</f>
        <v>752.46250000000146</v>
      </c>
      <c r="P72" s="415">
        <f ca="1" xml:space="preserve"> Debt!P$127</f>
        <v>1476.6613750000015</v>
      </c>
      <c r="Q72" s="415">
        <f ca="1" xml:space="preserve"> Debt!Q$127</f>
        <v>0</v>
      </c>
      <c r="R72" s="415">
        <f ca="1" xml:space="preserve"> Debt!R$127</f>
        <v>0</v>
      </c>
      <c r="S72" s="415">
        <f ca="1" xml:space="preserve"> Debt!S$127</f>
        <v>651.91766169154289</v>
      </c>
      <c r="T72" s="415">
        <f ca="1" xml:space="preserve"> Debt!T$127</f>
        <v>1275.0053532338309</v>
      </c>
      <c r="U72" s="415">
        <f ca="1" xml:space="preserve"> Debt!U$127</f>
        <v>0</v>
      </c>
      <c r="V72" s="415">
        <f ca="1" xml:space="preserve"> Debt!V$127</f>
        <v>0</v>
      </c>
      <c r="W72" s="415">
        <f ca="1" xml:space="preserve"> Debt!W$127</f>
        <v>551.31234994183296</v>
      </c>
      <c r="X72" s="415">
        <f ca="1" xml:space="preserve"> Debt!X$127</f>
        <v>1082.2915911652335</v>
      </c>
      <c r="Y72" s="415">
        <f ca="1" xml:space="preserve"> Debt!Y$127</f>
        <v>0</v>
      </c>
      <c r="Z72" s="415">
        <f ca="1" xml:space="preserve"> Debt!Z$127</f>
        <v>0</v>
      </c>
      <c r="AA72" s="415">
        <f ca="1" xml:space="preserve"> Debt!AA$127</f>
        <v>450.64686561376493</v>
      </c>
      <c r="AB72" s="415">
        <f ca="1" xml:space="preserve"> Debt!AB$127</f>
        <v>871.32563719594077</v>
      </c>
      <c r="AC72" s="415">
        <f ca="1" xml:space="preserve"> Debt!AC$127</f>
        <v>0</v>
      </c>
      <c r="AD72" s="415">
        <f ca="1" xml:space="preserve"> Debt!AD$127</f>
        <v>0</v>
      </c>
      <c r="AE72" s="415">
        <f ca="1" xml:space="preserve"> Debt!AE$127</f>
        <v>349.92150807339704</v>
      </c>
      <c r="AF72" s="415">
        <f ca="1" xml:space="preserve"> Debt!AF$127</f>
        <v>669.30316138899423</v>
      </c>
      <c r="AG72" s="415">
        <f ca="1" xml:space="preserve"> Debt!AG$127</f>
        <v>0</v>
      </c>
      <c r="AH72" s="415">
        <f ca="1" xml:space="preserve"> Debt!AH$127</f>
        <v>0</v>
      </c>
      <c r="AI72" s="415">
        <f ca="1" xml:space="preserve"> Debt!AI$127</f>
        <v>249.136575197409</v>
      </c>
      <c r="AJ72" s="415">
        <f ca="1" xml:space="preserve"> Debt!AJ$127</f>
        <v>467.15974765073929</v>
      </c>
      <c r="AK72" s="415">
        <f ca="1" xml:space="preserve"> Debt!AK$127</f>
        <v>0</v>
      </c>
      <c r="AL72" s="415">
        <f ca="1" xml:space="preserve"> Debt!AL$127</f>
        <v>0</v>
      </c>
      <c r="AM72" s="415">
        <f ca="1" xml:space="preserve"> Debt!AM$127</f>
        <v>205.11379623866264</v>
      </c>
      <c r="AN72" s="415">
        <f ca="1" xml:space="preserve"> Debt!AN$127</f>
        <v>402.65602532266945</v>
      </c>
      <c r="AO72" s="415">
        <f ca="1" xml:space="preserve"> Debt!AO$127</f>
        <v>0</v>
      </c>
      <c r="AP72" s="415">
        <f ca="1" xml:space="preserve"> Debt!AP$127</f>
        <v>0</v>
      </c>
      <c r="AQ72" s="415">
        <f ca="1" xml:space="preserve"> Debt!AQ$127</f>
        <v>173.27257009129607</v>
      </c>
      <c r="AR72" s="415">
        <f ca="1" xml:space="preserve"> Debt!AR$127</f>
        <v>334.48562006192913</v>
      </c>
      <c r="AS72" s="415">
        <f ca="1" xml:space="preserve"> Debt!AS$127</f>
        <v>0</v>
      </c>
      <c r="AT72" s="415">
        <f ca="1" xml:space="preserve"> Debt!AT$127</f>
        <v>0</v>
      </c>
      <c r="AU72" s="415">
        <f ca="1" xml:space="preserve"> Debt!AU$127</f>
        <v>132.31721018588769</v>
      </c>
      <c r="AV72" s="415">
        <f ca="1" xml:space="preserve"> Debt!AV$127</f>
        <v>251.56126415242596</v>
      </c>
      <c r="AW72" s="415">
        <f ca="1" xml:space="preserve"> Debt!AW$127</f>
        <v>0</v>
      </c>
      <c r="AX72" s="415">
        <f ca="1" xml:space="preserve"> Debt!AX$127</f>
        <v>0</v>
      </c>
      <c r="AY72" s="415">
        <f ca="1" xml:space="preserve"> Debt!AY$127</f>
        <v>83.929855578684737</v>
      </c>
      <c r="AZ72" s="415">
        <f ca="1" xml:space="preserve"> Debt!AZ$127</f>
        <v>153.96381475857558</v>
      </c>
      <c r="BA72" s="415">
        <f ca="1" xml:space="preserve"> Debt!BA$127</f>
        <v>0</v>
      </c>
      <c r="BB72" s="415">
        <f ca="1" xml:space="preserve"> Debt!BB$127</f>
        <v>0</v>
      </c>
      <c r="BC72" s="415">
        <f ca="1" xml:space="preserve"> Debt!BC$127</f>
        <v>0</v>
      </c>
      <c r="BD72" s="415">
        <f ca="1" xml:space="preserve"> Debt!BD$127</f>
        <v>0</v>
      </c>
      <c r="BE72" s="415">
        <f ca="1" xml:space="preserve"> Debt!BE$127</f>
        <v>0</v>
      </c>
      <c r="BF72" s="415">
        <f ca="1" xml:space="preserve"> Debt!BF$127</f>
        <v>0</v>
      </c>
      <c r="BG72" s="415">
        <f ca="1" xml:space="preserve"> Debt!BG$127</f>
        <v>0</v>
      </c>
      <c r="BH72" s="415">
        <f ca="1" xml:space="preserve"> Debt!BH$127</f>
        <v>0</v>
      </c>
      <c r="BI72" s="415">
        <f ca="1" xml:space="preserve"> Debt!BI$127</f>
        <v>0</v>
      </c>
      <c r="BJ72" s="415">
        <f ca="1" xml:space="preserve"> Debt!BJ$127</f>
        <v>0</v>
      </c>
      <c r="BK72" s="415">
        <f ca="1" xml:space="preserve"> Debt!BK$127</f>
        <v>0</v>
      </c>
      <c r="BL72" s="415">
        <f ca="1" xml:space="preserve"> Debt!BL$127</f>
        <v>0</v>
      </c>
      <c r="BM72" s="415">
        <f ca="1" xml:space="preserve"> Debt!BM$127</f>
        <v>0</v>
      </c>
      <c r="BN72" s="415">
        <f ca="1" xml:space="preserve"> Debt!BN$127</f>
        <v>0</v>
      </c>
      <c r="BO72" s="415">
        <f ca="1" xml:space="preserve"> Debt!BO$127</f>
        <v>0</v>
      </c>
      <c r="BP72" s="415">
        <f ca="1" xml:space="preserve"> Debt!BP$127</f>
        <v>0</v>
      </c>
      <c r="BQ72" s="415">
        <f ca="1" xml:space="preserve"> Debt!BQ$127</f>
        <v>0</v>
      </c>
      <c r="BR72" s="415">
        <f ca="1" xml:space="preserve"> Debt!BR$127</f>
        <v>0</v>
      </c>
      <c r="BS72" s="415">
        <f ca="1" xml:space="preserve"> Debt!BS$127</f>
        <v>0</v>
      </c>
      <c r="BT72" s="415">
        <f ca="1" xml:space="preserve"> Debt!BT$127</f>
        <v>0</v>
      </c>
      <c r="BU72" s="415">
        <f ca="1" xml:space="preserve"> Debt!BU$127</f>
        <v>0</v>
      </c>
      <c r="BV72" s="415">
        <f ca="1" xml:space="preserve"> Debt!BV$127</f>
        <v>0</v>
      </c>
      <c r="BW72" s="415">
        <f ca="1" xml:space="preserve"> Debt!BW$127</f>
        <v>0</v>
      </c>
      <c r="BX72" s="415">
        <f ca="1" xml:space="preserve"> Debt!BX$127</f>
        <v>0</v>
      </c>
      <c r="BY72" s="415">
        <f ca="1" xml:space="preserve"> Debt!BY$127</f>
        <v>0</v>
      </c>
      <c r="BZ72" s="415">
        <f ca="1" xml:space="preserve"> Debt!BZ$127</f>
        <v>0</v>
      </c>
      <c r="CA72" s="415">
        <f ca="1" xml:space="preserve"> Debt!CA$127</f>
        <v>0</v>
      </c>
      <c r="CB72" s="415">
        <f ca="1" xml:space="preserve"> Debt!CB$127</f>
        <v>0</v>
      </c>
      <c r="CC72" s="415">
        <f ca="1" xml:space="preserve"> Debt!CC$127</f>
        <v>0</v>
      </c>
      <c r="CD72" s="415">
        <f ca="1" xml:space="preserve"> Debt!CD$127</f>
        <v>0</v>
      </c>
      <c r="CE72" s="415">
        <f ca="1" xml:space="preserve"> Debt!CE$127</f>
        <v>0</v>
      </c>
      <c r="CF72" s="415">
        <f ca="1" xml:space="preserve"> Debt!CF$127</f>
        <v>0</v>
      </c>
      <c r="CG72" s="415">
        <f ca="1" xml:space="preserve"> Debt!CG$127</f>
        <v>0</v>
      </c>
      <c r="CH72" s="415">
        <f ca="1" xml:space="preserve"> Debt!CH$127</f>
        <v>0</v>
      </c>
      <c r="CI72" s="415">
        <f ca="1" xml:space="preserve"> Debt!CI$127</f>
        <v>0</v>
      </c>
      <c r="CJ72" s="415">
        <f ca="1" xml:space="preserve"> Debt!CJ$127</f>
        <v>0</v>
      </c>
      <c r="CK72" s="415">
        <f ca="1" xml:space="preserve"> Debt!CK$127</f>
        <v>0</v>
      </c>
      <c r="CL72" s="415">
        <f ca="1" xml:space="preserve"> Debt!CL$127</f>
        <v>0</v>
      </c>
      <c r="CM72" s="415">
        <f ca="1" xml:space="preserve"> Debt!CM$127</f>
        <v>0</v>
      </c>
      <c r="CN72" s="415">
        <f ca="1" xml:space="preserve"> Debt!CN$127</f>
        <v>0</v>
      </c>
      <c r="CO72" s="415">
        <f ca="1" xml:space="preserve"> Debt!CO$127</f>
        <v>0</v>
      </c>
      <c r="CP72" s="415">
        <f ca="1" xml:space="preserve"> Debt!CP$127</f>
        <v>0</v>
      </c>
      <c r="CQ72" s="415">
        <f ca="1" xml:space="preserve"> Debt!CQ$127</f>
        <v>0</v>
      </c>
      <c r="CR72" s="415">
        <f ca="1" xml:space="preserve"> Debt!CR$127</f>
        <v>0</v>
      </c>
      <c r="CS72" s="415">
        <f ca="1" xml:space="preserve"> Debt!CS$127</f>
        <v>0</v>
      </c>
      <c r="CT72" s="415">
        <f ca="1" xml:space="preserve"> Debt!CT$127</f>
        <v>0</v>
      </c>
      <c r="CU72" s="415">
        <f ca="1" xml:space="preserve"> Debt!CU$127</f>
        <v>0</v>
      </c>
      <c r="CV72" s="415">
        <f ca="1" xml:space="preserve"> Debt!CV$127</f>
        <v>0</v>
      </c>
      <c r="CW72" s="415">
        <f ca="1" xml:space="preserve"> Debt!CW$127</f>
        <v>0</v>
      </c>
      <c r="CX72" s="415">
        <f ca="1" xml:space="preserve"> Debt!CX$127</f>
        <v>0</v>
      </c>
      <c r="CY72" s="415">
        <f ca="1" xml:space="preserve"> Debt!CY$127</f>
        <v>0</v>
      </c>
      <c r="CZ72" s="415">
        <f ca="1" xml:space="preserve"> Debt!CZ$127</f>
        <v>0</v>
      </c>
      <c r="DA72" s="415">
        <f ca="1" xml:space="preserve"> Debt!DA$127</f>
        <v>0</v>
      </c>
      <c r="DB72" s="415">
        <f ca="1" xml:space="preserve"> Debt!DB$127</f>
        <v>0</v>
      </c>
      <c r="DC72" s="415">
        <f ca="1" xml:space="preserve"> Debt!DC$127</f>
        <v>0</v>
      </c>
      <c r="DD72" s="415">
        <f ca="1" xml:space="preserve"> Debt!DD$127</f>
        <v>0</v>
      </c>
      <c r="DE72" s="415">
        <f ca="1" xml:space="preserve"> Debt!DE$127</f>
        <v>0</v>
      </c>
      <c r="DF72" s="415">
        <f ca="1" xml:space="preserve"> Debt!DF$127</f>
        <v>0</v>
      </c>
      <c r="DG72" s="415">
        <f ca="1" xml:space="preserve"> Debt!DG$127</f>
        <v>0</v>
      </c>
      <c r="DH72" s="415">
        <f ca="1" xml:space="preserve"> Debt!DH$127</f>
        <v>0</v>
      </c>
      <c r="DI72" s="415">
        <f ca="1" xml:space="preserve"> Debt!DI$127</f>
        <v>0</v>
      </c>
      <c r="DJ72" s="415">
        <f ca="1" xml:space="preserve"> Debt!DJ$127</f>
        <v>0</v>
      </c>
      <c r="DK72" s="415">
        <f ca="1" xml:space="preserve"> Debt!DK$127</f>
        <v>0</v>
      </c>
      <c r="DL72" s="415">
        <f ca="1" xml:space="preserve"> Debt!DL$127</f>
        <v>0</v>
      </c>
      <c r="DM72" s="415">
        <f ca="1" xml:space="preserve"> Debt!DM$127</f>
        <v>0</v>
      </c>
      <c r="DN72" s="415">
        <f ca="1" xml:space="preserve"> Debt!DN$127</f>
        <v>0</v>
      </c>
      <c r="DO72" s="415">
        <f ca="1" xml:space="preserve"> Debt!DO$127</f>
        <v>0</v>
      </c>
      <c r="DP72" s="415">
        <f ca="1" xml:space="preserve"> Debt!DP$127</f>
        <v>0</v>
      </c>
      <c r="DQ72" s="415">
        <f ca="1" xml:space="preserve"> Debt!DQ$127</f>
        <v>0</v>
      </c>
      <c r="DR72" s="415">
        <f ca="1" xml:space="preserve"> Debt!DR$127</f>
        <v>0</v>
      </c>
      <c r="DS72" s="415">
        <f ca="1" xml:space="preserve"> Debt!DS$127</f>
        <v>0</v>
      </c>
      <c r="DT72" s="415">
        <f ca="1" xml:space="preserve"> Debt!DT$127</f>
        <v>0</v>
      </c>
      <c r="DU72" s="415">
        <f ca="1" xml:space="preserve"> Debt!DU$127</f>
        <v>0</v>
      </c>
      <c r="DV72" s="415">
        <f ca="1" xml:space="preserve"> Debt!DV$127</f>
        <v>0</v>
      </c>
      <c r="DW72" s="415">
        <f ca="1" xml:space="preserve"> Debt!DW$127</f>
        <v>0</v>
      </c>
      <c r="DX72" s="415">
        <f ca="1" xml:space="preserve"> Debt!DX$127</f>
        <v>0</v>
      </c>
      <c r="DY72" s="415">
        <f ca="1" xml:space="preserve"> Debt!DY$127</f>
        <v>0</v>
      </c>
      <c r="DZ72" s="415">
        <f ca="1" xml:space="preserve"> Debt!DZ$127</f>
        <v>0</v>
      </c>
      <c r="EA72" s="415">
        <f ca="1" xml:space="preserve"> Debt!EA$127</f>
        <v>0</v>
      </c>
      <c r="EB72" s="415">
        <f ca="1" xml:space="preserve"> Debt!EB$127</f>
        <v>0</v>
      </c>
      <c r="EC72" s="415">
        <f ca="1" xml:space="preserve"> Debt!EC$127</f>
        <v>0</v>
      </c>
      <c r="ED72" s="415">
        <f ca="1" xml:space="preserve"> Debt!ED$127</f>
        <v>0</v>
      </c>
      <c r="EE72" s="415">
        <f ca="1" xml:space="preserve"> Debt!EE$127</f>
        <v>0</v>
      </c>
      <c r="EF72" s="415">
        <f ca="1" xml:space="preserve"> Debt!EF$127</f>
        <v>0</v>
      </c>
      <c r="EG72" s="415">
        <f ca="1" xml:space="preserve"> Debt!EG$127</f>
        <v>0</v>
      </c>
      <c r="EH72" s="415">
        <f ca="1" xml:space="preserve"> Debt!EH$127</f>
        <v>0</v>
      </c>
      <c r="EI72" s="415">
        <f ca="1" xml:space="preserve"> Debt!EI$127</f>
        <v>0</v>
      </c>
      <c r="EJ72" s="415">
        <f ca="1" xml:space="preserve"> Debt!EJ$127</f>
        <v>0</v>
      </c>
      <c r="EK72" s="415">
        <f ca="1" xml:space="preserve"> Debt!EK$127</f>
        <v>0</v>
      </c>
      <c r="EL72" s="415">
        <f ca="1" xml:space="preserve"> Debt!EL$127</f>
        <v>0</v>
      </c>
      <c r="EM72" s="415">
        <f ca="1" xml:space="preserve"> Debt!EM$127</f>
        <v>0</v>
      </c>
      <c r="EN72" s="415">
        <f ca="1" xml:space="preserve"> Debt!EN$127</f>
        <v>0</v>
      </c>
      <c r="EO72" s="415">
        <f ca="1" xml:space="preserve"> Debt!EO$127</f>
        <v>0</v>
      </c>
      <c r="EP72" s="415">
        <f ca="1" xml:space="preserve"> Debt!EP$127</f>
        <v>0</v>
      </c>
      <c r="EQ72" s="415">
        <f ca="1" xml:space="preserve"> Debt!EQ$127</f>
        <v>0</v>
      </c>
      <c r="ER72" s="415">
        <f ca="1" xml:space="preserve"> Debt!ER$127</f>
        <v>0</v>
      </c>
      <c r="ES72" s="415">
        <f ca="1" xml:space="preserve"> Debt!ES$127</f>
        <v>0</v>
      </c>
      <c r="ET72" s="415">
        <f ca="1" xml:space="preserve"> Debt!ET$127</f>
        <v>0</v>
      </c>
      <c r="EU72" s="415">
        <f ca="1" xml:space="preserve"> Debt!EU$127</f>
        <v>0</v>
      </c>
      <c r="EV72" s="415">
        <f ca="1" xml:space="preserve"> Debt!EV$127</f>
        <v>0</v>
      </c>
      <c r="EW72" s="415">
        <f ca="1" xml:space="preserve"> Debt!EW$127</f>
        <v>0</v>
      </c>
      <c r="EX72" s="415">
        <f ca="1" xml:space="preserve"> Debt!EX$127</f>
        <v>0</v>
      </c>
      <c r="EY72" s="415">
        <f ca="1" xml:space="preserve"> Debt!EY$127</f>
        <v>0</v>
      </c>
      <c r="EZ72" s="415">
        <f ca="1" xml:space="preserve"> Debt!EZ$127</f>
        <v>0</v>
      </c>
      <c r="FA72" s="415">
        <f ca="1" xml:space="preserve"> Debt!FA$127</f>
        <v>0</v>
      </c>
      <c r="FB72" s="415">
        <f ca="1" xml:space="preserve"> Debt!FB$127</f>
        <v>0</v>
      </c>
      <c r="FC72" s="415">
        <f ca="1" xml:space="preserve"> Debt!FC$127</f>
        <v>0</v>
      </c>
      <c r="FD72" s="415">
        <f ca="1" xml:space="preserve"> Debt!FD$127</f>
        <v>0</v>
      </c>
      <c r="FE72" s="415">
        <f ca="1" xml:space="preserve"> Debt!FE$127</f>
        <v>0</v>
      </c>
      <c r="FF72" s="415">
        <f ca="1" xml:space="preserve"> Debt!FF$127</f>
        <v>0</v>
      </c>
      <c r="FG72" s="415">
        <f ca="1" xml:space="preserve"> Debt!FG$127</f>
        <v>0</v>
      </c>
      <c r="FH72" s="415">
        <f ca="1" xml:space="preserve"> Debt!FH$127</f>
        <v>0</v>
      </c>
      <c r="FI72" s="415">
        <f ca="1" xml:space="preserve"> Debt!FI$127</f>
        <v>0</v>
      </c>
      <c r="FJ72" s="415">
        <f ca="1" xml:space="preserve"> Debt!FJ$127</f>
        <v>0</v>
      </c>
      <c r="FK72" s="415">
        <f ca="1" xml:space="preserve"> Debt!FK$127</f>
        <v>0</v>
      </c>
      <c r="FL72" s="415">
        <f ca="1" xml:space="preserve"> Debt!FL$127</f>
        <v>0</v>
      </c>
      <c r="FM72" s="415">
        <f ca="1" xml:space="preserve"> Debt!FM$127</f>
        <v>0</v>
      </c>
      <c r="FN72" s="415">
        <f ca="1" xml:space="preserve"> Debt!FN$127</f>
        <v>0</v>
      </c>
      <c r="FO72" s="415">
        <f ca="1" xml:space="preserve"> Debt!FO$127</f>
        <v>0</v>
      </c>
      <c r="FP72" s="415">
        <f ca="1" xml:space="preserve"> Debt!FP$127</f>
        <v>0</v>
      </c>
      <c r="FQ72" s="415">
        <f ca="1" xml:space="preserve"> Debt!FQ$127</f>
        <v>0</v>
      </c>
      <c r="FR72" s="415">
        <f ca="1" xml:space="preserve"> Debt!FR$127</f>
        <v>0</v>
      </c>
      <c r="FS72" s="415">
        <f ca="1" xml:space="preserve"> Debt!FS$127</f>
        <v>0</v>
      </c>
      <c r="FT72" s="415">
        <f ca="1" xml:space="preserve"> Debt!FT$127</f>
        <v>0</v>
      </c>
      <c r="FU72" s="415">
        <f ca="1" xml:space="preserve"> Debt!FU$127</f>
        <v>0</v>
      </c>
      <c r="FV72" s="415">
        <f ca="1" xml:space="preserve"> Debt!FV$127</f>
        <v>0</v>
      </c>
      <c r="FW72" s="415">
        <f ca="1" xml:space="preserve"> Debt!FW$127</f>
        <v>0</v>
      </c>
      <c r="FX72" s="415">
        <f ca="1" xml:space="preserve"> Debt!FX$127</f>
        <v>0</v>
      </c>
      <c r="FY72" s="415">
        <f ca="1" xml:space="preserve"> Debt!FY$127</f>
        <v>0</v>
      </c>
      <c r="FZ72" s="415">
        <f ca="1" xml:space="preserve"> Debt!FZ$127</f>
        <v>0</v>
      </c>
      <c r="GA72" s="415">
        <f ca="1" xml:space="preserve"> Debt!GA$127</f>
        <v>0</v>
      </c>
      <c r="GB72" s="415">
        <f ca="1" xml:space="preserve"> Debt!GB$127</f>
        <v>0</v>
      </c>
      <c r="GC72" s="415">
        <f ca="1" xml:space="preserve"> Debt!GC$127</f>
        <v>0</v>
      </c>
      <c r="GD72" s="415">
        <f ca="1" xml:space="preserve"> Debt!GD$127</f>
        <v>0</v>
      </c>
      <c r="GE72" s="415">
        <f ca="1" xml:space="preserve"> Debt!GE$127</f>
        <v>0</v>
      </c>
      <c r="GF72" s="415">
        <f ca="1" xml:space="preserve"> Debt!GF$127</f>
        <v>0</v>
      </c>
      <c r="GG72" s="415">
        <f ca="1" xml:space="preserve"> Debt!GG$127</f>
        <v>0</v>
      </c>
      <c r="GH72" s="415">
        <f ca="1" xml:space="preserve"> Debt!GH$127</f>
        <v>0</v>
      </c>
      <c r="GI72" s="415">
        <f ca="1" xml:space="preserve"> Debt!GI$127</f>
        <v>0</v>
      </c>
      <c r="GJ72" s="415">
        <f ca="1" xml:space="preserve"> Debt!GJ$127</f>
        <v>0</v>
      </c>
    </row>
    <row r="73" spans="1:192" s="316" customFormat="1" outlineLevel="1" x14ac:dyDescent="0.25">
      <c r="A73" s="277"/>
      <c r="B73" s="277"/>
      <c r="C73" s="278"/>
      <c r="D73" s="281"/>
      <c r="E73" s="415" t="str">
        <f xml:space="preserve"> Tax!E$89</f>
        <v>Deferred tax balance</v>
      </c>
      <c r="F73" s="415">
        <f xml:space="preserve"> Tax!F$89</f>
        <v>0</v>
      </c>
      <c r="G73" s="415" t="str">
        <f xml:space="preserve"> Tax!G$89</f>
        <v>$ 000s</v>
      </c>
      <c r="H73" s="415">
        <f xml:space="preserve"> Tax!H$89</f>
        <v>0</v>
      </c>
      <c r="I73" s="415">
        <f xml:space="preserve"> Tax!I$89</f>
        <v>0</v>
      </c>
      <c r="J73" s="415">
        <f xml:space="preserve"> Tax!J$89</f>
        <v>0</v>
      </c>
      <c r="K73" s="415">
        <f ca="1" xml:space="preserve"> Tax!K$89</f>
        <v>0</v>
      </c>
      <c r="L73" s="415">
        <f xml:space="preserve"> Tax!L$89</f>
        <v>0</v>
      </c>
      <c r="M73" s="415">
        <f ca="1" xml:space="preserve"> Tax!M$89</f>
        <v>542.37500000000034</v>
      </c>
      <c r="N73" s="415">
        <f ca="1" xml:space="preserve"> Tax!N$89</f>
        <v>1182.5100000000007</v>
      </c>
      <c r="O73" s="415">
        <f ca="1" xml:space="preserve"> Tax!O$89</f>
        <v>1182.0175000000004</v>
      </c>
      <c r="P73" s="415">
        <f ca="1" xml:space="preserve"> Tax!P$89</f>
        <v>1187.1777250000005</v>
      </c>
      <c r="Q73" s="415">
        <f ca="1" xml:space="preserve"> Tax!Q$89</f>
        <v>1737.7135663896775</v>
      </c>
      <c r="R73" s="415">
        <f ca="1" xml:space="preserve"> Tax!R$89</f>
        <v>2394.7422977329616</v>
      </c>
      <c r="S73" s="415">
        <f ca="1" xml:space="preserve"> Tax!S$89</f>
        <v>2414.3587653946529</v>
      </c>
      <c r="T73" s="415">
        <f ca="1" xml:space="preserve"> Tax!T$89</f>
        <v>2439.7412270861951</v>
      </c>
      <c r="U73" s="415">
        <f ca="1" xml:space="preserve"> Tax!U$89</f>
        <v>3008.6454520540328</v>
      </c>
      <c r="V73" s="415">
        <f ca="1" xml:space="preserve"> Tax!V$89</f>
        <v>3682.5960056294398</v>
      </c>
      <c r="W73" s="415">
        <f ca="1" xml:space="preserve"> Tax!W$89</f>
        <v>3722.333535641073</v>
      </c>
      <c r="X73" s="415">
        <f ca="1" xml:space="preserve"> Tax!X$89</f>
        <v>3766.1376873963927</v>
      </c>
      <c r="Y73" s="415">
        <f ca="1" xml:space="preserve"> Tax!Y$89</f>
        <v>4353.3816681056351</v>
      </c>
      <c r="Z73" s="415">
        <f ca="1" xml:space="preserve"> Tax!Z$89</f>
        <v>5044.2819950463381</v>
      </c>
      <c r="AA73" s="415">
        <f ca="1" xml:space="preserve"> Tax!AA$89</f>
        <v>5104.1526219235848</v>
      </c>
      <c r="AB73" s="415">
        <f ca="1" xml:space="preserve"> Tax!AB$89</f>
        <v>5170.0168676071498</v>
      </c>
      <c r="AC73" s="415">
        <f ca="1" xml:space="preserve"> Tax!AC$89</f>
        <v>5775.7368284220702</v>
      </c>
      <c r="AD73" s="415">
        <f ca="1" xml:space="preserve"> Tax!AD$89</f>
        <v>6483.6147408008801</v>
      </c>
      <c r="AE73" s="415">
        <f ca="1" xml:space="preserve"> Tax!AE$89</f>
        <v>6563.6304391862004</v>
      </c>
      <c r="AF73" s="415">
        <f ca="1" xml:space="preserve"> Tax!AF$89</f>
        <v>6649.7541085230814</v>
      </c>
      <c r="AG73" s="415">
        <f ca="1" xml:space="preserve"> Tax!AG$89</f>
        <v>7273.9211599050923</v>
      </c>
      <c r="AH73" s="415">
        <f ca="1" xml:space="preserve"> Tax!AH$89</f>
        <v>7998.8043314262959</v>
      </c>
      <c r="AI73" s="415">
        <f ca="1" xml:space="preserve"> Tax!AI$89</f>
        <v>8098.9770163868143</v>
      </c>
      <c r="AJ73" s="415">
        <f ca="1" xml:space="preserve"> Tax!AJ$89</f>
        <v>8205.372381896148</v>
      </c>
      <c r="AK73" s="415">
        <f ca="1" xml:space="preserve"> Tax!AK$89</f>
        <v>8848.0124988908519</v>
      </c>
      <c r="AL73" s="415">
        <f ca="1" xml:space="preserve"> Tax!AL$89</f>
        <v>9529.5981106851541</v>
      </c>
      <c r="AM73" s="415">
        <f ca="1" xml:space="preserve"> Tax!AM$89</f>
        <v>9593.1182051508968</v>
      </c>
      <c r="AN73" s="415">
        <f ca="1" xml:space="preserve"> Tax!AN$89</f>
        <v>9643.462294893352</v>
      </c>
      <c r="AO73" s="415">
        <f ca="1" xml:space="preserve"> Tax!AO$89</f>
        <v>9681.289180148684</v>
      </c>
      <c r="AP73" s="415">
        <f ca="1" xml:space="preserve"> Tax!AP$89</f>
        <v>9707.2247211412505</v>
      </c>
      <c r="AQ73" s="415">
        <f ca="1" xml:space="preserve"> Tax!AQ$89</f>
        <v>9721.8634850841881</v>
      </c>
      <c r="AR73" s="415">
        <f ca="1" xml:space="preserve"> Tax!AR$89</f>
        <v>9725.7703108299793</v>
      </c>
      <c r="AS73" s="415">
        <f ca="1" xml:space="preserve"> Tax!AS$89</f>
        <v>9719.4817952884805</v>
      </c>
      <c r="AT73" s="415">
        <f ca="1" xml:space="preserve"> Tax!AT$89</f>
        <v>9703.5077055240581</v>
      </c>
      <c r="AU73" s="415">
        <f ca="1" xml:space="preserve"> Tax!AU$89</f>
        <v>9678.3323202478568</v>
      </c>
      <c r="AV73" s="415">
        <f ca="1" xml:space="preserve"> Tax!AV$89</f>
        <v>9644.4157042354636</v>
      </c>
      <c r="AW73" s="415">
        <f ca="1" xml:space="preserve"> Tax!AW$89</f>
        <v>9602.1949190236901</v>
      </c>
      <c r="AX73" s="415">
        <f ca="1" xml:space="preserve"> Tax!AX$89</f>
        <v>9552.0851730725044</v>
      </c>
      <c r="AY73" s="415">
        <f ca="1" xml:space="preserve"> Tax!AY$89</f>
        <v>9494.4809144188785</v>
      </c>
      <c r="AZ73" s="415">
        <f ca="1" xml:space="preserve"> Tax!AZ$89</f>
        <v>9429.7568686979339</v>
      </c>
      <c r="BA73" s="415">
        <f ca="1" xml:space="preserve"> Tax!BA$89</f>
        <v>9358.2690252630364</v>
      </c>
      <c r="BB73" s="415">
        <f ca="1" xml:space="preserve"> Tax!BB$89</f>
        <v>9280.3555739998847</v>
      </c>
      <c r="BC73" s="415">
        <f ca="1" xml:space="preserve"> Tax!BC$89</f>
        <v>9196.3377952998908</v>
      </c>
      <c r="BD73" s="415">
        <f ca="1" xml:space="preserve"> Tax!BD$89</f>
        <v>9106.5209055348951</v>
      </c>
      <c r="BE73" s="415">
        <f ca="1" xml:space="preserve"> Tax!BE$89</f>
        <v>9011.1948602581506</v>
      </c>
      <c r="BF73" s="415">
        <f ca="1" xml:space="preserve"> Tax!BF$89</f>
        <v>8910.6351172452432</v>
      </c>
      <c r="BG73" s="415">
        <f ca="1" xml:space="preserve"> Tax!BG$89</f>
        <v>8805.1033613829804</v>
      </c>
      <c r="BH73" s="415">
        <f ca="1" xml:space="preserve"> Tax!BH$89</f>
        <v>8694.8481933138301</v>
      </c>
      <c r="BI73" s="415">
        <f ca="1" xml:space="preserve"> Tax!BI$89</f>
        <v>8580.1057836481377</v>
      </c>
      <c r="BJ73" s="415">
        <f ca="1" xml:space="preserve"> Tax!BJ$89</f>
        <v>8461.1004944657307</v>
      </c>
      <c r="BK73" s="415">
        <f ca="1" xml:space="preserve"> Tax!BK$89</f>
        <v>8338.0454697424448</v>
      </c>
      <c r="BL73" s="415">
        <f ca="1" xml:space="preserve"> Tax!BL$89</f>
        <v>8211.1431962553233</v>
      </c>
      <c r="BM73" s="415">
        <f ca="1" xml:space="preserve"> Tax!BM$89</f>
        <v>8080.5860364425571</v>
      </c>
      <c r="BN73" s="415">
        <f ca="1" xml:space="preserve"> Tax!BN$89</f>
        <v>7946.556734620428</v>
      </c>
      <c r="BO73" s="415">
        <f ca="1" xml:space="preserve"> Tax!BO$89</f>
        <v>7809.2288978894067</v>
      </c>
      <c r="BP73" s="415">
        <f ca="1" xml:space="preserve"> Tax!BP$89</f>
        <v>7668.7674529949363</v>
      </c>
      <c r="BQ73" s="415">
        <f ca="1" xml:space="preserve"> Tax!BQ$89</f>
        <v>7525.3290803451901</v>
      </c>
      <c r="BR73" s="415">
        <f ca="1" xml:space="preserve"> Tax!BR$89</f>
        <v>7379.06262632793</v>
      </c>
      <c r="BS73" s="415">
        <f ca="1" xml:space="preserve"> Tax!BS$89</f>
        <v>7230.109495011533</v>
      </c>
      <c r="BT73" s="415">
        <f ca="1" xml:space="preserve"> Tax!BT$89</f>
        <v>7078.6040202609565</v>
      </c>
      <c r="BU73" s="415">
        <f ca="1" xml:space="preserve"> Tax!BU$89</f>
        <v>6924.6738192479088</v>
      </c>
      <c r="BV73" s="415">
        <f ca="1" xml:space="preserve"> Tax!BV$89</f>
        <v>6768.4401282855133</v>
      </c>
      <c r="BW73" s="415">
        <f ca="1" xml:space="preserve"> Tax!BW$89</f>
        <v>6610.0181218712378</v>
      </c>
      <c r="BX73" s="415">
        <f ca="1" xml:space="preserve"> Tax!BX$89</f>
        <v>6449.517215777676</v>
      </c>
      <c r="BY73" s="415">
        <f ca="1" xml:space="preserve"> Tax!BY$89</f>
        <v>6287.0413549887917</v>
      </c>
      <c r="BZ73" s="415">
        <f ca="1" xml:space="preserve"> Tax!BZ$89</f>
        <v>6122.6892872393519</v>
      </c>
      <c r="CA73" s="415">
        <f ca="1" xml:space="preserve"> Tax!CA$89</f>
        <v>5956.5548228773841</v>
      </c>
      <c r="CB73" s="415">
        <f ca="1" xml:space="preserve"> Tax!CB$89</f>
        <v>5788.7270817335148</v>
      </c>
      <c r="CC73" s="415">
        <f ca="1" xml:space="preserve"> Tax!CC$89</f>
        <v>5619.2907276468386</v>
      </c>
      <c r="CD73" s="415">
        <f ca="1" xml:space="preserve"> Tax!CD$89</f>
        <v>5448.3261912644975</v>
      </c>
      <c r="CE73" s="415">
        <f ca="1" xml:space="preserve"> Tax!CE$89</f>
        <v>5275.9098817012728</v>
      </c>
      <c r="CF73" s="415">
        <f ca="1" xml:space="preserve"> Tax!CF$89</f>
        <v>5102.1143876162087</v>
      </c>
      <c r="CG73" s="415">
        <f ca="1" xml:space="preserve"> Tax!CG$89</f>
        <v>4927.0086682353976</v>
      </c>
      <c r="CH73" s="415">
        <f ca="1" xml:space="preserve"> Tax!CH$89</f>
        <v>4750.6582348236279</v>
      </c>
      <c r="CI73" s="415">
        <f ca="1" xml:space="preserve"> Tax!CI$89</f>
        <v>4573.1253230824468</v>
      </c>
      <c r="CJ73" s="415">
        <f ca="1" xml:space="preserve"> Tax!CJ$89</f>
        <v>4394.4690569283239</v>
      </c>
      <c r="CK73" s="415">
        <f ca="1" xml:space="preserve"> Tax!CK$89</f>
        <v>4214.7456040819079</v>
      </c>
      <c r="CL73" s="415">
        <f ca="1" xml:space="preserve"> Tax!CL$89</f>
        <v>4034.0083238778125</v>
      </c>
      <c r="CM73" s="415">
        <f ca="1" xml:space="preserve"> Tax!CM$89</f>
        <v>3852.3079076839222</v>
      </c>
      <c r="CN73" s="415">
        <f ca="1" xml:space="preserve"> Tax!CN$89</f>
        <v>3669.6925122997263</v>
      </c>
      <c r="CO73" s="415">
        <f ca="1" xml:space="preserve"> Tax!CO$89</f>
        <v>3486.2078866847401</v>
      </c>
      <c r="CP73" s="415">
        <f ca="1" xml:space="preserve"> Tax!CP$89</f>
        <v>3301.8974923505034</v>
      </c>
      <c r="CQ73" s="415">
        <f ca="1" xml:space="preserve"> Tax!CQ$89</f>
        <v>3116.802617732978</v>
      </c>
      <c r="CR73" s="415">
        <f ca="1" xml:space="preserve"> Tax!CR$89</f>
        <v>2930.9624868463293</v>
      </c>
      <c r="CS73" s="415">
        <f ca="1" xml:space="preserve"> Tax!CS$89</f>
        <v>2744.4143625040128</v>
      </c>
      <c r="CT73" s="415">
        <f ca="1" xml:space="preserve"> Tax!CT$89</f>
        <v>2557.1936443788122</v>
      </c>
      <c r="CU73" s="415">
        <f ca="1" xml:space="preserve"> Tax!CU$89</f>
        <v>2369.3339621598716</v>
      </c>
      <c r="CV73" s="415">
        <f ca="1" xml:space="preserve"> Tax!CV$89</f>
        <v>2180.867264051878</v>
      </c>
      <c r="CW73" s="415">
        <f ca="1" xml:space="preserve"> Tax!CW$89</f>
        <v>1991.8239008492837</v>
      </c>
      <c r="CX73" s="415">
        <f ca="1" xml:space="preserve"> Tax!CX$89</f>
        <v>1802.2327058068195</v>
      </c>
      <c r="CY73" s="415">
        <f ca="1" xml:space="preserve"> Tax!CY$89</f>
        <v>1612.1210705164783</v>
      </c>
      <c r="CZ73" s="415">
        <f ca="1" xml:space="preserve"> Tax!CZ$89</f>
        <v>1421.5150169906544</v>
      </c>
      <c r="DA73" s="415">
        <f ca="1" xml:space="preserve"> Tax!DA$89</f>
        <v>1230.4392661411216</v>
      </c>
      <c r="DB73" s="415">
        <f ca="1" xml:space="preserve"> Tax!DB$89</f>
        <v>1038.9173028340654</v>
      </c>
      <c r="DC73" s="415">
        <f ca="1" xml:space="preserve"> Tax!DC$89</f>
        <v>846.97143769236209</v>
      </c>
      <c r="DD73" s="415">
        <f ca="1" xml:space="preserve"> Tax!DD$89</f>
        <v>654.62286580774389</v>
      </c>
      <c r="DE73" s="415">
        <f ca="1" xml:space="preserve"> Tax!DE$89</f>
        <v>461.8917225173567</v>
      </c>
      <c r="DF73" s="415">
        <f ca="1" xml:space="preserve"> Tax!DF$89</f>
        <v>268.79713639148883</v>
      </c>
      <c r="DG73" s="415">
        <f ca="1" xml:space="preserve"> Tax!DG$89</f>
        <v>75.357279571914376</v>
      </c>
      <c r="DH73" s="415">
        <f ca="1" xml:space="preserve"> Tax!DH$89</f>
        <v>-118.41058440668141</v>
      </c>
      <c r="DI73" s="415">
        <f ca="1" xml:space="preserve"> Tax!DI$89</f>
        <v>-112.49005518634749</v>
      </c>
      <c r="DJ73" s="415">
        <f ca="1" xml:space="preserve"> Tax!DJ$89</f>
        <v>-106.86555242703025</v>
      </c>
      <c r="DK73" s="415">
        <f ca="1" xml:space="preserve"> Tax!DK$89</f>
        <v>-101.52227480567882</v>
      </c>
      <c r="DL73" s="415">
        <f ca="1" xml:space="preserve"> Tax!DL$89</f>
        <v>-96.446161065394961</v>
      </c>
      <c r="DM73" s="415">
        <f ca="1" xml:space="preserve"> Tax!DM$89</f>
        <v>-91.623853012125437</v>
      </c>
      <c r="DN73" s="415">
        <f ca="1" xml:space="preserve"> Tax!DN$89</f>
        <v>-87.042660361519324</v>
      </c>
      <c r="DO73" s="415">
        <f ca="1" xml:space="preserve"> Tax!DO$89</f>
        <v>-82.690527343443478</v>
      </c>
      <c r="DP73" s="415">
        <f ca="1" xml:space="preserve"> Tax!DP$89</f>
        <v>-78.556000976271378</v>
      </c>
      <c r="DQ73" s="415">
        <f ca="1" xml:space="preserve"> Tax!DQ$89</f>
        <v>-74.628200927457783</v>
      </c>
      <c r="DR73" s="415">
        <f ca="1" xml:space="preserve"> Tax!DR$89</f>
        <v>-70.896790881084939</v>
      </c>
      <c r="DS73" s="415">
        <f ca="1" xml:space="preserve"> Tax!DS$89</f>
        <v>-67.351951337030755</v>
      </c>
      <c r="DT73" s="415">
        <f ca="1" xml:space="preserve"> Tax!DT$89</f>
        <v>-63.984353770179268</v>
      </c>
      <c r="DU73" s="415">
        <f ca="1" xml:space="preserve"> Tax!DU$89</f>
        <v>-60.785136081670316</v>
      </c>
      <c r="DV73" s="415">
        <f ca="1" xml:space="preserve"> Tax!DV$89</f>
        <v>-57.745879277586937</v>
      </c>
      <c r="DW73" s="415">
        <f ca="1" xml:space="preserve"> Tax!DW$89</f>
        <v>-54.858585313707636</v>
      </c>
      <c r="DX73" s="415">
        <f ca="1" xml:space="preserve"> Tax!DX$89</f>
        <v>-52.115656048022288</v>
      </c>
      <c r="DY73" s="415">
        <f ca="1" xml:space="preserve"> Tax!DY$89</f>
        <v>-49.509873245621407</v>
      </c>
      <c r="DZ73" s="415">
        <f ca="1" xml:space="preserve"> Tax!DZ$89</f>
        <v>-47.03437958334041</v>
      </c>
      <c r="EA73" s="415">
        <f ca="1" xml:space="preserve"> Tax!EA$89</f>
        <v>-44.68266060417352</v>
      </c>
      <c r="EB73" s="415">
        <f ca="1" xml:space="preserve"> Tax!EB$89</f>
        <v>-1.4779288903810084E-12</v>
      </c>
      <c r="EC73" s="415">
        <f ca="1" xml:space="preserve"> Tax!EC$89</f>
        <v>-1.4779288903810084E-12</v>
      </c>
      <c r="ED73" s="415">
        <f ca="1" xml:space="preserve"> Tax!ED$89</f>
        <v>-1.4779288903810084E-12</v>
      </c>
      <c r="EE73" s="415">
        <f ca="1" xml:space="preserve"> Tax!EE$89</f>
        <v>-1.4779288903810084E-12</v>
      </c>
      <c r="EF73" s="415">
        <f ca="1" xml:space="preserve"> Tax!EF$89</f>
        <v>-1.4779288903810084E-12</v>
      </c>
      <c r="EG73" s="415">
        <f ca="1" xml:space="preserve"> Tax!EG$89</f>
        <v>-1.4779288903810084E-12</v>
      </c>
      <c r="EH73" s="415">
        <f ca="1" xml:space="preserve"> Tax!EH$89</f>
        <v>-1.4779288903810084E-12</v>
      </c>
      <c r="EI73" s="415">
        <f ca="1" xml:space="preserve"> Tax!EI$89</f>
        <v>-1.4779288903810084E-12</v>
      </c>
      <c r="EJ73" s="415">
        <f ca="1" xml:space="preserve"> Tax!EJ$89</f>
        <v>-1.4779288903810084E-12</v>
      </c>
      <c r="EK73" s="415">
        <f ca="1" xml:space="preserve"> Tax!EK$89</f>
        <v>-1.4779288903810084E-12</v>
      </c>
      <c r="EL73" s="415">
        <f ca="1" xml:space="preserve"> Tax!EL$89</f>
        <v>-1.4779288903810084E-12</v>
      </c>
      <c r="EM73" s="415">
        <f ca="1" xml:space="preserve"> Tax!EM$89</f>
        <v>-1.4779288903810084E-12</v>
      </c>
      <c r="EN73" s="415">
        <f ca="1" xml:space="preserve"> Tax!EN$89</f>
        <v>-1.4779288903810084E-12</v>
      </c>
      <c r="EO73" s="415">
        <f ca="1" xml:space="preserve"> Tax!EO$89</f>
        <v>-1.4779288903810084E-12</v>
      </c>
      <c r="EP73" s="415">
        <f ca="1" xml:space="preserve"> Tax!EP$89</f>
        <v>-1.4779288903810084E-12</v>
      </c>
      <c r="EQ73" s="415">
        <f ca="1" xml:space="preserve"> Tax!EQ$89</f>
        <v>-1.4779288903810084E-12</v>
      </c>
      <c r="ER73" s="415">
        <f ca="1" xml:space="preserve"> Tax!ER$89</f>
        <v>-1.4779288903810084E-12</v>
      </c>
      <c r="ES73" s="415">
        <f ca="1" xml:space="preserve"> Tax!ES$89</f>
        <v>-1.4779288903810084E-12</v>
      </c>
      <c r="ET73" s="415">
        <f ca="1" xml:space="preserve"> Tax!ET$89</f>
        <v>-1.4779288903810084E-12</v>
      </c>
      <c r="EU73" s="415">
        <f ca="1" xml:space="preserve"> Tax!EU$89</f>
        <v>-1.4779288903810084E-12</v>
      </c>
      <c r="EV73" s="415">
        <f ca="1" xml:space="preserve"> Tax!EV$89</f>
        <v>-1.4779288903810084E-12</v>
      </c>
      <c r="EW73" s="415">
        <f ca="1" xml:space="preserve"> Tax!EW$89</f>
        <v>-1.4779288903810084E-12</v>
      </c>
      <c r="EX73" s="415">
        <f ca="1" xml:space="preserve"> Tax!EX$89</f>
        <v>-1.4779288903810084E-12</v>
      </c>
      <c r="EY73" s="415">
        <f ca="1" xml:space="preserve"> Tax!EY$89</f>
        <v>-1.4779288903810084E-12</v>
      </c>
      <c r="EZ73" s="415">
        <f ca="1" xml:space="preserve"> Tax!EZ$89</f>
        <v>-1.4779288903810084E-12</v>
      </c>
      <c r="FA73" s="415">
        <f ca="1" xml:space="preserve"> Tax!FA$89</f>
        <v>-1.4779288903810084E-12</v>
      </c>
      <c r="FB73" s="415">
        <f ca="1" xml:space="preserve"> Tax!FB$89</f>
        <v>-1.4779288903810084E-12</v>
      </c>
      <c r="FC73" s="415">
        <f ca="1" xml:space="preserve"> Tax!FC$89</f>
        <v>-1.4779288903810084E-12</v>
      </c>
      <c r="FD73" s="415">
        <f ca="1" xml:space="preserve"> Tax!FD$89</f>
        <v>-1.4779288903810084E-12</v>
      </c>
      <c r="FE73" s="415">
        <f ca="1" xml:space="preserve"> Tax!FE$89</f>
        <v>-1.4779288903810084E-12</v>
      </c>
      <c r="FF73" s="415">
        <f ca="1" xml:space="preserve"> Tax!FF$89</f>
        <v>-1.4779288903810084E-12</v>
      </c>
      <c r="FG73" s="415">
        <f ca="1" xml:space="preserve"> Tax!FG$89</f>
        <v>-1.4779288903810084E-12</v>
      </c>
      <c r="FH73" s="415">
        <f ca="1" xml:space="preserve"> Tax!FH$89</f>
        <v>-1.4779288903810084E-12</v>
      </c>
      <c r="FI73" s="415">
        <f ca="1" xml:space="preserve"> Tax!FI$89</f>
        <v>-1.4779288903810084E-12</v>
      </c>
      <c r="FJ73" s="415">
        <f ca="1" xml:space="preserve"> Tax!FJ$89</f>
        <v>-1.4779288903810084E-12</v>
      </c>
      <c r="FK73" s="415">
        <f ca="1" xml:space="preserve"> Tax!FK$89</f>
        <v>-1.4779288903810084E-12</v>
      </c>
      <c r="FL73" s="415">
        <f ca="1" xml:space="preserve"> Tax!FL$89</f>
        <v>-1.4779288903810084E-12</v>
      </c>
      <c r="FM73" s="415">
        <f ca="1" xml:space="preserve"> Tax!FM$89</f>
        <v>-1.4779288903810084E-12</v>
      </c>
      <c r="FN73" s="415">
        <f ca="1" xml:space="preserve"> Tax!FN$89</f>
        <v>-1.4779288903810084E-12</v>
      </c>
      <c r="FO73" s="415">
        <f ca="1" xml:space="preserve"> Tax!FO$89</f>
        <v>-1.4779288903810084E-12</v>
      </c>
      <c r="FP73" s="415">
        <f ca="1" xml:space="preserve"> Tax!FP$89</f>
        <v>-1.4779288903810084E-12</v>
      </c>
      <c r="FQ73" s="415">
        <f ca="1" xml:space="preserve"> Tax!FQ$89</f>
        <v>-1.4779288903810084E-12</v>
      </c>
      <c r="FR73" s="415">
        <f ca="1" xml:space="preserve"> Tax!FR$89</f>
        <v>-1.4779288903810084E-12</v>
      </c>
      <c r="FS73" s="415">
        <f ca="1" xml:space="preserve"> Tax!FS$89</f>
        <v>-1.4779288903810084E-12</v>
      </c>
      <c r="FT73" s="415">
        <f ca="1" xml:space="preserve"> Tax!FT$89</f>
        <v>-1.4779288903810084E-12</v>
      </c>
      <c r="FU73" s="415">
        <f ca="1" xml:space="preserve"> Tax!FU$89</f>
        <v>-1.4779288903810084E-12</v>
      </c>
      <c r="FV73" s="415">
        <f ca="1" xml:space="preserve"> Tax!FV$89</f>
        <v>-1.4779288903810084E-12</v>
      </c>
      <c r="FW73" s="415">
        <f ca="1" xml:space="preserve"> Tax!FW$89</f>
        <v>-1.4779288903810084E-12</v>
      </c>
      <c r="FX73" s="415">
        <f ca="1" xml:space="preserve"> Tax!FX$89</f>
        <v>-1.4779288903810084E-12</v>
      </c>
      <c r="FY73" s="415">
        <f ca="1" xml:space="preserve"> Tax!FY$89</f>
        <v>-1.4779288903810084E-12</v>
      </c>
      <c r="FZ73" s="415">
        <f ca="1" xml:space="preserve"> Tax!FZ$89</f>
        <v>-1.4779288903810084E-12</v>
      </c>
      <c r="GA73" s="415">
        <f ca="1" xml:space="preserve"> Tax!GA$89</f>
        <v>-1.4779288903810084E-12</v>
      </c>
      <c r="GB73" s="415">
        <f ca="1" xml:space="preserve"> Tax!GB$89</f>
        <v>-1.4779288903810084E-12</v>
      </c>
      <c r="GC73" s="415">
        <f ca="1" xml:space="preserve"> Tax!GC$89</f>
        <v>-1.4779288903810084E-12</v>
      </c>
      <c r="GD73" s="415">
        <f ca="1" xml:space="preserve"> Tax!GD$89</f>
        <v>-1.4779288903810084E-12</v>
      </c>
      <c r="GE73" s="415">
        <f ca="1" xml:space="preserve"> Tax!GE$89</f>
        <v>-1.4779288903810084E-12</v>
      </c>
      <c r="GF73" s="415">
        <f ca="1" xml:space="preserve"> Tax!GF$89</f>
        <v>-1.4779288903810084E-12</v>
      </c>
      <c r="GG73" s="415">
        <f ca="1" xml:space="preserve"> Tax!GG$89</f>
        <v>-1.4779288903810084E-12</v>
      </c>
      <c r="GH73" s="415">
        <f ca="1" xml:space="preserve"> Tax!GH$89</f>
        <v>-1.4779288903810084E-12</v>
      </c>
      <c r="GI73" s="415">
        <f ca="1" xml:space="preserve"> Tax!GI$89</f>
        <v>-1.4779288903810084E-12</v>
      </c>
      <c r="GJ73" s="415">
        <f ca="1" xml:space="preserve"> Tax!GJ$89</f>
        <v>-1.4779288903810084E-12</v>
      </c>
    </row>
    <row r="74" spans="1:192" s="316" customFormat="1" outlineLevel="1" x14ac:dyDescent="0.25">
      <c r="A74" s="277"/>
      <c r="B74" s="277"/>
      <c r="C74" s="278"/>
      <c r="D74" s="281"/>
      <c r="E74" s="371" t="str">
        <f xml:space="preserve"> Equity!E$25</f>
        <v>Share capital balance</v>
      </c>
      <c r="F74" s="371">
        <f xml:space="preserve"> Equity!F$25</f>
        <v>0</v>
      </c>
      <c r="G74" s="371" t="str">
        <f xml:space="preserve"> Equity!G$25</f>
        <v>$ 000s</v>
      </c>
      <c r="H74" s="371">
        <f xml:space="preserve"> Equity!H$25</f>
        <v>0</v>
      </c>
      <c r="I74" s="371">
        <f xml:space="preserve"> Equity!I$25</f>
        <v>0</v>
      </c>
      <c r="J74" s="371">
        <f xml:space="preserve"> Equity!J$25</f>
        <v>0</v>
      </c>
      <c r="K74" s="371">
        <f xml:space="preserve"> Equity!K$25</f>
        <v>0</v>
      </c>
      <c r="L74" s="371">
        <f xml:space="preserve"> Equity!L$25</f>
        <v>30000.000000000004</v>
      </c>
      <c r="M74" s="371">
        <f xml:space="preserve"> Equity!M$25</f>
        <v>30000.000000000004</v>
      </c>
      <c r="N74" s="371">
        <f xml:space="preserve"> Equity!N$25</f>
        <v>30000.000000000004</v>
      </c>
      <c r="O74" s="371">
        <f xml:space="preserve"> Equity!O$25</f>
        <v>30000.000000000004</v>
      </c>
      <c r="P74" s="371">
        <f xml:space="preserve"> Equity!P$25</f>
        <v>30000.000000000004</v>
      </c>
      <c r="Q74" s="371">
        <f xml:space="preserve"> Equity!Q$25</f>
        <v>30000.000000000004</v>
      </c>
      <c r="R74" s="371">
        <f xml:space="preserve"> Equity!R$25</f>
        <v>30000.000000000004</v>
      </c>
      <c r="S74" s="371">
        <f xml:space="preserve"> Equity!S$25</f>
        <v>30000.000000000004</v>
      </c>
      <c r="T74" s="371">
        <f xml:space="preserve"> Equity!T$25</f>
        <v>30000.000000000004</v>
      </c>
      <c r="U74" s="371">
        <f xml:space="preserve"> Equity!U$25</f>
        <v>30000.000000000004</v>
      </c>
      <c r="V74" s="371">
        <f xml:space="preserve"> Equity!V$25</f>
        <v>30000.000000000004</v>
      </c>
      <c r="W74" s="371">
        <f xml:space="preserve"> Equity!W$25</f>
        <v>30000.000000000004</v>
      </c>
      <c r="X74" s="371">
        <f xml:space="preserve"> Equity!X$25</f>
        <v>30000.000000000004</v>
      </c>
      <c r="Y74" s="371">
        <f xml:space="preserve"> Equity!Y$25</f>
        <v>30000.000000000004</v>
      </c>
      <c r="Z74" s="371">
        <f xml:space="preserve"> Equity!Z$25</f>
        <v>30000.000000000004</v>
      </c>
      <c r="AA74" s="371">
        <f xml:space="preserve"> Equity!AA$25</f>
        <v>30000.000000000004</v>
      </c>
      <c r="AB74" s="371">
        <f xml:space="preserve"> Equity!AB$25</f>
        <v>30000.000000000004</v>
      </c>
      <c r="AC74" s="371">
        <f xml:space="preserve"> Equity!AC$25</f>
        <v>30000.000000000004</v>
      </c>
      <c r="AD74" s="371">
        <f xml:space="preserve"> Equity!AD$25</f>
        <v>30000.000000000004</v>
      </c>
      <c r="AE74" s="371">
        <f xml:space="preserve"> Equity!AE$25</f>
        <v>30000.000000000004</v>
      </c>
      <c r="AF74" s="371">
        <f xml:space="preserve"> Equity!AF$25</f>
        <v>30000.000000000004</v>
      </c>
      <c r="AG74" s="371">
        <f xml:space="preserve"> Equity!AG$25</f>
        <v>30000.000000000004</v>
      </c>
      <c r="AH74" s="371">
        <f xml:space="preserve"> Equity!AH$25</f>
        <v>30000.000000000004</v>
      </c>
      <c r="AI74" s="371">
        <f xml:space="preserve"> Equity!AI$25</f>
        <v>30000.000000000004</v>
      </c>
      <c r="AJ74" s="371">
        <f xml:space="preserve"> Equity!AJ$25</f>
        <v>30000.000000000004</v>
      </c>
      <c r="AK74" s="371">
        <f xml:space="preserve"> Equity!AK$25</f>
        <v>30000.000000000004</v>
      </c>
      <c r="AL74" s="371">
        <f xml:space="preserve"> Equity!AL$25</f>
        <v>30000.000000000004</v>
      </c>
      <c r="AM74" s="371">
        <f xml:space="preserve"> Equity!AM$25</f>
        <v>30000.000000000004</v>
      </c>
      <c r="AN74" s="371">
        <f xml:space="preserve"> Equity!AN$25</f>
        <v>30000.000000000004</v>
      </c>
      <c r="AO74" s="371">
        <f xml:space="preserve"> Equity!AO$25</f>
        <v>30000.000000000004</v>
      </c>
      <c r="AP74" s="371">
        <f xml:space="preserve"> Equity!AP$25</f>
        <v>30000.000000000004</v>
      </c>
      <c r="AQ74" s="371">
        <f xml:space="preserve"> Equity!AQ$25</f>
        <v>30000.000000000004</v>
      </c>
      <c r="AR74" s="371">
        <f xml:space="preserve"> Equity!AR$25</f>
        <v>30000.000000000004</v>
      </c>
      <c r="AS74" s="371">
        <f xml:space="preserve"> Equity!AS$25</f>
        <v>30000.000000000004</v>
      </c>
      <c r="AT74" s="371">
        <f xml:space="preserve"> Equity!AT$25</f>
        <v>30000.000000000004</v>
      </c>
      <c r="AU74" s="371">
        <f xml:space="preserve"> Equity!AU$25</f>
        <v>30000.000000000004</v>
      </c>
      <c r="AV74" s="371">
        <f xml:space="preserve"> Equity!AV$25</f>
        <v>30000.000000000004</v>
      </c>
      <c r="AW74" s="371">
        <f xml:space="preserve"> Equity!AW$25</f>
        <v>30000.000000000004</v>
      </c>
      <c r="AX74" s="371">
        <f xml:space="preserve"> Equity!AX$25</f>
        <v>30000.000000000004</v>
      </c>
      <c r="AY74" s="371">
        <f xml:space="preserve"> Equity!AY$25</f>
        <v>30000.000000000004</v>
      </c>
      <c r="AZ74" s="371">
        <f xml:space="preserve"> Equity!AZ$25</f>
        <v>30000.000000000004</v>
      </c>
      <c r="BA74" s="371">
        <f xml:space="preserve"> Equity!BA$25</f>
        <v>30000.000000000004</v>
      </c>
      <c r="BB74" s="371">
        <f xml:space="preserve"> Equity!BB$25</f>
        <v>30000.000000000004</v>
      </c>
      <c r="BC74" s="371">
        <f xml:space="preserve"> Equity!BC$25</f>
        <v>30000.000000000004</v>
      </c>
      <c r="BD74" s="371">
        <f xml:space="preserve"> Equity!BD$25</f>
        <v>30000.000000000004</v>
      </c>
      <c r="BE74" s="371">
        <f xml:space="preserve"> Equity!BE$25</f>
        <v>30000.000000000004</v>
      </c>
      <c r="BF74" s="371">
        <f xml:space="preserve"> Equity!BF$25</f>
        <v>30000.000000000004</v>
      </c>
      <c r="BG74" s="371">
        <f xml:space="preserve"> Equity!BG$25</f>
        <v>30000.000000000004</v>
      </c>
      <c r="BH74" s="371">
        <f xml:space="preserve"> Equity!BH$25</f>
        <v>30000.000000000004</v>
      </c>
      <c r="BI74" s="371">
        <f xml:space="preserve"> Equity!BI$25</f>
        <v>30000.000000000004</v>
      </c>
      <c r="BJ74" s="371">
        <f xml:space="preserve"> Equity!BJ$25</f>
        <v>30000.000000000004</v>
      </c>
      <c r="BK74" s="371">
        <f xml:space="preserve"> Equity!BK$25</f>
        <v>30000.000000000004</v>
      </c>
      <c r="BL74" s="371">
        <f xml:space="preserve"> Equity!BL$25</f>
        <v>30000.000000000004</v>
      </c>
      <c r="BM74" s="371">
        <f xml:space="preserve"> Equity!BM$25</f>
        <v>30000.000000000004</v>
      </c>
      <c r="BN74" s="371">
        <f xml:space="preserve"> Equity!BN$25</f>
        <v>30000.000000000004</v>
      </c>
      <c r="BO74" s="371">
        <f xml:space="preserve"> Equity!BO$25</f>
        <v>30000.000000000004</v>
      </c>
      <c r="BP74" s="371">
        <f xml:space="preserve"> Equity!BP$25</f>
        <v>30000.000000000004</v>
      </c>
      <c r="BQ74" s="371">
        <f xml:space="preserve"> Equity!BQ$25</f>
        <v>30000.000000000004</v>
      </c>
      <c r="BR74" s="371">
        <f xml:space="preserve"> Equity!BR$25</f>
        <v>30000.000000000004</v>
      </c>
      <c r="BS74" s="371">
        <f xml:space="preserve"> Equity!BS$25</f>
        <v>30000.000000000004</v>
      </c>
      <c r="BT74" s="371">
        <f xml:space="preserve"> Equity!BT$25</f>
        <v>30000.000000000004</v>
      </c>
      <c r="BU74" s="371">
        <f xml:space="preserve"> Equity!BU$25</f>
        <v>30000.000000000004</v>
      </c>
      <c r="BV74" s="371">
        <f xml:space="preserve"> Equity!BV$25</f>
        <v>30000.000000000004</v>
      </c>
      <c r="BW74" s="371">
        <f xml:space="preserve"> Equity!BW$25</f>
        <v>30000.000000000004</v>
      </c>
      <c r="BX74" s="371">
        <f xml:space="preserve"> Equity!BX$25</f>
        <v>30000.000000000004</v>
      </c>
      <c r="BY74" s="371">
        <f xml:space="preserve"> Equity!BY$25</f>
        <v>30000.000000000004</v>
      </c>
      <c r="BZ74" s="371">
        <f xml:space="preserve"> Equity!BZ$25</f>
        <v>30000.000000000004</v>
      </c>
      <c r="CA74" s="371">
        <f xml:space="preserve"> Equity!CA$25</f>
        <v>30000.000000000004</v>
      </c>
      <c r="CB74" s="371">
        <f xml:space="preserve"> Equity!CB$25</f>
        <v>30000.000000000004</v>
      </c>
      <c r="CC74" s="371">
        <f xml:space="preserve"> Equity!CC$25</f>
        <v>30000.000000000004</v>
      </c>
      <c r="CD74" s="371">
        <f xml:space="preserve"> Equity!CD$25</f>
        <v>30000.000000000004</v>
      </c>
      <c r="CE74" s="371">
        <f xml:space="preserve"> Equity!CE$25</f>
        <v>30000.000000000004</v>
      </c>
      <c r="CF74" s="371">
        <f xml:space="preserve"> Equity!CF$25</f>
        <v>30000.000000000004</v>
      </c>
      <c r="CG74" s="371">
        <f xml:space="preserve"> Equity!CG$25</f>
        <v>30000.000000000004</v>
      </c>
      <c r="CH74" s="371">
        <f xml:space="preserve"> Equity!CH$25</f>
        <v>30000.000000000004</v>
      </c>
      <c r="CI74" s="371">
        <f xml:space="preserve"> Equity!CI$25</f>
        <v>30000.000000000004</v>
      </c>
      <c r="CJ74" s="371">
        <f xml:space="preserve"> Equity!CJ$25</f>
        <v>30000.000000000004</v>
      </c>
      <c r="CK74" s="371">
        <f xml:space="preserve"> Equity!CK$25</f>
        <v>30000.000000000004</v>
      </c>
      <c r="CL74" s="371">
        <f xml:space="preserve"> Equity!CL$25</f>
        <v>30000.000000000004</v>
      </c>
      <c r="CM74" s="371">
        <f xml:space="preserve"> Equity!CM$25</f>
        <v>30000.000000000004</v>
      </c>
      <c r="CN74" s="371">
        <f xml:space="preserve"> Equity!CN$25</f>
        <v>30000.000000000004</v>
      </c>
      <c r="CO74" s="371">
        <f xml:space="preserve"> Equity!CO$25</f>
        <v>30000.000000000004</v>
      </c>
      <c r="CP74" s="371">
        <f xml:space="preserve"> Equity!CP$25</f>
        <v>30000.000000000004</v>
      </c>
      <c r="CQ74" s="371">
        <f xml:space="preserve"> Equity!CQ$25</f>
        <v>30000.000000000004</v>
      </c>
      <c r="CR74" s="371">
        <f xml:space="preserve"> Equity!CR$25</f>
        <v>30000.000000000004</v>
      </c>
      <c r="CS74" s="371">
        <f xml:space="preserve"> Equity!CS$25</f>
        <v>30000.000000000004</v>
      </c>
      <c r="CT74" s="371">
        <f xml:space="preserve"> Equity!CT$25</f>
        <v>30000.000000000004</v>
      </c>
      <c r="CU74" s="371">
        <f xml:space="preserve"> Equity!CU$25</f>
        <v>30000.000000000004</v>
      </c>
      <c r="CV74" s="371">
        <f xml:space="preserve"> Equity!CV$25</f>
        <v>30000.000000000004</v>
      </c>
      <c r="CW74" s="371">
        <f xml:space="preserve"> Equity!CW$25</f>
        <v>30000.000000000004</v>
      </c>
      <c r="CX74" s="371">
        <f xml:space="preserve"> Equity!CX$25</f>
        <v>30000.000000000004</v>
      </c>
      <c r="CY74" s="371">
        <f xml:space="preserve"> Equity!CY$25</f>
        <v>30000.000000000004</v>
      </c>
      <c r="CZ74" s="371">
        <f xml:space="preserve"> Equity!CZ$25</f>
        <v>30000.000000000004</v>
      </c>
      <c r="DA74" s="371">
        <f xml:space="preserve"> Equity!DA$25</f>
        <v>30000.000000000004</v>
      </c>
      <c r="DB74" s="371">
        <f xml:space="preserve"> Equity!DB$25</f>
        <v>30000.000000000004</v>
      </c>
      <c r="DC74" s="371">
        <f xml:space="preserve"> Equity!DC$25</f>
        <v>30000.000000000004</v>
      </c>
      <c r="DD74" s="371">
        <f xml:space="preserve"> Equity!DD$25</f>
        <v>30000.000000000004</v>
      </c>
      <c r="DE74" s="371">
        <f xml:space="preserve"> Equity!DE$25</f>
        <v>30000.000000000004</v>
      </c>
      <c r="DF74" s="371">
        <f xml:space="preserve"> Equity!DF$25</f>
        <v>30000.000000000004</v>
      </c>
      <c r="DG74" s="371">
        <f xml:space="preserve"> Equity!DG$25</f>
        <v>30000.000000000004</v>
      </c>
      <c r="DH74" s="371">
        <f xml:space="preserve"> Equity!DH$25</f>
        <v>30000.000000000004</v>
      </c>
      <c r="DI74" s="371">
        <f xml:space="preserve"> Equity!DI$25</f>
        <v>30000.000000000004</v>
      </c>
      <c r="DJ74" s="371">
        <f xml:space="preserve"> Equity!DJ$25</f>
        <v>30000.000000000004</v>
      </c>
      <c r="DK74" s="371">
        <f xml:space="preserve"> Equity!DK$25</f>
        <v>30000.000000000004</v>
      </c>
      <c r="DL74" s="371">
        <f xml:space="preserve"> Equity!DL$25</f>
        <v>30000.000000000004</v>
      </c>
      <c r="DM74" s="371">
        <f xml:space="preserve"> Equity!DM$25</f>
        <v>30000.000000000004</v>
      </c>
      <c r="DN74" s="371">
        <f xml:space="preserve"> Equity!DN$25</f>
        <v>30000.000000000004</v>
      </c>
      <c r="DO74" s="371">
        <f xml:space="preserve"> Equity!DO$25</f>
        <v>30000.000000000004</v>
      </c>
      <c r="DP74" s="371">
        <f xml:space="preserve"> Equity!DP$25</f>
        <v>30000.000000000004</v>
      </c>
      <c r="DQ74" s="371">
        <f xml:space="preserve"> Equity!DQ$25</f>
        <v>30000.000000000004</v>
      </c>
      <c r="DR74" s="371">
        <f xml:space="preserve"> Equity!DR$25</f>
        <v>30000.000000000004</v>
      </c>
      <c r="DS74" s="371">
        <f xml:space="preserve"> Equity!DS$25</f>
        <v>30000.000000000004</v>
      </c>
      <c r="DT74" s="371">
        <f xml:space="preserve"> Equity!DT$25</f>
        <v>30000.000000000004</v>
      </c>
      <c r="DU74" s="371">
        <f xml:space="preserve"> Equity!DU$25</f>
        <v>30000.000000000004</v>
      </c>
      <c r="DV74" s="371">
        <f xml:space="preserve"> Equity!DV$25</f>
        <v>30000.000000000004</v>
      </c>
      <c r="DW74" s="371">
        <f xml:space="preserve"> Equity!DW$25</f>
        <v>30000.000000000004</v>
      </c>
      <c r="DX74" s="371">
        <f xml:space="preserve"> Equity!DX$25</f>
        <v>30000.000000000004</v>
      </c>
      <c r="DY74" s="371">
        <f xml:space="preserve"> Equity!DY$25</f>
        <v>30000.000000000004</v>
      </c>
      <c r="DZ74" s="371">
        <f xml:space="preserve"> Equity!DZ$25</f>
        <v>30000.000000000004</v>
      </c>
      <c r="EA74" s="371">
        <f xml:space="preserve"> Equity!EA$25</f>
        <v>30000.000000000004</v>
      </c>
      <c r="EB74" s="371">
        <f xml:space="preserve"> Equity!EB$25</f>
        <v>0</v>
      </c>
      <c r="EC74" s="371">
        <f xml:space="preserve"> Equity!EC$25</f>
        <v>0</v>
      </c>
      <c r="ED74" s="371">
        <f xml:space="preserve"> Equity!ED$25</f>
        <v>0</v>
      </c>
      <c r="EE74" s="371">
        <f xml:space="preserve"> Equity!EE$25</f>
        <v>0</v>
      </c>
      <c r="EF74" s="371">
        <f xml:space="preserve"> Equity!EF$25</f>
        <v>0</v>
      </c>
      <c r="EG74" s="371">
        <f xml:space="preserve"> Equity!EG$25</f>
        <v>0</v>
      </c>
      <c r="EH74" s="371">
        <f xml:space="preserve"> Equity!EH$25</f>
        <v>0</v>
      </c>
      <c r="EI74" s="371">
        <f xml:space="preserve"> Equity!EI$25</f>
        <v>0</v>
      </c>
      <c r="EJ74" s="371">
        <f xml:space="preserve"> Equity!EJ$25</f>
        <v>0</v>
      </c>
      <c r="EK74" s="371">
        <f xml:space="preserve"> Equity!EK$25</f>
        <v>0</v>
      </c>
      <c r="EL74" s="371">
        <f xml:space="preserve"> Equity!EL$25</f>
        <v>0</v>
      </c>
      <c r="EM74" s="371">
        <f xml:space="preserve"> Equity!EM$25</f>
        <v>0</v>
      </c>
      <c r="EN74" s="371">
        <f xml:space="preserve"> Equity!EN$25</f>
        <v>0</v>
      </c>
      <c r="EO74" s="371">
        <f xml:space="preserve"> Equity!EO$25</f>
        <v>0</v>
      </c>
      <c r="EP74" s="371">
        <f xml:space="preserve"> Equity!EP$25</f>
        <v>0</v>
      </c>
      <c r="EQ74" s="371">
        <f xml:space="preserve"> Equity!EQ$25</f>
        <v>0</v>
      </c>
      <c r="ER74" s="371">
        <f xml:space="preserve"> Equity!ER$25</f>
        <v>0</v>
      </c>
      <c r="ES74" s="371">
        <f xml:space="preserve"> Equity!ES$25</f>
        <v>0</v>
      </c>
      <c r="ET74" s="371">
        <f xml:space="preserve"> Equity!ET$25</f>
        <v>0</v>
      </c>
      <c r="EU74" s="371">
        <f xml:space="preserve"> Equity!EU$25</f>
        <v>0</v>
      </c>
      <c r="EV74" s="371">
        <f xml:space="preserve"> Equity!EV$25</f>
        <v>0</v>
      </c>
      <c r="EW74" s="371">
        <f xml:space="preserve"> Equity!EW$25</f>
        <v>0</v>
      </c>
      <c r="EX74" s="371">
        <f xml:space="preserve"> Equity!EX$25</f>
        <v>0</v>
      </c>
      <c r="EY74" s="371">
        <f xml:space="preserve"> Equity!EY$25</f>
        <v>0</v>
      </c>
      <c r="EZ74" s="371">
        <f xml:space="preserve"> Equity!EZ$25</f>
        <v>0</v>
      </c>
      <c r="FA74" s="371">
        <f xml:space="preserve"> Equity!FA$25</f>
        <v>0</v>
      </c>
      <c r="FB74" s="371">
        <f xml:space="preserve"> Equity!FB$25</f>
        <v>0</v>
      </c>
      <c r="FC74" s="371">
        <f xml:space="preserve"> Equity!FC$25</f>
        <v>0</v>
      </c>
      <c r="FD74" s="371">
        <f xml:space="preserve"> Equity!FD$25</f>
        <v>0</v>
      </c>
      <c r="FE74" s="371">
        <f xml:space="preserve"> Equity!FE$25</f>
        <v>0</v>
      </c>
      <c r="FF74" s="371">
        <f xml:space="preserve"> Equity!FF$25</f>
        <v>0</v>
      </c>
      <c r="FG74" s="371">
        <f xml:space="preserve"> Equity!FG$25</f>
        <v>0</v>
      </c>
      <c r="FH74" s="371">
        <f xml:space="preserve"> Equity!FH$25</f>
        <v>0</v>
      </c>
      <c r="FI74" s="371">
        <f xml:space="preserve"> Equity!FI$25</f>
        <v>0</v>
      </c>
      <c r="FJ74" s="371">
        <f xml:space="preserve"> Equity!FJ$25</f>
        <v>0</v>
      </c>
      <c r="FK74" s="371">
        <f xml:space="preserve"> Equity!FK$25</f>
        <v>0</v>
      </c>
      <c r="FL74" s="371">
        <f xml:space="preserve"> Equity!FL$25</f>
        <v>0</v>
      </c>
      <c r="FM74" s="371">
        <f xml:space="preserve"> Equity!FM$25</f>
        <v>0</v>
      </c>
      <c r="FN74" s="371">
        <f xml:space="preserve"> Equity!FN$25</f>
        <v>0</v>
      </c>
      <c r="FO74" s="371">
        <f xml:space="preserve"> Equity!FO$25</f>
        <v>0</v>
      </c>
      <c r="FP74" s="371">
        <f xml:space="preserve"> Equity!FP$25</f>
        <v>0</v>
      </c>
      <c r="FQ74" s="371">
        <f xml:space="preserve"> Equity!FQ$25</f>
        <v>0</v>
      </c>
      <c r="FR74" s="371">
        <f xml:space="preserve"> Equity!FR$25</f>
        <v>0</v>
      </c>
      <c r="FS74" s="371">
        <f xml:space="preserve"> Equity!FS$25</f>
        <v>0</v>
      </c>
      <c r="FT74" s="371">
        <f xml:space="preserve"> Equity!FT$25</f>
        <v>0</v>
      </c>
      <c r="FU74" s="371">
        <f xml:space="preserve"> Equity!FU$25</f>
        <v>0</v>
      </c>
      <c r="FV74" s="371">
        <f xml:space="preserve"> Equity!FV$25</f>
        <v>0</v>
      </c>
      <c r="FW74" s="371">
        <f xml:space="preserve"> Equity!FW$25</f>
        <v>0</v>
      </c>
      <c r="FX74" s="371">
        <f xml:space="preserve"> Equity!FX$25</f>
        <v>0</v>
      </c>
      <c r="FY74" s="371">
        <f xml:space="preserve"> Equity!FY$25</f>
        <v>0</v>
      </c>
      <c r="FZ74" s="371">
        <f xml:space="preserve"> Equity!FZ$25</f>
        <v>0</v>
      </c>
      <c r="GA74" s="371">
        <f xml:space="preserve"> Equity!GA$25</f>
        <v>0</v>
      </c>
      <c r="GB74" s="371">
        <f xml:space="preserve"> Equity!GB$25</f>
        <v>0</v>
      </c>
      <c r="GC74" s="371">
        <f xml:space="preserve"> Equity!GC$25</f>
        <v>0</v>
      </c>
      <c r="GD74" s="371">
        <f xml:space="preserve"> Equity!GD$25</f>
        <v>0</v>
      </c>
      <c r="GE74" s="371">
        <f xml:space="preserve"> Equity!GE$25</f>
        <v>0</v>
      </c>
      <c r="GF74" s="371">
        <f xml:space="preserve"> Equity!GF$25</f>
        <v>0</v>
      </c>
      <c r="GG74" s="371">
        <f xml:space="preserve"> Equity!GG$25</f>
        <v>0</v>
      </c>
      <c r="GH74" s="371">
        <f xml:space="preserve"> Equity!GH$25</f>
        <v>0</v>
      </c>
      <c r="GI74" s="371">
        <f xml:space="preserve"> Equity!GI$25</f>
        <v>0</v>
      </c>
      <c r="GJ74" s="371">
        <f xml:space="preserve"> Equity!GJ$25</f>
        <v>0</v>
      </c>
    </row>
    <row r="75" spans="1:192" s="316" customFormat="1" outlineLevel="1" x14ac:dyDescent="0.25">
      <c r="A75" s="277"/>
      <c r="B75" s="277"/>
      <c r="C75" s="278"/>
      <c r="D75" s="281"/>
      <c r="E75" s="371" t="str">
        <f xml:space="preserve"> Equity!E$37</f>
        <v>Retained earnings balance</v>
      </c>
      <c r="F75" s="371">
        <f xml:space="preserve"> Equity!F$37</f>
        <v>0</v>
      </c>
      <c r="G75" s="371" t="str">
        <f xml:space="preserve"> Equity!G$37</f>
        <v>$ 000s</v>
      </c>
      <c r="H75" s="371">
        <f xml:space="preserve"> Equity!H$37</f>
        <v>0</v>
      </c>
      <c r="I75" s="371">
        <f xml:space="preserve"> Equity!I$37</f>
        <v>0</v>
      </c>
      <c r="J75" s="371">
        <f ca="1" xml:space="preserve"> Equity!J$37</f>
        <v>0</v>
      </c>
      <c r="K75" s="371">
        <f ca="1" xml:space="preserve"> Equity!K$37</f>
        <v>0</v>
      </c>
      <c r="L75" s="371">
        <f xml:space="preserve"> Equity!L$37</f>
        <v>0</v>
      </c>
      <c r="M75" s="371">
        <f ca="1" xml:space="preserve"> Equity!M$37</f>
        <v>207.62499999999955</v>
      </c>
      <c r="N75" s="371">
        <f ca="1" xml:space="preserve"> Equity!N$37</f>
        <v>317.48999999999933</v>
      </c>
      <c r="O75" s="371">
        <f ca="1" xml:space="preserve"> Equity!O$37</f>
        <v>315.51999999999816</v>
      </c>
      <c r="P75" s="371">
        <f ca="1" xml:space="preserve"> Equity!P$37</f>
        <v>336.16089999999815</v>
      </c>
      <c r="Q75" s="371">
        <f ca="1" xml:space="preserve"> Equity!Q$37</f>
        <v>2012.2864336103223</v>
      </c>
      <c r="R75" s="371">
        <f ca="1" xml:space="preserve"> Equity!R$37</f>
        <v>2105.2577022670384</v>
      </c>
      <c r="S75" s="371">
        <f ca="1" xml:space="preserve"> Equity!S$37</f>
        <v>2183.7235729138042</v>
      </c>
      <c r="T75" s="371">
        <f ca="1" xml:space="preserve"> Equity!T$37</f>
        <v>2285.2534196799738</v>
      </c>
      <c r="U75" s="371">
        <f ca="1" xml:space="preserve"> Equity!U$37</f>
        <v>3741.3545479459672</v>
      </c>
      <c r="V75" s="371">
        <f ca="1" xml:space="preserve"> Equity!V$37</f>
        <v>3817.4039943705602</v>
      </c>
      <c r="W75" s="371">
        <f ca="1" xml:space="preserve"> Equity!W$37</f>
        <v>3976.354114417094</v>
      </c>
      <c r="X75" s="371">
        <f ca="1" xml:space="preserve"> Equity!X$37</f>
        <v>4151.5707214383738</v>
      </c>
      <c r="Y75" s="371">
        <f ca="1" xml:space="preserve"> Equity!Y$37</f>
        <v>5396.6183318943649</v>
      </c>
      <c r="Z75" s="371">
        <f ca="1" xml:space="preserve"> Equity!Z$37</f>
        <v>5455.7180049536619</v>
      </c>
      <c r="AA75" s="371">
        <f ca="1" xml:space="preserve"> Equity!AA$37</f>
        <v>5695.2005124626503</v>
      </c>
      <c r="AB75" s="371">
        <f ca="1" xml:space="preserve"> Equity!AB$37</f>
        <v>5958.6574951969096</v>
      </c>
      <c r="AC75" s="371">
        <f ca="1" xml:space="preserve"> Equity!AC$37</f>
        <v>6974.2631715779289</v>
      </c>
      <c r="AD75" s="371">
        <f ca="1" xml:space="preserve"> Equity!AD$37</f>
        <v>7016.3852591991181</v>
      </c>
      <c r="AE75" s="371">
        <f ca="1" xml:space="preserve"> Equity!AE$37</f>
        <v>7336.4480527404003</v>
      </c>
      <c r="AF75" s="371">
        <f ca="1" xml:space="preserve"> Equity!AF$37</f>
        <v>7680.9427300879224</v>
      </c>
      <c r="AG75" s="371">
        <f ca="1" xml:space="preserve"> Equity!AG$37</f>
        <v>8476.0788400949059</v>
      </c>
      <c r="AH75" s="371">
        <f ca="1" xml:space="preserve"> Equity!AH$37</f>
        <v>8501.1956685737023</v>
      </c>
      <c r="AI75" s="371">
        <f ca="1" xml:space="preserve"> Equity!AI$37</f>
        <v>8901.8864084157758</v>
      </c>
      <c r="AJ75" s="371">
        <f ca="1" xml:space="preserve"> Equity!AJ$37</f>
        <v>9327.4678704531107</v>
      </c>
      <c r="AK75" s="371">
        <f ca="1" xml:space="preserve"> Equity!AK$37</f>
        <v>9901.9875011091463</v>
      </c>
      <c r="AL75" s="371">
        <f ca="1" xml:space="preserve"> Equity!AL$37</f>
        <v>9970.4018893148459</v>
      </c>
      <c r="AM75" s="371">
        <f ca="1" xml:space="preserve"> Equity!AM$37</f>
        <v>10451.767998610441</v>
      </c>
      <c r="AN75" s="371">
        <f ca="1" xml:space="preserve"> Equity!AN$37</f>
        <v>10953.881679783979</v>
      </c>
      <c r="AO75" s="371">
        <f ca="1" xml:space="preserve"> Equity!AO$37</f>
        <v>12068.710819851318</v>
      </c>
      <c r="AP75" s="371">
        <f ca="1" xml:space="preserve"> Equity!AP$37</f>
        <v>12792.775278858751</v>
      </c>
      <c r="AQ75" s="371">
        <f ca="1" xml:space="preserve"> Equity!AQ$37</f>
        <v>13354.863944824518</v>
      </c>
      <c r="AR75" s="371">
        <f ca="1" xml:space="preserve"> Equity!AR$37</f>
        <v>13939.744069108094</v>
      </c>
      <c r="AS75" s="371">
        <f ca="1" xml:space="preserve"> Equity!AS$37</f>
        <v>15030.518204711521</v>
      </c>
      <c r="AT75" s="371">
        <f ca="1" xml:space="preserve"> Equity!AT$37</f>
        <v>15796.492294475944</v>
      </c>
      <c r="AU75" s="371">
        <f ca="1" xml:space="preserve"> Equity!AU$37</f>
        <v>16439.35046956626</v>
      </c>
      <c r="AV75" s="371">
        <f ca="1" xml:space="preserve"> Equity!AV$37</f>
        <v>17104.023031612112</v>
      </c>
      <c r="AW75" s="371">
        <f ca="1" xml:space="preserve"> Equity!AW$37</f>
        <v>18147.805080976312</v>
      </c>
      <c r="AX75" s="371">
        <f ca="1" xml:space="preserve"> Equity!AX$37</f>
        <v>18947.914826927499</v>
      </c>
      <c r="AY75" s="371">
        <f ca="1" xml:space="preserve"> Equity!AY$37</f>
        <v>19671.589230002439</v>
      </c>
      <c r="AZ75" s="371">
        <f ca="1" xml:space="preserve"> Equity!AZ$37</f>
        <v>20416.279316543492</v>
      </c>
      <c r="BA75" s="371">
        <f ca="1" xml:space="preserve"> Equity!BA$37</f>
        <v>19641.730974736965</v>
      </c>
      <c r="BB75" s="371">
        <f ca="1" xml:space="preserve"> Equity!BB$37</f>
        <v>18719.644426000115</v>
      </c>
      <c r="BC75" s="371">
        <f ca="1" xml:space="preserve"> Equity!BC$37</f>
        <v>17803.662204700107</v>
      </c>
      <c r="BD75" s="371">
        <f ca="1" xml:space="preserve"> Equity!BD$37</f>
        <v>16893.479094465103</v>
      </c>
      <c r="BE75" s="371">
        <f ca="1" xml:space="preserve"> Equity!BE$37</f>
        <v>15988.805139741849</v>
      </c>
      <c r="BF75" s="371">
        <f ca="1" xml:space="preserve"> Equity!BF$37</f>
        <v>15089.364882754759</v>
      </c>
      <c r="BG75" s="371">
        <f ca="1" xml:space="preserve"> Equity!BG$37</f>
        <v>14194.896638617021</v>
      </c>
      <c r="BH75" s="371">
        <f ca="1" xml:space="preserve"> Equity!BH$37</f>
        <v>13305.151806686172</v>
      </c>
      <c r="BI75" s="371">
        <f ca="1" xml:space="preserve"> Equity!BI$37</f>
        <v>12419.894216351864</v>
      </c>
      <c r="BJ75" s="371">
        <f ca="1" xml:space="preserve"> Equity!BJ$37</f>
        <v>11538.899505534271</v>
      </c>
      <c r="BK75" s="371">
        <f ca="1" xml:space="preserve"> Equity!BK$37</f>
        <v>10661.954530257557</v>
      </c>
      <c r="BL75" s="371">
        <f ca="1" xml:space="preserve"> Equity!BL$37</f>
        <v>9788.8568037446803</v>
      </c>
      <c r="BM75" s="371">
        <f ca="1" xml:space="preserve"> Equity!BM$37</f>
        <v>8919.4139635574466</v>
      </c>
      <c r="BN75" s="371">
        <f ca="1" xml:space="preserve"> Equity!BN$37</f>
        <v>8053.4432653795757</v>
      </c>
      <c r="BO75" s="371">
        <f ca="1" xml:space="preserve"> Equity!BO$37</f>
        <v>7190.7711021105979</v>
      </c>
      <c r="BP75" s="371">
        <f ca="1" xml:space="preserve"> Equity!BP$37</f>
        <v>6331.2325470050682</v>
      </c>
      <c r="BQ75" s="371">
        <f ca="1" xml:space="preserve"> Equity!BQ$37</f>
        <v>5474.6709196548145</v>
      </c>
      <c r="BR75" s="371">
        <f ca="1" xml:space="preserve"> Equity!BR$37</f>
        <v>4620.9373736720745</v>
      </c>
      <c r="BS75" s="371">
        <f ca="1" xml:space="preserve"> Equity!BS$37</f>
        <v>3769.8905049884715</v>
      </c>
      <c r="BT75" s="371">
        <f ca="1" xml:space="preserve"> Equity!BT$37</f>
        <v>2921.3959797390485</v>
      </c>
      <c r="BU75" s="371">
        <f ca="1" xml:space="preserve"> Equity!BU$37</f>
        <v>2075.3261807520967</v>
      </c>
      <c r="BV75" s="371">
        <f ca="1" xml:space="preserve"> Equity!BV$37</f>
        <v>1231.5598717144921</v>
      </c>
      <c r="BW75" s="371">
        <f ca="1" xml:space="preserve"> Equity!BW$37</f>
        <v>389.9818781287679</v>
      </c>
      <c r="BX75" s="371">
        <f ca="1" xml:space="preserve"> Equity!BX$37</f>
        <v>0</v>
      </c>
      <c r="BY75" s="371">
        <f ca="1" xml:space="preserve"> Equity!BY$37</f>
        <v>0</v>
      </c>
      <c r="BZ75" s="371">
        <f ca="1" xml:space="preserve"> Equity!BZ$37</f>
        <v>0</v>
      </c>
      <c r="CA75" s="371">
        <f ca="1" xml:space="preserve"> Equity!CA$37</f>
        <v>0</v>
      </c>
      <c r="CB75" s="371">
        <f ca="1" xml:space="preserve"> Equity!CB$37</f>
        <v>0</v>
      </c>
      <c r="CC75" s="371">
        <f ca="1" xml:space="preserve"> Equity!CC$37</f>
        <v>0</v>
      </c>
      <c r="CD75" s="371">
        <f ca="1" xml:space="preserve"> Equity!CD$37</f>
        <v>0</v>
      </c>
      <c r="CE75" s="371">
        <f ca="1" xml:space="preserve"> Equity!CE$37</f>
        <v>0</v>
      </c>
      <c r="CF75" s="371">
        <f ca="1" xml:space="preserve"> Equity!CF$37</f>
        <v>0</v>
      </c>
      <c r="CG75" s="371">
        <f ca="1" xml:space="preserve"> Equity!CG$37</f>
        <v>0</v>
      </c>
      <c r="CH75" s="371">
        <f ca="1" xml:space="preserve"> Equity!CH$37</f>
        <v>0</v>
      </c>
      <c r="CI75" s="371">
        <f ca="1" xml:space="preserve"> Equity!CI$37</f>
        <v>0</v>
      </c>
      <c r="CJ75" s="371">
        <f ca="1" xml:space="preserve"> Equity!CJ$37</f>
        <v>0</v>
      </c>
      <c r="CK75" s="371">
        <f ca="1" xml:space="preserve"> Equity!CK$37</f>
        <v>0</v>
      </c>
      <c r="CL75" s="371">
        <f ca="1" xml:space="preserve"> Equity!CL$37</f>
        <v>0</v>
      </c>
      <c r="CM75" s="371">
        <f ca="1" xml:space="preserve"> Equity!CM$37</f>
        <v>0</v>
      </c>
      <c r="CN75" s="371">
        <f ca="1" xml:space="preserve"> Equity!CN$37</f>
        <v>0</v>
      </c>
      <c r="CO75" s="371">
        <f ca="1" xml:space="preserve"> Equity!CO$37</f>
        <v>0</v>
      </c>
      <c r="CP75" s="371">
        <f ca="1" xml:space="preserve"> Equity!CP$37</f>
        <v>0</v>
      </c>
      <c r="CQ75" s="371">
        <f ca="1" xml:space="preserve"> Equity!CQ$37</f>
        <v>0</v>
      </c>
      <c r="CR75" s="371">
        <f ca="1" xml:space="preserve"> Equity!CR$37</f>
        <v>0</v>
      </c>
      <c r="CS75" s="371">
        <f ca="1" xml:space="preserve"> Equity!CS$37</f>
        <v>0</v>
      </c>
      <c r="CT75" s="371">
        <f ca="1" xml:space="preserve"> Equity!CT$37</f>
        <v>0</v>
      </c>
      <c r="CU75" s="371">
        <f ca="1" xml:space="preserve"> Equity!CU$37</f>
        <v>0</v>
      </c>
      <c r="CV75" s="371">
        <f ca="1" xml:space="preserve"> Equity!CV$37</f>
        <v>0</v>
      </c>
      <c r="CW75" s="371">
        <f ca="1" xml:space="preserve"> Equity!CW$37</f>
        <v>0</v>
      </c>
      <c r="CX75" s="371">
        <f ca="1" xml:space="preserve"> Equity!CX$37</f>
        <v>0</v>
      </c>
      <c r="CY75" s="371">
        <f ca="1" xml:space="preserve"> Equity!CY$37</f>
        <v>0</v>
      </c>
      <c r="CZ75" s="371">
        <f ca="1" xml:space="preserve"> Equity!CZ$37</f>
        <v>0</v>
      </c>
      <c r="DA75" s="371">
        <f ca="1" xml:space="preserve"> Equity!DA$37</f>
        <v>0</v>
      </c>
      <c r="DB75" s="371">
        <f ca="1" xml:space="preserve"> Equity!DB$37</f>
        <v>0</v>
      </c>
      <c r="DC75" s="371">
        <f ca="1" xml:space="preserve"> Equity!DC$37</f>
        <v>0</v>
      </c>
      <c r="DD75" s="371">
        <f ca="1" xml:space="preserve"> Equity!DD$37</f>
        <v>0</v>
      </c>
      <c r="DE75" s="371">
        <f ca="1" xml:space="preserve"> Equity!DE$37</f>
        <v>0</v>
      </c>
      <c r="DF75" s="371">
        <f ca="1" xml:space="preserve"> Equity!DF$37</f>
        <v>0</v>
      </c>
      <c r="DG75" s="371">
        <f ca="1" xml:space="preserve"> Equity!DG$37</f>
        <v>0</v>
      </c>
      <c r="DH75" s="371">
        <f ca="1" xml:space="preserve"> Equity!DH$37</f>
        <v>0</v>
      </c>
      <c r="DI75" s="371">
        <f ca="1" xml:space="preserve"> Equity!DI$37</f>
        <v>0</v>
      </c>
      <c r="DJ75" s="371">
        <f ca="1" xml:space="preserve"> Equity!DJ$37</f>
        <v>0</v>
      </c>
      <c r="DK75" s="371">
        <f ca="1" xml:space="preserve"> Equity!DK$37</f>
        <v>0</v>
      </c>
      <c r="DL75" s="371">
        <f ca="1" xml:space="preserve"> Equity!DL$37</f>
        <v>0</v>
      </c>
      <c r="DM75" s="371">
        <f ca="1" xml:space="preserve"> Equity!DM$37</f>
        <v>0</v>
      </c>
      <c r="DN75" s="371">
        <f ca="1" xml:space="preserve"> Equity!DN$37</f>
        <v>0</v>
      </c>
      <c r="DO75" s="371">
        <f ca="1" xml:space="preserve"> Equity!DO$37</f>
        <v>0</v>
      </c>
      <c r="DP75" s="371">
        <f ca="1" xml:space="preserve"> Equity!DP$37</f>
        <v>0</v>
      </c>
      <c r="DQ75" s="371">
        <f ca="1" xml:space="preserve"> Equity!DQ$37</f>
        <v>0</v>
      </c>
      <c r="DR75" s="371">
        <f ca="1" xml:space="preserve"> Equity!DR$37</f>
        <v>0</v>
      </c>
      <c r="DS75" s="371">
        <f ca="1" xml:space="preserve"> Equity!DS$37</f>
        <v>0</v>
      </c>
      <c r="DT75" s="371">
        <f ca="1" xml:space="preserve"> Equity!DT$37</f>
        <v>0</v>
      </c>
      <c r="DU75" s="371">
        <f ca="1" xml:space="preserve"> Equity!DU$37</f>
        <v>0</v>
      </c>
      <c r="DV75" s="371">
        <f ca="1" xml:space="preserve"> Equity!DV$37</f>
        <v>0</v>
      </c>
      <c r="DW75" s="371">
        <f ca="1" xml:space="preserve"> Equity!DW$37</f>
        <v>0</v>
      </c>
      <c r="DX75" s="371">
        <f ca="1" xml:space="preserve"> Equity!DX$37</f>
        <v>0</v>
      </c>
      <c r="DY75" s="371">
        <f ca="1" xml:space="preserve"> Equity!DY$37</f>
        <v>0</v>
      </c>
      <c r="DZ75" s="371">
        <f ca="1" xml:space="preserve"> Equity!DZ$37</f>
        <v>0</v>
      </c>
      <c r="EA75" s="371">
        <f ca="1" xml:space="preserve"> Equity!EA$37</f>
        <v>0</v>
      </c>
      <c r="EB75" s="371">
        <f ca="1" xml:space="preserve"> Equity!EB$37</f>
        <v>0</v>
      </c>
      <c r="EC75" s="371">
        <f ca="1" xml:space="preserve"> Equity!EC$37</f>
        <v>0</v>
      </c>
      <c r="ED75" s="371">
        <f ca="1" xml:space="preserve"> Equity!ED$37</f>
        <v>0</v>
      </c>
      <c r="EE75" s="371">
        <f ca="1" xml:space="preserve"> Equity!EE$37</f>
        <v>0</v>
      </c>
      <c r="EF75" s="371">
        <f ca="1" xml:space="preserve"> Equity!EF$37</f>
        <v>0</v>
      </c>
      <c r="EG75" s="371">
        <f ca="1" xml:space="preserve"> Equity!EG$37</f>
        <v>0</v>
      </c>
      <c r="EH75" s="371">
        <f ca="1" xml:space="preserve"> Equity!EH$37</f>
        <v>0</v>
      </c>
      <c r="EI75" s="371">
        <f ca="1" xml:space="preserve"> Equity!EI$37</f>
        <v>0</v>
      </c>
      <c r="EJ75" s="371">
        <f ca="1" xml:space="preserve"> Equity!EJ$37</f>
        <v>0</v>
      </c>
      <c r="EK75" s="371">
        <f ca="1" xml:space="preserve"> Equity!EK$37</f>
        <v>0</v>
      </c>
      <c r="EL75" s="371">
        <f ca="1" xml:space="preserve"> Equity!EL$37</f>
        <v>0</v>
      </c>
      <c r="EM75" s="371">
        <f ca="1" xml:space="preserve"> Equity!EM$37</f>
        <v>0</v>
      </c>
      <c r="EN75" s="371">
        <f ca="1" xml:space="preserve"> Equity!EN$37</f>
        <v>0</v>
      </c>
      <c r="EO75" s="371">
        <f ca="1" xml:space="preserve"> Equity!EO$37</f>
        <v>0</v>
      </c>
      <c r="EP75" s="371">
        <f ca="1" xml:space="preserve"> Equity!EP$37</f>
        <v>0</v>
      </c>
      <c r="EQ75" s="371">
        <f ca="1" xml:space="preserve"> Equity!EQ$37</f>
        <v>0</v>
      </c>
      <c r="ER75" s="371">
        <f ca="1" xml:space="preserve"> Equity!ER$37</f>
        <v>0</v>
      </c>
      <c r="ES75" s="371">
        <f ca="1" xml:space="preserve"> Equity!ES$37</f>
        <v>0</v>
      </c>
      <c r="ET75" s="371">
        <f ca="1" xml:space="preserve"> Equity!ET$37</f>
        <v>0</v>
      </c>
      <c r="EU75" s="371">
        <f ca="1" xml:space="preserve"> Equity!EU$37</f>
        <v>0</v>
      </c>
      <c r="EV75" s="371">
        <f ca="1" xml:space="preserve"> Equity!EV$37</f>
        <v>0</v>
      </c>
      <c r="EW75" s="371">
        <f ca="1" xml:space="preserve"> Equity!EW$37</f>
        <v>0</v>
      </c>
      <c r="EX75" s="371">
        <f ca="1" xml:space="preserve"> Equity!EX$37</f>
        <v>0</v>
      </c>
      <c r="EY75" s="371">
        <f ca="1" xml:space="preserve"> Equity!EY$37</f>
        <v>0</v>
      </c>
      <c r="EZ75" s="371">
        <f ca="1" xml:space="preserve"> Equity!EZ$37</f>
        <v>0</v>
      </c>
      <c r="FA75" s="371">
        <f ca="1" xml:space="preserve"> Equity!FA$37</f>
        <v>0</v>
      </c>
      <c r="FB75" s="371">
        <f ca="1" xml:space="preserve"> Equity!FB$37</f>
        <v>0</v>
      </c>
      <c r="FC75" s="371">
        <f ca="1" xml:space="preserve"> Equity!FC$37</f>
        <v>0</v>
      </c>
      <c r="FD75" s="371">
        <f ca="1" xml:space="preserve"> Equity!FD$37</f>
        <v>0</v>
      </c>
      <c r="FE75" s="371">
        <f ca="1" xml:space="preserve"> Equity!FE$37</f>
        <v>0</v>
      </c>
      <c r="FF75" s="371">
        <f ca="1" xml:space="preserve"> Equity!FF$37</f>
        <v>0</v>
      </c>
      <c r="FG75" s="371">
        <f ca="1" xml:space="preserve"> Equity!FG$37</f>
        <v>0</v>
      </c>
      <c r="FH75" s="371">
        <f ca="1" xml:space="preserve"> Equity!FH$37</f>
        <v>0</v>
      </c>
      <c r="FI75" s="371">
        <f ca="1" xml:space="preserve"> Equity!FI$37</f>
        <v>0</v>
      </c>
      <c r="FJ75" s="371">
        <f ca="1" xml:space="preserve"> Equity!FJ$37</f>
        <v>0</v>
      </c>
      <c r="FK75" s="371">
        <f ca="1" xml:space="preserve"> Equity!FK$37</f>
        <v>0</v>
      </c>
      <c r="FL75" s="371">
        <f ca="1" xml:space="preserve"> Equity!FL$37</f>
        <v>0</v>
      </c>
      <c r="FM75" s="371">
        <f ca="1" xml:space="preserve"> Equity!FM$37</f>
        <v>0</v>
      </c>
      <c r="FN75" s="371">
        <f ca="1" xml:space="preserve"> Equity!FN$37</f>
        <v>0</v>
      </c>
      <c r="FO75" s="371">
        <f ca="1" xml:space="preserve"> Equity!FO$37</f>
        <v>0</v>
      </c>
      <c r="FP75" s="371">
        <f ca="1" xml:space="preserve"> Equity!FP$37</f>
        <v>0</v>
      </c>
      <c r="FQ75" s="371">
        <f ca="1" xml:space="preserve"> Equity!FQ$37</f>
        <v>0</v>
      </c>
      <c r="FR75" s="371">
        <f ca="1" xml:space="preserve"> Equity!FR$37</f>
        <v>0</v>
      </c>
      <c r="FS75" s="371">
        <f ca="1" xml:space="preserve"> Equity!FS$37</f>
        <v>0</v>
      </c>
      <c r="FT75" s="371">
        <f ca="1" xml:space="preserve"> Equity!FT$37</f>
        <v>0</v>
      </c>
      <c r="FU75" s="371">
        <f ca="1" xml:space="preserve"> Equity!FU$37</f>
        <v>0</v>
      </c>
      <c r="FV75" s="371">
        <f ca="1" xml:space="preserve"> Equity!FV$37</f>
        <v>0</v>
      </c>
      <c r="FW75" s="371">
        <f ca="1" xml:space="preserve"> Equity!FW$37</f>
        <v>0</v>
      </c>
      <c r="FX75" s="371">
        <f ca="1" xml:space="preserve"> Equity!FX$37</f>
        <v>0</v>
      </c>
      <c r="FY75" s="371">
        <f ca="1" xml:space="preserve"> Equity!FY$37</f>
        <v>0</v>
      </c>
      <c r="FZ75" s="371">
        <f ca="1" xml:space="preserve"> Equity!FZ$37</f>
        <v>0</v>
      </c>
      <c r="GA75" s="371">
        <f ca="1" xml:space="preserve"> Equity!GA$37</f>
        <v>0</v>
      </c>
      <c r="GB75" s="371">
        <f ca="1" xml:space="preserve"> Equity!GB$37</f>
        <v>0</v>
      </c>
      <c r="GC75" s="371">
        <f ca="1" xml:space="preserve"> Equity!GC$37</f>
        <v>0</v>
      </c>
      <c r="GD75" s="371">
        <f ca="1" xml:space="preserve"> Equity!GD$37</f>
        <v>0</v>
      </c>
      <c r="GE75" s="371">
        <f ca="1" xml:space="preserve"> Equity!GE$37</f>
        <v>0</v>
      </c>
      <c r="GF75" s="371">
        <f ca="1" xml:space="preserve"> Equity!GF$37</f>
        <v>0</v>
      </c>
      <c r="GG75" s="371">
        <f ca="1" xml:space="preserve"> Equity!GG$37</f>
        <v>0</v>
      </c>
      <c r="GH75" s="371">
        <f ca="1" xml:space="preserve"> Equity!GH$37</f>
        <v>0</v>
      </c>
      <c r="GI75" s="371">
        <f ca="1" xml:space="preserve"> Equity!GI$37</f>
        <v>0</v>
      </c>
      <c r="GJ75" s="371">
        <f ca="1" xml:space="preserve"> Equity!GJ$37</f>
        <v>0</v>
      </c>
    </row>
    <row r="76" spans="1:192" outlineLevel="1" x14ac:dyDescent="0.25">
      <c r="A76" s="277"/>
      <c r="D76" s="281"/>
      <c r="E76" s="280" t="s">
        <v>60</v>
      </c>
      <c r="F76" s="280"/>
      <c r="G76" s="280" t="str">
        <f>SMU</f>
        <v>$ 000s</v>
      </c>
      <c r="H76" s="280"/>
      <c r="I76" s="280"/>
      <c r="J76" s="280">
        <f t="shared" ref="J76:AO76" ca="1" si="78" xml:space="preserve"> SUM(J69:J75)</f>
        <v>0</v>
      </c>
      <c r="K76" s="280">
        <f t="shared" ca="1" si="78"/>
        <v>0</v>
      </c>
      <c r="L76" s="280">
        <f t="shared" ca="1" si="78"/>
        <v>100000</v>
      </c>
      <c r="M76" s="280">
        <f t="shared" ca="1" si="78"/>
        <v>99000</v>
      </c>
      <c r="N76" s="280">
        <f t="shared" ca="1" si="78"/>
        <v>98000</v>
      </c>
      <c r="O76" s="280">
        <f t="shared" ca="1" si="78"/>
        <v>97000</v>
      </c>
      <c r="P76" s="280">
        <f t="shared" ca="1" si="78"/>
        <v>96000</v>
      </c>
      <c r="Q76" s="280">
        <f t="shared" ca="1" si="78"/>
        <v>95000</v>
      </c>
      <c r="R76" s="280">
        <f t="shared" ca="1" si="78"/>
        <v>94000.000000000015</v>
      </c>
      <c r="S76" s="280">
        <f t="shared" ca="1" si="78"/>
        <v>93000</v>
      </c>
      <c r="T76" s="280">
        <f t="shared" ca="1" si="78"/>
        <v>92000</v>
      </c>
      <c r="U76" s="280">
        <f t="shared" ca="1" si="78"/>
        <v>91000.000000000015</v>
      </c>
      <c r="V76" s="280">
        <f t="shared" ca="1" si="78"/>
        <v>90000</v>
      </c>
      <c r="W76" s="280">
        <f t="shared" ca="1" si="78"/>
        <v>89000</v>
      </c>
      <c r="X76" s="280">
        <f t="shared" ca="1" si="78"/>
        <v>88000</v>
      </c>
      <c r="Y76" s="280">
        <f t="shared" ca="1" si="78"/>
        <v>87000</v>
      </c>
      <c r="Z76" s="280">
        <f t="shared" ca="1" si="78"/>
        <v>86000</v>
      </c>
      <c r="AA76" s="280">
        <f t="shared" ca="1" si="78"/>
        <v>85000</v>
      </c>
      <c r="AB76" s="280">
        <f t="shared" ca="1" si="78"/>
        <v>84000</v>
      </c>
      <c r="AC76" s="280">
        <f t="shared" ca="1" si="78"/>
        <v>83000</v>
      </c>
      <c r="AD76" s="280">
        <f t="shared" ca="1" si="78"/>
        <v>82000</v>
      </c>
      <c r="AE76" s="280">
        <f t="shared" ca="1" si="78"/>
        <v>81000</v>
      </c>
      <c r="AF76" s="280">
        <f t="shared" ca="1" si="78"/>
        <v>80000</v>
      </c>
      <c r="AG76" s="280">
        <f t="shared" ca="1" si="78"/>
        <v>79000</v>
      </c>
      <c r="AH76" s="280">
        <f t="shared" ca="1" si="78"/>
        <v>78000</v>
      </c>
      <c r="AI76" s="280">
        <f t="shared" ca="1" si="78"/>
        <v>77000</v>
      </c>
      <c r="AJ76" s="280">
        <f t="shared" ca="1" si="78"/>
        <v>76000</v>
      </c>
      <c r="AK76" s="280">
        <f t="shared" ca="1" si="78"/>
        <v>75000</v>
      </c>
      <c r="AL76" s="280">
        <f t="shared" ca="1" si="78"/>
        <v>74000</v>
      </c>
      <c r="AM76" s="280">
        <f t="shared" ca="1" si="78"/>
        <v>73000</v>
      </c>
      <c r="AN76" s="280">
        <f t="shared" ca="1" si="78"/>
        <v>72000.000000000015</v>
      </c>
      <c r="AO76" s="280">
        <f t="shared" ca="1" si="78"/>
        <v>71000</v>
      </c>
      <c r="AP76" s="280">
        <f t="shared" ref="AP76:BU76" ca="1" si="79" xml:space="preserve"> SUM(AP69:AP75)</f>
        <v>70000</v>
      </c>
      <c r="AQ76" s="280">
        <f t="shared" ca="1" si="79"/>
        <v>69000.000000000015</v>
      </c>
      <c r="AR76" s="280">
        <f t="shared" ca="1" si="79"/>
        <v>68000.000000000015</v>
      </c>
      <c r="AS76" s="280">
        <f t="shared" ca="1" si="79"/>
        <v>67000</v>
      </c>
      <c r="AT76" s="280">
        <f t="shared" ca="1" si="79"/>
        <v>66000</v>
      </c>
      <c r="AU76" s="280">
        <f t="shared" ca="1" si="79"/>
        <v>65000</v>
      </c>
      <c r="AV76" s="280">
        <f t="shared" ca="1" si="79"/>
        <v>64000.000000000015</v>
      </c>
      <c r="AW76" s="280">
        <f t="shared" ca="1" si="79"/>
        <v>63000</v>
      </c>
      <c r="AX76" s="280">
        <f t="shared" ca="1" si="79"/>
        <v>62000.000000000015</v>
      </c>
      <c r="AY76" s="280">
        <f t="shared" ca="1" si="79"/>
        <v>61000</v>
      </c>
      <c r="AZ76" s="280">
        <f t="shared" ca="1" si="79"/>
        <v>60000.000000000007</v>
      </c>
      <c r="BA76" s="280">
        <f t="shared" ca="1" si="79"/>
        <v>59000.000000000007</v>
      </c>
      <c r="BB76" s="280">
        <f t="shared" ca="1" si="79"/>
        <v>58000</v>
      </c>
      <c r="BC76" s="280">
        <f t="shared" ca="1" si="79"/>
        <v>57000</v>
      </c>
      <c r="BD76" s="280">
        <f t="shared" ca="1" si="79"/>
        <v>56000</v>
      </c>
      <c r="BE76" s="280">
        <f t="shared" ca="1" si="79"/>
        <v>55000</v>
      </c>
      <c r="BF76" s="280">
        <f t="shared" ca="1" si="79"/>
        <v>54000.000000000007</v>
      </c>
      <c r="BG76" s="280">
        <f t="shared" ca="1" si="79"/>
        <v>53000.000000000007</v>
      </c>
      <c r="BH76" s="280">
        <f t="shared" ca="1" si="79"/>
        <v>52000</v>
      </c>
      <c r="BI76" s="280">
        <f t="shared" ca="1" si="79"/>
        <v>51000.000000000007</v>
      </c>
      <c r="BJ76" s="280">
        <f t="shared" ca="1" si="79"/>
        <v>50000</v>
      </c>
      <c r="BK76" s="280">
        <f t="shared" ca="1" si="79"/>
        <v>49000.000000000007</v>
      </c>
      <c r="BL76" s="280">
        <f t="shared" ca="1" si="79"/>
        <v>48000.000000000007</v>
      </c>
      <c r="BM76" s="280">
        <f t="shared" ca="1" si="79"/>
        <v>47000.000000000007</v>
      </c>
      <c r="BN76" s="280">
        <f t="shared" ca="1" si="79"/>
        <v>46000.000000000007</v>
      </c>
      <c r="BO76" s="280">
        <f t="shared" ca="1" si="79"/>
        <v>45000.000000000007</v>
      </c>
      <c r="BP76" s="280">
        <f t="shared" ca="1" si="79"/>
        <v>44000.000000000015</v>
      </c>
      <c r="BQ76" s="280">
        <f t="shared" ca="1" si="79"/>
        <v>43000.000000000015</v>
      </c>
      <c r="BR76" s="280">
        <f t="shared" ca="1" si="79"/>
        <v>42000.000000000007</v>
      </c>
      <c r="BS76" s="280">
        <f t="shared" ca="1" si="79"/>
        <v>41000.000000000007</v>
      </c>
      <c r="BT76" s="280">
        <f t="shared" ca="1" si="79"/>
        <v>40000.000000000007</v>
      </c>
      <c r="BU76" s="280">
        <f t="shared" ca="1" si="79"/>
        <v>39000.000000000007</v>
      </c>
      <c r="BV76" s="280">
        <f t="shared" ref="BV76:DA76" ca="1" si="80" xml:space="preserve"> SUM(BV69:BV75)</f>
        <v>38000.000000000007</v>
      </c>
      <c r="BW76" s="280">
        <f t="shared" ca="1" si="80"/>
        <v>37000.000000000007</v>
      </c>
      <c r="BX76" s="280">
        <f t="shared" ca="1" si="80"/>
        <v>36449.517215777683</v>
      </c>
      <c r="BY76" s="280">
        <f t="shared" ca="1" si="80"/>
        <v>36287.041354988796</v>
      </c>
      <c r="BZ76" s="280">
        <f t="shared" ca="1" si="80"/>
        <v>36122.689287239358</v>
      </c>
      <c r="CA76" s="280">
        <f t="shared" ca="1" si="80"/>
        <v>35956.554822877384</v>
      </c>
      <c r="CB76" s="280">
        <f t="shared" ca="1" si="80"/>
        <v>35788.727081733516</v>
      </c>
      <c r="CC76" s="280">
        <f t="shared" ca="1" si="80"/>
        <v>35619.29072764684</v>
      </c>
      <c r="CD76" s="280">
        <f t="shared" ca="1" si="80"/>
        <v>35448.326191264503</v>
      </c>
      <c r="CE76" s="280">
        <f t="shared" ca="1" si="80"/>
        <v>35275.909881701278</v>
      </c>
      <c r="CF76" s="280">
        <f t="shared" ca="1" si="80"/>
        <v>35102.11438761621</v>
      </c>
      <c r="CG76" s="280">
        <f t="shared" ca="1" si="80"/>
        <v>34927.008668235401</v>
      </c>
      <c r="CH76" s="280">
        <f t="shared" ca="1" si="80"/>
        <v>34750.658234823633</v>
      </c>
      <c r="CI76" s="280">
        <f t="shared" ca="1" si="80"/>
        <v>34573.125323082451</v>
      </c>
      <c r="CJ76" s="280">
        <f t="shared" ca="1" si="80"/>
        <v>34394.469056928327</v>
      </c>
      <c r="CK76" s="280">
        <f t="shared" ca="1" si="80"/>
        <v>34214.745604081909</v>
      </c>
      <c r="CL76" s="280">
        <f t="shared" ca="1" si="80"/>
        <v>34034.008323877817</v>
      </c>
      <c r="CM76" s="280">
        <f t="shared" ca="1" si="80"/>
        <v>33852.307907683928</v>
      </c>
      <c r="CN76" s="280">
        <f t="shared" ca="1" si="80"/>
        <v>33669.692512299727</v>
      </c>
      <c r="CO76" s="280">
        <f t="shared" ca="1" si="80"/>
        <v>33486.207886684744</v>
      </c>
      <c r="CP76" s="280">
        <f t="shared" ca="1" si="80"/>
        <v>33301.897492350508</v>
      </c>
      <c r="CQ76" s="280">
        <f t="shared" ca="1" si="80"/>
        <v>33116.802617732981</v>
      </c>
      <c r="CR76" s="280">
        <f t="shared" ca="1" si="80"/>
        <v>32930.962486846336</v>
      </c>
      <c r="CS76" s="280">
        <f t="shared" ca="1" si="80"/>
        <v>32744.414362504016</v>
      </c>
      <c r="CT76" s="280">
        <f t="shared" ca="1" si="80"/>
        <v>32557.193644378814</v>
      </c>
      <c r="CU76" s="280">
        <f t="shared" ca="1" si="80"/>
        <v>32369.333962159875</v>
      </c>
      <c r="CV76" s="280">
        <f t="shared" ca="1" si="80"/>
        <v>32180.867264051882</v>
      </c>
      <c r="CW76" s="280">
        <f t="shared" ca="1" si="80"/>
        <v>31991.823900849289</v>
      </c>
      <c r="CX76" s="280">
        <f t="shared" ca="1" si="80"/>
        <v>31802.232705806822</v>
      </c>
      <c r="CY76" s="280">
        <f t="shared" ca="1" si="80"/>
        <v>31612.121070516481</v>
      </c>
      <c r="CZ76" s="280">
        <f t="shared" ca="1" si="80"/>
        <v>31421.515016990659</v>
      </c>
      <c r="DA76" s="280">
        <f t="shared" ca="1" si="80"/>
        <v>31230.439266141126</v>
      </c>
      <c r="DB76" s="280">
        <f t="shared" ref="DB76:EG76" ca="1" si="81" xml:space="preserve"> SUM(DB69:DB75)</f>
        <v>31038.91730283407</v>
      </c>
      <c r="DC76" s="280">
        <f t="shared" ca="1" si="81"/>
        <v>30846.971437692366</v>
      </c>
      <c r="DD76" s="280">
        <f t="shared" ca="1" si="81"/>
        <v>30654.622865807749</v>
      </c>
      <c r="DE76" s="280">
        <f t="shared" ca="1" si="81"/>
        <v>30461.891722517361</v>
      </c>
      <c r="DF76" s="280">
        <f t="shared" ca="1" si="81"/>
        <v>30268.797136391491</v>
      </c>
      <c r="DG76" s="280">
        <f t="shared" ca="1" si="81"/>
        <v>30075.357279571919</v>
      </c>
      <c r="DH76" s="280">
        <f t="shared" ca="1" si="81"/>
        <v>29881.589415593324</v>
      </c>
      <c r="DI76" s="280">
        <f t="shared" ca="1" si="81"/>
        <v>29887.509944813657</v>
      </c>
      <c r="DJ76" s="280">
        <f t="shared" ca="1" si="81"/>
        <v>29893.134447572975</v>
      </c>
      <c r="DK76" s="280">
        <f t="shared" ca="1" si="81"/>
        <v>29898.477725194323</v>
      </c>
      <c r="DL76" s="280">
        <f t="shared" ca="1" si="81"/>
        <v>29903.553838934607</v>
      </c>
      <c r="DM76" s="280">
        <f t="shared" ca="1" si="81"/>
        <v>29908.376146987877</v>
      </c>
      <c r="DN76" s="280">
        <f t="shared" ca="1" si="81"/>
        <v>29912.957339638484</v>
      </c>
      <c r="DO76" s="280">
        <f t="shared" ca="1" si="81"/>
        <v>29917.309472656561</v>
      </c>
      <c r="DP76" s="280">
        <f t="shared" ca="1" si="81"/>
        <v>29921.443999023733</v>
      </c>
      <c r="DQ76" s="280">
        <f t="shared" ca="1" si="81"/>
        <v>29925.371799072545</v>
      </c>
      <c r="DR76" s="280">
        <f t="shared" ca="1" si="81"/>
        <v>29929.103209118919</v>
      </c>
      <c r="DS76" s="280">
        <f t="shared" ca="1" si="81"/>
        <v>29932.648048662973</v>
      </c>
      <c r="DT76" s="280">
        <f t="shared" ca="1" si="81"/>
        <v>29936.015646229826</v>
      </c>
      <c r="DU76" s="280">
        <f t="shared" ca="1" si="81"/>
        <v>29939.214863918332</v>
      </c>
      <c r="DV76" s="280">
        <f t="shared" ca="1" si="81"/>
        <v>29942.254120722417</v>
      </c>
      <c r="DW76" s="280">
        <f t="shared" ca="1" si="81"/>
        <v>29945.141414686295</v>
      </c>
      <c r="DX76" s="280">
        <f t="shared" ca="1" si="81"/>
        <v>29947.884343951981</v>
      </c>
      <c r="DY76" s="280">
        <f t="shared" ca="1" si="81"/>
        <v>29950.490126754383</v>
      </c>
      <c r="DZ76" s="280">
        <f t="shared" ca="1" si="81"/>
        <v>29952.965620416664</v>
      </c>
      <c r="EA76" s="280">
        <f t="shared" ca="1" si="81"/>
        <v>29955.317339395831</v>
      </c>
      <c r="EB76" s="280">
        <f t="shared" ca="1" si="81"/>
        <v>-1.4779288903810084E-12</v>
      </c>
      <c r="EC76" s="280">
        <f t="shared" ca="1" si="81"/>
        <v>-1.4779288903810084E-12</v>
      </c>
      <c r="ED76" s="280">
        <f t="shared" ca="1" si="81"/>
        <v>-1.4779288903810084E-12</v>
      </c>
      <c r="EE76" s="280">
        <f t="shared" ca="1" si="81"/>
        <v>-1.4779288903810084E-12</v>
      </c>
      <c r="EF76" s="280">
        <f t="shared" ca="1" si="81"/>
        <v>-1.4779288903810084E-12</v>
      </c>
      <c r="EG76" s="280">
        <f t="shared" ca="1" si="81"/>
        <v>-1.4779288903810084E-12</v>
      </c>
      <c r="EH76" s="280">
        <f t="shared" ref="EH76:FM76" ca="1" si="82" xml:space="preserve"> SUM(EH69:EH75)</f>
        <v>-1.4779288903810084E-12</v>
      </c>
      <c r="EI76" s="280">
        <f t="shared" ca="1" si="82"/>
        <v>-1.4779288903810084E-12</v>
      </c>
      <c r="EJ76" s="280">
        <f t="shared" ca="1" si="82"/>
        <v>-1.4779288903810084E-12</v>
      </c>
      <c r="EK76" s="280">
        <f t="shared" ca="1" si="82"/>
        <v>-1.4779288903810084E-12</v>
      </c>
      <c r="EL76" s="280">
        <f t="shared" ca="1" si="82"/>
        <v>-1.4779288903810084E-12</v>
      </c>
      <c r="EM76" s="280">
        <f t="shared" ca="1" si="82"/>
        <v>-1.4779288903810084E-12</v>
      </c>
      <c r="EN76" s="280">
        <f t="shared" ca="1" si="82"/>
        <v>-1.4779288903810084E-12</v>
      </c>
      <c r="EO76" s="280">
        <f t="shared" ca="1" si="82"/>
        <v>-1.4779288903810084E-12</v>
      </c>
      <c r="EP76" s="280">
        <f t="shared" ca="1" si="82"/>
        <v>-1.4779288903810084E-12</v>
      </c>
      <c r="EQ76" s="280">
        <f t="shared" ca="1" si="82"/>
        <v>-1.4779288903810084E-12</v>
      </c>
      <c r="ER76" s="280">
        <f t="shared" ca="1" si="82"/>
        <v>-1.4779288903810084E-12</v>
      </c>
      <c r="ES76" s="280">
        <f t="shared" ca="1" si="82"/>
        <v>-1.4779288903810084E-12</v>
      </c>
      <c r="ET76" s="280">
        <f t="shared" ca="1" si="82"/>
        <v>-1.4779288903810084E-12</v>
      </c>
      <c r="EU76" s="280">
        <f t="shared" ca="1" si="82"/>
        <v>-1.4779288903810084E-12</v>
      </c>
      <c r="EV76" s="280">
        <f t="shared" ca="1" si="82"/>
        <v>-1.4779288903810084E-12</v>
      </c>
      <c r="EW76" s="280">
        <f t="shared" ca="1" si="82"/>
        <v>-1.4779288903810084E-12</v>
      </c>
      <c r="EX76" s="280">
        <f t="shared" ca="1" si="82"/>
        <v>-1.4779288903810084E-12</v>
      </c>
      <c r="EY76" s="280">
        <f t="shared" ca="1" si="82"/>
        <v>-1.4779288903810084E-12</v>
      </c>
      <c r="EZ76" s="280">
        <f t="shared" ca="1" si="82"/>
        <v>-1.4779288903810084E-12</v>
      </c>
      <c r="FA76" s="280">
        <f t="shared" ca="1" si="82"/>
        <v>-1.4779288903810084E-12</v>
      </c>
      <c r="FB76" s="280">
        <f t="shared" ca="1" si="82"/>
        <v>-1.4779288903810084E-12</v>
      </c>
      <c r="FC76" s="280">
        <f t="shared" ca="1" si="82"/>
        <v>-1.4779288903810084E-12</v>
      </c>
      <c r="FD76" s="280">
        <f t="shared" ca="1" si="82"/>
        <v>-1.4779288903810084E-12</v>
      </c>
      <c r="FE76" s="280">
        <f t="shared" ca="1" si="82"/>
        <v>-1.4779288903810084E-12</v>
      </c>
      <c r="FF76" s="280">
        <f t="shared" ca="1" si="82"/>
        <v>-1.4779288903810084E-12</v>
      </c>
      <c r="FG76" s="280">
        <f t="shared" ca="1" si="82"/>
        <v>-1.4779288903810084E-12</v>
      </c>
      <c r="FH76" s="280">
        <f t="shared" ca="1" si="82"/>
        <v>-1.4779288903810084E-12</v>
      </c>
      <c r="FI76" s="280">
        <f t="shared" ca="1" si="82"/>
        <v>-1.4779288903810084E-12</v>
      </c>
      <c r="FJ76" s="280">
        <f t="shared" ca="1" si="82"/>
        <v>-1.4779288903810084E-12</v>
      </c>
      <c r="FK76" s="280">
        <f t="shared" ca="1" si="82"/>
        <v>-1.4779288903810084E-12</v>
      </c>
      <c r="FL76" s="280">
        <f t="shared" ca="1" si="82"/>
        <v>-1.4779288903810084E-12</v>
      </c>
      <c r="FM76" s="280">
        <f t="shared" ca="1" si="82"/>
        <v>-1.4779288903810084E-12</v>
      </c>
      <c r="FN76" s="280">
        <f t="shared" ref="FN76:GG76" ca="1" si="83" xml:space="preserve"> SUM(FN69:FN75)</f>
        <v>-1.4779288903810084E-12</v>
      </c>
      <c r="FO76" s="280">
        <f t="shared" ca="1" si="83"/>
        <v>-1.4779288903810084E-12</v>
      </c>
      <c r="FP76" s="280">
        <f t="shared" ca="1" si="83"/>
        <v>-1.4779288903810084E-12</v>
      </c>
      <c r="FQ76" s="280">
        <f t="shared" ca="1" si="83"/>
        <v>-1.4779288903810084E-12</v>
      </c>
      <c r="FR76" s="280">
        <f t="shared" ca="1" si="83"/>
        <v>-1.4779288903810084E-12</v>
      </c>
      <c r="FS76" s="280">
        <f t="shared" ca="1" si="83"/>
        <v>-1.4779288903810084E-12</v>
      </c>
      <c r="FT76" s="280">
        <f t="shared" ca="1" si="83"/>
        <v>-1.4779288903810084E-12</v>
      </c>
      <c r="FU76" s="280">
        <f t="shared" ca="1" si="83"/>
        <v>-1.4779288903810084E-12</v>
      </c>
      <c r="FV76" s="280">
        <f t="shared" ca="1" si="83"/>
        <v>-1.4779288903810084E-12</v>
      </c>
      <c r="FW76" s="280">
        <f t="shared" ca="1" si="83"/>
        <v>-1.4779288903810084E-12</v>
      </c>
      <c r="FX76" s="280">
        <f t="shared" ca="1" si="83"/>
        <v>-1.4779288903810084E-12</v>
      </c>
      <c r="FY76" s="280">
        <f t="shared" ca="1" si="83"/>
        <v>-1.4779288903810084E-12</v>
      </c>
      <c r="FZ76" s="280">
        <f t="shared" ca="1" si="83"/>
        <v>-1.4779288903810084E-12</v>
      </c>
      <c r="GA76" s="280">
        <f t="shared" ca="1" si="83"/>
        <v>-1.4779288903810084E-12</v>
      </c>
      <c r="GB76" s="280">
        <f t="shared" ca="1" si="83"/>
        <v>-1.4779288903810084E-12</v>
      </c>
      <c r="GC76" s="280">
        <f t="shared" ca="1" si="83"/>
        <v>-1.4779288903810084E-12</v>
      </c>
      <c r="GD76" s="280">
        <f t="shared" ca="1" si="83"/>
        <v>-1.4779288903810084E-12</v>
      </c>
      <c r="GE76" s="280">
        <f t="shared" ca="1" si="83"/>
        <v>-1.4779288903810084E-12</v>
      </c>
      <c r="GF76" s="280">
        <f t="shared" ca="1" si="83"/>
        <v>-1.4779288903810084E-12</v>
      </c>
      <c r="GG76" s="280">
        <f t="shared" ca="1" si="83"/>
        <v>-1.4779288903810084E-12</v>
      </c>
      <c r="GH76" s="280">
        <f t="shared" ref="GH76:GJ76" ca="1" si="84" xml:space="preserve"> SUM(GH69:GH75)</f>
        <v>-1.4779288903810084E-12</v>
      </c>
      <c r="GI76" s="280">
        <f t="shared" ca="1" si="84"/>
        <v>-1.4779288903810084E-12</v>
      </c>
      <c r="GJ76" s="280">
        <f t="shared" ca="1" si="84"/>
        <v>-1.4779288903810084E-12</v>
      </c>
    </row>
    <row r="77" spans="1:192" outlineLevel="1" x14ac:dyDescent="0.25"/>
    <row r="79" spans="1:192" x14ac:dyDescent="0.25">
      <c r="A79" s="276" t="s">
        <v>74</v>
      </c>
    </row>
    <row r="80" spans="1:192" outlineLevel="1" x14ac:dyDescent="0.25"/>
    <row r="81" spans="1:255" outlineLevel="1" x14ac:dyDescent="0.25">
      <c r="E81" s="311" t="str">
        <f xml:space="preserve"> E$67</f>
        <v>Total assets</v>
      </c>
      <c r="F81" s="311">
        <f t="shared" ref="F81:BQ81" si="85" xml:space="preserve"> F$67</f>
        <v>0</v>
      </c>
      <c r="G81" s="311" t="str">
        <f t="shared" si="85"/>
        <v>$ 000s</v>
      </c>
      <c r="H81" s="311">
        <f t="shared" si="85"/>
        <v>0</v>
      </c>
      <c r="I81" s="311">
        <f t="shared" si="85"/>
        <v>0</v>
      </c>
      <c r="J81" s="311">
        <f t="shared" ca="1" si="85"/>
        <v>0</v>
      </c>
      <c r="K81" s="311">
        <f t="shared" ca="1" si="85"/>
        <v>0</v>
      </c>
      <c r="L81" s="311">
        <f t="shared" si="85"/>
        <v>100000</v>
      </c>
      <c r="M81" s="311">
        <f t="shared" ca="1" si="85"/>
        <v>99000</v>
      </c>
      <c r="N81" s="311">
        <f t="shared" ca="1" si="85"/>
        <v>98000</v>
      </c>
      <c r="O81" s="311">
        <f t="shared" ca="1" si="85"/>
        <v>97000</v>
      </c>
      <c r="P81" s="311">
        <f t="shared" ca="1" si="85"/>
        <v>96000</v>
      </c>
      <c r="Q81" s="311">
        <f t="shared" ca="1" si="85"/>
        <v>95000</v>
      </c>
      <c r="R81" s="311">
        <f t="shared" ca="1" si="85"/>
        <v>94000</v>
      </c>
      <c r="S81" s="311">
        <f t="shared" ca="1" si="85"/>
        <v>93000</v>
      </c>
      <c r="T81" s="311">
        <f t="shared" ca="1" si="85"/>
        <v>92000</v>
      </c>
      <c r="U81" s="311">
        <f t="shared" ca="1" si="85"/>
        <v>91000</v>
      </c>
      <c r="V81" s="311">
        <f t="shared" ca="1" si="85"/>
        <v>90000</v>
      </c>
      <c r="W81" s="311">
        <f t="shared" ca="1" si="85"/>
        <v>89000</v>
      </c>
      <c r="X81" s="311">
        <f t="shared" ca="1" si="85"/>
        <v>88000</v>
      </c>
      <c r="Y81" s="311">
        <f t="shared" ca="1" si="85"/>
        <v>87000</v>
      </c>
      <c r="Z81" s="311">
        <f t="shared" ca="1" si="85"/>
        <v>86000</v>
      </c>
      <c r="AA81" s="311">
        <f t="shared" ca="1" si="85"/>
        <v>85000</v>
      </c>
      <c r="AB81" s="311">
        <f t="shared" ca="1" si="85"/>
        <v>84000</v>
      </c>
      <c r="AC81" s="311">
        <f t="shared" ca="1" si="85"/>
        <v>83000</v>
      </c>
      <c r="AD81" s="311">
        <f t="shared" ca="1" si="85"/>
        <v>82000</v>
      </c>
      <c r="AE81" s="311">
        <f t="shared" ca="1" si="85"/>
        <v>81000</v>
      </c>
      <c r="AF81" s="311">
        <f t="shared" ca="1" si="85"/>
        <v>80000</v>
      </c>
      <c r="AG81" s="311">
        <f t="shared" ca="1" si="85"/>
        <v>79000</v>
      </c>
      <c r="AH81" s="311">
        <f t="shared" ca="1" si="85"/>
        <v>78000</v>
      </c>
      <c r="AI81" s="311">
        <f t="shared" ca="1" si="85"/>
        <v>77000</v>
      </c>
      <c r="AJ81" s="311">
        <f t="shared" ca="1" si="85"/>
        <v>76000</v>
      </c>
      <c r="AK81" s="311">
        <f t="shared" ca="1" si="85"/>
        <v>75000</v>
      </c>
      <c r="AL81" s="311">
        <f t="shared" ca="1" si="85"/>
        <v>74000</v>
      </c>
      <c r="AM81" s="311">
        <f t="shared" ca="1" si="85"/>
        <v>73000</v>
      </c>
      <c r="AN81" s="311">
        <f t="shared" ca="1" si="85"/>
        <v>72000</v>
      </c>
      <c r="AO81" s="311">
        <f t="shared" ca="1" si="85"/>
        <v>71000</v>
      </c>
      <c r="AP81" s="311">
        <f t="shared" ca="1" si="85"/>
        <v>70000</v>
      </c>
      <c r="AQ81" s="311">
        <f t="shared" ca="1" si="85"/>
        <v>69000</v>
      </c>
      <c r="AR81" s="311">
        <f t="shared" ca="1" si="85"/>
        <v>68000</v>
      </c>
      <c r="AS81" s="311">
        <f t="shared" ca="1" si="85"/>
        <v>67000</v>
      </c>
      <c r="AT81" s="311">
        <f t="shared" ca="1" si="85"/>
        <v>66000</v>
      </c>
      <c r="AU81" s="311">
        <f t="shared" ca="1" si="85"/>
        <v>65000</v>
      </c>
      <c r="AV81" s="311">
        <f t="shared" ca="1" si="85"/>
        <v>64000</v>
      </c>
      <c r="AW81" s="311">
        <f t="shared" ca="1" si="85"/>
        <v>63000</v>
      </c>
      <c r="AX81" s="311">
        <f t="shared" ca="1" si="85"/>
        <v>62000</v>
      </c>
      <c r="AY81" s="311">
        <f t="shared" ca="1" si="85"/>
        <v>61000</v>
      </c>
      <c r="AZ81" s="311">
        <f t="shared" ca="1" si="85"/>
        <v>60000</v>
      </c>
      <c r="BA81" s="311">
        <f t="shared" ca="1" si="85"/>
        <v>59000</v>
      </c>
      <c r="BB81" s="311">
        <f t="shared" ca="1" si="85"/>
        <v>58000</v>
      </c>
      <c r="BC81" s="311">
        <f t="shared" ca="1" si="85"/>
        <v>57000</v>
      </c>
      <c r="BD81" s="311">
        <f t="shared" ca="1" si="85"/>
        <v>56000</v>
      </c>
      <c r="BE81" s="311">
        <f t="shared" ca="1" si="85"/>
        <v>55000</v>
      </c>
      <c r="BF81" s="311">
        <f t="shared" ca="1" si="85"/>
        <v>54000</v>
      </c>
      <c r="BG81" s="311">
        <f t="shared" ca="1" si="85"/>
        <v>53000</v>
      </c>
      <c r="BH81" s="311">
        <f t="shared" ca="1" si="85"/>
        <v>52000</v>
      </c>
      <c r="BI81" s="311">
        <f t="shared" ca="1" si="85"/>
        <v>51000</v>
      </c>
      <c r="BJ81" s="311">
        <f t="shared" ca="1" si="85"/>
        <v>50000</v>
      </c>
      <c r="BK81" s="311">
        <f t="shared" ca="1" si="85"/>
        <v>49000</v>
      </c>
      <c r="BL81" s="311">
        <f t="shared" ca="1" si="85"/>
        <v>48000</v>
      </c>
      <c r="BM81" s="311">
        <f t="shared" ca="1" si="85"/>
        <v>47000</v>
      </c>
      <c r="BN81" s="311">
        <f t="shared" ca="1" si="85"/>
        <v>46000</v>
      </c>
      <c r="BO81" s="311">
        <f t="shared" ca="1" si="85"/>
        <v>45000</v>
      </c>
      <c r="BP81" s="311">
        <f t="shared" ca="1" si="85"/>
        <v>44000</v>
      </c>
      <c r="BQ81" s="311">
        <f t="shared" ca="1" si="85"/>
        <v>43000</v>
      </c>
      <c r="BR81" s="311">
        <f t="shared" ref="BR81:EC81" ca="1" si="86" xml:space="preserve"> BR$67</f>
        <v>42000</v>
      </c>
      <c r="BS81" s="311">
        <f t="shared" ca="1" si="86"/>
        <v>41000</v>
      </c>
      <c r="BT81" s="311">
        <f t="shared" ca="1" si="86"/>
        <v>40000</v>
      </c>
      <c r="BU81" s="311">
        <f t="shared" ca="1" si="86"/>
        <v>39000</v>
      </c>
      <c r="BV81" s="311">
        <f t="shared" ca="1" si="86"/>
        <v>38000</v>
      </c>
      <c r="BW81" s="311">
        <f t="shared" ca="1" si="86"/>
        <v>37000</v>
      </c>
      <c r="BX81" s="311">
        <f t="shared" ca="1" si="86"/>
        <v>36449.517215777669</v>
      </c>
      <c r="BY81" s="311">
        <f t="shared" ca="1" si="86"/>
        <v>36287.041354988789</v>
      </c>
      <c r="BZ81" s="311">
        <f t="shared" ca="1" si="86"/>
        <v>36122.689287239344</v>
      </c>
      <c r="CA81" s="311">
        <f t="shared" ca="1" si="86"/>
        <v>35956.554822877377</v>
      </c>
      <c r="CB81" s="311">
        <f t="shared" ca="1" si="86"/>
        <v>35788.727081733508</v>
      </c>
      <c r="CC81" s="311">
        <f t="shared" ca="1" si="86"/>
        <v>35619.290727646832</v>
      </c>
      <c r="CD81" s="311">
        <f t="shared" ca="1" si="86"/>
        <v>35448.326191264496</v>
      </c>
      <c r="CE81" s="311">
        <f t="shared" ca="1" si="86"/>
        <v>35275.909881701271</v>
      </c>
      <c r="CF81" s="311">
        <f t="shared" ca="1" si="86"/>
        <v>35102.114387616202</v>
      </c>
      <c r="CG81" s="311">
        <f t="shared" ca="1" si="86"/>
        <v>34927.008668235394</v>
      </c>
      <c r="CH81" s="311">
        <f t="shared" ca="1" si="86"/>
        <v>34750.658234823626</v>
      </c>
      <c r="CI81" s="311">
        <f t="shared" ca="1" si="86"/>
        <v>34573.125323082437</v>
      </c>
      <c r="CJ81" s="311">
        <f t="shared" ca="1" si="86"/>
        <v>34394.469056928319</v>
      </c>
      <c r="CK81" s="311">
        <f t="shared" ca="1" si="86"/>
        <v>34214.745604081902</v>
      </c>
      <c r="CL81" s="311">
        <f t="shared" ca="1" si="86"/>
        <v>34034.008323877802</v>
      </c>
      <c r="CM81" s="311">
        <f t="shared" ca="1" si="86"/>
        <v>33852.307907683913</v>
      </c>
      <c r="CN81" s="311">
        <f t="shared" ca="1" si="86"/>
        <v>33669.69251229972</v>
      </c>
      <c r="CO81" s="311">
        <f t="shared" ca="1" si="86"/>
        <v>33486.20788668473</v>
      </c>
      <c r="CP81" s="311">
        <f t="shared" ca="1" si="86"/>
        <v>33301.897492350501</v>
      </c>
      <c r="CQ81" s="311">
        <f t="shared" ca="1" si="86"/>
        <v>33116.802617732974</v>
      </c>
      <c r="CR81" s="311">
        <f t="shared" ca="1" si="86"/>
        <v>32930.962486846322</v>
      </c>
      <c r="CS81" s="311">
        <f t="shared" ca="1" si="86"/>
        <v>32744.414362504005</v>
      </c>
      <c r="CT81" s="311">
        <f t="shared" ca="1" si="86"/>
        <v>32557.193644378807</v>
      </c>
      <c r="CU81" s="311">
        <f t="shared" ca="1" si="86"/>
        <v>32369.333962159864</v>
      </c>
      <c r="CV81" s="311">
        <f t="shared" ca="1" si="86"/>
        <v>32180.867264051871</v>
      </c>
      <c r="CW81" s="311">
        <f t="shared" ca="1" si="86"/>
        <v>31991.823900849278</v>
      </c>
      <c r="CX81" s="311">
        <f t="shared" ca="1" si="86"/>
        <v>31802.232705806815</v>
      </c>
      <c r="CY81" s="311">
        <f t="shared" ca="1" si="86"/>
        <v>31612.121070516474</v>
      </c>
      <c r="CZ81" s="311">
        <f t="shared" ca="1" si="86"/>
        <v>31421.515016990652</v>
      </c>
      <c r="DA81" s="311">
        <f t="shared" ca="1" si="86"/>
        <v>31230.439266141118</v>
      </c>
      <c r="DB81" s="311">
        <f t="shared" ca="1" si="86"/>
        <v>31038.917302834059</v>
      </c>
      <c r="DC81" s="311">
        <f t="shared" ca="1" si="86"/>
        <v>30846.971437692358</v>
      </c>
      <c r="DD81" s="311">
        <f t="shared" ca="1" si="86"/>
        <v>30654.622865807738</v>
      </c>
      <c r="DE81" s="311">
        <f t="shared" ca="1" si="86"/>
        <v>30461.891722517354</v>
      </c>
      <c r="DF81" s="311">
        <f t="shared" ca="1" si="86"/>
        <v>30268.797136391484</v>
      </c>
      <c r="DG81" s="311">
        <f t="shared" ca="1" si="86"/>
        <v>30075.357279571908</v>
      </c>
      <c r="DH81" s="311">
        <f t="shared" ca="1" si="86"/>
        <v>29881.589415593313</v>
      </c>
      <c r="DI81" s="311">
        <f t="shared" ca="1" si="86"/>
        <v>29887.50994481365</v>
      </c>
      <c r="DJ81" s="311">
        <f t="shared" ca="1" si="86"/>
        <v>29893.134447572967</v>
      </c>
      <c r="DK81" s="311">
        <f t="shared" ca="1" si="86"/>
        <v>29898.47772519432</v>
      </c>
      <c r="DL81" s="311">
        <f t="shared" ca="1" si="86"/>
        <v>29903.553838934604</v>
      </c>
      <c r="DM81" s="311">
        <f t="shared" ca="1" si="86"/>
        <v>29908.376146987874</v>
      </c>
      <c r="DN81" s="311">
        <f t="shared" ca="1" si="86"/>
        <v>29912.957339638484</v>
      </c>
      <c r="DO81" s="311">
        <f t="shared" ca="1" si="86"/>
        <v>29917.309472656561</v>
      </c>
      <c r="DP81" s="311">
        <f t="shared" ca="1" si="86"/>
        <v>29921.443999023733</v>
      </c>
      <c r="DQ81" s="311">
        <f t="shared" ca="1" si="86"/>
        <v>29925.371799072545</v>
      </c>
      <c r="DR81" s="311">
        <f t="shared" ca="1" si="86"/>
        <v>29929.103209118919</v>
      </c>
      <c r="DS81" s="311">
        <f t="shared" ca="1" si="86"/>
        <v>29932.648048662973</v>
      </c>
      <c r="DT81" s="311">
        <f t="shared" ca="1" si="86"/>
        <v>29936.015646229826</v>
      </c>
      <c r="DU81" s="311">
        <f t="shared" ca="1" si="86"/>
        <v>29939.214863918336</v>
      </c>
      <c r="DV81" s="311">
        <f t="shared" ca="1" si="86"/>
        <v>29942.25412072242</v>
      </c>
      <c r="DW81" s="311">
        <f t="shared" ca="1" si="86"/>
        <v>29945.141414686303</v>
      </c>
      <c r="DX81" s="311">
        <f t="shared" ca="1" si="86"/>
        <v>29947.884343951988</v>
      </c>
      <c r="DY81" s="311">
        <f t="shared" ca="1" si="86"/>
        <v>29950.49012675439</v>
      </c>
      <c r="DZ81" s="311">
        <f t="shared" ca="1" si="86"/>
        <v>29952.965620416671</v>
      </c>
      <c r="EA81" s="311">
        <f t="shared" ca="1" si="86"/>
        <v>29955.317339395835</v>
      </c>
      <c r="EB81" s="311">
        <f t="shared" ca="1" si="86"/>
        <v>4.3200998334214091E-12</v>
      </c>
      <c r="EC81" s="311">
        <f t="shared" ca="1" si="86"/>
        <v>4.3200998334214091E-12</v>
      </c>
      <c r="ED81" s="311">
        <f t="shared" ref="ED81:GJ81" ca="1" si="87" xml:space="preserve"> ED$67</f>
        <v>4.3200998334214091E-12</v>
      </c>
      <c r="EE81" s="311">
        <f t="shared" ca="1" si="87"/>
        <v>4.3200998334214091E-12</v>
      </c>
      <c r="EF81" s="311">
        <f t="shared" ca="1" si="87"/>
        <v>4.3200998334214091E-12</v>
      </c>
      <c r="EG81" s="311">
        <f t="shared" ca="1" si="87"/>
        <v>4.3200998334214091E-12</v>
      </c>
      <c r="EH81" s="311">
        <f t="shared" ca="1" si="87"/>
        <v>4.3200998334214091E-12</v>
      </c>
      <c r="EI81" s="311">
        <f t="shared" ca="1" si="87"/>
        <v>4.3200998334214091E-12</v>
      </c>
      <c r="EJ81" s="311">
        <f t="shared" ca="1" si="87"/>
        <v>4.3200998334214091E-12</v>
      </c>
      <c r="EK81" s="311">
        <f t="shared" ca="1" si="87"/>
        <v>4.3200998334214091E-12</v>
      </c>
      <c r="EL81" s="311">
        <f t="shared" ca="1" si="87"/>
        <v>4.3200998334214091E-12</v>
      </c>
      <c r="EM81" s="311">
        <f t="shared" ca="1" si="87"/>
        <v>4.3200998334214091E-12</v>
      </c>
      <c r="EN81" s="311">
        <f t="shared" ca="1" si="87"/>
        <v>4.3200998334214091E-12</v>
      </c>
      <c r="EO81" s="311">
        <f t="shared" ca="1" si="87"/>
        <v>4.3200998334214091E-12</v>
      </c>
      <c r="EP81" s="311">
        <f t="shared" ca="1" si="87"/>
        <v>4.3200998334214091E-12</v>
      </c>
      <c r="EQ81" s="311">
        <f t="shared" ca="1" si="87"/>
        <v>4.3200998334214091E-12</v>
      </c>
      <c r="ER81" s="311">
        <f t="shared" ca="1" si="87"/>
        <v>4.3200998334214091E-12</v>
      </c>
      <c r="ES81" s="311">
        <f t="shared" ca="1" si="87"/>
        <v>4.3200998334214091E-12</v>
      </c>
      <c r="ET81" s="311">
        <f t="shared" ca="1" si="87"/>
        <v>4.3200998334214091E-12</v>
      </c>
      <c r="EU81" s="311">
        <f t="shared" ca="1" si="87"/>
        <v>4.3200998334214091E-12</v>
      </c>
      <c r="EV81" s="311">
        <f t="shared" ca="1" si="87"/>
        <v>4.3200998334214091E-12</v>
      </c>
      <c r="EW81" s="311">
        <f t="shared" ca="1" si="87"/>
        <v>4.3200998334214091E-12</v>
      </c>
      <c r="EX81" s="311">
        <f t="shared" ca="1" si="87"/>
        <v>4.3200998334214091E-12</v>
      </c>
      <c r="EY81" s="311">
        <f t="shared" ca="1" si="87"/>
        <v>4.3200998334214091E-12</v>
      </c>
      <c r="EZ81" s="311">
        <f t="shared" ca="1" si="87"/>
        <v>4.3200998334214091E-12</v>
      </c>
      <c r="FA81" s="311">
        <f t="shared" ca="1" si="87"/>
        <v>4.3200998334214091E-12</v>
      </c>
      <c r="FB81" s="311">
        <f t="shared" ca="1" si="87"/>
        <v>4.3200998334214091E-12</v>
      </c>
      <c r="FC81" s="311">
        <f t="shared" ca="1" si="87"/>
        <v>4.3200998334214091E-12</v>
      </c>
      <c r="FD81" s="311">
        <f t="shared" ca="1" si="87"/>
        <v>4.3200998334214091E-12</v>
      </c>
      <c r="FE81" s="311">
        <f t="shared" ca="1" si="87"/>
        <v>4.3200998334214091E-12</v>
      </c>
      <c r="FF81" s="311">
        <f t="shared" ca="1" si="87"/>
        <v>4.3200998334214091E-12</v>
      </c>
      <c r="FG81" s="311">
        <f t="shared" ca="1" si="87"/>
        <v>4.3200998334214091E-12</v>
      </c>
      <c r="FH81" s="311">
        <f t="shared" ca="1" si="87"/>
        <v>4.3200998334214091E-12</v>
      </c>
      <c r="FI81" s="311">
        <f t="shared" ca="1" si="87"/>
        <v>4.3200998334214091E-12</v>
      </c>
      <c r="FJ81" s="311">
        <f t="shared" ca="1" si="87"/>
        <v>4.3200998334214091E-12</v>
      </c>
      <c r="FK81" s="311">
        <f t="shared" ca="1" si="87"/>
        <v>4.3200998334214091E-12</v>
      </c>
      <c r="FL81" s="311">
        <f t="shared" ca="1" si="87"/>
        <v>4.3200998334214091E-12</v>
      </c>
      <c r="FM81" s="311">
        <f t="shared" ca="1" si="87"/>
        <v>4.3200998334214091E-12</v>
      </c>
      <c r="FN81" s="311">
        <f t="shared" ca="1" si="87"/>
        <v>4.3200998334214091E-12</v>
      </c>
      <c r="FO81" s="311">
        <f t="shared" ca="1" si="87"/>
        <v>4.3200998334214091E-12</v>
      </c>
      <c r="FP81" s="311">
        <f t="shared" ca="1" si="87"/>
        <v>4.3200998334214091E-12</v>
      </c>
      <c r="FQ81" s="311">
        <f t="shared" ca="1" si="87"/>
        <v>4.3200998334214091E-12</v>
      </c>
      <c r="FR81" s="311">
        <f t="shared" ca="1" si="87"/>
        <v>4.3200998334214091E-12</v>
      </c>
      <c r="FS81" s="311">
        <f t="shared" ca="1" si="87"/>
        <v>4.3200998334214091E-12</v>
      </c>
      <c r="FT81" s="311">
        <f t="shared" ca="1" si="87"/>
        <v>4.3200998334214091E-12</v>
      </c>
      <c r="FU81" s="311">
        <f t="shared" ca="1" si="87"/>
        <v>4.3200998334214091E-12</v>
      </c>
      <c r="FV81" s="311">
        <f t="shared" ca="1" si="87"/>
        <v>4.3200998334214091E-12</v>
      </c>
      <c r="FW81" s="311">
        <f t="shared" ca="1" si="87"/>
        <v>4.3200998334214091E-12</v>
      </c>
      <c r="FX81" s="311">
        <f t="shared" ca="1" si="87"/>
        <v>4.3200998334214091E-12</v>
      </c>
      <c r="FY81" s="311">
        <f t="shared" ca="1" si="87"/>
        <v>4.3200998334214091E-12</v>
      </c>
      <c r="FZ81" s="311">
        <f t="shared" ca="1" si="87"/>
        <v>4.3200998334214091E-12</v>
      </c>
      <c r="GA81" s="311">
        <f t="shared" ca="1" si="87"/>
        <v>4.3200998334214091E-12</v>
      </c>
      <c r="GB81" s="311">
        <f t="shared" ca="1" si="87"/>
        <v>4.3200998334214091E-12</v>
      </c>
      <c r="GC81" s="311">
        <f t="shared" ca="1" si="87"/>
        <v>4.3200998334214091E-12</v>
      </c>
      <c r="GD81" s="311">
        <f t="shared" ca="1" si="87"/>
        <v>4.3200998334214091E-12</v>
      </c>
      <c r="GE81" s="311">
        <f t="shared" ca="1" si="87"/>
        <v>4.3200998334214091E-12</v>
      </c>
      <c r="GF81" s="311">
        <f t="shared" ca="1" si="87"/>
        <v>4.3200998334214091E-12</v>
      </c>
      <c r="GG81" s="311">
        <f t="shared" ca="1" si="87"/>
        <v>4.3200998334214091E-12</v>
      </c>
      <c r="GH81" s="311">
        <f t="shared" ca="1" si="87"/>
        <v>4.3200998334214091E-12</v>
      </c>
      <c r="GI81" s="311">
        <f t="shared" ca="1" si="87"/>
        <v>4.3200998334214091E-12</v>
      </c>
      <c r="GJ81" s="311">
        <f t="shared" ca="1" si="87"/>
        <v>4.3200998334214091E-12</v>
      </c>
    </row>
    <row r="82" spans="1:255" outlineLevel="1" x14ac:dyDescent="0.25">
      <c r="E82" s="311" t="str">
        <f xml:space="preserve"> E$76</f>
        <v>Total liabilities</v>
      </c>
      <c r="F82" s="311">
        <f t="shared" ref="F82:M82" si="88" xml:space="preserve"> F$76</f>
        <v>0</v>
      </c>
      <c r="G82" s="311" t="str">
        <f t="shared" si="88"/>
        <v>$ 000s</v>
      </c>
      <c r="H82" s="311">
        <f t="shared" si="88"/>
        <v>0</v>
      </c>
      <c r="I82" s="311">
        <f t="shared" si="88"/>
        <v>0</v>
      </c>
      <c r="J82" s="311">
        <f t="shared" ca="1" si="88"/>
        <v>0</v>
      </c>
      <c r="K82" s="311">
        <f t="shared" ca="1" si="88"/>
        <v>0</v>
      </c>
      <c r="L82" s="311">
        <f t="shared" ca="1" si="88"/>
        <v>100000</v>
      </c>
      <c r="M82" s="311">
        <f t="shared" ca="1" si="88"/>
        <v>99000</v>
      </c>
      <c r="N82" s="311">
        <f t="shared" ref="N82:AS82" ca="1" si="89" xml:space="preserve"> N$76</f>
        <v>98000</v>
      </c>
      <c r="O82" s="311">
        <f t="shared" ca="1" si="89"/>
        <v>97000</v>
      </c>
      <c r="P82" s="311">
        <f t="shared" ca="1" si="89"/>
        <v>96000</v>
      </c>
      <c r="Q82" s="311">
        <f t="shared" ca="1" si="89"/>
        <v>95000</v>
      </c>
      <c r="R82" s="311">
        <f t="shared" ca="1" si="89"/>
        <v>94000.000000000015</v>
      </c>
      <c r="S82" s="311">
        <f t="shared" ca="1" si="89"/>
        <v>93000</v>
      </c>
      <c r="T82" s="311">
        <f t="shared" ca="1" si="89"/>
        <v>92000</v>
      </c>
      <c r="U82" s="311">
        <f t="shared" ca="1" si="89"/>
        <v>91000.000000000015</v>
      </c>
      <c r="V82" s="311">
        <f t="shared" ca="1" si="89"/>
        <v>90000</v>
      </c>
      <c r="W82" s="311">
        <f t="shared" ca="1" si="89"/>
        <v>89000</v>
      </c>
      <c r="X82" s="311">
        <f t="shared" ca="1" si="89"/>
        <v>88000</v>
      </c>
      <c r="Y82" s="311">
        <f t="shared" ca="1" si="89"/>
        <v>87000</v>
      </c>
      <c r="Z82" s="311">
        <f t="shared" ca="1" si="89"/>
        <v>86000</v>
      </c>
      <c r="AA82" s="311">
        <f t="shared" ca="1" si="89"/>
        <v>85000</v>
      </c>
      <c r="AB82" s="311">
        <f t="shared" ca="1" si="89"/>
        <v>84000</v>
      </c>
      <c r="AC82" s="311">
        <f t="shared" ca="1" si="89"/>
        <v>83000</v>
      </c>
      <c r="AD82" s="311">
        <f t="shared" ca="1" si="89"/>
        <v>82000</v>
      </c>
      <c r="AE82" s="311">
        <f t="shared" ca="1" si="89"/>
        <v>81000</v>
      </c>
      <c r="AF82" s="311">
        <f t="shared" ca="1" si="89"/>
        <v>80000</v>
      </c>
      <c r="AG82" s="311">
        <f t="shared" ca="1" si="89"/>
        <v>79000</v>
      </c>
      <c r="AH82" s="311">
        <f t="shared" ca="1" si="89"/>
        <v>78000</v>
      </c>
      <c r="AI82" s="311">
        <f t="shared" ca="1" si="89"/>
        <v>77000</v>
      </c>
      <c r="AJ82" s="311">
        <f t="shared" ca="1" si="89"/>
        <v>76000</v>
      </c>
      <c r="AK82" s="311">
        <f t="shared" ca="1" si="89"/>
        <v>75000</v>
      </c>
      <c r="AL82" s="311">
        <f t="shared" ca="1" si="89"/>
        <v>74000</v>
      </c>
      <c r="AM82" s="311">
        <f t="shared" ca="1" si="89"/>
        <v>73000</v>
      </c>
      <c r="AN82" s="311">
        <f t="shared" ca="1" si="89"/>
        <v>72000.000000000015</v>
      </c>
      <c r="AO82" s="311">
        <f t="shared" ca="1" si="89"/>
        <v>71000</v>
      </c>
      <c r="AP82" s="311">
        <f t="shared" ca="1" si="89"/>
        <v>70000</v>
      </c>
      <c r="AQ82" s="311">
        <f t="shared" ca="1" si="89"/>
        <v>69000.000000000015</v>
      </c>
      <c r="AR82" s="311">
        <f t="shared" ca="1" si="89"/>
        <v>68000.000000000015</v>
      </c>
      <c r="AS82" s="311">
        <f t="shared" ca="1" si="89"/>
        <v>67000</v>
      </c>
      <c r="AT82" s="311">
        <f t="shared" ref="AT82:BY82" ca="1" si="90" xml:space="preserve"> AT$76</f>
        <v>66000</v>
      </c>
      <c r="AU82" s="311">
        <f t="shared" ca="1" si="90"/>
        <v>65000</v>
      </c>
      <c r="AV82" s="311">
        <f t="shared" ca="1" si="90"/>
        <v>64000.000000000015</v>
      </c>
      <c r="AW82" s="311">
        <f t="shared" ca="1" si="90"/>
        <v>63000</v>
      </c>
      <c r="AX82" s="311">
        <f t="shared" ca="1" si="90"/>
        <v>62000.000000000015</v>
      </c>
      <c r="AY82" s="311">
        <f t="shared" ca="1" si="90"/>
        <v>61000</v>
      </c>
      <c r="AZ82" s="311">
        <f t="shared" ca="1" si="90"/>
        <v>60000.000000000007</v>
      </c>
      <c r="BA82" s="311">
        <f t="shared" ca="1" si="90"/>
        <v>59000.000000000007</v>
      </c>
      <c r="BB82" s="311">
        <f t="shared" ca="1" si="90"/>
        <v>58000</v>
      </c>
      <c r="BC82" s="311">
        <f t="shared" ca="1" si="90"/>
        <v>57000</v>
      </c>
      <c r="BD82" s="311">
        <f t="shared" ca="1" si="90"/>
        <v>56000</v>
      </c>
      <c r="BE82" s="311">
        <f t="shared" ca="1" si="90"/>
        <v>55000</v>
      </c>
      <c r="BF82" s="311">
        <f t="shared" ca="1" si="90"/>
        <v>54000.000000000007</v>
      </c>
      <c r="BG82" s="311">
        <f t="shared" ca="1" si="90"/>
        <v>53000.000000000007</v>
      </c>
      <c r="BH82" s="311">
        <f t="shared" ca="1" si="90"/>
        <v>52000</v>
      </c>
      <c r="BI82" s="311">
        <f t="shared" ca="1" si="90"/>
        <v>51000.000000000007</v>
      </c>
      <c r="BJ82" s="311">
        <f t="shared" ca="1" si="90"/>
        <v>50000</v>
      </c>
      <c r="BK82" s="311">
        <f t="shared" ca="1" si="90"/>
        <v>49000.000000000007</v>
      </c>
      <c r="BL82" s="311">
        <f t="shared" ca="1" si="90"/>
        <v>48000.000000000007</v>
      </c>
      <c r="BM82" s="311">
        <f t="shared" ca="1" si="90"/>
        <v>47000.000000000007</v>
      </c>
      <c r="BN82" s="311">
        <f t="shared" ca="1" si="90"/>
        <v>46000.000000000007</v>
      </c>
      <c r="BO82" s="311">
        <f t="shared" ca="1" si="90"/>
        <v>45000.000000000007</v>
      </c>
      <c r="BP82" s="311">
        <f t="shared" ca="1" si="90"/>
        <v>44000.000000000015</v>
      </c>
      <c r="BQ82" s="311">
        <f t="shared" ca="1" si="90"/>
        <v>43000.000000000015</v>
      </c>
      <c r="BR82" s="311">
        <f t="shared" ca="1" si="90"/>
        <v>42000.000000000007</v>
      </c>
      <c r="BS82" s="311">
        <f t="shared" ca="1" si="90"/>
        <v>41000.000000000007</v>
      </c>
      <c r="BT82" s="311">
        <f t="shared" ca="1" si="90"/>
        <v>40000.000000000007</v>
      </c>
      <c r="BU82" s="311">
        <f t="shared" ca="1" si="90"/>
        <v>39000.000000000007</v>
      </c>
      <c r="BV82" s="311">
        <f t="shared" ca="1" si="90"/>
        <v>38000.000000000007</v>
      </c>
      <c r="BW82" s="311">
        <f t="shared" ca="1" si="90"/>
        <v>37000.000000000007</v>
      </c>
      <c r="BX82" s="311">
        <f t="shared" ca="1" si="90"/>
        <v>36449.517215777683</v>
      </c>
      <c r="BY82" s="311">
        <f t="shared" ca="1" si="90"/>
        <v>36287.041354988796</v>
      </c>
      <c r="BZ82" s="311">
        <f t="shared" ref="BZ82:DE82" ca="1" si="91" xml:space="preserve"> BZ$76</f>
        <v>36122.689287239358</v>
      </c>
      <c r="CA82" s="311">
        <f t="shared" ca="1" si="91"/>
        <v>35956.554822877384</v>
      </c>
      <c r="CB82" s="311">
        <f t="shared" ca="1" si="91"/>
        <v>35788.727081733516</v>
      </c>
      <c r="CC82" s="311">
        <f t="shared" ca="1" si="91"/>
        <v>35619.29072764684</v>
      </c>
      <c r="CD82" s="311">
        <f t="shared" ca="1" si="91"/>
        <v>35448.326191264503</v>
      </c>
      <c r="CE82" s="311">
        <f t="shared" ca="1" si="91"/>
        <v>35275.909881701278</v>
      </c>
      <c r="CF82" s="311">
        <f t="shared" ca="1" si="91"/>
        <v>35102.11438761621</v>
      </c>
      <c r="CG82" s="311">
        <f t="shared" ca="1" si="91"/>
        <v>34927.008668235401</v>
      </c>
      <c r="CH82" s="311">
        <f t="shared" ca="1" si="91"/>
        <v>34750.658234823633</v>
      </c>
      <c r="CI82" s="311">
        <f t="shared" ca="1" si="91"/>
        <v>34573.125323082451</v>
      </c>
      <c r="CJ82" s="311">
        <f t="shared" ca="1" si="91"/>
        <v>34394.469056928327</v>
      </c>
      <c r="CK82" s="311">
        <f t="shared" ca="1" si="91"/>
        <v>34214.745604081909</v>
      </c>
      <c r="CL82" s="311">
        <f t="shared" ca="1" si="91"/>
        <v>34034.008323877817</v>
      </c>
      <c r="CM82" s="311">
        <f t="shared" ca="1" si="91"/>
        <v>33852.307907683928</v>
      </c>
      <c r="CN82" s="311">
        <f t="shared" ca="1" si="91"/>
        <v>33669.692512299727</v>
      </c>
      <c r="CO82" s="311">
        <f t="shared" ca="1" si="91"/>
        <v>33486.207886684744</v>
      </c>
      <c r="CP82" s="311">
        <f t="shared" ca="1" si="91"/>
        <v>33301.897492350508</v>
      </c>
      <c r="CQ82" s="311">
        <f t="shared" ca="1" si="91"/>
        <v>33116.802617732981</v>
      </c>
      <c r="CR82" s="311">
        <f t="shared" ca="1" si="91"/>
        <v>32930.962486846336</v>
      </c>
      <c r="CS82" s="311">
        <f t="shared" ca="1" si="91"/>
        <v>32744.414362504016</v>
      </c>
      <c r="CT82" s="311">
        <f t="shared" ca="1" si="91"/>
        <v>32557.193644378814</v>
      </c>
      <c r="CU82" s="311">
        <f t="shared" ca="1" si="91"/>
        <v>32369.333962159875</v>
      </c>
      <c r="CV82" s="311">
        <f t="shared" ca="1" si="91"/>
        <v>32180.867264051882</v>
      </c>
      <c r="CW82" s="311">
        <f t="shared" ca="1" si="91"/>
        <v>31991.823900849289</v>
      </c>
      <c r="CX82" s="311">
        <f t="shared" ca="1" si="91"/>
        <v>31802.232705806822</v>
      </c>
      <c r="CY82" s="311">
        <f t="shared" ca="1" si="91"/>
        <v>31612.121070516481</v>
      </c>
      <c r="CZ82" s="311">
        <f t="shared" ca="1" si="91"/>
        <v>31421.515016990659</v>
      </c>
      <c r="DA82" s="311">
        <f t="shared" ca="1" si="91"/>
        <v>31230.439266141126</v>
      </c>
      <c r="DB82" s="311">
        <f t="shared" ca="1" si="91"/>
        <v>31038.91730283407</v>
      </c>
      <c r="DC82" s="311">
        <f t="shared" ca="1" si="91"/>
        <v>30846.971437692366</v>
      </c>
      <c r="DD82" s="311">
        <f t="shared" ca="1" si="91"/>
        <v>30654.622865807749</v>
      </c>
      <c r="DE82" s="311">
        <f t="shared" ca="1" si="91"/>
        <v>30461.891722517361</v>
      </c>
      <c r="DF82" s="311">
        <f t="shared" ref="DF82:EK82" ca="1" si="92" xml:space="preserve"> DF$76</f>
        <v>30268.797136391491</v>
      </c>
      <c r="DG82" s="311">
        <f t="shared" ca="1" si="92"/>
        <v>30075.357279571919</v>
      </c>
      <c r="DH82" s="311">
        <f t="shared" ca="1" si="92"/>
        <v>29881.589415593324</v>
      </c>
      <c r="DI82" s="311">
        <f t="shared" ca="1" si="92"/>
        <v>29887.509944813657</v>
      </c>
      <c r="DJ82" s="311">
        <f t="shared" ca="1" si="92"/>
        <v>29893.134447572975</v>
      </c>
      <c r="DK82" s="311">
        <f t="shared" ca="1" si="92"/>
        <v>29898.477725194323</v>
      </c>
      <c r="DL82" s="311">
        <f t="shared" ca="1" si="92"/>
        <v>29903.553838934607</v>
      </c>
      <c r="DM82" s="311">
        <f t="shared" ca="1" si="92"/>
        <v>29908.376146987877</v>
      </c>
      <c r="DN82" s="311">
        <f t="shared" ca="1" si="92"/>
        <v>29912.957339638484</v>
      </c>
      <c r="DO82" s="311">
        <f t="shared" ca="1" si="92"/>
        <v>29917.309472656561</v>
      </c>
      <c r="DP82" s="311">
        <f t="shared" ca="1" si="92"/>
        <v>29921.443999023733</v>
      </c>
      <c r="DQ82" s="311">
        <f t="shared" ca="1" si="92"/>
        <v>29925.371799072545</v>
      </c>
      <c r="DR82" s="311">
        <f t="shared" ca="1" si="92"/>
        <v>29929.103209118919</v>
      </c>
      <c r="DS82" s="311">
        <f t="shared" ca="1" si="92"/>
        <v>29932.648048662973</v>
      </c>
      <c r="DT82" s="311">
        <f t="shared" ca="1" si="92"/>
        <v>29936.015646229826</v>
      </c>
      <c r="DU82" s="311">
        <f t="shared" ca="1" si="92"/>
        <v>29939.214863918332</v>
      </c>
      <c r="DV82" s="311">
        <f t="shared" ca="1" si="92"/>
        <v>29942.254120722417</v>
      </c>
      <c r="DW82" s="311">
        <f t="shared" ca="1" si="92"/>
        <v>29945.141414686295</v>
      </c>
      <c r="DX82" s="311">
        <f t="shared" ca="1" si="92"/>
        <v>29947.884343951981</v>
      </c>
      <c r="DY82" s="311">
        <f t="shared" ca="1" si="92"/>
        <v>29950.490126754383</v>
      </c>
      <c r="DZ82" s="311">
        <f t="shared" ca="1" si="92"/>
        <v>29952.965620416664</v>
      </c>
      <c r="EA82" s="311">
        <f t="shared" ca="1" si="92"/>
        <v>29955.317339395831</v>
      </c>
      <c r="EB82" s="311">
        <f t="shared" ca="1" si="92"/>
        <v>-1.4779288903810084E-12</v>
      </c>
      <c r="EC82" s="311">
        <f t="shared" ca="1" si="92"/>
        <v>-1.4779288903810084E-12</v>
      </c>
      <c r="ED82" s="311">
        <f t="shared" ca="1" si="92"/>
        <v>-1.4779288903810084E-12</v>
      </c>
      <c r="EE82" s="311">
        <f t="shared" ca="1" si="92"/>
        <v>-1.4779288903810084E-12</v>
      </c>
      <c r="EF82" s="311">
        <f t="shared" ca="1" si="92"/>
        <v>-1.4779288903810084E-12</v>
      </c>
      <c r="EG82" s="311">
        <f t="shared" ca="1" si="92"/>
        <v>-1.4779288903810084E-12</v>
      </c>
      <c r="EH82" s="311">
        <f t="shared" ca="1" si="92"/>
        <v>-1.4779288903810084E-12</v>
      </c>
      <c r="EI82" s="311">
        <f t="shared" ca="1" si="92"/>
        <v>-1.4779288903810084E-12</v>
      </c>
      <c r="EJ82" s="311">
        <f t="shared" ca="1" si="92"/>
        <v>-1.4779288903810084E-12</v>
      </c>
      <c r="EK82" s="311">
        <f t="shared" ca="1" si="92"/>
        <v>-1.4779288903810084E-12</v>
      </c>
      <c r="EL82" s="311">
        <f t="shared" ref="EL82:FQ82" ca="1" si="93" xml:space="preserve"> EL$76</f>
        <v>-1.4779288903810084E-12</v>
      </c>
      <c r="EM82" s="311">
        <f t="shared" ca="1" si="93"/>
        <v>-1.4779288903810084E-12</v>
      </c>
      <c r="EN82" s="311">
        <f t="shared" ca="1" si="93"/>
        <v>-1.4779288903810084E-12</v>
      </c>
      <c r="EO82" s="311">
        <f t="shared" ca="1" si="93"/>
        <v>-1.4779288903810084E-12</v>
      </c>
      <c r="EP82" s="311">
        <f t="shared" ca="1" si="93"/>
        <v>-1.4779288903810084E-12</v>
      </c>
      <c r="EQ82" s="311">
        <f t="shared" ca="1" si="93"/>
        <v>-1.4779288903810084E-12</v>
      </c>
      <c r="ER82" s="311">
        <f t="shared" ca="1" si="93"/>
        <v>-1.4779288903810084E-12</v>
      </c>
      <c r="ES82" s="311">
        <f t="shared" ca="1" si="93"/>
        <v>-1.4779288903810084E-12</v>
      </c>
      <c r="ET82" s="311">
        <f t="shared" ca="1" si="93"/>
        <v>-1.4779288903810084E-12</v>
      </c>
      <c r="EU82" s="311">
        <f t="shared" ca="1" si="93"/>
        <v>-1.4779288903810084E-12</v>
      </c>
      <c r="EV82" s="311">
        <f t="shared" ca="1" si="93"/>
        <v>-1.4779288903810084E-12</v>
      </c>
      <c r="EW82" s="311">
        <f t="shared" ca="1" si="93"/>
        <v>-1.4779288903810084E-12</v>
      </c>
      <c r="EX82" s="311">
        <f t="shared" ca="1" si="93"/>
        <v>-1.4779288903810084E-12</v>
      </c>
      <c r="EY82" s="311">
        <f t="shared" ca="1" si="93"/>
        <v>-1.4779288903810084E-12</v>
      </c>
      <c r="EZ82" s="311">
        <f t="shared" ca="1" si="93"/>
        <v>-1.4779288903810084E-12</v>
      </c>
      <c r="FA82" s="311">
        <f t="shared" ca="1" si="93"/>
        <v>-1.4779288903810084E-12</v>
      </c>
      <c r="FB82" s="311">
        <f t="shared" ca="1" si="93"/>
        <v>-1.4779288903810084E-12</v>
      </c>
      <c r="FC82" s="311">
        <f t="shared" ca="1" si="93"/>
        <v>-1.4779288903810084E-12</v>
      </c>
      <c r="FD82" s="311">
        <f t="shared" ca="1" si="93"/>
        <v>-1.4779288903810084E-12</v>
      </c>
      <c r="FE82" s="311">
        <f t="shared" ca="1" si="93"/>
        <v>-1.4779288903810084E-12</v>
      </c>
      <c r="FF82" s="311">
        <f t="shared" ca="1" si="93"/>
        <v>-1.4779288903810084E-12</v>
      </c>
      <c r="FG82" s="311">
        <f t="shared" ca="1" si="93"/>
        <v>-1.4779288903810084E-12</v>
      </c>
      <c r="FH82" s="311">
        <f t="shared" ca="1" si="93"/>
        <v>-1.4779288903810084E-12</v>
      </c>
      <c r="FI82" s="311">
        <f t="shared" ca="1" si="93"/>
        <v>-1.4779288903810084E-12</v>
      </c>
      <c r="FJ82" s="311">
        <f t="shared" ca="1" si="93"/>
        <v>-1.4779288903810084E-12</v>
      </c>
      <c r="FK82" s="311">
        <f t="shared" ca="1" si="93"/>
        <v>-1.4779288903810084E-12</v>
      </c>
      <c r="FL82" s="311">
        <f t="shared" ca="1" si="93"/>
        <v>-1.4779288903810084E-12</v>
      </c>
      <c r="FM82" s="311">
        <f t="shared" ca="1" si="93"/>
        <v>-1.4779288903810084E-12</v>
      </c>
      <c r="FN82" s="311">
        <f t="shared" ca="1" si="93"/>
        <v>-1.4779288903810084E-12</v>
      </c>
      <c r="FO82" s="311">
        <f t="shared" ca="1" si="93"/>
        <v>-1.4779288903810084E-12</v>
      </c>
      <c r="FP82" s="311">
        <f t="shared" ca="1" si="93"/>
        <v>-1.4779288903810084E-12</v>
      </c>
      <c r="FQ82" s="311">
        <f t="shared" ca="1" si="93"/>
        <v>-1.4779288903810084E-12</v>
      </c>
      <c r="FR82" s="311">
        <f t="shared" ref="FR82:GJ82" ca="1" si="94" xml:space="preserve"> FR$76</f>
        <v>-1.4779288903810084E-12</v>
      </c>
      <c r="FS82" s="311">
        <f t="shared" ca="1" si="94"/>
        <v>-1.4779288903810084E-12</v>
      </c>
      <c r="FT82" s="311">
        <f t="shared" ca="1" si="94"/>
        <v>-1.4779288903810084E-12</v>
      </c>
      <c r="FU82" s="311">
        <f t="shared" ca="1" si="94"/>
        <v>-1.4779288903810084E-12</v>
      </c>
      <c r="FV82" s="311">
        <f t="shared" ca="1" si="94"/>
        <v>-1.4779288903810084E-12</v>
      </c>
      <c r="FW82" s="311">
        <f t="shared" ca="1" si="94"/>
        <v>-1.4779288903810084E-12</v>
      </c>
      <c r="FX82" s="311">
        <f t="shared" ca="1" si="94"/>
        <v>-1.4779288903810084E-12</v>
      </c>
      <c r="FY82" s="311">
        <f t="shared" ca="1" si="94"/>
        <v>-1.4779288903810084E-12</v>
      </c>
      <c r="FZ82" s="311">
        <f t="shared" ca="1" si="94"/>
        <v>-1.4779288903810084E-12</v>
      </c>
      <c r="GA82" s="311">
        <f t="shared" ca="1" si="94"/>
        <v>-1.4779288903810084E-12</v>
      </c>
      <c r="GB82" s="311">
        <f t="shared" ca="1" si="94"/>
        <v>-1.4779288903810084E-12</v>
      </c>
      <c r="GC82" s="311">
        <f t="shared" ca="1" si="94"/>
        <v>-1.4779288903810084E-12</v>
      </c>
      <c r="GD82" s="311">
        <f t="shared" ca="1" si="94"/>
        <v>-1.4779288903810084E-12</v>
      </c>
      <c r="GE82" s="311">
        <f t="shared" ca="1" si="94"/>
        <v>-1.4779288903810084E-12</v>
      </c>
      <c r="GF82" s="311">
        <f t="shared" ca="1" si="94"/>
        <v>-1.4779288903810084E-12</v>
      </c>
      <c r="GG82" s="311">
        <f t="shared" ca="1" si="94"/>
        <v>-1.4779288903810084E-12</v>
      </c>
      <c r="GH82" s="311">
        <f t="shared" ca="1" si="94"/>
        <v>-1.4779288903810084E-12</v>
      </c>
      <c r="GI82" s="311">
        <f t="shared" ca="1" si="94"/>
        <v>-1.4779288903810084E-12</v>
      </c>
      <c r="GJ82" s="311">
        <f t="shared" ca="1" si="94"/>
        <v>-1.4779288903810084E-12</v>
      </c>
    </row>
    <row r="83" spans="1:255" s="316" customFormat="1" outlineLevel="1" x14ac:dyDescent="0.25">
      <c r="A83" s="277"/>
      <c r="B83" s="277"/>
      <c r="C83" s="278"/>
      <c r="D83" s="281"/>
      <c r="E83" s="255" t="s">
        <v>75</v>
      </c>
      <c r="F83" s="378">
        <f ca="1" xml:space="preserve"> IF(SUM(J83:PY83) &lt;&gt; 0, 1, 0)</f>
        <v>0</v>
      </c>
      <c r="G83" s="255" t="s">
        <v>20</v>
      </c>
      <c r="H83" s="255"/>
      <c r="I83" s="255"/>
      <c r="J83" s="378">
        <f t="shared" ref="J83:AO83" ca="1" si="95" xml:space="preserve"> IF(ABS(J81 - J82) &gt; CHK_TOL, 1, 0)</f>
        <v>0</v>
      </c>
      <c r="K83" s="378">
        <f t="shared" ca="1" si="95"/>
        <v>0</v>
      </c>
      <c r="L83" s="378">
        <f t="shared" ca="1" si="95"/>
        <v>0</v>
      </c>
      <c r="M83" s="378">
        <f t="shared" ca="1" si="95"/>
        <v>0</v>
      </c>
      <c r="N83" s="378">
        <f t="shared" ca="1" si="95"/>
        <v>0</v>
      </c>
      <c r="O83" s="378">
        <f t="shared" ca="1" si="95"/>
        <v>0</v>
      </c>
      <c r="P83" s="378">
        <f t="shared" ca="1" si="95"/>
        <v>0</v>
      </c>
      <c r="Q83" s="378">
        <f t="shared" ca="1" si="95"/>
        <v>0</v>
      </c>
      <c r="R83" s="378">
        <f t="shared" ca="1" si="95"/>
        <v>0</v>
      </c>
      <c r="S83" s="378">
        <f t="shared" ca="1" si="95"/>
        <v>0</v>
      </c>
      <c r="T83" s="378">
        <f t="shared" ca="1" si="95"/>
        <v>0</v>
      </c>
      <c r="U83" s="378">
        <f t="shared" ca="1" si="95"/>
        <v>0</v>
      </c>
      <c r="V83" s="378">
        <f t="shared" ca="1" si="95"/>
        <v>0</v>
      </c>
      <c r="W83" s="378">
        <f t="shared" ca="1" si="95"/>
        <v>0</v>
      </c>
      <c r="X83" s="378">
        <f t="shared" ca="1" si="95"/>
        <v>0</v>
      </c>
      <c r="Y83" s="378">
        <f t="shared" ca="1" si="95"/>
        <v>0</v>
      </c>
      <c r="Z83" s="378">
        <f t="shared" ca="1" si="95"/>
        <v>0</v>
      </c>
      <c r="AA83" s="378">
        <f t="shared" ca="1" si="95"/>
        <v>0</v>
      </c>
      <c r="AB83" s="378">
        <f t="shared" ca="1" si="95"/>
        <v>0</v>
      </c>
      <c r="AC83" s="378">
        <f t="shared" ca="1" si="95"/>
        <v>0</v>
      </c>
      <c r="AD83" s="378">
        <f t="shared" ca="1" si="95"/>
        <v>0</v>
      </c>
      <c r="AE83" s="378">
        <f t="shared" ca="1" si="95"/>
        <v>0</v>
      </c>
      <c r="AF83" s="378">
        <f t="shared" ca="1" si="95"/>
        <v>0</v>
      </c>
      <c r="AG83" s="378">
        <f t="shared" ca="1" si="95"/>
        <v>0</v>
      </c>
      <c r="AH83" s="378">
        <f t="shared" ca="1" si="95"/>
        <v>0</v>
      </c>
      <c r="AI83" s="378">
        <f t="shared" ca="1" si="95"/>
        <v>0</v>
      </c>
      <c r="AJ83" s="378">
        <f t="shared" ca="1" si="95"/>
        <v>0</v>
      </c>
      <c r="AK83" s="378">
        <f t="shared" ca="1" si="95"/>
        <v>0</v>
      </c>
      <c r="AL83" s="378">
        <f t="shared" ca="1" si="95"/>
        <v>0</v>
      </c>
      <c r="AM83" s="378">
        <f t="shared" ca="1" si="95"/>
        <v>0</v>
      </c>
      <c r="AN83" s="378">
        <f t="shared" ca="1" si="95"/>
        <v>0</v>
      </c>
      <c r="AO83" s="378">
        <f t="shared" ca="1" si="95"/>
        <v>0</v>
      </c>
      <c r="AP83" s="378">
        <f t="shared" ref="AP83:BU83" ca="1" si="96" xml:space="preserve"> IF(ABS(AP81 - AP82) &gt; CHK_TOL, 1, 0)</f>
        <v>0</v>
      </c>
      <c r="AQ83" s="378">
        <f t="shared" ca="1" si="96"/>
        <v>0</v>
      </c>
      <c r="AR83" s="378">
        <f t="shared" ca="1" si="96"/>
        <v>0</v>
      </c>
      <c r="AS83" s="378">
        <f t="shared" ca="1" si="96"/>
        <v>0</v>
      </c>
      <c r="AT83" s="378">
        <f t="shared" ca="1" si="96"/>
        <v>0</v>
      </c>
      <c r="AU83" s="378">
        <f t="shared" ca="1" si="96"/>
        <v>0</v>
      </c>
      <c r="AV83" s="378">
        <f t="shared" ca="1" si="96"/>
        <v>0</v>
      </c>
      <c r="AW83" s="378">
        <f t="shared" ca="1" si="96"/>
        <v>0</v>
      </c>
      <c r="AX83" s="378">
        <f t="shared" ca="1" si="96"/>
        <v>0</v>
      </c>
      <c r="AY83" s="378">
        <f t="shared" ca="1" si="96"/>
        <v>0</v>
      </c>
      <c r="AZ83" s="378">
        <f t="shared" ca="1" si="96"/>
        <v>0</v>
      </c>
      <c r="BA83" s="378">
        <f t="shared" ca="1" si="96"/>
        <v>0</v>
      </c>
      <c r="BB83" s="378">
        <f t="shared" ca="1" si="96"/>
        <v>0</v>
      </c>
      <c r="BC83" s="378">
        <f t="shared" ca="1" si="96"/>
        <v>0</v>
      </c>
      <c r="BD83" s="378">
        <f t="shared" ca="1" si="96"/>
        <v>0</v>
      </c>
      <c r="BE83" s="378">
        <f t="shared" ca="1" si="96"/>
        <v>0</v>
      </c>
      <c r="BF83" s="378">
        <f t="shared" ca="1" si="96"/>
        <v>0</v>
      </c>
      <c r="BG83" s="378">
        <f t="shared" ca="1" si="96"/>
        <v>0</v>
      </c>
      <c r="BH83" s="378">
        <f t="shared" ca="1" si="96"/>
        <v>0</v>
      </c>
      <c r="BI83" s="378">
        <f t="shared" ca="1" si="96"/>
        <v>0</v>
      </c>
      <c r="BJ83" s="378">
        <f t="shared" ca="1" si="96"/>
        <v>0</v>
      </c>
      <c r="BK83" s="378">
        <f t="shared" ca="1" si="96"/>
        <v>0</v>
      </c>
      <c r="BL83" s="378">
        <f t="shared" ca="1" si="96"/>
        <v>0</v>
      </c>
      <c r="BM83" s="378">
        <f t="shared" ca="1" si="96"/>
        <v>0</v>
      </c>
      <c r="BN83" s="378">
        <f t="shared" ca="1" si="96"/>
        <v>0</v>
      </c>
      <c r="BO83" s="378">
        <f t="shared" ca="1" si="96"/>
        <v>0</v>
      </c>
      <c r="BP83" s="378">
        <f t="shared" ca="1" si="96"/>
        <v>0</v>
      </c>
      <c r="BQ83" s="378">
        <f t="shared" ca="1" si="96"/>
        <v>0</v>
      </c>
      <c r="BR83" s="378">
        <f t="shared" ca="1" si="96"/>
        <v>0</v>
      </c>
      <c r="BS83" s="378">
        <f t="shared" ca="1" si="96"/>
        <v>0</v>
      </c>
      <c r="BT83" s="378">
        <f t="shared" ca="1" si="96"/>
        <v>0</v>
      </c>
      <c r="BU83" s="378">
        <f t="shared" ca="1" si="96"/>
        <v>0</v>
      </c>
      <c r="BV83" s="378">
        <f t="shared" ref="BV83:DA83" ca="1" si="97" xml:space="preserve"> IF(ABS(BV81 - BV82) &gt; CHK_TOL, 1, 0)</f>
        <v>0</v>
      </c>
      <c r="BW83" s="378">
        <f t="shared" ca="1" si="97"/>
        <v>0</v>
      </c>
      <c r="BX83" s="378">
        <f t="shared" ca="1" si="97"/>
        <v>0</v>
      </c>
      <c r="BY83" s="378">
        <f t="shared" ca="1" si="97"/>
        <v>0</v>
      </c>
      <c r="BZ83" s="378">
        <f t="shared" ca="1" si="97"/>
        <v>0</v>
      </c>
      <c r="CA83" s="378">
        <f t="shared" ca="1" si="97"/>
        <v>0</v>
      </c>
      <c r="CB83" s="378">
        <f t="shared" ca="1" si="97"/>
        <v>0</v>
      </c>
      <c r="CC83" s="378">
        <f t="shared" ca="1" si="97"/>
        <v>0</v>
      </c>
      <c r="CD83" s="378">
        <f t="shared" ca="1" si="97"/>
        <v>0</v>
      </c>
      <c r="CE83" s="378">
        <f t="shared" ca="1" si="97"/>
        <v>0</v>
      </c>
      <c r="CF83" s="378">
        <f t="shared" ca="1" si="97"/>
        <v>0</v>
      </c>
      <c r="CG83" s="378">
        <f t="shared" ca="1" si="97"/>
        <v>0</v>
      </c>
      <c r="CH83" s="378">
        <f t="shared" ca="1" si="97"/>
        <v>0</v>
      </c>
      <c r="CI83" s="378">
        <f t="shared" ca="1" si="97"/>
        <v>0</v>
      </c>
      <c r="CJ83" s="378">
        <f t="shared" ca="1" si="97"/>
        <v>0</v>
      </c>
      <c r="CK83" s="378">
        <f t="shared" ca="1" si="97"/>
        <v>0</v>
      </c>
      <c r="CL83" s="378">
        <f t="shared" ca="1" si="97"/>
        <v>0</v>
      </c>
      <c r="CM83" s="378">
        <f t="shared" ca="1" si="97"/>
        <v>0</v>
      </c>
      <c r="CN83" s="378">
        <f t="shared" ca="1" si="97"/>
        <v>0</v>
      </c>
      <c r="CO83" s="378">
        <f t="shared" ca="1" si="97"/>
        <v>0</v>
      </c>
      <c r="CP83" s="378">
        <f t="shared" ca="1" si="97"/>
        <v>0</v>
      </c>
      <c r="CQ83" s="378">
        <f t="shared" ca="1" si="97"/>
        <v>0</v>
      </c>
      <c r="CR83" s="378">
        <f t="shared" ca="1" si="97"/>
        <v>0</v>
      </c>
      <c r="CS83" s="378">
        <f t="shared" ca="1" si="97"/>
        <v>0</v>
      </c>
      <c r="CT83" s="378">
        <f t="shared" ca="1" si="97"/>
        <v>0</v>
      </c>
      <c r="CU83" s="378">
        <f t="shared" ca="1" si="97"/>
        <v>0</v>
      </c>
      <c r="CV83" s="378">
        <f t="shared" ca="1" si="97"/>
        <v>0</v>
      </c>
      <c r="CW83" s="378">
        <f t="shared" ca="1" si="97"/>
        <v>0</v>
      </c>
      <c r="CX83" s="378">
        <f t="shared" ca="1" si="97"/>
        <v>0</v>
      </c>
      <c r="CY83" s="378">
        <f t="shared" ca="1" si="97"/>
        <v>0</v>
      </c>
      <c r="CZ83" s="378">
        <f t="shared" ca="1" si="97"/>
        <v>0</v>
      </c>
      <c r="DA83" s="378">
        <f t="shared" ca="1" si="97"/>
        <v>0</v>
      </c>
      <c r="DB83" s="378">
        <f t="shared" ref="DB83:EG83" ca="1" si="98" xml:space="preserve"> IF(ABS(DB81 - DB82) &gt; CHK_TOL, 1, 0)</f>
        <v>0</v>
      </c>
      <c r="DC83" s="378">
        <f t="shared" ca="1" si="98"/>
        <v>0</v>
      </c>
      <c r="DD83" s="378">
        <f t="shared" ca="1" si="98"/>
        <v>0</v>
      </c>
      <c r="DE83" s="378">
        <f t="shared" ca="1" si="98"/>
        <v>0</v>
      </c>
      <c r="DF83" s="378">
        <f t="shared" ca="1" si="98"/>
        <v>0</v>
      </c>
      <c r="DG83" s="378">
        <f t="shared" ca="1" si="98"/>
        <v>0</v>
      </c>
      <c r="DH83" s="378">
        <f t="shared" ca="1" si="98"/>
        <v>0</v>
      </c>
      <c r="DI83" s="378">
        <f t="shared" ca="1" si="98"/>
        <v>0</v>
      </c>
      <c r="DJ83" s="378">
        <f t="shared" ca="1" si="98"/>
        <v>0</v>
      </c>
      <c r="DK83" s="378">
        <f t="shared" ca="1" si="98"/>
        <v>0</v>
      </c>
      <c r="DL83" s="378">
        <f t="shared" ca="1" si="98"/>
        <v>0</v>
      </c>
      <c r="DM83" s="378">
        <f t="shared" ca="1" si="98"/>
        <v>0</v>
      </c>
      <c r="DN83" s="378">
        <f t="shared" ca="1" si="98"/>
        <v>0</v>
      </c>
      <c r="DO83" s="378">
        <f t="shared" ca="1" si="98"/>
        <v>0</v>
      </c>
      <c r="DP83" s="378">
        <f t="shared" ca="1" si="98"/>
        <v>0</v>
      </c>
      <c r="DQ83" s="378">
        <f t="shared" ca="1" si="98"/>
        <v>0</v>
      </c>
      <c r="DR83" s="378">
        <f t="shared" ca="1" si="98"/>
        <v>0</v>
      </c>
      <c r="DS83" s="378">
        <f t="shared" ca="1" si="98"/>
        <v>0</v>
      </c>
      <c r="DT83" s="378">
        <f t="shared" ca="1" si="98"/>
        <v>0</v>
      </c>
      <c r="DU83" s="378">
        <f t="shared" ca="1" si="98"/>
        <v>0</v>
      </c>
      <c r="DV83" s="378">
        <f t="shared" ca="1" si="98"/>
        <v>0</v>
      </c>
      <c r="DW83" s="378">
        <f t="shared" ca="1" si="98"/>
        <v>0</v>
      </c>
      <c r="DX83" s="378">
        <f t="shared" ca="1" si="98"/>
        <v>0</v>
      </c>
      <c r="DY83" s="378">
        <f t="shared" ca="1" si="98"/>
        <v>0</v>
      </c>
      <c r="DZ83" s="378">
        <f t="shared" ca="1" si="98"/>
        <v>0</v>
      </c>
      <c r="EA83" s="378">
        <f t="shared" ca="1" si="98"/>
        <v>0</v>
      </c>
      <c r="EB83" s="378">
        <f t="shared" ca="1" si="98"/>
        <v>0</v>
      </c>
      <c r="EC83" s="378">
        <f t="shared" ca="1" si="98"/>
        <v>0</v>
      </c>
      <c r="ED83" s="378">
        <f t="shared" ca="1" si="98"/>
        <v>0</v>
      </c>
      <c r="EE83" s="378">
        <f t="shared" ca="1" si="98"/>
        <v>0</v>
      </c>
      <c r="EF83" s="378">
        <f t="shared" ca="1" si="98"/>
        <v>0</v>
      </c>
      <c r="EG83" s="378">
        <f t="shared" ca="1" si="98"/>
        <v>0</v>
      </c>
      <c r="EH83" s="378">
        <f t="shared" ref="EH83:FM83" ca="1" si="99" xml:space="preserve"> IF(ABS(EH81 - EH82) &gt; CHK_TOL, 1, 0)</f>
        <v>0</v>
      </c>
      <c r="EI83" s="378">
        <f t="shared" ca="1" si="99"/>
        <v>0</v>
      </c>
      <c r="EJ83" s="378">
        <f t="shared" ca="1" si="99"/>
        <v>0</v>
      </c>
      <c r="EK83" s="378">
        <f t="shared" ca="1" si="99"/>
        <v>0</v>
      </c>
      <c r="EL83" s="378">
        <f t="shared" ca="1" si="99"/>
        <v>0</v>
      </c>
      <c r="EM83" s="378">
        <f t="shared" ca="1" si="99"/>
        <v>0</v>
      </c>
      <c r="EN83" s="378">
        <f t="shared" ca="1" si="99"/>
        <v>0</v>
      </c>
      <c r="EO83" s="378">
        <f t="shared" ca="1" si="99"/>
        <v>0</v>
      </c>
      <c r="EP83" s="378">
        <f t="shared" ca="1" si="99"/>
        <v>0</v>
      </c>
      <c r="EQ83" s="378">
        <f t="shared" ca="1" si="99"/>
        <v>0</v>
      </c>
      <c r="ER83" s="378">
        <f t="shared" ca="1" si="99"/>
        <v>0</v>
      </c>
      <c r="ES83" s="378">
        <f t="shared" ca="1" si="99"/>
        <v>0</v>
      </c>
      <c r="ET83" s="378">
        <f t="shared" ca="1" si="99"/>
        <v>0</v>
      </c>
      <c r="EU83" s="378">
        <f t="shared" ca="1" si="99"/>
        <v>0</v>
      </c>
      <c r="EV83" s="378">
        <f t="shared" ca="1" si="99"/>
        <v>0</v>
      </c>
      <c r="EW83" s="378">
        <f t="shared" ca="1" si="99"/>
        <v>0</v>
      </c>
      <c r="EX83" s="378">
        <f t="shared" ca="1" si="99"/>
        <v>0</v>
      </c>
      <c r="EY83" s="378">
        <f t="shared" ca="1" si="99"/>
        <v>0</v>
      </c>
      <c r="EZ83" s="378">
        <f t="shared" ca="1" si="99"/>
        <v>0</v>
      </c>
      <c r="FA83" s="378">
        <f t="shared" ca="1" si="99"/>
        <v>0</v>
      </c>
      <c r="FB83" s="378">
        <f t="shared" ca="1" si="99"/>
        <v>0</v>
      </c>
      <c r="FC83" s="378">
        <f t="shared" ca="1" si="99"/>
        <v>0</v>
      </c>
      <c r="FD83" s="378">
        <f t="shared" ca="1" si="99"/>
        <v>0</v>
      </c>
      <c r="FE83" s="378">
        <f t="shared" ca="1" si="99"/>
        <v>0</v>
      </c>
      <c r="FF83" s="378">
        <f t="shared" ca="1" si="99"/>
        <v>0</v>
      </c>
      <c r="FG83" s="378">
        <f t="shared" ca="1" si="99"/>
        <v>0</v>
      </c>
      <c r="FH83" s="378">
        <f t="shared" ca="1" si="99"/>
        <v>0</v>
      </c>
      <c r="FI83" s="378">
        <f t="shared" ca="1" si="99"/>
        <v>0</v>
      </c>
      <c r="FJ83" s="378">
        <f t="shared" ca="1" si="99"/>
        <v>0</v>
      </c>
      <c r="FK83" s="378">
        <f t="shared" ca="1" si="99"/>
        <v>0</v>
      </c>
      <c r="FL83" s="378">
        <f t="shared" ca="1" si="99"/>
        <v>0</v>
      </c>
      <c r="FM83" s="378">
        <f t="shared" ca="1" si="99"/>
        <v>0</v>
      </c>
      <c r="FN83" s="378">
        <f t="shared" ref="FN83:GG83" ca="1" si="100" xml:space="preserve"> IF(ABS(FN81 - FN82) &gt; CHK_TOL, 1, 0)</f>
        <v>0</v>
      </c>
      <c r="FO83" s="378">
        <f t="shared" ca="1" si="100"/>
        <v>0</v>
      </c>
      <c r="FP83" s="378">
        <f t="shared" ca="1" si="100"/>
        <v>0</v>
      </c>
      <c r="FQ83" s="378">
        <f t="shared" ca="1" si="100"/>
        <v>0</v>
      </c>
      <c r="FR83" s="378">
        <f t="shared" ca="1" si="100"/>
        <v>0</v>
      </c>
      <c r="FS83" s="378">
        <f t="shared" ca="1" si="100"/>
        <v>0</v>
      </c>
      <c r="FT83" s="378">
        <f t="shared" ca="1" si="100"/>
        <v>0</v>
      </c>
      <c r="FU83" s="378">
        <f t="shared" ca="1" si="100"/>
        <v>0</v>
      </c>
      <c r="FV83" s="378">
        <f t="shared" ca="1" si="100"/>
        <v>0</v>
      </c>
      <c r="FW83" s="378">
        <f t="shared" ca="1" si="100"/>
        <v>0</v>
      </c>
      <c r="FX83" s="378">
        <f t="shared" ca="1" si="100"/>
        <v>0</v>
      </c>
      <c r="FY83" s="378">
        <f t="shared" ca="1" si="100"/>
        <v>0</v>
      </c>
      <c r="FZ83" s="378">
        <f t="shared" ca="1" si="100"/>
        <v>0</v>
      </c>
      <c r="GA83" s="378">
        <f t="shared" ca="1" si="100"/>
        <v>0</v>
      </c>
      <c r="GB83" s="378">
        <f t="shared" ca="1" si="100"/>
        <v>0</v>
      </c>
      <c r="GC83" s="378">
        <f t="shared" ca="1" si="100"/>
        <v>0</v>
      </c>
      <c r="GD83" s="378">
        <f t="shared" ca="1" si="100"/>
        <v>0</v>
      </c>
      <c r="GE83" s="378">
        <f t="shared" ca="1" si="100"/>
        <v>0</v>
      </c>
      <c r="GF83" s="378">
        <f t="shared" ca="1" si="100"/>
        <v>0</v>
      </c>
      <c r="GG83" s="378">
        <f t="shared" ca="1" si="100"/>
        <v>0</v>
      </c>
      <c r="GH83" s="378">
        <f t="shared" ref="GH83:GJ83" ca="1" si="101" xml:space="preserve"> IF(ABS(GH81 - GH82) &gt; CHK_TOL, 1, 0)</f>
        <v>0</v>
      </c>
      <c r="GI83" s="378">
        <f t="shared" ca="1" si="101"/>
        <v>0</v>
      </c>
      <c r="GJ83" s="378">
        <f t="shared" ca="1" si="101"/>
        <v>0</v>
      </c>
      <c r="GK83" s="256"/>
      <c r="GL83" s="256"/>
      <c r="GM83" s="256"/>
      <c r="GN83" s="256"/>
      <c r="GO83" s="256"/>
      <c r="GP83" s="256"/>
      <c r="GQ83" s="256"/>
      <c r="GR83" s="256"/>
      <c r="GS83" s="256"/>
      <c r="GT83" s="256"/>
      <c r="GU83" s="256"/>
      <c r="GV83" s="256"/>
      <c r="GW83" s="256"/>
      <c r="GX83" s="256"/>
      <c r="GY83" s="256"/>
      <c r="GZ83" s="256"/>
      <c r="HA83" s="256"/>
      <c r="HB83" s="256"/>
      <c r="HC83" s="256"/>
      <c r="HD83" s="256"/>
      <c r="HE83" s="256"/>
      <c r="HF83" s="256"/>
      <c r="HG83" s="256"/>
      <c r="HH83" s="256"/>
      <c r="HI83" s="256"/>
      <c r="HJ83" s="256"/>
      <c r="HK83" s="256"/>
      <c r="HL83" s="256"/>
      <c r="HM83" s="256"/>
      <c r="HN83" s="256"/>
      <c r="HO83" s="256"/>
      <c r="HP83" s="256"/>
      <c r="HQ83" s="256"/>
      <c r="HR83" s="256"/>
      <c r="HS83" s="256"/>
      <c r="HT83" s="256"/>
      <c r="HU83" s="256"/>
      <c r="HV83" s="256"/>
      <c r="HW83" s="256"/>
      <c r="HX83" s="256"/>
      <c r="HY83" s="256"/>
      <c r="HZ83" s="256"/>
      <c r="IA83" s="256"/>
      <c r="IB83" s="256"/>
      <c r="IC83" s="256"/>
      <c r="ID83" s="256"/>
      <c r="IE83" s="256"/>
      <c r="IF83" s="256"/>
      <c r="IG83" s="256"/>
      <c r="IH83" s="256"/>
      <c r="II83" s="256"/>
      <c r="IJ83" s="256"/>
      <c r="IK83" s="256"/>
      <c r="IL83" s="256"/>
      <c r="IM83" s="256"/>
      <c r="IN83" s="256"/>
      <c r="IO83" s="256"/>
      <c r="IP83" s="256"/>
      <c r="IQ83" s="256"/>
      <c r="IR83" s="256"/>
      <c r="IS83" s="256"/>
      <c r="IT83" s="256"/>
      <c r="IU83" s="256"/>
    </row>
    <row r="84" spans="1:255" outlineLevel="1" x14ac:dyDescent="0.25">
      <c r="E84" s="254" t="s">
        <v>76</v>
      </c>
      <c r="F84" s="254"/>
      <c r="G84" s="254"/>
      <c r="H84" s="254">
        <f ca="1" xml:space="preserve"> SUM(J84:GJ84)</f>
        <v>3.5367975215194747E-10</v>
      </c>
      <c r="I84" s="254"/>
      <c r="J84" s="254">
        <f ca="1" xml:space="preserve"> J81 - J82</f>
        <v>0</v>
      </c>
      <c r="K84" s="254">
        <f t="shared" ref="K84:BV84" ca="1" si="102" xml:space="preserve"> K81 - K82</f>
        <v>0</v>
      </c>
      <c r="L84" s="254">
        <f t="shared" ca="1" si="102"/>
        <v>0</v>
      </c>
      <c r="M84" s="254">
        <f t="shared" ca="1" si="102"/>
        <v>0</v>
      </c>
      <c r="N84" s="254">
        <f t="shared" ca="1" si="102"/>
        <v>0</v>
      </c>
      <c r="O84" s="254">
        <f t="shared" ca="1" si="102"/>
        <v>0</v>
      </c>
      <c r="P84" s="254">
        <f t="shared" ca="1" si="102"/>
        <v>0</v>
      </c>
      <c r="Q84" s="254">
        <f t="shared" ca="1" si="102"/>
        <v>0</v>
      </c>
      <c r="R84" s="254">
        <f t="shared" ca="1" si="102"/>
        <v>0</v>
      </c>
      <c r="S84" s="254">
        <f t="shared" ca="1" si="102"/>
        <v>0</v>
      </c>
      <c r="T84" s="254">
        <f t="shared" ca="1" si="102"/>
        <v>0</v>
      </c>
      <c r="U84" s="254">
        <f t="shared" ca="1" si="102"/>
        <v>0</v>
      </c>
      <c r="V84" s="254">
        <f t="shared" ca="1" si="102"/>
        <v>0</v>
      </c>
      <c r="W84" s="254">
        <f t="shared" ca="1" si="102"/>
        <v>0</v>
      </c>
      <c r="X84" s="254">
        <f t="shared" ca="1" si="102"/>
        <v>0</v>
      </c>
      <c r="Y84" s="254">
        <f t="shared" ca="1" si="102"/>
        <v>0</v>
      </c>
      <c r="Z84" s="254">
        <f t="shared" ca="1" si="102"/>
        <v>0</v>
      </c>
      <c r="AA84" s="254">
        <f t="shared" ca="1" si="102"/>
        <v>0</v>
      </c>
      <c r="AB84" s="254">
        <f t="shared" ca="1" si="102"/>
        <v>0</v>
      </c>
      <c r="AC84" s="254">
        <f t="shared" ca="1" si="102"/>
        <v>0</v>
      </c>
      <c r="AD84" s="254">
        <f t="shared" ca="1" si="102"/>
        <v>0</v>
      </c>
      <c r="AE84" s="254">
        <f t="shared" ca="1" si="102"/>
        <v>0</v>
      </c>
      <c r="AF84" s="254">
        <f t="shared" ca="1" si="102"/>
        <v>0</v>
      </c>
      <c r="AG84" s="254">
        <f t="shared" ca="1" si="102"/>
        <v>0</v>
      </c>
      <c r="AH84" s="254">
        <f t="shared" ca="1" si="102"/>
        <v>0</v>
      </c>
      <c r="AI84" s="254">
        <f t="shared" ca="1" si="102"/>
        <v>0</v>
      </c>
      <c r="AJ84" s="254">
        <f t="shared" ca="1" si="102"/>
        <v>0</v>
      </c>
      <c r="AK84" s="254">
        <f t="shared" ca="1" si="102"/>
        <v>0</v>
      </c>
      <c r="AL84" s="254">
        <f t="shared" ca="1" si="102"/>
        <v>0</v>
      </c>
      <c r="AM84" s="254">
        <f t="shared" ca="1" si="102"/>
        <v>0</v>
      </c>
      <c r="AN84" s="254">
        <f t="shared" ca="1" si="102"/>
        <v>0</v>
      </c>
      <c r="AO84" s="254">
        <f t="shared" ca="1" si="102"/>
        <v>0</v>
      </c>
      <c r="AP84" s="254">
        <f t="shared" ca="1" si="102"/>
        <v>0</v>
      </c>
      <c r="AQ84" s="254">
        <f t="shared" ca="1" si="102"/>
        <v>0</v>
      </c>
      <c r="AR84" s="254">
        <f t="shared" ca="1" si="102"/>
        <v>0</v>
      </c>
      <c r="AS84" s="254">
        <f t="shared" ca="1" si="102"/>
        <v>0</v>
      </c>
      <c r="AT84" s="254">
        <f t="shared" ca="1" si="102"/>
        <v>0</v>
      </c>
      <c r="AU84" s="254">
        <f t="shared" ca="1" si="102"/>
        <v>0</v>
      </c>
      <c r="AV84" s="254">
        <f t="shared" ca="1" si="102"/>
        <v>0</v>
      </c>
      <c r="AW84" s="254">
        <f t="shared" ca="1" si="102"/>
        <v>0</v>
      </c>
      <c r="AX84" s="254">
        <f t="shared" ca="1" si="102"/>
        <v>0</v>
      </c>
      <c r="AY84" s="254">
        <f t="shared" ca="1" si="102"/>
        <v>0</v>
      </c>
      <c r="AZ84" s="254">
        <f t="shared" ca="1" si="102"/>
        <v>0</v>
      </c>
      <c r="BA84" s="254">
        <f t="shared" ca="1" si="102"/>
        <v>0</v>
      </c>
      <c r="BB84" s="254">
        <f t="shared" ca="1" si="102"/>
        <v>0</v>
      </c>
      <c r="BC84" s="254">
        <f t="shared" ca="1" si="102"/>
        <v>0</v>
      </c>
      <c r="BD84" s="254">
        <f t="shared" ca="1" si="102"/>
        <v>0</v>
      </c>
      <c r="BE84" s="254">
        <f t="shared" ca="1" si="102"/>
        <v>0</v>
      </c>
      <c r="BF84" s="254">
        <f t="shared" ca="1" si="102"/>
        <v>0</v>
      </c>
      <c r="BG84" s="254">
        <f t="shared" ca="1" si="102"/>
        <v>0</v>
      </c>
      <c r="BH84" s="254">
        <f t="shared" ca="1" si="102"/>
        <v>0</v>
      </c>
      <c r="BI84" s="254">
        <f t="shared" ca="1" si="102"/>
        <v>0</v>
      </c>
      <c r="BJ84" s="254">
        <f t="shared" ca="1" si="102"/>
        <v>0</v>
      </c>
      <c r="BK84" s="254">
        <f t="shared" ca="1" si="102"/>
        <v>0</v>
      </c>
      <c r="BL84" s="254">
        <f t="shared" ca="1" si="102"/>
        <v>0</v>
      </c>
      <c r="BM84" s="254">
        <f t="shared" ca="1" si="102"/>
        <v>0</v>
      </c>
      <c r="BN84" s="254">
        <f t="shared" ca="1" si="102"/>
        <v>0</v>
      </c>
      <c r="BO84" s="254">
        <f t="shared" ca="1" si="102"/>
        <v>0</v>
      </c>
      <c r="BP84" s="254">
        <f t="shared" ca="1" si="102"/>
        <v>0</v>
      </c>
      <c r="BQ84" s="254">
        <f t="shared" ca="1" si="102"/>
        <v>0</v>
      </c>
      <c r="BR84" s="254">
        <f t="shared" ca="1" si="102"/>
        <v>0</v>
      </c>
      <c r="BS84" s="254">
        <f t="shared" ca="1" si="102"/>
        <v>0</v>
      </c>
      <c r="BT84" s="254">
        <f t="shared" ca="1" si="102"/>
        <v>0</v>
      </c>
      <c r="BU84" s="254">
        <f t="shared" ca="1" si="102"/>
        <v>0</v>
      </c>
      <c r="BV84" s="254">
        <f t="shared" ca="1" si="102"/>
        <v>0</v>
      </c>
      <c r="BW84" s="254">
        <f t="shared" ref="BW84:EH84" ca="1" si="103" xml:space="preserve"> BW81 - BW82</f>
        <v>0</v>
      </c>
      <c r="BX84" s="254">
        <f t="shared" ca="1" si="103"/>
        <v>0</v>
      </c>
      <c r="BY84" s="254">
        <f t="shared" ca="1" si="103"/>
        <v>0</v>
      </c>
      <c r="BZ84" s="254">
        <f t="shared" ca="1" si="103"/>
        <v>0</v>
      </c>
      <c r="CA84" s="254">
        <f t="shared" ca="1" si="103"/>
        <v>0</v>
      </c>
      <c r="CB84" s="254">
        <f t="shared" ca="1" si="103"/>
        <v>0</v>
      </c>
      <c r="CC84" s="254">
        <f t="shared" ca="1" si="103"/>
        <v>0</v>
      </c>
      <c r="CD84" s="254">
        <f t="shared" ca="1" si="103"/>
        <v>0</v>
      </c>
      <c r="CE84" s="254">
        <f t="shared" ca="1" si="103"/>
        <v>0</v>
      </c>
      <c r="CF84" s="254">
        <f t="shared" ca="1" si="103"/>
        <v>0</v>
      </c>
      <c r="CG84" s="254">
        <f t="shared" ca="1" si="103"/>
        <v>0</v>
      </c>
      <c r="CH84" s="254">
        <f t="shared" ca="1" si="103"/>
        <v>0</v>
      </c>
      <c r="CI84" s="254">
        <f t="shared" ca="1" si="103"/>
        <v>0</v>
      </c>
      <c r="CJ84" s="254">
        <f t="shared" ca="1" si="103"/>
        <v>0</v>
      </c>
      <c r="CK84" s="254">
        <f t="shared" ca="1" si="103"/>
        <v>0</v>
      </c>
      <c r="CL84" s="254">
        <f t="shared" ca="1" si="103"/>
        <v>0</v>
      </c>
      <c r="CM84" s="254">
        <f t="shared" ca="1" si="103"/>
        <v>0</v>
      </c>
      <c r="CN84" s="254">
        <f t="shared" ca="1" si="103"/>
        <v>0</v>
      </c>
      <c r="CO84" s="254">
        <f t="shared" ca="1" si="103"/>
        <v>0</v>
      </c>
      <c r="CP84" s="254">
        <f t="shared" ca="1" si="103"/>
        <v>0</v>
      </c>
      <c r="CQ84" s="254">
        <f t="shared" ca="1" si="103"/>
        <v>0</v>
      </c>
      <c r="CR84" s="254">
        <f t="shared" ca="1" si="103"/>
        <v>0</v>
      </c>
      <c r="CS84" s="254">
        <f t="shared" ca="1" si="103"/>
        <v>0</v>
      </c>
      <c r="CT84" s="254">
        <f t="shared" ca="1" si="103"/>
        <v>0</v>
      </c>
      <c r="CU84" s="254">
        <f t="shared" ca="1" si="103"/>
        <v>0</v>
      </c>
      <c r="CV84" s="254">
        <f t="shared" ca="1" si="103"/>
        <v>0</v>
      </c>
      <c r="CW84" s="254">
        <f t="shared" ca="1" si="103"/>
        <v>0</v>
      </c>
      <c r="CX84" s="254">
        <f t="shared" ca="1" si="103"/>
        <v>0</v>
      </c>
      <c r="CY84" s="254">
        <f t="shared" ca="1" si="103"/>
        <v>0</v>
      </c>
      <c r="CZ84" s="254">
        <f t="shared" ca="1" si="103"/>
        <v>0</v>
      </c>
      <c r="DA84" s="254">
        <f t="shared" ca="1" si="103"/>
        <v>0</v>
      </c>
      <c r="DB84" s="254">
        <f t="shared" ca="1" si="103"/>
        <v>0</v>
      </c>
      <c r="DC84" s="254">
        <f t="shared" ca="1" si="103"/>
        <v>0</v>
      </c>
      <c r="DD84" s="254">
        <f t="shared" ca="1" si="103"/>
        <v>0</v>
      </c>
      <c r="DE84" s="254">
        <f t="shared" ca="1" si="103"/>
        <v>0</v>
      </c>
      <c r="DF84" s="254">
        <f t="shared" ca="1" si="103"/>
        <v>0</v>
      </c>
      <c r="DG84" s="254">
        <f t="shared" ca="1" si="103"/>
        <v>0</v>
      </c>
      <c r="DH84" s="254">
        <f t="shared" ca="1" si="103"/>
        <v>0</v>
      </c>
      <c r="DI84" s="254">
        <f t="shared" ca="1" si="103"/>
        <v>0</v>
      </c>
      <c r="DJ84" s="254">
        <f t="shared" ca="1" si="103"/>
        <v>0</v>
      </c>
      <c r="DK84" s="254">
        <f t="shared" ca="1" si="103"/>
        <v>0</v>
      </c>
      <c r="DL84" s="254">
        <f t="shared" ca="1" si="103"/>
        <v>0</v>
      </c>
      <c r="DM84" s="254">
        <f t="shared" ca="1" si="103"/>
        <v>0</v>
      </c>
      <c r="DN84" s="254">
        <f t="shared" ca="1" si="103"/>
        <v>0</v>
      </c>
      <c r="DO84" s="254">
        <f t="shared" ca="1" si="103"/>
        <v>0</v>
      </c>
      <c r="DP84" s="254">
        <f t="shared" ca="1" si="103"/>
        <v>0</v>
      </c>
      <c r="DQ84" s="254">
        <f t="shared" ca="1" si="103"/>
        <v>0</v>
      </c>
      <c r="DR84" s="254">
        <f t="shared" ca="1" si="103"/>
        <v>0</v>
      </c>
      <c r="DS84" s="254">
        <f t="shared" ca="1" si="103"/>
        <v>0</v>
      </c>
      <c r="DT84" s="254">
        <f t="shared" ca="1" si="103"/>
        <v>0</v>
      </c>
      <c r="DU84" s="254">
        <f t="shared" ca="1" si="103"/>
        <v>0</v>
      </c>
      <c r="DV84" s="254">
        <f t="shared" ca="1" si="103"/>
        <v>0</v>
      </c>
      <c r="DW84" s="254">
        <f t="shared" ca="1" si="103"/>
        <v>0</v>
      </c>
      <c r="DX84" s="254">
        <f t="shared" ca="1" si="103"/>
        <v>0</v>
      </c>
      <c r="DY84" s="254">
        <f t="shared" ca="1" si="103"/>
        <v>0</v>
      </c>
      <c r="DZ84" s="254">
        <f t="shared" ca="1" si="103"/>
        <v>0</v>
      </c>
      <c r="EA84" s="254">
        <f t="shared" ca="1" si="103"/>
        <v>0</v>
      </c>
      <c r="EB84" s="254">
        <f t="shared" ca="1" si="103"/>
        <v>5.7980287238024175E-12</v>
      </c>
      <c r="EC84" s="254">
        <f t="shared" ca="1" si="103"/>
        <v>5.7980287238024175E-12</v>
      </c>
      <c r="ED84" s="254">
        <f t="shared" ca="1" si="103"/>
        <v>5.7980287238024175E-12</v>
      </c>
      <c r="EE84" s="254">
        <f t="shared" ca="1" si="103"/>
        <v>5.7980287238024175E-12</v>
      </c>
      <c r="EF84" s="254">
        <f t="shared" ca="1" si="103"/>
        <v>5.7980287238024175E-12</v>
      </c>
      <c r="EG84" s="254">
        <f t="shared" ca="1" si="103"/>
        <v>5.7980287238024175E-12</v>
      </c>
      <c r="EH84" s="254">
        <f t="shared" ca="1" si="103"/>
        <v>5.7980287238024175E-12</v>
      </c>
      <c r="EI84" s="254">
        <f t="shared" ref="EI84:GG84" ca="1" si="104" xml:space="preserve"> EI81 - EI82</f>
        <v>5.7980287238024175E-12</v>
      </c>
      <c r="EJ84" s="254">
        <f t="shared" ca="1" si="104"/>
        <v>5.7980287238024175E-12</v>
      </c>
      <c r="EK84" s="254">
        <f t="shared" ca="1" si="104"/>
        <v>5.7980287238024175E-12</v>
      </c>
      <c r="EL84" s="254">
        <f t="shared" ca="1" si="104"/>
        <v>5.7980287238024175E-12</v>
      </c>
      <c r="EM84" s="254">
        <f t="shared" ca="1" si="104"/>
        <v>5.7980287238024175E-12</v>
      </c>
      <c r="EN84" s="254">
        <f t="shared" ca="1" si="104"/>
        <v>5.7980287238024175E-12</v>
      </c>
      <c r="EO84" s="254">
        <f t="shared" ca="1" si="104"/>
        <v>5.7980287238024175E-12</v>
      </c>
      <c r="EP84" s="254">
        <f t="shared" ca="1" si="104"/>
        <v>5.7980287238024175E-12</v>
      </c>
      <c r="EQ84" s="254">
        <f t="shared" ca="1" si="104"/>
        <v>5.7980287238024175E-12</v>
      </c>
      <c r="ER84" s="254">
        <f t="shared" ca="1" si="104"/>
        <v>5.7980287238024175E-12</v>
      </c>
      <c r="ES84" s="254">
        <f t="shared" ca="1" si="104"/>
        <v>5.7980287238024175E-12</v>
      </c>
      <c r="ET84" s="254">
        <f t="shared" ca="1" si="104"/>
        <v>5.7980287238024175E-12</v>
      </c>
      <c r="EU84" s="254">
        <f t="shared" ca="1" si="104"/>
        <v>5.7980287238024175E-12</v>
      </c>
      <c r="EV84" s="254">
        <f t="shared" ca="1" si="104"/>
        <v>5.7980287238024175E-12</v>
      </c>
      <c r="EW84" s="254">
        <f t="shared" ca="1" si="104"/>
        <v>5.7980287238024175E-12</v>
      </c>
      <c r="EX84" s="254">
        <f t="shared" ca="1" si="104"/>
        <v>5.7980287238024175E-12</v>
      </c>
      <c r="EY84" s="254">
        <f t="shared" ca="1" si="104"/>
        <v>5.7980287238024175E-12</v>
      </c>
      <c r="EZ84" s="254">
        <f t="shared" ca="1" si="104"/>
        <v>5.7980287238024175E-12</v>
      </c>
      <c r="FA84" s="254">
        <f t="shared" ca="1" si="104"/>
        <v>5.7980287238024175E-12</v>
      </c>
      <c r="FB84" s="254">
        <f t="shared" ca="1" si="104"/>
        <v>5.7980287238024175E-12</v>
      </c>
      <c r="FC84" s="254">
        <f t="shared" ca="1" si="104"/>
        <v>5.7980287238024175E-12</v>
      </c>
      <c r="FD84" s="254">
        <f t="shared" ca="1" si="104"/>
        <v>5.7980287238024175E-12</v>
      </c>
      <c r="FE84" s="254">
        <f t="shared" ca="1" si="104"/>
        <v>5.7980287238024175E-12</v>
      </c>
      <c r="FF84" s="254">
        <f t="shared" ca="1" si="104"/>
        <v>5.7980287238024175E-12</v>
      </c>
      <c r="FG84" s="254">
        <f t="shared" ca="1" si="104"/>
        <v>5.7980287238024175E-12</v>
      </c>
      <c r="FH84" s="254">
        <f t="shared" ca="1" si="104"/>
        <v>5.7980287238024175E-12</v>
      </c>
      <c r="FI84" s="254">
        <f t="shared" ca="1" si="104"/>
        <v>5.7980287238024175E-12</v>
      </c>
      <c r="FJ84" s="254">
        <f t="shared" ca="1" si="104"/>
        <v>5.7980287238024175E-12</v>
      </c>
      <c r="FK84" s="254">
        <f t="shared" ca="1" si="104"/>
        <v>5.7980287238024175E-12</v>
      </c>
      <c r="FL84" s="254">
        <f t="shared" ca="1" si="104"/>
        <v>5.7980287238024175E-12</v>
      </c>
      <c r="FM84" s="254">
        <f t="shared" ca="1" si="104"/>
        <v>5.7980287238024175E-12</v>
      </c>
      <c r="FN84" s="254">
        <f t="shared" ca="1" si="104"/>
        <v>5.7980287238024175E-12</v>
      </c>
      <c r="FO84" s="254">
        <f t="shared" ca="1" si="104"/>
        <v>5.7980287238024175E-12</v>
      </c>
      <c r="FP84" s="254">
        <f t="shared" ca="1" si="104"/>
        <v>5.7980287238024175E-12</v>
      </c>
      <c r="FQ84" s="254">
        <f t="shared" ca="1" si="104"/>
        <v>5.7980287238024175E-12</v>
      </c>
      <c r="FR84" s="254">
        <f t="shared" ca="1" si="104"/>
        <v>5.7980287238024175E-12</v>
      </c>
      <c r="FS84" s="254">
        <f t="shared" ca="1" si="104"/>
        <v>5.7980287238024175E-12</v>
      </c>
      <c r="FT84" s="254">
        <f t="shared" ca="1" si="104"/>
        <v>5.7980287238024175E-12</v>
      </c>
      <c r="FU84" s="254">
        <f t="shared" ca="1" si="104"/>
        <v>5.7980287238024175E-12</v>
      </c>
      <c r="FV84" s="254">
        <f t="shared" ca="1" si="104"/>
        <v>5.7980287238024175E-12</v>
      </c>
      <c r="FW84" s="254">
        <f t="shared" ca="1" si="104"/>
        <v>5.7980287238024175E-12</v>
      </c>
      <c r="FX84" s="254">
        <f t="shared" ca="1" si="104"/>
        <v>5.7980287238024175E-12</v>
      </c>
      <c r="FY84" s="254">
        <f t="shared" ca="1" si="104"/>
        <v>5.7980287238024175E-12</v>
      </c>
      <c r="FZ84" s="254">
        <f t="shared" ca="1" si="104"/>
        <v>5.7980287238024175E-12</v>
      </c>
      <c r="GA84" s="254">
        <f t="shared" ca="1" si="104"/>
        <v>5.7980287238024175E-12</v>
      </c>
      <c r="GB84" s="254">
        <f t="shared" ca="1" si="104"/>
        <v>5.7980287238024175E-12</v>
      </c>
      <c r="GC84" s="254">
        <f t="shared" ca="1" si="104"/>
        <v>5.7980287238024175E-12</v>
      </c>
      <c r="GD84" s="254">
        <f t="shared" ca="1" si="104"/>
        <v>5.7980287238024175E-12</v>
      </c>
      <c r="GE84" s="254">
        <f t="shared" ca="1" si="104"/>
        <v>5.7980287238024175E-12</v>
      </c>
      <c r="GF84" s="254">
        <f t="shared" ca="1" si="104"/>
        <v>5.7980287238024175E-12</v>
      </c>
      <c r="GG84" s="254">
        <f t="shared" ca="1" si="104"/>
        <v>5.7980287238024175E-12</v>
      </c>
      <c r="GH84" s="254">
        <f t="shared" ref="GH84:GJ84" ca="1" si="105" xml:space="preserve"> GH81 - GH82</f>
        <v>5.7980287238024175E-12</v>
      </c>
      <c r="GI84" s="254">
        <f t="shared" ca="1" si="105"/>
        <v>5.7980287238024175E-12</v>
      </c>
      <c r="GJ84" s="254">
        <f t="shared" ca="1" si="105"/>
        <v>5.7980287238024175E-12</v>
      </c>
    </row>
    <row r="85" spans="1:255" outlineLevel="1" x14ac:dyDescent="0.25"/>
    <row r="86" spans="1:255" outlineLevel="1" x14ac:dyDescent="0.25"/>
    <row r="88" spans="1:255" x14ac:dyDescent="0.25">
      <c r="A88" s="276" t="s">
        <v>63</v>
      </c>
    </row>
  </sheetData>
  <conditionalFormatting sqref="K83:GJ83">
    <cfRule type="cellIs" dxfId="78" priority="31" stopIfTrue="1" operator="notEqual">
      <formula>0</formula>
    </cfRule>
    <cfRule type="cellIs" dxfId="77" priority="32" stopIfTrue="1" operator="equal">
      <formula>""</formula>
    </cfRule>
  </conditionalFormatting>
  <conditionalFormatting sqref="K83:GJ83">
    <cfRule type="cellIs" dxfId="76" priority="33" stopIfTrue="1" operator="notEqual">
      <formula>0</formula>
    </cfRule>
    <cfRule type="cellIs" dxfId="75" priority="34" stopIfTrue="1" operator="equal">
      <formula>""</formula>
    </cfRule>
  </conditionalFormatting>
  <conditionalFormatting sqref="J3:GJ3">
    <cfRule type="cellIs" dxfId="74" priority="17" operator="equal">
      <formula>"PPA ext."</formula>
    </cfRule>
    <cfRule type="cellIs" dxfId="73" priority="18" operator="equal">
      <formula>"Delay"</formula>
    </cfRule>
  </conditionalFormatting>
  <conditionalFormatting sqref="J3:GJ3">
    <cfRule type="cellIs" dxfId="72" priority="24" stopIfTrue="1" operator="equal">
      <formula>"Construction"</formula>
    </cfRule>
    <cfRule type="cellIs" dxfId="71" priority="25" stopIfTrue="1" operator="equal">
      <formula>"Operations"</formula>
    </cfRule>
  </conditionalFormatting>
  <conditionalFormatting sqref="J3:GJ3">
    <cfRule type="cellIs" dxfId="70" priority="23" operator="equal">
      <formula>"Fin Close"</formula>
    </cfRule>
  </conditionalFormatting>
  <conditionalFormatting sqref="F83">
    <cfRule type="cellIs" dxfId="69" priority="1" stopIfTrue="1" operator="notEqual">
      <formula>0</formula>
    </cfRule>
    <cfRule type="cellIs" dxfId="68" priority="2" stopIfTrue="1" operator="equal">
      <formula>""</formula>
    </cfRule>
  </conditionalFormatting>
  <conditionalFormatting sqref="F83">
    <cfRule type="cellIs" dxfId="67" priority="3" stopIfTrue="1" operator="notEqual">
      <formula>0</formula>
    </cfRule>
    <cfRule type="cellIs" dxfId="66" priority="4" stopIfTrue="1" operator="equal">
      <formula>""</formula>
    </cfRule>
  </conditionalFormatting>
  <conditionalFormatting sqref="F2:F4">
    <cfRule type="cellIs" dxfId="65" priority="9" stopIfTrue="1" operator="notEqual">
      <formula>0</formula>
    </cfRule>
    <cfRule type="cellIs" dxfId="64" priority="10" stopIfTrue="1" operator="equal">
      <formula>""</formula>
    </cfRule>
  </conditionalFormatting>
  <conditionalFormatting sqref="F2:F4">
    <cfRule type="cellIs" dxfId="63" priority="11" stopIfTrue="1" operator="notEqual">
      <formula>0</formula>
    </cfRule>
    <cfRule type="cellIs" dxfId="62" priority="12" stopIfTrue="1" operator="equal">
      <formula>""</formula>
    </cfRule>
  </conditionalFormatting>
  <conditionalFormatting sqref="J83:GJ83">
    <cfRule type="cellIs" dxfId="61" priority="5" stopIfTrue="1" operator="notEqual">
      <formula>0</formula>
    </cfRule>
    <cfRule type="cellIs" dxfId="60" priority="6" stopIfTrue="1" operator="equal">
      <formula>""</formula>
    </cfRule>
  </conditionalFormatting>
  <conditionalFormatting sqref="J83:GJ83">
    <cfRule type="cellIs" dxfId="59" priority="7" stopIfTrue="1" operator="notEqual">
      <formula>0</formula>
    </cfRule>
    <cfRule type="cellIs" dxfId="58" priority="8" stopIfTrue="1" operator="equal">
      <formula>""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">
    <tabColor theme="4"/>
    <outlinePr summaryBelow="0" summaryRight="0"/>
  </sheetPr>
  <dimension ref="A1:BD87"/>
  <sheetViews>
    <sheetView showGridLines="0" defaultGridColor="0" colorId="22" workbookViewId="0">
      <pane xSplit="9" ySplit="5" topLeftCell="J44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outlineLevelRow="1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7" width="11.6328125" style="36" customWidth="1"/>
    <col min="8" max="8" width="11.6328125" style="12" customWidth="1"/>
    <col min="9" max="9" width="2.6328125" style="9" customWidth="1"/>
    <col min="10" max="56" width="11.6328125" style="12" customWidth="1"/>
    <col min="57" max="69" width="11.6328125" hidden="1" customWidth="1"/>
    <col min="70" max="16384" width="11.6328125" hidden="1"/>
  </cols>
  <sheetData>
    <row r="1" spans="1:56" ht="25" x14ac:dyDescent="0.25">
      <c r="A1" s="24" t="str">
        <f ca="1" xml:space="preserve"> RIGHT(CELL("filename", A1), LEN(CELL("filename", A1)) - SEARCH("]", CELL("filename", A1))) &amp; " - " &amp; InpC!F3</f>
        <v>FS Ann - Scenario 1</v>
      </c>
    </row>
    <row r="2" spans="1:56" x14ac:dyDescent="0.25">
      <c r="A2" s="63"/>
      <c r="B2" s="63"/>
      <c r="C2" s="64"/>
      <c r="D2" s="65"/>
      <c r="E2" s="263" t="str">
        <f xml:space="preserve"> Time!E$48</f>
        <v>Model period ending - annual</v>
      </c>
      <c r="F2" s="350">
        <f ca="1" xml:space="preserve"> Check!$F$9</f>
        <v>0</v>
      </c>
      <c r="G2" s="510" t="s">
        <v>23</v>
      </c>
      <c r="H2" s="25"/>
      <c r="I2" s="179"/>
      <c r="J2" s="264">
        <f xml:space="preserve"> Time!J$48</f>
        <v>43921</v>
      </c>
      <c r="K2" s="264">
        <f xml:space="preserve"> Time!K$48</f>
        <v>44286</v>
      </c>
      <c r="L2" s="264">
        <f xml:space="preserve"> Time!L$48</f>
        <v>44651</v>
      </c>
      <c r="M2" s="264">
        <f xml:space="preserve"> Time!M$48</f>
        <v>45016</v>
      </c>
      <c r="N2" s="264">
        <f xml:space="preserve"> Time!N$48</f>
        <v>45382</v>
      </c>
      <c r="O2" s="264">
        <f xml:space="preserve"> Time!O$48</f>
        <v>45747</v>
      </c>
      <c r="P2" s="264">
        <f xml:space="preserve"> Time!P$48</f>
        <v>46112</v>
      </c>
      <c r="Q2" s="264">
        <f xml:space="preserve"> Time!Q$48</f>
        <v>46477</v>
      </c>
      <c r="R2" s="264">
        <f xml:space="preserve"> Time!R$48</f>
        <v>46843</v>
      </c>
      <c r="S2" s="264">
        <f xml:space="preserve"> Time!S$48</f>
        <v>47208</v>
      </c>
      <c r="T2" s="264">
        <f xml:space="preserve"> Time!T$48</f>
        <v>47573</v>
      </c>
      <c r="U2" s="264">
        <f xml:space="preserve"> Time!U$48</f>
        <v>47938</v>
      </c>
      <c r="V2" s="264">
        <f xml:space="preserve"> Time!V$48</f>
        <v>48304</v>
      </c>
      <c r="W2" s="264">
        <f xml:space="preserve"> Time!W$48</f>
        <v>48669</v>
      </c>
      <c r="X2" s="264">
        <f xml:space="preserve"> Time!X$48</f>
        <v>49034</v>
      </c>
      <c r="Y2" s="264">
        <f xml:space="preserve"> Time!Y$48</f>
        <v>49399</v>
      </c>
      <c r="Z2" s="264">
        <f xml:space="preserve"> Time!Z$48</f>
        <v>49765</v>
      </c>
      <c r="AA2" s="264">
        <f xml:space="preserve"> Time!AA$48</f>
        <v>50130</v>
      </c>
      <c r="AB2" s="264">
        <f xml:space="preserve"> Time!AB$48</f>
        <v>50495</v>
      </c>
      <c r="AC2" s="264">
        <f xml:space="preserve"> Time!AC$48</f>
        <v>50860</v>
      </c>
      <c r="AD2" s="264">
        <f xml:space="preserve"> Time!AD$48</f>
        <v>51226</v>
      </c>
      <c r="AE2" s="264">
        <f xml:space="preserve"> Time!AE$48</f>
        <v>51591</v>
      </c>
      <c r="AF2" s="264">
        <f xml:space="preserve"> Time!AF$48</f>
        <v>51956</v>
      </c>
      <c r="AG2" s="264">
        <f xml:space="preserve"> Time!AG$48</f>
        <v>52321</v>
      </c>
      <c r="AH2" s="264">
        <f xml:space="preserve"> Time!AH$48</f>
        <v>52687</v>
      </c>
      <c r="AI2" s="264">
        <f xml:space="preserve"> Time!AI$48</f>
        <v>53052</v>
      </c>
      <c r="AJ2" s="264">
        <f xml:space="preserve"> Time!AJ$48</f>
        <v>53417</v>
      </c>
      <c r="AK2" s="264">
        <f xml:space="preserve"> Time!AK$48</f>
        <v>53782</v>
      </c>
      <c r="AL2" s="264">
        <f xml:space="preserve"> Time!AL$48</f>
        <v>54148</v>
      </c>
      <c r="AM2" s="264">
        <f xml:space="preserve"> Time!AM$48</f>
        <v>54513</v>
      </c>
      <c r="AN2" s="264">
        <f xml:space="preserve"> Time!AN$48</f>
        <v>54878</v>
      </c>
      <c r="AO2" s="264">
        <f xml:space="preserve"> Time!AO$48</f>
        <v>55243</v>
      </c>
      <c r="AP2" s="264">
        <f xml:space="preserve"> Time!AP$48</f>
        <v>55609</v>
      </c>
      <c r="AQ2" s="264">
        <f xml:space="preserve"> Time!AQ$48</f>
        <v>55974</v>
      </c>
      <c r="AR2" s="264">
        <f xml:space="preserve"> Time!AR$48</f>
        <v>56339</v>
      </c>
      <c r="AS2" s="264">
        <f xml:space="preserve"> Time!AS$48</f>
        <v>56704</v>
      </c>
      <c r="AT2" s="264">
        <f xml:space="preserve"> Time!AT$48</f>
        <v>57070</v>
      </c>
      <c r="AU2" s="264">
        <f xml:space="preserve"> Time!AU$48</f>
        <v>57435</v>
      </c>
      <c r="AV2" s="264">
        <f xml:space="preserve"> Time!AV$48</f>
        <v>57800</v>
      </c>
      <c r="AW2" s="264">
        <f xml:space="preserve"> Time!AW$48</f>
        <v>58165</v>
      </c>
      <c r="AX2" s="264">
        <f xml:space="preserve"> Time!AX$48</f>
        <v>58531</v>
      </c>
      <c r="AY2" s="264">
        <f xml:space="preserve"> Time!AY$48</f>
        <v>58896</v>
      </c>
      <c r="AZ2" s="264">
        <f xml:space="preserve"> Time!AZ$48</f>
        <v>59261</v>
      </c>
      <c r="BA2" s="264">
        <f xml:space="preserve"> Time!BA$48</f>
        <v>59626</v>
      </c>
      <c r="BB2" s="264">
        <f xml:space="preserve"> Time!BB$48</f>
        <v>59992</v>
      </c>
      <c r="BC2" s="264">
        <f xml:space="preserve"> Time!BC$48</f>
        <v>60357</v>
      </c>
      <c r="BD2" s="264">
        <f xml:space="preserve"> Time!BD$48</f>
        <v>60722</v>
      </c>
    </row>
    <row r="3" spans="1:56" x14ac:dyDescent="0.25">
      <c r="E3" s="311" t="str">
        <f xml:space="preserve"> Time!E$53</f>
        <v>Timeline label - annual</v>
      </c>
      <c r="F3" s="350">
        <f ca="1" xml:space="preserve"> Output!J2</f>
        <v>0</v>
      </c>
      <c r="G3" s="510" t="s">
        <v>25</v>
      </c>
      <c r="H3" s="17"/>
      <c r="I3" s="180"/>
      <c r="J3" s="48" t="str">
        <f xml:space="preserve"> Time!J$53</f>
        <v>Pre-fcst</v>
      </c>
      <c r="K3" s="48" t="str">
        <f xml:space="preserve"> Time!K$53</f>
        <v>Operations</v>
      </c>
      <c r="L3" s="48" t="str">
        <f xml:space="preserve"> Time!L$53</f>
        <v>Operations</v>
      </c>
      <c r="M3" s="48" t="str">
        <f xml:space="preserve"> Time!M$53</f>
        <v>Operations</v>
      </c>
      <c r="N3" s="48" t="str">
        <f xml:space="preserve"> Time!N$53</f>
        <v>Operations</v>
      </c>
      <c r="O3" s="48" t="str">
        <f xml:space="preserve"> Time!O$53</f>
        <v>Operations</v>
      </c>
      <c r="P3" s="48" t="str">
        <f xml:space="preserve"> Time!P$53</f>
        <v>Operations</v>
      </c>
      <c r="Q3" s="48" t="str">
        <f xml:space="preserve"> Time!Q$53</f>
        <v>Operations</v>
      </c>
      <c r="R3" s="48" t="str">
        <f xml:space="preserve"> Time!R$53</f>
        <v>Operations</v>
      </c>
      <c r="S3" s="48" t="str">
        <f xml:space="preserve"> Time!S$53</f>
        <v>Operations</v>
      </c>
      <c r="T3" s="48" t="str">
        <f xml:space="preserve"> Time!T$53</f>
        <v>Operations</v>
      </c>
      <c r="U3" s="48" t="str">
        <f xml:space="preserve"> Time!U$53</f>
        <v>Operations</v>
      </c>
      <c r="V3" s="48" t="str">
        <f xml:space="preserve"> Time!V$53</f>
        <v>Operations</v>
      </c>
      <c r="W3" s="48" t="str">
        <f xml:space="preserve"> Time!W$53</f>
        <v>Operations</v>
      </c>
      <c r="X3" s="48" t="str">
        <f xml:space="preserve"> Time!X$53</f>
        <v>Operations</v>
      </c>
      <c r="Y3" s="48" t="str">
        <f xml:space="preserve"> Time!Y$53</f>
        <v>Operations</v>
      </c>
      <c r="Z3" s="48" t="str">
        <f xml:space="preserve"> Time!Z$53</f>
        <v>Operations</v>
      </c>
      <c r="AA3" s="48" t="str">
        <f xml:space="preserve"> Time!AA$53</f>
        <v>Operations</v>
      </c>
      <c r="AB3" s="48" t="str">
        <f xml:space="preserve"> Time!AB$53</f>
        <v>Operations</v>
      </c>
      <c r="AC3" s="48" t="str">
        <f xml:space="preserve"> Time!AC$53</f>
        <v>Operations</v>
      </c>
      <c r="AD3" s="48" t="str">
        <f xml:space="preserve"> Time!AD$53</f>
        <v>Operations</v>
      </c>
      <c r="AE3" s="48" t="str">
        <f xml:space="preserve"> Time!AE$53</f>
        <v>Operations</v>
      </c>
      <c r="AF3" s="48" t="str">
        <f xml:space="preserve"> Time!AF$53</f>
        <v>Operations</v>
      </c>
      <c r="AG3" s="48" t="str">
        <f xml:space="preserve"> Time!AG$53</f>
        <v>Operations</v>
      </c>
      <c r="AH3" s="48" t="str">
        <f xml:space="preserve"> Time!AH$53</f>
        <v>Operations</v>
      </c>
      <c r="AI3" s="48" t="str">
        <f xml:space="preserve"> Time!AI$53</f>
        <v>Operations</v>
      </c>
      <c r="AJ3" s="48" t="str">
        <f xml:space="preserve"> Time!AJ$53</f>
        <v>Operations</v>
      </c>
      <c r="AK3" s="48" t="str">
        <f xml:space="preserve"> Time!AK$53</f>
        <v>Operations</v>
      </c>
      <c r="AL3" s="48" t="str">
        <f xml:space="preserve"> Time!AL$53</f>
        <v>Operations</v>
      </c>
      <c r="AM3" s="48" t="str">
        <f xml:space="preserve"> Time!AM$53</f>
        <v>Operations</v>
      </c>
      <c r="AN3" s="48" t="str">
        <f xml:space="preserve"> Time!AN$53</f>
        <v>Operations</v>
      </c>
      <c r="AO3" s="48" t="str">
        <f xml:space="preserve"> Time!AO$53</f>
        <v>Post ops</v>
      </c>
      <c r="AP3" s="48" t="str">
        <f xml:space="preserve"> Time!AP$53</f>
        <v>Post ops</v>
      </c>
      <c r="AQ3" s="48" t="str">
        <f xml:space="preserve"> Time!AQ$53</f>
        <v>Post ops</v>
      </c>
      <c r="AR3" s="48" t="str">
        <f xml:space="preserve"> Time!AR$53</f>
        <v>Post ops</v>
      </c>
      <c r="AS3" s="48" t="str">
        <f xml:space="preserve"> Time!AS$53</f>
        <v>Post ops</v>
      </c>
      <c r="AT3" s="48" t="str">
        <f xml:space="preserve"> Time!AT$53</f>
        <v>Post ops</v>
      </c>
      <c r="AU3" s="48" t="str">
        <f xml:space="preserve"> Time!AU$53</f>
        <v>Post ops</v>
      </c>
      <c r="AV3" s="48" t="str">
        <f xml:space="preserve"> Time!AV$53</f>
        <v>Post ops</v>
      </c>
      <c r="AW3" s="48" t="str">
        <f xml:space="preserve"> Time!AW$53</f>
        <v>Post ops</v>
      </c>
      <c r="AX3" s="48" t="str">
        <f xml:space="preserve"> Time!AX$53</f>
        <v>Post ops</v>
      </c>
      <c r="AY3" s="48" t="str">
        <f xml:space="preserve"> Time!AY$53</f>
        <v>Post ops</v>
      </c>
      <c r="AZ3" s="48" t="str">
        <f xml:space="preserve"> Time!AZ$53</f>
        <v>Post ops</v>
      </c>
      <c r="BA3" s="48" t="str">
        <f xml:space="preserve"> Time!BA$53</f>
        <v>Post ops</v>
      </c>
      <c r="BB3" s="48" t="str">
        <f xml:space="preserve"> Time!BB$53</f>
        <v>Post ops</v>
      </c>
      <c r="BC3" s="48" t="str">
        <f xml:space="preserve"> Time!BC$53</f>
        <v>Post ops</v>
      </c>
      <c r="BD3" s="48">
        <f xml:space="preserve"> Time!BD$53</f>
        <v>0</v>
      </c>
    </row>
    <row r="4" spans="1:56" x14ac:dyDescent="0.25">
      <c r="E4" s="266" t="str">
        <f xml:space="preserve"> Time!E$42</f>
        <v>Contract year</v>
      </c>
      <c r="F4" s="350">
        <f xml:space="preserve"> Check!$F$21</f>
        <v>0</v>
      </c>
      <c r="G4" s="510" t="s">
        <v>24</v>
      </c>
      <c r="H4" s="2"/>
      <c r="I4" s="16"/>
      <c r="J4" s="266">
        <f t="shared" ref="J4:BD4" si="0" xml:space="preserve"> YEAR(J2)</f>
        <v>2020</v>
      </c>
      <c r="K4" s="266">
        <f t="shared" si="0"/>
        <v>2021</v>
      </c>
      <c r="L4" s="266">
        <f t="shared" si="0"/>
        <v>2022</v>
      </c>
      <c r="M4" s="266">
        <f t="shared" si="0"/>
        <v>2023</v>
      </c>
      <c r="N4" s="266">
        <f t="shared" si="0"/>
        <v>2024</v>
      </c>
      <c r="O4" s="266">
        <f t="shared" si="0"/>
        <v>2025</v>
      </c>
      <c r="P4" s="266">
        <f t="shared" si="0"/>
        <v>2026</v>
      </c>
      <c r="Q4" s="266">
        <f t="shared" si="0"/>
        <v>2027</v>
      </c>
      <c r="R4" s="266">
        <f t="shared" si="0"/>
        <v>2028</v>
      </c>
      <c r="S4" s="266">
        <f t="shared" si="0"/>
        <v>2029</v>
      </c>
      <c r="T4" s="266">
        <f t="shared" si="0"/>
        <v>2030</v>
      </c>
      <c r="U4" s="266">
        <f t="shared" si="0"/>
        <v>2031</v>
      </c>
      <c r="V4" s="266">
        <f t="shared" si="0"/>
        <v>2032</v>
      </c>
      <c r="W4" s="266">
        <f t="shared" si="0"/>
        <v>2033</v>
      </c>
      <c r="X4" s="266">
        <f t="shared" si="0"/>
        <v>2034</v>
      </c>
      <c r="Y4" s="266">
        <f t="shared" si="0"/>
        <v>2035</v>
      </c>
      <c r="Z4" s="266">
        <f t="shared" si="0"/>
        <v>2036</v>
      </c>
      <c r="AA4" s="266">
        <f t="shared" si="0"/>
        <v>2037</v>
      </c>
      <c r="AB4" s="266">
        <f t="shared" si="0"/>
        <v>2038</v>
      </c>
      <c r="AC4" s="266">
        <f t="shared" si="0"/>
        <v>2039</v>
      </c>
      <c r="AD4" s="266">
        <f t="shared" si="0"/>
        <v>2040</v>
      </c>
      <c r="AE4" s="266">
        <f t="shared" si="0"/>
        <v>2041</v>
      </c>
      <c r="AF4" s="266">
        <f t="shared" si="0"/>
        <v>2042</v>
      </c>
      <c r="AG4" s="266">
        <f t="shared" si="0"/>
        <v>2043</v>
      </c>
      <c r="AH4" s="266">
        <f t="shared" si="0"/>
        <v>2044</v>
      </c>
      <c r="AI4" s="266">
        <f t="shared" si="0"/>
        <v>2045</v>
      </c>
      <c r="AJ4" s="266">
        <f t="shared" si="0"/>
        <v>2046</v>
      </c>
      <c r="AK4" s="266">
        <f t="shared" si="0"/>
        <v>2047</v>
      </c>
      <c r="AL4" s="266">
        <f t="shared" si="0"/>
        <v>2048</v>
      </c>
      <c r="AM4" s="266">
        <f t="shared" si="0"/>
        <v>2049</v>
      </c>
      <c r="AN4" s="266">
        <f t="shared" si="0"/>
        <v>2050</v>
      </c>
      <c r="AO4" s="266">
        <f t="shared" si="0"/>
        <v>2051</v>
      </c>
      <c r="AP4" s="266">
        <f t="shared" si="0"/>
        <v>2052</v>
      </c>
      <c r="AQ4" s="266">
        <f t="shared" si="0"/>
        <v>2053</v>
      </c>
      <c r="AR4" s="266">
        <f t="shared" si="0"/>
        <v>2054</v>
      </c>
      <c r="AS4" s="266">
        <f t="shared" si="0"/>
        <v>2055</v>
      </c>
      <c r="AT4" s="266">
        <f t="shared" si="0"/>
        <v>2056</v>
      </c>
      <c r="AU4" s="266">
        <f t="shared" si="0"/>
        <v>2057</v>
      </c>
      <c r="AV4" s="266">
        <f t="shared" si="0"/>
        <v>2058</v>
      </c>
      <c r="AW4" s="266">
        <f t="shared" si="0"/>
        <v>2059</v>
      </c>
      <c r="AX4" s="266">
        <f t="shared" si="0"/>
        <v>2060</v>
      </c>
      <c r="AY4" s="266">
        <f t="shared" si="0"/>
        <v>2061</v>
      </c>
      <c r="AZ4" s="266">
        <f t="shared" si="0"/>
        <v>2062</v>
      </c>
      <c r="BA4" s="266">
        <f t="shared" si="0"/>
        <v>2063</v>
      </c>
      <c r="BB4" s="266">
        <f t="shared" si="0"/>
        <v>2064</v>
      </c>
      <c r="BC4" s="266">
        <f t="shared" si="0"/>
        <v>2065</v>
      </c>
      <c r="BD4" s="266">
        <f t="shared" si="0"/>
        <v>2066</v>
      </c>
    </row>
    <row r="5" spans="1:56" x14ac:dyDescent="0.25">
      <c r="E5" s="2" t="str">
        <f xml:space="preserve"> Time!E$10</f>
        <v>Model column counter</v>
      </c>
      <c r="F5" s="44" t="s">
        <v>19</v>
      </c>
      <c r="G5" s="511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</row>
    <row r="7" spans="1:56" x14ac:dyDescent="0.25">
      <c r="A7" s="1" t="s">
        <v>50</v>
      </c>
      <c r="B7" s="1"/>
      <c r="C7" s="19"/>
      <c r="D7" s="127"/>
      <c r="E7" s="16"/>
      <c r="F7" s="16"/>
      <c r="G7" s="512"/>
      <c r="H7" s="16"/>
      <c r="I7" s="16"/>
      <c r="J7" s="16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outlineLevel="1" x14ac:dyDescent="0.25">
      <c r="A8" s="1"/>
      <c r="B8" s="1"/>
      <c r="C8" s="19"/>
      <c r="D8" s="127"/>
      <c r="E8" s="16"/>
      <c r="F8" s="16"/>
      <c r="G8" s="512"/>
      <c r="H8" s="16"/>
      <c r="I8" s="16"/>
      <c r="J8" s="16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</row>
    <row r="9" spans="1:56" outlineLevel="1" x14ac:dyDescent="0.25">
      <c r="A9" s="1"/>
      <c r="B9" s="1"/>
      <c r="C9" s="19"/>
      <c r="D9" s="127"/>
      <c r="E9" s="16" t="str">
        <f xml:space="preserve"> 'FS Qtr'!E9</f>
        <v>Electricity generation revenue</v>
      </c>
      <c r="F9" s="16">
        <f xml:space="preserve"> 'FS Qtr'!F9</f>
        <v>0</v>
      </c>
      <c r="G9" s="512" t="str">
        <f xml:space="preserve"> 'FS Qtr'!G9</f>
        <v>$ 000s</v>
      </c>
      <c r="H9" s="16">
        <f xml:space="preserve"> SUM(J9:BQ9)</f>
        <v>440294.2945030728</v>
      </c>
      <c r="I9" s="16"/>
      <c r="J9" s="16">
        <f xml:space="preserve"> SUMIFS('FS Qtr'!$J9:$GJ9, 'FS Qtr'!$J$4:$GJ$4, 'FS Ann'!J$4)</f>
        <v>0</v>
      </c>
      <c r="K9" s="16">
        <f xml:space="preserve"> SUMIFS('FS Qtr'!$J9:$GJ9, 'FS Qtr'!$J$4:$GJ$4, 'FS Ann'!K$4)</f>
        <v>15762.500000000002</v>
      </c>
      <c r="L9" s="16">
        <f xml:space="preserve"> SUMIFS('FS Qtr'!$J9:$GJ9, 'FS Qtr'!$J$4:$GJ$4, 'FS Ann'!L$4)</f>
        <v>15684.079601990052</v>
      </c>
      <c r="M9" s="16">
        <f xml:space="preserve"> SUMIFS('FS Qtr'!$J9:$GJ9, 'FS Qtr'!$J$4:$GJ$4, 'FS Ann'!M$4)</f>
        <v>15606.049355213985</v>
      </c>
      <c r="N9" s="16">
        <f xml:space="preserve"> SUMIFS('FS Qtr'!$J9:$GJ9, 'FS Qtr'!$J$4:$GJ$4, 'FS Ann'!N$4)</f>
        <v>15528.407318620881</v>
      </c>
      <c r="O9" s="16">
        <f xml:space="preserve"> SUMIFS('FS Qtr'!$J9:$GJ9, 'FS Qtr'!$J$4:$GJ$4, 'FS Ann'!O$4)</f>
        <v>15451.151560816803</v>
      </c>
      <c r="P9" s="16">
        <f xml:space="preserve"> SUMIFS('FS Qtr'!$J9:$GJ9, 'FS Qtr'!$J$4:$GJ$4, 'FS Ann'!P$4)</f>
        <v>15374.280160016722</v>
      </c>
      <c r="Q9" s="16">
        <f xml:space="preserve"> SUMIFS('FS Qtr'!$J9:$GJ9, 'FS Qtr'!$J$4:$GJ$4, 'FS Ann'!Q$4)</f>
        <v>15297.79120399674</v>
      </c>
      <c r="R9" s="16">
        <f xml:space="preserve"> SUMIFS('FS Qtr'!$J9:$GJ9, 'FS Qtr'!$J$4:$GJ$4, 'FS Ann'!R$4)</f>
        <v>15221.682790046507</v>
      </c>
      <c r="S9" s="16">
        <f xml:space="preserve"> SUMIFS('FS Qtr'!$J9:$GJ9, 'FS Qtr'!$J$4:$GJ$4, 'FS Ann'!S$4)</f>
        <v>15145.953024921902</v>
      </c>
      <c r="T9" s="16">
        <f xml:space="preserve"> SUMIFS('FS Qtr'!$J9:$GJ9, 'FS Qtr'!$J$4:$GJ$4, 'FS Ann'!T$4)</f>
        <v>15070.600024797914</v>
      </c>
      <c r="U9" s="16">
        <f xml:space="preserve"> SUMIFS('FS Qtr'!$J9:$GJ9, 'FS Qtr'!$J$4:$GJ$4, 'FS Ann'!U$4)</f>
        <v>14995.621915221807</v>
      </c>
      <c r="V9" s="16">
        <f xml:space="preserve"> SUMIFS('FS Qtr'!$J9:$GJ9, 'FS Qtr'!$J$4:$GJ$4, 'FS Ann'!V$4)</f>
        <v>14921.016831066476</v>
      </c>
      <c r="W9" s="16">
        <f xml:space="preserve"> SUMIFS('FS Qtr'!$J9:$GJ9, 'FS Qtr'!$J$4:$GJ$4, 'FS Ann'!W$4)</f>
        <v>14846.78291648406</v>
      </c>
      <c r="X9" s="16">
        <f xml:space="preserve"> SUMIFS('FS Qtr'!$J9:$GJ9, 'FS Qtr'!$J$4:$GJ$4, 'FS Ann'!X$4)</f>
        <v>14772.918324859762</v>
      </c>
      <c r="Y9" s="16">
        <f xml:space="preserve"> SUMIFS('FS Qtr'!$J9:$GJ9, 'FS Qtr'!$J$4:$GJ$4, 'FS Ann'!Y$4)</f>
        <v>14699.421218765936</v>
      </c>
      <c r="Z9" s="16">
        <f xml:space="preserve"> SUMIFS('FS Qtr'!$J9:$GJ9, 'FS Qtr'!$J$4:$GJ$4, 'FS Ann'!Z$4)</f>
        <v>14626.289769916357</v>
      </c>
      <c r="AA9" s="16">
        <f xml:space="preserve"> SUMIFS('FS Qtr'!$J9:$GJ9, 'FS Qtr'!$J$4:$GJ$4, 'FS Ann'!AA$4)</f>
        <v>14553.52215912075</v>
      </c>
      <c r="AB9" s="16">
        <f xml:space="preserve"> SUMIFS('FS Qtr'!$J9:$GJ9, 'FS Qtr'!$J$4:$GJ$4, 'FS Ann'!AB$4)</f>
        <v>14481.116576239556</v>
      </c>
      <c r="AC9" s="16">
        <f xml:space="preserve"> SUMIFS('FS Qtr'!$J9:$GJ9, 'FS Qtr'!$J$4:$GJ$4, 'FS Ann'!AC$4)</f>
        <v>14409.071220138867</v>
      </c>
      <c r="AD9" s="16">
        <f xml:space="preserve"> SUMIFS('FS Qtr'!$J9:$GJ9, 'FS Qtr'!$J$4:$GJ$4, 'FS Ann'!AD$4)</f>
        <v>14337.38429864564</v>
      </c>
      <c r="AE9" s="16">
        <f xml:space="preserve"> SUMIFS('FS Qtr'!$J9:$GJ9, 'FS Qtr'!$J$4:$GJ$4, 'FS Ann'!AE$4)</f>
        <v>14266.054028503122</v>
      </c>
      <c r="AF9" s="16">
        <f xml:space="preserve"> SUMIFS('FS Qtr'!$J9:$GJ9, 'FS Qtr'!$J$4:$GJ$4, 'FS Ann'!AF$4)</f>
        <v>14195.078635326498</v>
      </c>
      <c r="AG9" s="16">
        <f xml:space="preserve"> SUMIFS('FS Qtr'!$J9:$GJ9, 'FS Qtr'!$J$4:$GJ$4, 'FS Ann'!AG$4)</f>
        <v>14124.456353558706</v>
      </c>
      <c r="AH9" s="16">
        <f xml:space="preserve"> SUMIFS('FS Qtr'!$J9:$GJ9, 'FS Qtr'!$J$4:$GJ$4, 'FS Ann'!AH$4)</f>
        <v>14054.185426426575</v>
      </c>
      <c r="AI9" s="16">
        <f xml:space="preserve"> SUMIFS('FS Qtr'!$J9:$GJ9, 'FS Qtr'!$J$4:$GJ$4, 'FS Ann'!AI$4)</f>
        <v>13984.264105897089</v>
      </c>
      <c r="AJ9" s="16">
        <f xml:space="preserve"> SUMIFS('FS Qtr'!$J9:$GJ9, 'FS Qtr'!$J$4:$GJ$4, 'FS Ann'!AJ$4)</f>
        <v>13914.690652633921</v>
      </c>
      <c r="AK9" s="16">
        <f xml:space="preserve"> SUMIFS('FS Qtr'!$J9:$GJ9, 'FS Qtr'!$J$4:$GJ$4, 'FS Ann'!AK$4)</f>
        <v>13845.463335954153</v>
      </c>
      <c r="AL9" s="16">
        <f xml:space="preserve"> SUMIFS('FS Qtr'!$J9:$GJ9, 'FS Qtr'!$J$4:$GJ$4, 'FS Ann'!AL$4)</f>
        <v>13776.58043378523</v>
      </c>
      <c r="AM9" s="16">
        <f xml:space="preserve"> SUMIFS('FS Qtr'!$J9:$GJ9, 'FS Qtr'!$J$4:$GJ$4, 'FS Ann'!AM$4)</f>
        <v>13708.040232622123</v>
      </c>
      <c r="AN9" s="16">
        <f xml:space="preserve"> SUMIFS('FS Qtr'!$J9:$GJ9, 'FS Qtr'!$J$4:$GJ$4, 'FS Ann'!AN$4)</f>
        <v>13639.841027484701</v>
      </c>
      <c r="AO9" s="16">
        <f xml:space="preserve"> SUMIFS('FS Qtr'!$J9:$GJ9, 'FS Qtr'!$J$4:$GJ$4, 'FS Ann'!AO$4)</f>
        <v>0</v>
      </c>
      <c r="AP9" s="16">
        <f xml:space="preserve"> SUMIFS('FS Qtr'!$J9:$GJ9, 'FS Qtr'!$J$4:$GJ$4, 'FS Ann'!AP$4)</f>
        <v>0</v>
      </c>
      <c r="AQ9" s="16">
        <f xml:space="preserve"> SUMIFS('FS Qtr'!$J9:$GJ9, 'FS Qtr'!$J$4:$GJ$4, 'FS Ann'!AQ$4)</f>
        <v>0</v>
      </c>
      <c r="AR9" s="16">
        <f xml:space="preserve"> SUMIFS('FS Qtr'!$J9:$GJ9, 'FS Qtr'!$J$4:$GJ$4, 'FS Ann'!AR$4)</f>
        <v>0</v>
      </c>
      <c r="AS9" s="16">
        <f xml:space="preserve"> SUMIFS('FS Qtr'!$J9:$GJ9, 'FS Qtr'!$J$4:$GJ$4, 'FS Ann'!AS$4)</f>
        <v>0</v>
      </c>
      <c r="AT9" s="16">
        <f xml:space="preserve"> SUMIFS('FS Qtr'!$J9:$GJ9, 'FS Qtr'!$J$4:$GJ$4, 'FS Ann'!AT$4)</f>
        <v>0</v>
      </c>
      <c r="AU9" s="16">
        <f xml:space="preserve"> SUMIFS('FS Qtr'!$J9:$GJ9, 'FS Qtr'!$J$4:$GJ$4, 'FS Ann'!AU$4)</f>
        <v>0</v>
      </c>
      <c r="AV9" s="16">
        <f xml:space="preserve"> SUMIFS('FS Qtr'!$J9:$GJ9, 'FS Qtr'!$J$4:$GJ$4, 'FS Ann'!AV$4)</f>
        <v>0</v>
      </c>
      <c r="AW9" s="16">
        <f xml:space="preserve"> SUMIFS('FS Qtr'!$J9:$GJ9, 'FS Qtr'!$J$4:$GJ$4, 'FS Ann'!AW$4)</f>
        <v>0</v>
      </c>
      <c r="AX9" s="16">
        <f xml:space="preserve"> SUMIFS('FS Qtr'!$J9:$GJ9, 'FS Qtr'!$J$4:$GJ$4, 'FS Ann'!AX$4)</f>
        <v>0</v>
      </c>
      <c r="AY9" s="16">
        <f xml:space="preserve"> SUMIFS('FS Qtr'!$J9:$GJ9, 'FS Qtr'!$J$4:$GJ$4, 'FS Ann'!AY$4)</f>
        <v>0</v>
      </c>
      <c r="AZ9" s="16">
        <f xml:space="preserve"> SUMIFS('FS Qtr'!$J9:$GJ9, 'FS Qtr'!$J$4:$GJ$4, 'FS Ann'!AZ$4)</f>
        <v>0</v>
      </c>
      <c r="BA9" s="16">
        <f xml:space="preserve"> SUMIFS('FS Qtr'!$J9:$GJ9, 'FS Qtr'!$J$4:$GJ$4, 'FS Ann'!BA$4)</f>
        <v>0</v>
      </c>
      <c r="BB9" s="16">
        <f xml:space="preserve"> SUMIFS('FS Qtr'!$J9:$GJ9, 'FS Qtr'!$J$4:$GJ$4, 'FS Ann'!BB$4)</f>
        <v>0</v>
      </c>
      <c r="BC9" s="16">
        <f xml:space="preserve"> SUMIFS('FS Qtr'!$J9:$GJ9, 'FS Qtr'!$J$4:$GJ$4, 'FS Ann'!BC$4)</f>
        <v>0</v>
      </c>
      <c r="BD9" s="16">
        <f xml:space="preserve"> SUMIFS('FS Qtr'!$J9:$GJ9, 'FS Qtr'!$J$4:$GJ$4, 'FS Ann'!BD$4)</f>
        <v>0</v>
      </c>
    </row>
    <row r="10" spans="1:56" outlineLevel="1" x14ac:dyDescent="0.25">
      <c r="A10" s="1"/>
      <c r="B10" s="1"/>
      <c r="C10" s="19"/>
      <c r="D10" s="127"/>
      <c r="E10" s="16" t="str">
        <f xml:space="preserve"> 'FS Qtr'!E10</f>
        <v>O&amp;M expense</v>
      </c>
      <c r="F10" s="16">
        <f xml:space="preserve"> 'FS Qtr'!F10</f>
        <v>0</v>
      </c>
      <c r="G10" s="512" t="str">
        <f xml:space="preserve"> 'FS Qtr'!G10</f>
        <v>$ 000s</v>
      </c>
      <c r="H10" s="16">
        <f xml:space="preserve"> SUM(J10:BQ10)</f>
        <v>-45000</v>
      </c>
      <c r="I10" s="16"/>
      <c r="J10" s="16">
        <f xml:space="preserve"> SUMIFS('FS Qtr'!$J10:$GJ10, 'FS Qtr'!$J$4:$GJ$4, 'FS Ann'!J$4)</f>
        <v>0</v>
      </c>
      <c r="K10" s="16">
        <f xml:space="preserve"> SUMIFS('FS Qtr'!$J10:$IU10, 'FS Qtr'!$J$4:$IU$4, 'FS Ann'!K$4)</f>
        <v>-1500</v>
      </c>
      <c r="L10" s="16">
        <f xml:space="preserve"> SUMIFS('FS Qtr'!$J10:$IU10, 'FS Qtr'!$J$4:$IU$4, 'FS Ann'!L$4)</f>
        <v>-1500</v>
      </c>
      <c r="M10" s="16">
        <f xml:space="preserve"> SUMIFS('FS Qtr'!$J10:$IU10, 'FS Qtr'!$J$4:$IU$4, 'FS Ann'!M$4)</f>
        <v>-1500</v>
      </c>
      <c r="N10" s="16">
        <f xml:space="preserve"> SUMIFS('FS Qtr'!$J10:$IU10, 'FS Qtr'!$J$4:$IU$4, 'FS Ann'!N$4)</f>
        <v>-1500</v>
      </c>
      <c r="O10" s="16">
        <f xml:space="preserve"> SUMIFS('FS Qtr'!$J10:$IU10, 'FS Qtr'!$J$4:$IU$4, 'FS Ann'!O$4)</f>
        <v>-1500</v>
      </c>
      <c r="P10" s="16">
        <f xml:space="preserve"> SUMIFS('FS Qtr'!$J10:$IU10, 'FS Qtr'!$J$4:$IU$4, 'FS Ann'!P$4)</f>
        <v>-1500</v>
      </c>
      <c r="Q10" s="16">
        <f xml:space="preserve"> SUMIFS('FS Qtr'!$J10:$IU10, 'FS Qtr'!$J$4:$IU$4, 'FS Ann'!Q$4)</f>
        <v>-1500</v>
      </c>
      <c r="R10" s="16">
        <f xml:space="preserve"> SUMIFS('FS Qtr'!$J10:$IU10, 'FS Qtr'!$J$4:$IU$4, 'FS Ann'!R$4)</f>
        <v>-1500</v>
      </c>
      <c r="S10" s="16">
        <f xml:space="preserve"> SUMIFS('FS Qtr'!$J10:$IU10, 'FS Qtr'!$J$4:$IU$4, 'FS Ann'!S$4)</f>
        <v>-1500</v>
      </c>
      <c r="T10" s="16">
        <f xml:space="preserve"> SUMIFS('FS Qtr'!$J10:$IU10, 'FS Qtr'!$J$4:$IU$4, 'FS Ann'!T$4)</f>
        <v>-1500</v>
      </c>
      <c r="U10" s="16">
        <f xml:space="preserve"> SUMIFS('FS Qtr'!$J10:$IU10, 'FS Qtr'!$J$4:$IU$4, 'FS Ann'!U$4)</f>
        <v>-1500</v>
      </c>
      <c r="V10" s="16">
        <f xml:space="preserve"> SUMIFS('FS Qtr'!$J10:$IU10, 'FS Qtr'!$J$4:$IU$4, 'FS Ann'!V$4)</f>
        <v>-1500</v>
      </c>
      <c r="W10" s="16">
        <f xml:space="preserve"> SUMIFS('FS Qtr'!$J10:$IU10, 'FS Qtr'!$J$4:$IU$4, 'FS Ann'!W$4)</f>
        <v>-1500</v>
      </c>
      <c r="X10" s="16">
        <f xml:space="preserve"> SUMIFS('FS Qtr'!$J10:$IU10, 'FS Qtr'!$J$4:$IU$4, 'FS Ann'!X$4)</f>
        <v>-1500</v>
      </c>
      <c r="Y10" s="16">
        <f xml:space="preserve"> SUMIFS('FS Qtr'!$J10:$IU10, 'FS Qtr'!$J$4:$IU$4, 'FS Ann'!Y$4)</f>
        <v>-1500</v>
      </c>
      <c r="Z10" s="16">
        <f xml:space="preserve"> SUMIFS('FS Qtr'!$J10:$IU10, 'FS Qtr'!$J$4:$IU$4, 'FS Ann'!Z$4)</f>
        <v>-1500</v>
      </c>
      <c r="AA10" s="16">
        <f xml:space="preserve"> SUMIFS('FS Qtr'!$J10:$IU10, 'FS Qtr'!$J$4:$IU$4, 'FS Ann'!AA$4)</f>
        <v>-1500</v>
      </c>
      <c r="AB10" s="16">
        <f xml:space="preserve"> SUMIFS('FS Qtr'!$J10:$IU10, 'FS Qtr'!$J$4:$IU$4, 'FS Ann'!AB$4)</f>
        <v>-1500</v>
      </c>
      <c r="AC10" s="16">
        <f xml:space="preserve"> SUMIFS('FS Qtr'!$J10:$IU10, 'FS Qtr'!$J$4:$IU$4, 'FS Ann'!AC$4)</f>
        <v>-1500</v>
      </c>
      <c r="AD10" s="16">
        <f xml:space="preserve"> SUMIFS('FS Qtr'!$J10:$IU10, 'FS Qtr'!$J$4:$IU$4, 'FS Ann'!AD$4)</f>
        <v>-1500</v>
      </c>
      <c r="AE10" s="16">
        <f xml:space="preserve"> SUMIFS('FS Qtr'!$J10:$IU10, 'FS Qtr'!$J$4:$IU$4, 'FS Ann'!AE$4)</f>
        <v>-1500</v>
      </c>
      <c r="AF10" s="16">
        <f xml:space="preserve"> SUMIFS('FS Qtr'!$J10:$IU10, 'FS Qtr'!$J$4:$IU$4, 'FS Ann'!AF$4)</f>
        <v>-1500</v>
      </c>
      <c r="AG10" s="16">
        <f xml:space="preserve"> SUMIFS('FS Qtr'!$J10:$IU10, 'FS Qtr'!$J$4:$IU$4, 'FS Ann'!AG$4)</f>
        <v>-1500</v>
      </c>
      <c r="AH10" s="16">
        <f xml:space="preserve"> SUMIFS('FS Qtr'!$J10:$IU10, 'FS Qtr'!$J$4:$IU$4, 'FS Ann'!AH$4)</f>
        <v>-1500</v>
      </c>
      <c r="AI10" s="16">
        <f xml:space="preserve"> SUMIFS('FS Qtr'!$J10:$IU10, 'FS Qtr'!$J$4:$IU$4, 'FS Ann'!AI$4)</f>
        <v>-1500</v>
      </c>
      <c r="AJ10" s="16">
        <f xml:space="preserve"> SUMIFS('FS Qtr'!$J10:$IU10, 'FS Qtr'!$J$4:$IU$4, 'FS Ann'!AJ$4)</f>
        <v>-1500</v>
      </c>
      <c r="AK10" s="16">
        <f xml:space="preserve"> SUMIFS('FS Qtr'!$J10:$IU10, 'FS Qtr'!$J$4:$IU$4, 'FS Ann'!AK$4)</f>
        <v>-1500</v>
      </c>
      <c r="AL10" s="16">
        <f xml:space="preserve"> SUMIFS('FS Qtr'!$J10:$IU10, 'FS Qtr'!$J$4:$IU$4, 'FS Ann'!AL$4)</f>
        <v>-1500</v>
      </c>
      <c r="AM10" s="16">
        <f xml:space="preserve"> SUMIFS('FS Qtr'!$J10:$IU10, 'FS Qtr'!$J$4:$IU$4, 'FS Ann'!AM$4)</f>
        <v>-1500</v>
      </c>
      <c r="AN10" s="16">
        <f xml:space="preserve"> SUMIFS('FS Qtr'!$J10:$IU10, 'FS Qtr'!$J$4:$IU$4, 'FS Ann'!AN$4)</f>
        <v>-1500</v>
      </c>
      <c r="AO10" s="16">
        <f xml:space="preserve"> SUMIFS('FS Qtr'!$J10:$IU10, 'FS Qtr'!$J$4:$IU$4, 'FS Ann'!AO$4)</f>
        <v>0</v>
      </c>
      <c r="AP10" s="16">
        <f xml:space="preserve"> SUMIFS('FS Qtr'!$J10:$IU10, 'FS Qtr'!$J$4:$IU$4, 'FS Ann'!AP$4)</f>
        <v>0</v>
      </c>
      <c r="AQ10" s="16">
        <f xml:space="preserve"> SUMIFS('FS Qtr'!$J10:$IU10, 'FS Qtr'!$J$4:$IU$4, 'FS Ann'!AQ$4)</f>
        <v>0</v>
      </c>
      <c r="AR10" s="16">
        <f xml:space="preserve"> SUMIFS('FS Qtr'!$J10:$IU10, 'FS Qtr'!$J$4:$IU$4, 'FS Ann'!AR$4)</f>
        <v>0</v>
      </c>
      <c r="AS10" s="16">
        <f xml:space="preserve"> SUMIFS('FS Qtr'!$J10:$IU10, 'FS Qtr'!$J$4:$IU$4, 'FS Ann'!AS$4)</f>
        <v>0</v>
      </c>
      <c r="AT10" s="16">
        <f xml:space="preserve"> SUMIFS('FS Qtr'!$J10:$IU10, 'FS Qtr'!$J$4:$IU$4, 'FS Ann'!AT$4)</f>
        <v>0</v>
      </c>
      <c r="AU10" s="16">
        <f xml:space="preserve"> SUMIFS('FS Qtr'!$J10:$IU10, 'FS Qtr'!$J$4:$IU$4, 'FS Ann'!AU$4)</f>
        <v>0</v>
      </c>
      <c r="AV10" s="16">
        <f xml:space="preserve"> SUMIFS('FS Qtr'!$J10:$IU10, 'FS Qtr'!$J$4:$IU$4, 'FS Ann'!AV$4)</f>
        <v>0</v>
      </c>
      <c r="AW10" s="16">
        <f xml:space="preserve"> SUMIFS('FS Qtr'!$J10:$IU10, 'FS Qtr'!$J$4:$IU$4, 'FS Ann'!AW$4)</f>
        <v>0</v>
      </c>
      <c r="AX10" s="16">
        <f xml:space="preserve"> SUMIFS('FS Qtr'!$J10:$IU10, 'FS Qtr'!$J$4:$IU$4, 'FS Ann'!AX$4)</f>
        <v>0</v>
      </c>
      <c r="AY10" s="16">
        <f xml:space="preserve"> SUMIFS('FS Qtr'!$J10:$IU10, 'FS Qtr'!$J$4:$IU$4, 'FS Ann'!AY$4)</f>
        <v>0</v>
      </c>
      <c r="AZ10" s="16">
        <f xml:space="preserve"> SUMIFS('FS Qtr'!$J10:$IU10, 'FS Qtr'!$J$4:$IU$4, 'FS Ann'!AZ$4)</f>
        <v>0</v>
      </c>
      <c r="BA10" s="16">
        <f xml:space="preserve"> SUMIFS('FS Qtr'!$J10:$IU10, 'FS Qtr'!$J$4:$IU$4, 'FS Ann'!BA$4)</f>
        <v>0</v>
      </c>
      <c r="BB10" s="16">
        <f xml:space="preserve"> SUMIFS('FS Qtr'!$J10:$IU10, 'FS Qtr'!$J$4:$IU$4, 'FS Ann'!BB$4)</f>
        <v>0</v>
      </c>
      <c r="BC10" s="16">
        <f xml:space="preserve"> SUMIFS('FS Qtr'!$J10:$IU10, 'FS Qtr'!$J$4:$IU$4, 'FS Ann'!BC$4)</f>
        <v>0</v>
      </c>
      <c r="BD10" s="16">
        <f xml:space="preserve"> SUMIFS('FS Qtr'!$J10:$IU10, 'FS Qtr'!$J$4:$IU$4, 'FS Ann'!BD$4)</f>
        <v>0</v>
      </c>
    </row>
    <row r="11" spans="1:56" outlineLevel="1" x14ac:dyDescent="0.25">
      <c r="A11" s="1"/>
      <c r="B11" s="1"/>
      <c r="C11" s="19"/>
      <c r="D11" s="127"/>
      <c r="E11" s="128" t="s">
        <v>51</v>
      </c>
      <c r="F11" s="128"/>
      <c r="G11" s="435" t="str">
        <f>SMU</f>
        <v>$ 000s</v>
      </c>
      <c r="H11" s="128">
        <f xml:space="preserve"> SUM(J11:PY11)</f>
        <v>395294.2945030728</v>
      </c>
      <c r="I11" s="128"/>
      <c r="J11" s="128">
        <f t="shared" ref="J11:BD11" si="1">SUM(J9:J10)</f>
        <v>0</v>
      </c>
      <c r="K11" s="128">
        <f t="shared" si="1"/>
        <v>14262.500000000002</v>
      </c>
      <c r="L11" s="128">
        <f t="shared" si="1"/>
        <v>14184.079601990052</v>
      </c>
      <c r="M11" s="128">
        <f t="shared" si="1"/>
        <v>14106.049355213985</v>
      </c>
      <c r="N11" s="128">
        <f t="shared" si="1"/>
        <v>14028.407318620881</v>
      </c>
      <c r="O11" s="128">
        <f t="shared" si="1"/>
        <v>13951.151560816803</v>
      </c>
      <c r="P11" s="128">
        <f t="shared" si="1"/>
        <v>13874.280160016722</v>
      </c>
      <c r="Q11" s="128">
        <f t="shared" si="1"/>
        <v>13797.79120399674</v>
      </c>
      <c r="R11" s="128">
        <f t="shared" si="1"/>
        <v>13721.682790046507</v>
      </c>
      <c r="S11" s="128">
        <f t="shared" si="1"/>
        <v>13645.953024921902</v>
      </c>
      <c r="T11" s="128">
        <f t="shared" si="1"/>
        <v>13570.600024797914</v>
      </c>
      <c r="U11" s="128">
        <f t="shared" si="1"/>
        <v>13495.621915221807</v>
      </c>
      <c r="V11" s="128">
        <f t="shared" si="1"/>
        <v>13421.016831066476</v>
      </c>
      <c r="W11" s="128">
        <f t="shared" si="1"/>
        <v>13346.78291648406</v>
      </c>
      <c r="X11" s="128">
        <f t="shared" si="1"/>
        <v>13272.918324859762</v>
      </c>
      <c r="Y11" s="128">
        <f t="shared" si="1"/>
        <v>13199.421218765936</v>
      </c>
      <c r="Z11" s="128">
        <f t="shared" si="1"/>
        <v>13126.289769916357</v>
      </c>
      <c r="AA11" s="128">
        <f t="shared" si="1"/>
        <v>13053.52215912075</v>
      </c>
      <c r="AB11" s="128">
        <f t="shared" si="1"/>
        <v>12981.116576239556</v>
      </c>
      <c r="AC11" s="128">
        <f t="shared" si="1"/>
        <v>12909.071220138867</v>
      </c>
      <c r="AD11" s="128">
        <f t="shared" si="1"/>
        <v>12837.38429864564</v>
      </c>
      <c r="AE11" s="128">
        <f t="shared" si="1"/>
        <v>12766.054028503122</v>
      </c>
      <c r="AF11" s="128">
        <f t="shared" si="1"/>
        <v>12695.078635326498</v>
      </c>
      <c r="AG11" s="128">
        <f t="shared" si="1"/>
        <v>12624.456353558706</v>
      </c>
      <c r="AH11" s="128">
        <f t="shared" si="1"/>
        <v>12554.185426426575</v>
      </c>
      <c r="AI11" s="128">
        <f t="shared" si="1"/>
        <v>12484.264105897089</v>
      </c>
      <c r="AJ11" s="128">
        <f t="shared" si="1"/>
        <v>12414.690652633921</v>
      </c>
      <c r="AK11" s="128">
        <f t="shared" si="1"/>
        <v>12345.463335954153</v>
      </c>
      <c r="AL11" s="128">
        <f t="shared" si="1"/>
        <v>12276.58043378523</v>
      </c>
      <c r="AM11" s="128">
        <f t="shared" si="1"/>
        <v>12208.040232622123</v>
      </c>
      <c r="AN11" s="128">
        <f t="shared" si="1"/>
        <v>12139.841027484701</v>
      </c>
      <c r="AO11" s="128">
        <f t="shared" si="1"/>
        <v>0</v>
      </c>
      <c r="AP11" s="128">
        <f t="shared" si="1"/>
        <v>0</v>
      </c>
      <c r="AQ11" s="128">
        <f t="shared" si="1"/>
        <v>0</v>
      </c>
      <c r="AR11" s="128">
        <f t="shared" si="1"/>
        <v>0</v>
      </c>
      <c r="AS11" s="128">
        <f t="shared" si="1"/>
        <v>0</v>
      </c>
      <c r="AT11" s="128">
        <f t="shared" si="1"/>
        <v>0</v>
      </c>
      <c r="AU11" s="128">
        <f t="shared" si="1"/>
        <v>0</v>
      </c>
      <c r="AV11" s="128">
        <f t="shared" si="1"/>
        <v>0</v>
      </c>
      <c r="AW11" s="128">
        <f t="shared" si="1"/>
        <v>0</v>
      </c>
      <c r="AX11" s="128">
        <f t="shared" si="1"/>
        <v>0</v>
      </c>
      <c r="AY11" s="128">
        <f t="shared" si="1"/>
        <v>0</v>
      </c>
      <c r="AZ11" s="128">
        <f t="shared" si="1"/>
        <v>0</v>
      </c>
      <c r="BA11" s="128">
        <f t="shared" si="1"/>
        <v>0</v>
      </c>
      <c r="BB11" s="128">
        <f t="shared" si="1"/>
        <v>0</v>
      </c>
      <c r="BC11" s="128">
        <f t="shared" si="1"/>
        <v>0</v>
      </c>
      <c r="BD11" s="128">
        <f t="shared" si="1"/>
        <v>0</v>
      </c>
    </row>
    <row r="12" spans="1:56" outlineLevel="1" x14ac:dyDescent="0.25">
      <c r="A12" s="1"/>
      <c r="B12" s="1"/>
      <c r="C12" s="19"/>
      <c r="D12" s="127"/>
      <c r="E12" s="16"/>
      <c r="F12" s="16"/>
      <c r="G12" s="512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</row>
    <row r="13" spans="1:56" outlineLevel="1" x14ac:dyDescent="0.25">
      <c r="A13" s="1"/>
      <c r="B13" s="1"/>
      <c r="C13" s="19"/>
      <c r="D13" s="127"/>
      <c r="E13" s="16" t="str">
        <f xml:space="preserve"> 'FS Qtr'!E13</f>
        <v>Solar asset depreciation</v>
      </c>
      <c r="F13" s="16">
        <f xml:space="preserve"> 'FS Qtr'!F13</f>
        <v>0</v>
      </c>
      <c r="G13" s="512" t="str">
        <f xml:space="preserve"> 'FS Qtr'!G13</f>
        <v>$ 000s</v>
      </c>
      <c r="H13" s="16">
        <f xml:space="preserve"> SUM(J13:BQ13)</f>
        <v>-100000</v>
      </c>
      <c r="I13" s="16"/>
      <c r="J13" s="16">
        <f xml:space="preserve"> SUMIFS('FS Qtr'!$J13:$GJ13, 'FS Qtr'!$J$4:$GJ$4, 'FS Ann'!J$4)</f>
        <v>0</v>
      </c>
      <c r="K13" s="16">
        <f xml:space="preserve"> SUMIFS('FS Qtr'!$J13:$IU13, 'FS Qtr'!$J$4:$IU$4, 'FS Ann'!K$4)</f>
        <v>-4000</v>
      </c>
      <c r="L13" s="16">
        <f xml:space="preserve"> SUMIFS('FS Qtr'!$J13:$IU13, 'FS Qtr'!$J$4:$IU$4, 'FS Ann'!L$4)</f>
        <v>-4000</v>
      </c>
      <c r="M13" s="16">
        <f xml:space="preserve"> SUMIFS('FS Qtr'!$J13:$IU13, 'FS Qtr'!$J$4:$IU$4, 'FS Ann'!M$4)</f>
        <v>-4000</v>
      </c>
      <c r="N13" s="16">
        <f xml:space="preserve"> SUMIFS('FS Qtr'!$J13:$IU13, 'FS Qtr'!$J$4:$IU$4, 'FS Ann'!N$4)</f>
        <v>-4000</v>
      </c>
      <c r="O13" s="16">
        <f xml:space="preserve"> SUMIFS('FS Qtr'!$J13:$IU13, 'FS Qtr'!$J$4:$IU$4, 'FS Ann'!O$4)</f>
        <v>-4000</v>
      </c>
      <c r="P13" s="16">
        <f xml:space="preserve"> SUMIFS('FS Qtr'!$J13:$IU13, 'FS Qtr'!$J$4:$IU$4, 'FS Ann'!P$4)</f>
        <v>-4000</v>
      </c>
      <c r="Q13" s="16">
        <f xml:space="preserve"> SUMIFS('FS Qtr'!$J13:$IU13, 'FS Qtr'!$J$4:$IU$4, 'FS Ann'!Q$4)</f>
        <v>-4000</v>
      </c>
      <c r="R13" s="16">
        <f xml:space="preserve"> SUMIFS('FS Qtr'!$J13:$IU13, 'FS Qtr'!$J$4:$IU$4, 'FS Ann'!R$4)</f>
        <v>-4000</v>
      </c>
      <c r="S13" s="16">
        <f xml:space="preserve"> SUMIFS('FS Qtr'!$J13:$IU13, 'FS Qtr'!$J$4:$IU$4, 'FS Ann'!S$4)</f>
        <v>-4000</v>
      </c>
      <c r="T13" s="16">
        <f xml:space="preserve"> SUMIFS('FS Qtr'!$J13:$IU13, 'FS Qtr'!$J$4:$IU$4, 'FS Ann'!T$4)</f>
        <v>-4000</v>
      </c>
      <c r="U13" s="16">
        <f xml:space="preserve"> SUMIFS('FS Qtr'!$J13:$IU13, 'FS Qtr'!$J$4:$IU$4, 'FS Ann'!U$4)</f>
        <v>-4000</v>
      </c>
      <c r="V13" s="16">
        <f xml:space="preserve"> SUMIFS('FS Qtr'!$J13:$IU13, 'FS Qtr'!$J$4:$IU$4, 'FS Ann'!V$4)</f>
        <v>-4000</v>
      </c>
      <c r="W13" s="16">
        <f xml:space="preserve"> SUMIFS('FS Qtr'!$J13:$IU13, 'FS Qtr'!$J$4:$IU$4, 'FS Ann'!W$4)</f>
        <v>-4000</v>
      </c>
      <c r="X13" s="16">
        <f xml:space="preserve"> SUMIFS('FS Qtr'!$J13:$IU13, 'FS Qtr'!$J$4:$IU$4, 'FS Ann'!X$4)</f>
        <v>-4000</v>
      </c>
      <c r="Y13" s="16">
        <f xml:space="preserve"> SUMIFS('FS Qtr'!$J13:$IU13, 'FS Qtr'!$J$4:$IU$4, 'FS Ann'!Y$4)</f>
        <v>-4000</v>
      </c>
      <c r="Z13" s="16">
        <f xml:space="preserve"> SUMIFS('FS Qtr'!$J13:$IU13, 'FS Qtr'!$J$4:$IU$4, 'FS Ann'!Z$4)</f>
        <v>-4000</v>
      </c>
      <c r="AA13" s="16">
        <f xml:space="preserve"> SUMIFS('FS Qtr'!$J13:$IU13, 'FS Qtr'!$J$4:$IU$4, 'FS Ann'!AA$4)</f>
        <v>-4000</v>
      </c>
      <c r="AB13" s="16">
        <f xml:space="preserve"> SUMIFS('FS Qtr'!$J13:$IU13, 'FS Qtr'!$J$4:$IU$4, 'FS Ann'!AB$4)</f>
        <v>-4000</v>
      </c>
      <c r="AC13" s="16">
        <f xml:space="preserve"> SUMIFS('FS Qtr'!$J13:$IU13, 'FS Qtr'!$J$4:$IU$4, 'FS Ann'!AC$4)</f>
        <v>-4000</v>
      </c>
      <c r="AD13" s="16">
        <f xml:space="preserve"> SUMIFS('FS Qtr'!$J13:$IU13, 'FS Qtr'!$J$4:$IU$4, 'FS Ann'!AD$4)</f>
        <v>-4000</v>
      </c>
      <c r="AE13" s="16">
        <f xml:space="preserve"> SUMIFS('FS Qtr'!$J13:$IU13, 'FS Qtr'!$J$4:$IU$4, 'FS Ann'!AE$4)</f>
        <v>-4000</v>
      </c>
      <c r="AF13" s="16">
        <f xml:space="preserve"> SUMIFS('FS Qtr'!$J13:$IU13, 'FS Qtr'!$J$4:$IU$4, 'FS Ann'!AF$4)</f>
        <v>-4000</v>
      </c>
      <c r="AG13" s="16">
        <f xml:space="preserve"> SUMIFS('FS Qtr'!$J13:$IU13, 'FS Qtr'!$J$4:$IU$4, 'FS Ann'!AG$4)</f>
        <v>-4000</v>
      </c>
      <c r="AH13" s="16">
        <f xml:space="preserve"> SUMIFS('FS Qtr'!$J13:$IU13, 'FS Qtr'!$J$4:$IU$4, 'FS Ann'!AH$4)</f>
        <v>-4000</v>
      </c>
      <c r="AI13" s="16">
        <f xml:space="preserve"> SUMIFS('FS Qtr'!$J13:$IU13, 'FS Qtr'!$J$4:$IU$4, 'FS Ann'!AI$4)</f>
        <v>-4000</v>
      </c>
      <c r="AJ13" s="16">
        <f xml:space="preserve"> SUMIFS('FS Qtr'!$J13:$IU13, 'FS Qtr'!$J$4:$IU$4, 'FS Ann'!AJ$4)</f>
        <v>0</v>
      </c>
      <c r="AK13" s="16">
        <f xml:space="preserve"> SUMIFS('FS Qtr'!$J13:$IU13, 'FS Qtr'!$J$4:$IU$4, 'FS Ann'!AK$4)</f>
        <v>0</v>
      </c>
      <c r="AL13" s="16">
        <f xml:space="preserve"> SUMIFS('FS Qtr'!$J13:$IU13, 'FS Qtr'!$J$4:$IU$4, 'FS Ann'!AL$4)</f>
        <v>0</v>
      </c>
      <c r="AM13" s="16">
        <f xml:space="preserve"> SUMIFS('FS Qtr'!$J13:$IU13, 'FS Qtr'!$J$4:$IU$4, 'FS Ann'!AM$4)</f>
        <v>0</v>
      </c>
      <c r="AN13" s="16">
        <f xml:space="preserve"> SUMIFS('FS Qtr'!$J13:$IU13, 'FS Qtr'!$J$4:$IU$4, 'FS Ann'!AN$4)</f>
        <v>0</v>
      </c>
      <c r="AO13" s="16">
        <f xml:space="preserve"> SUMIFS('FS Qtr'!$J13:$IU13, 'FS Qtr'!$J$4:$IU$4, 'FS Ann'!AO$4)</f>
        <v>0</v>
      </c>
      <c r="AP13" s="16">
        <f xml:space="preserve"> SUMIFS('FS Qtr'!$J13:$IU13, 'FS Qtr'!$J$4:$IU$4, 'FS Ann'!AP$4)</f>
        <v>0</v>
      </c>
      <c r="AQ13" s="16">
        <f xml:space="preserve"> SUMIFS('FS Qtr'!$J13:$IU13, 'FS Qtr'!$J$4:$IU$4, 'FS Ann'!AQ$4)</f>
        <v>0</v>
      </c>
      <c r="AR13" s="16">
        <f xml:space="preserve"> SUMIFS('FS Qtr'!$J13:$IU13, 'FS Qtr'!$J$4:$IU$4, 'FS Ann'!AR$4)</f>
        <v>0</v>
      </c>
      <c r="AS13" s="16">
        <f xml:space="preserve"> SUMIFS('FS Qtr'!$J13:$IU13, 'FS Qtr'!$J$4:$IU$4, 'FS Ann'!AS$4)</f>
        <v>0</v>
      </c>
      <c r="AT13" s="16">
        <f xml:space="preserve"> SUMIFS('FS Qtr'!$J13:$IU13, 'FS Qtr'!$J$4:$IU$4, 'FS Ann'!AT$4)</f>
        <v>0</v>
      </c>
      <c r="AU13" s="16">
        <f xml:space="preserve"> SUMIFS('FS Qtr'!$J13:$IU13, 'FS Qtr'!$J$4:$IU$4, 'FS Ann'!AU$4)</f>
        <v>0</v>
      </c>
      <c r="AV13" s="16">
        <f xml:space="preserve"> SUMIFS('FS Qtr'!$J13:$IU13, 'FS Qtr'!$J$4:$IU$4, 'FS Ann'!AV$4)</f>
        <v>0</v>
      </c>
      <c r="AW13" s="16">
        <f xml:space="preserve"> SUMIFS('FS Qtr'!$J13:$IU13, 'FS Qtr'!$J$4:$IU$4, 'FS Ann'!AW$4)</f>
        <v>0</v>
      </c>
      <c r="AX13" s="16">
        <f xml:space="preserve"> SUMIFS('FS Qtr'!$J13:$IU13, 'FS Qtr'!$J$4:$IU$4, 'FS Ann'!AX$4)</f>
        <v>0</v>
      </c>
      <c r="AY13" s="16">
        <f xml:space="preserve"> SUMIFS('FS Qtr'!$J13:$IU13, 'FS Qtr'!$J$4:$IU$4, 'FS Ann'!AY$4)</f>
        <v>0</v>
      </c>
      <c r="AZ13" s="16">
        <f xml:space="preserve"> SUMIFS('FS Qtr'!$J13:$IU13, 'FS Qtr'!$J$4:$IU$4, 'FS Ann'!AZ$4)</f>
        <v>0</v>
      </c>
      <c r="BA13" s="16">
        <f xml:space="preserve"> SUMIFS('FS Qtr'!$J13:$IU13, 'FS Qtr'!$J$4:$IU$4, 'FS Ann'!BA$4)</f>
        <v>0</v>
      </c>
      <c r="BB13" s="16">
        <f xml:space="preserve"> SUMIFS('FS Qtr'!$J13:$IU13, 'FS Qtr'!$J$4:$IU$4, 'FS Ann'!BB$4)</f>
        <v>0</v>
      </c>
      <c r="BC13" s="16">
        <f xml:space="preserve"> SUMIFS('FS Qtr'!$J13:$IU13, 'FS Qtr'!$J$4:$IU$4, 'FS Ann'!BC$4)</f>
        <v>0</v>
      </c>
      <c r="BD13" s="16">
        <f xml:space="preserve"> SUMIFS('FS Qtr'!$J13:$IU13, 'FS Qtr'!$J$4:$IU$4, 'FS Ann'!BD$4)</f>
        <v>0</v>
      </c>
    </row>
    <row r="14" spans="1:56" outlineLevel="1" x14ac:dyDescent="0.25">
      <c r="A14" s="1"/>
      <c r="B14" s="1"/>
      <c r="C14" s="19"/>
      <c r="D14" s="127"/>
      <c r="E14" s="128" t="s">
        <v>52</v>
      </c>
      <c r="F14" s="128"/>
      <c r="G14" s="513" t="str">
        <f xml:space="preserve"> SMU</f>
        <v>$ 000s</v>
      </c>
      <c r="H14" s="128">
        <f xml:space="preserve"> SUM(J14:PY14)</f>
        <v>295294.2945030728</v>
      </c>
      <c r="I14" s="128"/>
      <c r="J14" s="128">
        <f t="shared" ref="J14:BD14" si="2" xml:space="preserve"> J11 + J13</f>
        <v>0</v>
      </c>
      <c r="K14" s="128">
        <f t="shared" si="2"/>
        <v>10262.500000000002</v>
      </c>
      <c r="L14" s="128">
        <f t="shared" si="2"/>
        <v>10184.079601990052</v>
      </c>
      <c r="M14" s="128">
        <f t="shared" si="2"/>
        <v>10106.049355213985</v>
      </c>
      <c r="N14" s="128">
        <f t="shared" si="2"/>
        <v>10028.407318620881</v>
      </c>
      <c r="O14" s="128">
        <f t="shared" si="2"/>
        <v>9951.1515608168029</v>
      </c>
      <c r="P14" s="128">
        <f t="shared" si="2"/>
        <v>9874.2801600167222</v>
      </c>
      <c r="Q14" s="128">
        <f t="shared" si="2"/>
        <v>9797.7912039967396</v>
      </c>
      <c r="R14" s="128">
        <f t="shared" si="2"/>
        <v>9721.6827900465069</v>
      </c>
      <c r="S14" s="128">
        <f t="shared" si="2"/>
        <v>9645.9530249219024</v>
      </c>
      <c r="T14" s="128">
        <f t="shared" si="2"/>
        <v>9570.6000247979136</v>
      </c>
      <c r="U14" s="128">
        <f t="shared" si="2"/>
        <v>9495.6219152218073</v>
      </c>
      <c r="V14" s="128">
        <f t="shared" si="2"/>
        <v>9421.0168310664758</v>
      </c>
      <c r="W14" s="128">
        <f t="shared" si="2"/>
        <v>9346.7829164840605</v>
      </c>
      <c r="X14" s="128">
        <f t="shared" si="2"/>
        <v>9272.9183248597619</v>
      </c>
      <c r="Y14" s="128">
        <f t="shared" si="2"/>
        <v>9199.4212187659359</v>
      </c>
      <c r="Z14" s="128">
        <f t="shared" si="2"/>
        <v>9126.2897699163568</v>
      </c>
      <c r="AA14" s="128">
        <f t="shared" si="2"/>
        <v>9053.5221591207501</v>
      </c>
      <c r="AB14" s="128">
        <f t="shared" si="2"/>
        <v>8981.1165762395558</v>
      </c>
      <c r="AC14" s="128">
        <f t="shared" si="2"/>
        <v>8909.0712201388669</v>
      </c>
      <c r="AD14" s="128">
        <f t="shared" si="2"/>
        <v>8837.3842986456402</v>
      </c>
      <c r="AE14" s="128">
        <f t="shared" si="2"/>
        <v>8766.054028503122</v>
      </c>
      <c r="AF14" s="128">
        <f t="shared" si="2"/>
        <v>8695.0786353264975</v>
      </c>
      <c r="AG14" s="128">
        <f t="shared" si="2"/>
        <v>8624.4563535587058</v>
      </c>
      <c r="AH14" s="128">
        <f t="shared" si="2"/>
        <v>8554.1854264265748</v>
      </c>
      <c r="AI14" s="128">
        <f t="shared" si="2"/>
        <v>8484.2641058970894</v>
      </c>
      <c r="AJ14" s="128">
        <f t="shared" si="2"/>
        <v>12414.690652633921</v>
      </c>
      <c r="AK14" s="128">
        <f t="shared" si="2"/>
        <v>12345.463335954153</v>
      </c>
      <c r="AL14" s="128">
        <f t="shared" si="2"/>
        <v>12276.58043378523</v>
      </c>
      <c r="AM14" s="128">
        <f t="shared" si="2"/>
        <v>12208.040232622123</v>
      </c>
      <c r="AN14" s="128">
        <f t="shared" si="2"/>
        <v>12139.841027484701</v>
      </c>
      <c r="AO14" s="128">
        <f t="shared" si="2"/>
        <v>0</v>
      </c>
      <c r="AP14" s="128">
        <f t="shared" si="2"/>
        <v>0</v>
      </c>
      <c r="AQ14" s="128">
        <f t="shared" si="2"/>
        <v>0</v>
      </c>
      <c r="AR14" s="128">
        <f t="shared" si="2"/>
        <v>0</v>
      </c>
      <c r="AS14" s="128">
        <f t="shared" si="2"/>
        <v>0</v>
      </c>
      <c r="AT14" s="128">
        <f t="shared" si="2"/>
        <v>0</v>
      </c>
      <c r="AU14" s="128">
        <f t="shared" si="2"/>
        <v>0</v>
      </c>
      <c r="AV14" s="128">
        <f t="shared" si="2"/>
        <v>0</v>
      </c>
      <c r="AW14" s="128">
        <f t="shared" si="2"/>
        <v>0</v>
      </c>
      <c r="AX14" s="128">
        <f t="shared" si="2"/>
        <v>0</v>
      </c>
      <c r="AY14" s="128">
        <f t="shared" si="2"/>
        <v>0</v>
      </c>
      <c r="AZ14" s="128">
        <f t="shared" si="2"/>
        <v>0</v>
      </c>
      <c r="BA14" s="128">
        <f t="shared" si="2"/>
        <v>0</v>
      </c>
      <c r="BB14" s="128">
        <f t="shared" si="2"/>
        <v>0</v>
      </c>
      <c r="BC14" s="128">
        <f t="shared" si="2"/>
        <v>0</v>
      </c>
      <c r="BD14" s="128">
        <f t="shared" si="2"/>
        <v>0</v>
      </c>
    </row>
    <row r="15" spans="1:56" outlineLevel="1" x14ac:dyDescent="0.25">
      <c r="A15" s="1"/>
      <c r="B15" s="1"/>
      <c r="C15" s="19"/>
      <c r="D15" s="127"/>
      <c r="E15" s="16"/>
      <c r="F15" s="16"/>
      <c r="G15" s="512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</row>
    <row r="16" spans="1:56" outlineLevel="1" x14ac:dyDescent="0.25">
      <c r="A16" s="1"/>
      <c r="B16" s="1"/>
      <c r="C16" s="19"/>
      <c r="D16" s="127"/>
      <c r="E16" s="16" t="str">
        <f xml:space="preserve"> 'FS Qtr'!E16</f>
        <v>Senior debt interest</v>
      </c>
      <c r="F16" s="16">
        <f xml:space="preserve"> 'FS Qtr'!F16</f>
        <v>0</v>
      </c>
      <c r="G16" s="512" t="str">
        <f xml:space="preserve"> 'FS Qtr'!G16</f>
        <v>$ 000s</v>
      </c>
      <c r="H16" s="16">
        <f ca="1" xml:space="preserve"> SUM(J16:BQ16)</f>
        <v>-22932.612499999996</v>
      </c>
      <c r="I16" s="16"/>
      <c r="J16" s="16">
        <f ca="1" xml:space="preserve"> SUMIFS('FS Qtr'!$J16:$GJ16, 'FS Qtr'!$J$4:$GJ$4, 'FS Ann'!J$4)</f>
        <v>0</v>
      </c>
      <c r="K16" s="16">
        <f ca="1" xml:space="preserve"> SUMIFS('FS Qtr'!$J16:$IU16, 'FS Qtr'!$J$4:$IU$4, 'FS Ann'!K$4)</f>
        <v>-4304.0375000000004</v>
      </c>
      <c r="L16" s="16">
        <f ca="1" xml:space="preserve"> SUMIFS('FS Qtr'!$J16:$IU16, 'FS Qtr'!$J$4:$IU$4, 'FS Ann'!L$4)</f>
        <v>-3856.9124999999999</v>
      </c>
      <c r="M16" s="16">
        <f ca="1" xml:space="preserve"> SUMIFS('FS Qtr'!$J16:$IU16, 'FS Qtr'!$J$4:$IU$4, 'FS Ann'!M$4)</f>
        <v>-3418.6687499999998</v>
      </c>
      <c r="N16" s="16">
        <f ca="1" xml:space="preserve"> SUMIFS('FS Qtr'!$J16:$IU16, 'FS Qtr'!$J$4:$IU$4, 'FS Ann'!N$4)</f>
        <v>-2962.6624999999999</v>
      </c>
      <c r="O16" s="16">
        <f ca="1" xml:space="preserve"> SUMIFS('FS Qtr'!$J16:$IU16, 'FS Qtr'!$J$4:$IU$4, 'FS Ann'!O$4)</f>
        <v>-2515.5374999999999</v>
      </c>
      <c r="P16" s="16">
        <f ca="1" xml:space="preserve"> SUMIFS('FS Qtr'!$J16:$IU16, 'FS Qtr'!$J$4:$IU$4, 'FS Ann'!P$4)</f>
        <v>-2068.4124999999999</v>
      </c>
      <c r="Q16" s="16">
        <f ca="1" xml:space="preserve"> SUMIFS('FS Qtr'!$J16:$IU16, 'FS Qtr'!$J$4:$IU$4, 'FS Ann'!Q$4)</f>
        <v>-1625.2687499999997</v>
      </c>
      <c r="R16" s="16">
        <f ca="1" xml:space="preserve"> SUMIFS('FS Qtr'!$J16:$IU16, 'FS Qtr'!$J$4:$IU$4, 'FS Ann'!R$4)</f>
        <v>-1174.1624999999999</v>
      </c>
      <c r="S16" s="16">
        <f ca="1" xml:space="preserve"> SUMIFS('FS Qtr'!$J16:$IU16, 'FS Qtr'!$J$4:$IU$4, 'FS Ann'!S$4)</f>
        <v>-727.03749999999991</v>
      </c>
      <c r="T16" s="16">
        <f ca="1" xml:space="preserve"> SUMIFS('FS Qtr'!$J16:$IU16, 'FS Qtr'!$J$4:$IU$4, 'FS Ann'!T$4)</f>
        <v>-279.91250000000002</v>
      </c>
      <c r="U16" s="16">
        <f ca="1" xml:space="preserve"> SUMIFS('FS Qtr'!$J16:$IU16, 'FS Qtr'!$J$4:$IU$4, 'FS Ann'!U$4)</f>
        <v>0</v>
      </c>
      <c r="V16" s="16">
        <f ca="1" xml:space="preserve"> SUMIFS('FS Qtr'!$J16:$IU16, 'FS Qtr'!$J$4:$IU$4, 'FS Ann'!V$4)</f>
        <v>0</v>
      </c>
      <c r="W16" s="16">
        <f ca="1" xml:space="preserve"> SUMIFS('FS Qtr'!$J16:$IU16, 'FS Qtr'!$J$4:$IU$4, 'FS Ann'!W$4)</f>
        <v>0</v>
      </c>
      <c r="X16" s="16">
        <f ca="1" xml:space="preserve"> SUMIFS('FS Qtr'!$J16:$IU16, 'FS Qtr'!$J$4:$IU$4, 'FS Ann'!X$4)</f>
        <v>0</v>
      </c>
      <c r="Y16" s="16">
        <f ca="1" xml:space="preserve"> SUMIFS('FS Qtr'!$J16:$IU16, 'FS Qtr'!$J$4:$IU$4, 'FS Ann'!Y$4)</f>
        <v>0</v>
      </c>
      <c r="Z16" s="16">
        <f ca="1" xml:space="preserve"> SUMIFS('FS Qtr'!$J16:$IU16, 'FS Qtr'!$J$4:$IU$4, 'FS Ann'!Z$4)</f>
        <v>0</v>
      </c>
      <c r="AA16" s="16">
        <f ca="1" xml:space="preserve"> SUMIFS('FS Qtr'!$J16:$IU16, 'FS Qtr'!$J$4:$IU$4, 'FS Ann'!AA$4)</f>
        <v>0</v>
      </c>
      <c r="AB16" s="16">
        <f ca="1" xml:space="preserve"> SUMIFS('FS Qtr'!$J16:$IU16, 'FS Qtr'!$J$4:$IU$4, 'FS Ann'!AB$4)</f>
        <v>0</v>
      </c>
      <c r="AC16" s="16">
        <f ca="1" xml:space="preserve"> SUMIFS('FS Qtr'!$J16:$IU16, 'FS Qtr'!$J$4:$IU$4, 'FS Ann'!AC$4)</f>
        <v>0</v>
      </c>
      <c r="AD16" s="16">
        <f ca="1" xml:space="preserve"> SUMIFS('FS Qtr'!$J16:$IU16, 'FS Qtr'!$J$4:$IU$4, 'FS Ann'!AD$4)</f>
        <v>0</v>
      </c>
      <c r="AE16" s="16">
        <f ca="1" xml:space="preserve"> SUMIFS('FS Qtr'!$J16:$IU16, 'FS Qtr'!$J$4:$IU$4, 'FS Ann'!AE$4)</f>
        <v>0</v>
      </c>
      <c r="AF16" s="16">
        <f ca="1" xml:space="preserve"> SUMIFS('FS Qtr'!$J16:$IU16, 'FS Qtr'!$J$4:$IU$4, 'FS Ann'!AF$4)</f>
        <v>0</v>
      </c>
      <c r="AG16" s="16">
        <f ca="1" xml:space="preserve"> SUMIFS('FS Qtr'!$J16:$IU16, 'FS Qtr'!$J$4:$IU$4, 'FS Ann'!AG$4)</f>
        <v>0</v>
      </c>
      <c r="AH16" s="16">
        <f ca="1" xml:space="preserve"> SUMIFS('FS Qtr'!$J16:$IU16, 'FS Qtr'!$J$4:$IU$4, 'FS Ann'!AH$4)</f>
        <v>0</v>
      </c>
      <c r="AI16" s="16">
        <f ca="1" xml:space="preserve"> SUMIFS('FS Qtr'!$J16:$IU16, 'FS Qtr'!$J$4:$IU$4, 'FS Ann'!AI$4)</f>
        <v>0</v>
      </c>
      <c r="AJ16" s="16">
        <f ca="1" xml:space="preserve"> SUMIFS('FS Qtr'!$J16:$IU16, 'FS Qtr'!$J$4:$IU$4, 'FS Ann'!AJ$4)</f>
        <v>0</v>
      </c>
      <c r="AK16" s="16">
        <f ca="1" xml:space="preserve"> SUMIFS('FS Qtr'!$J16:$IU16, 'FS Qtr'!$J$4:$IU$4, 'FS Ann'!AK$4)</f>
        <v>0</v>
      </c>
      <c r="AL16" s="16">
        <f ca="1" xml:space="preserve"> SUMIFS('FS Qtr'!$J16:$IU16, 'FS Qtr'!$J$4:$IU$4, 'FS Ann'!AL$4)</f>
        <v>0</v>
      </c>
      <c r="AM16" s="16">
        <f ca="1" xml:space="preserve"> SUMIFS('FS Qtr'!$J16:$IU16, 'FS Qtr'!$J$4:$IU$4, 'FS Ann'!AM$4)</f>
        <v>0</v>
      </c>
      <c r="AN16" s="16">
        <f ca="1" xml:space="preserve"> SUMIFS('FS Qtr'!$J16:$IU16, 'FS Qtr'!$J$4:$IU$4, 'FS Ann'!AN$4)</f>
        <v>0</v>
      </c>
      <c r="AO16" s="16">
        <f ca="1" xml:space="preserve"> SUMIFS('FS Qtr'!$J16:$IU16, 'FS Qtr'!$J$4:$IU$4, 'FS Ann'!AO$4)</f>
        <v>0</v>
      </c>
      <c r="AP16" s="16">
        <f ca="1" xml:space="preserve"> SUMIFS('FS Qtr'!$J16:$IU16, 'FS Qtr'!$J$4:$IU$4, 'FS Ann'!AP$4)</f>
        <v>0</v>
      </c>
      <c r="AQ16" s="16">
        <f ca="1" xml:space="preserve"> SUMIFS('FS Qtr'!$J16:$IU16, 'FS Qtr'!$J$4:$IU$4, 'FS Ann'!AQ$4)</f>
        <v>0</v>
      </c>
      <c r="AR16" s="16">
        <f ca="1" xml:space="preserve"> SUMIFS('FS Qtr'!$J16:$IU16, 'FS Qtr'!$J$4:$IU$4, 'FS Ann'!AR$4)</f>
        <v>0</v>
      </c>
      <c r="AS16" s="16">
        <f ca="1" xml:space="preserve"> SUMIFS('FS Qtr'!$J16:$IU16, 'FS Qtr'!$J$4:$IU$4, 'FS Ann'!AS$4)</f>
        <v>0</v>
      </c>
      <c r="AT16" s="16">
        <f ca="1" xml:space="preserve"> SUMIFS('FS Qtr'!$J16:$IU16, 'FS Qtr'!$J$4:$IU$4, 'FS Ann'!AT$4)</f>
        <v>0</v>
      </c>
      <c r="AU16" s="16">
        <f ca="1" xml:space="preserve"> SUMIFS('FS Qtr'!$J16:$IU16, 'FS Qtr'!$J$4:$IU$4, 'FS Ann'!AU$4)</f>
        <v>0</v>
      </c>
      <c r="AV16" s="16">
        <f ca="1" xml:space="preserve"> SUMIFS('FS Qtr'!$J16:$IU16, 'FS Qtr'!$J$4:$IU$4, 'FS Ann'!AV$4)</f>
        <v>0</v>
      </c>
      <c r="AW16" s="16">
        <f ca="1" xml:space="preserve"> SUMIFS('FS Qtr'!$J16:$IU16, 'FS Qtr'!$J$4:$IU$4, 'FS Ann'!AW$4)</f>
        <v>0</v>
      </c>
      <c r="AX16" s="16">
        <f ca="1" xml:space="preserve"> SUMIFS('FS Qtr'!$J16:$IU16, 'FS Qtr'!$J$4:$IU$4, 'FS Ann'!AX$4)</f>
        <v>0</v>
      </c>
      <c r="AY16" s="16">
        <f ca="1" xml:space="preserve"> SUMIFS('FS Qtr'!$J16:$IU16, 'FS Qtr'!$J$4:$IU$4, 'FS Ann'!AY$4)</f>
        <v>0</v>
      </c>
      <c r="AZ16" s="16">
        <f ca="1" xml:space="preserve"> SUMIFS('FS Qtr'!$J16:$IU16, 'FS Qtr'!$J$4:$IU$4, 'FS Ann'!AZ$4)</f>
        <v>0</v>
      </c>
      <c r="BA16" s="16">
        <f ca="1" xml:space="preserve"> SUMIFS('FS Qtr'!$J16:$IU16, 'FS Qtr'!$J$4:$IU$4, 'FS Ann'!BA$4)</f>
        <v>0</v>
      </c>
      <c r="BB16" s="16">
        <f ca="1" xml:space="preserve"> SUMIFS('FS Qtr'!$J16:$IU16, 'FS Qtr'!$J$4:$IU$4, 'FS Ann'!BB$4)</f>
        <v>0</v>
      </c>
      <c r="BC16" s="16">
        <f ca="1" xml:space="preserve"> SUMIFS('FS Qtr'!$J16:$IU16, 'FS Qtr'!$J$4:$IU$4, 'FS Ann'!BC$4)</f>
        <v>0</v>
      </c>
      <c r="BD16" s="16">
        <f xml:space="preserve"> SUMIFS('FS Qtr'!$J16:$IU16, 'FS Qtr'!$J$4:$IU$4, 'FS Ann'!BD$4)</f>
        <v>0</v>
      </c>
    </row>
    <row r="17" spans="1:56" outlineLevel="1" x14ac:dyDescent="0.25">
      <c r="A17" s="1"/>
      <c r="B17" s="1"/>
      <c r="C17" s="19"/>
      <c r="D17" s="127"/>
      <c r="E17" s="16" t="str">
        <f xml:space="preserve"> 'FS Qtr'!E17</f>
        <v>[Refi facility interest]</v>
      </c>
      <c r="F17" s="16">
        <f xml:space="preserve"> 'FS Qtr'!F17</f>
        <v>0</v>
      </c>
      <c r="G17" s="512">
        <f xml:space="preserve"> 'FS Qtr'!G17</f>
        <v>0</v>
      </c>
      <c r="H17" s="16">
        <f xml:space="preserve"> SUM(J17:BQ17)</f>
        <v>0</v>
      </c>
      <c r="I17" s="16"/>
      <c r="J17" s="16">
        <f xml:space="preserve"> SUMIFS('FS Qtr'!$J17:$GJ17, 'FS Qtr'!$J$4:$GJ$4, 'FS Ann'!J$4)</f>
        <v>0</v>
      </c>
      <c r="K17" s="16">
        <f xml:space="preserve"> SUMIFS('FS Qtr'!$J17:$IU17, 'FS Qtr'!$J$4:$IU$4, 'FS Ann'!K$4)</f>
        <v>0</v>
      </c>
      <c r="L17" s="16">
        <f xml:space="preserve"> SUMIFS('FS Qtr'!$J17:$IU17, 'FS Qtr'!$J$4:$IU$4, 'FS Ann'!L$4)</f>
        <v>0</v>
      </c>
      <c r="M17" s="16">
        <f xml:space="preserve"> SUMIFS('FS Qtr'!$J17:$IU17, 'FS Qtr'!$J$4:$IU$4, 'FS Ann'!M$4)</f>
        <v>0</v>
      </c>
      <c r="N17" s="16">
        <f xml:space="preserve"> SUMIFS('FS Qtr'!$J17:$IU17, 'FS Qtr'!$J$4:$IU$4, 'FS Ann'!N$4)</f>
        <v>0</v>
      </c>
      <c r="O17" s="16">
        <f xml:space="preserve"> SUMIFS('FS Qtr'!$J17:$IU17, 'FS Qtr'!$J$4:$IU$4, 'FS Ann'!O$4)</f>
        <v>0</v>
      </c>
      <c r="P17" s="16">
        <f xml:space="preserve"> SUMIFS('FS Qtr'!$J17:$IU17, 'FS Qtr'!$J$4:$IU$4, 'FS Ann'!P$4)</f>
        <v>0</v>
      </c>
      <c r="Q17" s="16">
        <f xml:space="preserve"> SUMIFS('FS Qtr'!$J17:$IU17, 'FS Qtr'!$J$4:$IU$4, 'FS Ann'!Q$4)</f>
        <v>0</v>
      </c>
      <c r="R17" s="16">
        <f xml:space="preserve"> SUMIFS('FS Qtr'!$J17:$IU17, 'FS Qtr'!$J$4:$IU$4, 'FS Ann'!R$4)</f>
        <v>0</v>
      </c>
      <c r="S17" s="16">
        <f xml:space="preserve"> SUMIFS('FS Qtr'!$J17:$IU17, 'FS Qtr'!$J$4:$IU$4, 'FS Ann'!S$4)</f>
        <v>0</v>
      </c>
      <c r="T17" s="16">
        <f xml:space="preserve"> SUMIFS('FS Qtr'!$J17:$IU17, 'FS Qtr'!$J$4:$IU$4, 'FS Ann'!T$4)</f>
        <v>0</v>
      </c>
      <c r="U17" s="16">
        <f xml:space="preserve"> SUMIFS('FS Qtr'!$J17:$IU17, 'FS Qtr'!$J$4:$IU$4, 'FS Ann'!U$4)</f>
        <v>0</v>
      </c>
      <c r="V17" s="16">
        <f xml:space="preserve"> SUMIFS('FS Qtr'!$J17:$IU17, 'FS Qtr'!$J$4:$IU$4, 'FS Ann'!V$4)</f>
        <v>0</v>
      </c>
      <c r="W17" s="16">
        <f xml:space="preserve"> SUMIFS('FS Qtr'!$J17:$IU17, 'FS Qtr'!$J$4:$IU$4, 'FS Ann'!W$4)</f>
        <v>0</v>
      </c>
      <c r="X17" s="16">
        <f xml:space="preserve"> SUMIFS('FS Qtr'!$J17:$IU17, 'FS Qtr'!$J$4:$IU$4, 'FS Ann'!X$4)</f>
        <v>0</v>
      </c>
      <c r="Y17" s="16">
        <f xml:space="preserve"> SUMIFS('FS Qtr'!$J17:$IU17, 'FS Qtr'!$J$4:$IU$4, 'FS Ann'!Y$4)</f>
        <v>0</v>
      </c>
      <c r="Z17" s="16">
        <f xml:space="preserve"> SUMIFS('FS Qtr'!$J17:$IU17, 'FS Qtr'!$J$4:$IU$4, 'FS Ann'!Z$4)</f>
        <v>0</v>
      </c>
      <c r="AA17" s="16">
        <f xml:space="preserve"> SUMIFS('FS Qtr'!$J17:$IU17, 'FS Qtr'!$J$4:$IU$4, 'FS Ann'!AA$4)</f>
        <v>0</v>
      </c>
      <c r="AB17" s="16">
        <f xml:space="preserve"> SUMIFS('FS Qtr'!$J17:$IU17, 'FS Qtr'!$J$4:$IU$4, 'FS Ann'!AB$4)</f>
        <v>0</v>
      </c>
      <c r="AC17" s="16">
        <f xml:space="preserve"> SUMIFS('FS Qtr'!$J17:$IU17, 'FS Qtr'!$J$4:$IU$4, 'FS Ann'!AC$4)</f>
        <v>0</v>
      </c>
      <c r="AD17" s="16">
        <f xml:space="preserve"> SUMIFS('FS Qtr'!$J17:$IU17, 'FS Qtr'!$J$4:$IU$4, 'FS Ann'!AD$4)</f>
        <v>0</v>
      </c>
      <c r="AE17" s="16">
        <f xml:space="preserve"> SUMIFS('FS Qtr'!$J17:$IU17, 'FS Qtr'!$J$4:$IU$4, 'FS Ann'!AE$4)</f>
        <v>0</v>
      </c>
      <c r="AF17" s="16">
        <f xml:space="preserve"> SUMIFS('FS Qtr'!$J17:$IU17, 'FS Qtr'!$J$4:$IU$4, 'FS Ann'!AF$4)</f>
        <v>0</v>
      </c>
      <c r="AG17" s="16">
        <f xml:space="preserve"> SUMIFS('FS Qtr'!$J17:$IU17, 'FS Qtr'!$J$4:$IU$4, 'FS Ann'!AG$4)</f>
        <v>0</v>
      </c>
      <c r="AH17" s="16">
        <f xml:space="preserve"> SUMIFS('FS Qtr'!$J17:$IU17, 'FS Qtr'!$J$4:$IU$4, 'FS Ann'!AH$4)</f>
        <v>0</v>
      </c>
      <c r="AI17" s="16">
        <f xml:space="preserve"> SUMIFS('FS Qtr'!$J17:$IU17, 'FS Qtr'!$J$4:$IU$4, 'FS Ann'!AI$4)</f>
        <v>0</v>
      </c>
      <c r="AJ17" s="16">
        <f xml:space="preserve"> SUMIFS('FS Qtr'!$J17:$IU17, 'FS Qtr'!$J$4:$IU$4, 'FS Ann'!AJ$4)</f>
        <v>0</v>
      </c>
      <c r="AK17" s="16">
        <f xml:space="preserve"> SUMIFS('FS Qtr'!$J17:$IU17, 'FS Qtr'!$J$4:$IU$4, 'FS Ann'!AK$4)</f>
        <v>0</v>
      </c>
      <c r="AL17" s="16">
        <f xml:space="preserve"> SUMIFS('FS Qtr'!$J17:$IU17, 'FS Qtr'!$J$4:$IU$4, 'FS Ann'!AL$4)</f>
        <v>0</v>
      </c>
      <c r="AM17" s="16">
        <f xml:space="preserve"> SUMIFS('FS Qtr'!$J17:$IU17, 'FS Qtr'!$J$4:$IU$4, 'FS Ann'!AM$4)</f>
        <v>0</v>
      </c>
      <c r="AN17" s="16">
        <f xml:space="preserve"> SUMIFS('FS Qtr'!$J17:$IU17, 'FS Qtr'!$J$4:$IU$4, 'FS Ann'!AN$4)</f>
        <v>0</v>
      </c>
      <c r="AO17" s="16">
        <f xml:space="preserve"> SUMIFS('FS Qtr'!$J17:$IU17, 'FS Qtr'!$J$4:$IU$4, 'FS Ann'!AO$4)</f>
        <v>0</v>
      </c>
      <c r="AP17" s="16">
        <f xml:space="preserve"> SUMIFS('FS Qtr'!$J17:$IU17, 'FS Qtr'!$J$4:$IU$4, 'FS Ann'!AP$4)</f>
        <v>0</v>
      </c>
      <c r="AQ17" s="16">
        <f xml:space="preserve"> SUMIFS('FS Qtr'!$J17:$IU17, 'FS Qtr'!$J$4:$IU$4, 'FS Ann'!AQ$4)</f>
        <v>0</v>
      </c>
      <c r="AR17" s="16">
        <f xml:space="preserve"> SUMIFS('FS Qtr'!$J17:$IU17, 'FS Qtr'!$J$4:$IU$4, 'FS Ann'!AR$4)</f>
        <v>0</v>
      </c>
      <c r="AS17" s="16">
        <f xml:space="preserve"> SUMIFS('FS Qtr'!$J17:$IU17, 'FS Qtr'!$J$4:$IU$4, 'FS Ann'!AS$4)</f>
        <v>0</v>
      </c>
      <c r="AT17" s="16">
        <f xml:space="preserve"> SUMIFS('FS Qtr'!$J17:$IU17, 'FS Qtr'!$J$4:$IU$4, 'FS Ann'!AT$4)</f>
        <v>0</v>
      </c>
      <c r="AU17" s="16">
        <f xml:space="preserve"> SUMIFS('FS Qtr'!$J17:$IU17, 'FS Qtr'!$J$4:$IU$4, 'FS Ann'!AU$4)</f>
        <v>0</v>
      </c>
      <c r="AV17" s="16">
        <f xml:space="preserve"> SUMIFS('FS Qtr'!$J17:$IU17, 'FS Qtr'!$J$4:$IU$4, 'FS Ann'!AV$4)</f>
        <v>0</v>
      </c>
      <c r="AW17" s="16">
        <f xml:space="preserve"> SUMIFS('FS Qtr'!$J17:$IU17, 'FS Qtr'!$J$4:$IU$4, 'FS Ann'!AW$4)</f>
        <v>0</v>
      </c>
      <c r="AX17" s="16">
        <f xml:space="preserve"> SUMIFS('FS Qtr'!$J17:$IU17, 'FS Qtr'!$J$4:$IU$4, 'FS Ann'!AX$4)</f>
        <v>0</v>
      </c>
      <c r="AY17" s="16">
        <f xml:space="preserve"> SUMIFS('FS Qtr'!$J17:$IU17, 'FS Qtr'!$J$4:$IU$4, 'FS Ann'!AY$4)</f>
        <v>0</v>
      </c>
      <c r="AZ17" s="16">
        <f xml:space="preserve"> SUMIFS('FS Qtr'!$J17:$IU17, 'FS Qtr'!$J$4:$IU$4, 'FS Ann'!AZ$4)</f>
        <v>0</v>
      </c>
      <c r="BA17" s="16">
        <f xml:space="preserve"> SUMIFS('FS Qtr'!$J17:$IU17, 'FS Qtr'!$J$4:$IU$4, 'FS Ann'!BA$4)</f>
        <v>0</v>
      </c>
      <c r="BB17" s="16">
        <f xml:space="preserve"> SUMIFS('FS Qtr'!$J17:$IU17, 'FS Qtr'!$J$4:$IU$4, 'FS Ann'!BB$4)</f>
        <v>0</v>
      </c>
      <c r="BC17" s="16">
        <f xml:space="preserve"> SUMIFS('FS Qtr'!$J17:$IU17, 'FS Qtr'!$J$4:$IU$4, 'FS Ann'!BC$4)</f>
        <v>0</v>
      </c>
      <c r="BD17" s="16">
        <f xml:space="preserve"> SUMIFS('FS Qtr'!$J17:$IU17, 'FS Qtr'!$J$4:$IU$4, 'FS Ann'!BD$4)</f>
        <v>0</v>
      </c>
    </row>
    <row r="18" spans="1:56" outlineLevel="1" x14ac:dyDescent="0.25">
      <c r="A18" s="1"/>
      <c r="B18" s="1"/>
      <c r="C18" s="19"/>
      <c r="D18" s="127"/>
      <c r="E18" s="16" t="str">
        <f xml:space="preserve"> 'FS Qtr'!E18</f>
        <v>RCF interest due</v>
      </c>
      <c r="F18" s="16">
        <f xml:space="preserve"> 'FS Qtr'!F18</f>
        <v>0</v>
      </c>
      <c r="G18" s="512" t="str">
        <f xml:space="preserve"> 'FS Qtr'!G18</f>
        <v>$ 000s</v>
      </c>
      <c r="H18" s="16">
        <f ca="1" xml:space="preserve"> SUM(J18:BQ18)</f>
        <v>-320.11361438832154</v>
      </c>
      <c r="I18" s="16"/>
      <c r="J18" s="16">
        <f ca="1" xml:space="preserve"> SUMIFS('FS Qtr'!$J18:$GJ18, 'FS Qtr'!$J$4:$GJ$4, 'FS Ann'!J$4)</f>
        <v>0</v>
      </c>
      <c r="K18" s="16">
        <f ca="1" xml:space="preserve"> SUMIFS('FS Qtr'!$J18:$IU18, 'FS Qtr'!$J$4:$IU$4, 'FS Ann'!K$4)</f>
        <v>-22.573875000000044</v>
      </c>
      <c r="L18" s="16">
        <f ca="1" xml:space="preserve"> SUMIFS('FS Qtr'!$J18:$IU18, 'FS Qtr'!$J$4:$IU$4, 'FS Ann'!L$4)</f>
        <v>-64.34959155907967</v>
      </c>
      <c r="M18" s="16">
        <f ca="1" xml:space="preserve"> SUMIFS('FS Qtr'!$J18:$IU18, 'FS Qtr'!$J$4:$IU$4, 'FS Ann'!M$4)</f>
        <v>-55.398303662995133</v>
      </c>
      <c r="N18" s="16">
        <f ca="1" xml:space="preserve"> SUMIFS('FS Qtr'!$J18:$IU18, 'FS Qtr'!$J$4:$IU$4, 'FS Ann'!N$4)</f>
        <v>-46.348917567091696</v>
      </c>
      <c r="O18" s="16">
        <f ca="1" xml:space="preserve"> SUMIFS('FS Qtr'!$J18:$IU18, 'FS Qtr'!$J$4:$IU$4, 'FS Ann'!O$4)</f>
        <v>-36.927856237145448</v>
      </c>
      <c r="P18" s="16">
        <f ca="1" xml:space="preserve"> SUMIFS('FS Qtr'!$J18:$IU18, 'FS Qtr'!$J$4:$IU$4, 'FS Ann'!P$4)</f>
        <v>-27.77629315138843</v>
      </c>
      <c r="Q18" s="16">
        <f ca="1" xml:space="preserve"> SUMIFS('FS Qtr'!$J18:$IU18, 'FS Qtr'!$J$4:$IU$4, 'FS Ann'!Q$4)</f>
        <v>-20.392297497978525</v>
      </c>
      <c r="R18" s="16">
        <f ca="1" xml:space="preserve"> SUMIFS('FS Qtr'!$J18:$IU18, 'FS Qtr'!$J$4:$IU$4, 'FS Ann'!R$4)</f>
        <v>-17.412076537526524</v>
      </c>
      <c r="S18" s="16">
        <f ca="1" xml:space="preserve"> SUMIFS('FS Qtr'!$J18:$IU18, 'FS Qtr'!$J$4:$IU$4, 'FS Ann'!S$4)</f>
        <v>-14.115580114121816</v>
      </c>
      <c r="T18" s="16">
        <f ca="1" xml:space="preserve"> SUMIFS('FS Qtr'!$J18:$IU18, 'FS Qtr'!$J$4:$IU$4, 'FS Ann'!T$4)</f>
        <v>-10.148587346650796</v>
      </c>
      <c r="U18" s="16">
        <f ca="1" xml:space="preserve"> SUMIFS('FS Qtr'!$J18:$IU18, 'FS Qtr'!$J$4:$IU$4, 'FS Ann'!U$4)</f>
        <v>-4.670235714343459</v>
      </c>
      <c r="V18" s="16">
        <f ca="1" xml:space="preserve"> SUMIFS('FS Qtr'!$J18:$IU18, 'FS Qtr'!$J$4:$IU$4, 'FS Ann'!V$4)</f>
        <v>0</v>
      </c>
      <c r="W18" s="16">
        <f ca="1" xml:space="preserve"> SUMIFS('FS Qtr'!$J18:$IU18, 'FS Qtr'!$J$4:$IU$4, 'FS Ann'!W$4)</f>
        <v>0</v>
      </c>
      <c r="X18" s="16">
        <f ca="1" xml:space="preserve"> SUMIFS('FS Qtr'!$J18:$IU18, 'FS Qtr'!$J$4:$IU$4, 'FS Ann'!X$4)</f>
        <v>0</v>
      </c>
      <c r="Y18" s="16">
        <f ca="1" xml:space="preserve"> SUMIFS('FS Qtr'!$J18:$IU18, 'FS Qtr'!$J$4:$IU$4, 'FS Ann'!Y$4)</f>
        <v>0</v>
      </c>
      <c r="Z18" s="16">
        <f ca="1" xml:space="preserve"> SUMIFS('FS Qtr'!$J18:$IU18, 'FS Qtr'!$J$4:$IU$4, 'FS Ann'!Z$4)</f>
        <v>0</v>
      </c>
      <c r="AA18" s="16">
        <f ca="1" xml:space="preserve"> SUMIFS('FS Qtr'!$J18:$IU18, 'FS Qtr'!$J$4:$IU$4, 'FS Ann'!AA$4)</f>
        <v>0</v>
      </c>
      <c r="AB18" s="16">
        <f ca="1" xml:space="preserve"> SUMIFS('FS Qtr'!$J18:$IU18, 'FS Qtr'!$J$4:$IU$4, 'FS Ann'!AB$4)</f>
        <v>0</v>
      </c>
      <c r="AC18" s="16">
        <f ca="1" xml:space="preserve"> SUMIFS('FS Qtr'!$J18:$IU18, 'FS Qtr'!$J$4:$IU$4, 'FS Ann'!AC$4)</f>
        <v>0</v>
      </c>
      <c r="AD18" s="16">
        <f ca="1" xml:space="preserve"> SUMIFS('FS Qtr'!$J18:$IU18, 'FS Qtr'!$J$4:$IU$4, 'FS Ann'!AD$4)</f>
        <v>0</v>
      </c>
      <c r="AE18" s="16">
        <f ca="1" xml:space="preserve"> SUMIFS('FS Qtr'!$J18:$IU18, 'FS Qtr'!$J$4:$IU$4, 'FS Ann'!AE$4)</f>
        <v>0</v>
      </c>
      <c r="AF18" s="16">
        <f ca="1" xml:space="preserve"> SUMIFS('FS Qtr'!$J18:$IU18, 'FS Qtr'!$J$4:$IU$4, 'FS Ann'!AF$4)</f>
        <v>0</v>
      </c>
      <c r="AG18" s="16">
        <f ca="1" xml:space="preserve"> SUMIFS('FS Qtr'!$J18:$IU18, 'FS Qtr'!$J$4:$IU$4, 'FS Ann'!AG$4)</f>
        <v>0</v>
      </c>
      <c r="AH18" s="16">
        <f ca="1" xml:space="preserve"> SUMIFS('FS Qtr'!$J18:$IU18, 'FS Qtr'!$J$4:$IU$4, 'FS Ann'!AH$4)</f>
        <v>0</v>
      </c>
      <c r="AI18" s="16">
        <f ca="1" xml:space="preserve"> SUMIFS('FS Qtr'!$J18:$IU18, 'FS Qtr'!$J$4:$IU$4, 'FS Ann'!AI$4)</f>
        <v>0</v>
      </c>
      <c r="AJ18" s="16">
        <f ca="1" xml:space="preserve"> SUMIFS('FS Qtr'!$J18:$IU18, 'FS Qtr'!$J$4:$IU$4, 'FS Ann'!AJ$4)</f>
        <v>0</v>
      </c>
      <c r="AK18" s="16">
        <f ca="1" xml:space="preserve"> SUMIFS('FS Qtr'!$J18:$IU18, 'FS Qtr'!$J$4:$IU$4, 'FS Ann'!AK$4)</f>
        <v>0</v>
      </c>
      <c r="AL18" s="16">
        <f ca="1" xml:space="preserve"> SUMIFS('FS Qtr'!$J18:$IU18, 'FS Qtr'!$J$4:$IU$4, 'FS Ann'!AL$4)</f>
        <v>0</v>
      </c>
      <c r="AM18" s="16">
        <f ca="1" xml:space="preserve"> SUMIFS('FS Qtr'!$J18:$IU18, 'FS Qtr'!$J$4:$IU$4, 'FS Ann'!AM$4)</f>
        <v>0</v>
      </c>
      <c r="AN18" s="16">
        <f ca="1" xml:space="preserve"> SUMIFS('FS Qtr'!$J18:$IU18, 'FS Qtr'!$J$4:$IU$4, 'FS Ann'!AN$4)</f>
        <v>0</v>
      </c>
      <c r="AO18" s="16">
        <f ca="1" xml:space="preserve"> SUMIFS('FS Qtr'!$J18:$IU18, 'FS Qtr'!$J$4:$IU$4, 'FS Ann'!AO$4)</f>
        <v>0</v>
      </c>
      <c r="AP18" s="16">
        <f ca="1" xml:space="preserve"> SUMIFS('FS Qtr'!$J18:$IU18, 'FS Qtr'!$J$4:$IU$4, 'FS Ann'!AP$4)</f>
        <v>0</v>
      </c>
      <c r="AQ18" s="16">
        <f ca="1" xml:space="preserve"> SUMIFS('FS Qtr'!$J18:$IU18, 'FS Qtr'!$J$4:$IU$4, 'FS Ann'!AQ$4)</f>
        <v>0</v>
      </c>
      <c r="AR18" s="16">
        <f ca="1" xml:space="preserve"> SUMIFS('FS Qtr'!$J18:$IU18, 'FS Qtr'!$J$4:$IU$4, 'FS Ann'!AR$4)</f>
        <v>0</v>
      </c>
      <c r="AS18" s="16">
        <f ca="1" xml:space="preserve"> SUMIFS('FS Qtr'!$J18:$IU18, 'FS Qtr'!$J$4:$IU$4, 'FS Ann'!AS$4)</f>
        <v>0</v>
      </c>
      <c r="AT18" s="16">
        <f ca="1" xml:space="preserve"> SUMIFS('FS Qtr'!$J18:$IU18, 'FS Qtr'!$J$4:$IU$4, 'FS Ann'!AT$4)</f>
        <v>0</v>
      </c>
      <c r="AU18" s="16">
        <f ca="1" xml:space="preserve"> SUMIFS('FS Qtr'!$J18:$IU18, 'FS Qtr'!$J$4:$IU$4, 'FS Ann'!AU$4)</f>
        <v>0</v>
      </c>
      <c r="AV18" s="16">
        <f ca="1" xml:space="preserve"> SUMIFS('FS Qtr'!$J18:$IU18, 'FS Qtr'!$J$4:$IU$4, 'FS Ann'!AV$4)</f>
        <v>0</v>
      </c>
      <c r="AW18" s="16">
        <f ca="1" xml:space="preserve"> SUMIFS('FS Qtr'!$J18:$IU18, 'FS Qtr'!$J$4:$IU$4, 'FS Ann'!AW$4)</f>
        <v>0</v>
      </c>
      <c r="AX18" s="16">
        <f ca="1" xml:space="preserve"> SUMIFS('FS Qtr'!$J18:$IU18, 'FS Qtr'!$J$4:$IU$4, 'FS Ann'!AX$4)</f>
        <v>0</v>
      </c>
      <c r="AY18" s="16">
        <f ca="1" xml:space="preserve"> SUMIFS('FS Qtr'!$J18:$IU18, 'FS Qtr'!$J$4:$IU$4, 'FS Ann'!AY$4)</f>
        <v>0</v>
      </c>
      <c r="AZ18" s="16">
        <f ca="1" xml:space="preserve"> SUMIFS('FS Qtr'!$J18:$IU18, 'FS Qtr'!$J$4:$IU$4, 'FS Ann'!AZ$4)</f>
        <v>0</v>
      </c>
      <c r="BA18" s="16">
        <f ca="1" xml:space="preserve"> SUMIFS('FS Qtr'!$J18:$IU18, 'FS Qtr'!$J$4:$IU$4, 'FS Ann'!BA$4)</f>
        <v>0</v>
      </c>
      <c r="BB18" s="16">
        <f ca="1" xml:space="preserve"> SUMIFS('FS Qtr'!$J18:$IU18, 'FS Qtr'!$J$4:$IU$4, 'FS Ann'!BB$4)</f>
        <v>0</v>
      </c>
      <c r="BC18" s="16">
        <f ca="1" xml:space="preserve"> SUMIFS('FS Qtr'!$J18:$IU18, 'FS Qtr'!$J$4:$IU$4, 'FS Ann'!BC$4)</f>
        <v>0</v>
      </c>
      <c r="BD18" s="16">
        <f xml:space="preserve"> SUMIFS('FS Qtr'!$J18:$IU18, 'FS Qtr'!$J$4:$IU$4, 'FS Ann'!BD$4)</f>
        <v>0</v>
      </c>
    </row>
    <row r="19" spans="1:56" outlineLevel="1" x14ac:dyDescent="0.25">
      <c r="A19" s="1"/>
      <c r="B19" s="1"/>
      <c r="C19" s="19"/>
      <c r="D19" s="127"/>
      <c r="E19" s="128" t="s">
        <v>53</v>
      </c>
      <c r="F19" s="128"/>
      <c r="G19" s="513" t="str">
        <f xml:space="preserve"> SMU</f>
        <v>$ 000s</v>
      </c>
      <c r="H19" s="128">
        <f ca="1" xml:space="preserve"> SUM(J19:PY19)</f>
        <v>272041.56838868448</v>
      </c>
      <c r="I19" s="128"/>
      <c r="J19" s="128">
        <f t="shared" ref="J19:BD19" ca="1" si="3" xml:space="preserve"> J14 + SUM(J16:J18)</f>
        <v>0</v>
      </c>
      <c r="K19" s="128">
        <f t="shared" ca="1" si="3"/>
        <v>5935.8886250000014</v>
      </c>
      <c r="L19" s="128">
        <f t="shared" ca="1" si="3"/>
        <v>6262.8175104309721</v>
      </c>
      <c r="M19" s="128">
        <f t="shared" ca="1" si="3"/>
        <v>6631.9823015509901</v>
      </c>
      <c r="N19" s="128">
        <f t="shared" ca="1" si="3"/>
        <v>7019.3959010537892</v>
      </c>
      <c r="O19" s="128">
        <f t="shared" ca="1" si="3"/>
        <v>7398.686204579657</v>
      </c>
      <c r="P19" s="128">
        <f t="shared" ca="1" si="3"/>
        <v>7778.0913668653338</v>
      </c>
      <c r="Q19" s="128">
        <f t="shared" ca="1" si="3"/>
        <v>8152.1301564987616</v>
      </c>
      <c r="R19" s="128">
        <f t="shared" ca="1" si="3"/>
        <v>8530.10821350898</v>
      </c>
      <c r="S19" s="128">
        <f t="shared" ca="1" si="3"/>
        <v>8904.7999448077808</v>
      </c>
      <c r="T19" s="128">
        <f t="shared" ca="1" si="3"/>
        <v>9280.5389374512633</v>
      </c>
      <c r="U19" s="128">
        <f t="shared" ca="1" si="3"/>
        <v>9490.9516795074633</v>
      </c>
      <c r="V19" s="128">
        <f t="shared" ca="1" si="3"/>
        <v>9421.0168310664758</v>
      </c>
      <c r="W19" s="128">
        <f t="shared" ca="1" si="3"/>
        <v>9346.7829164840605</v>
      </c>
      <c r="X19" s="128">
        <f t="shared" ca="1" si="3"/>
        <v>9272.9183248597619</v>
      </c>
      <c r="Y19" s="128">
        <f t="shared" ca="1" si="3"/>
        <v>9199.4212187659359</v>
      </c>
      <c r="Z19" s="128">
        <f t="shared" ca="1" si="3"/>
        <v>9126.2897699163568</v>
      </c>
      <c r="AA19" s="128">
        <f t="shared" ca="1" si="3"/>
        <v>9053.5221591207501</v>
      </c>
      <c r="AB19" s="128">
        <f t="shared" ca="1" si="3"/>
        <v>8981.1165762395558</v>
      </c>
      <c r="AC19" s="128">
        <f t="shared" ca="1" si="3"/>
        <v>8909.0712201388669</v>
      </c>
      <c r="AD19" s="128">
        <f t="shared" ca="1" si="3"/>
        <v>8837.3842986456402</v>
      </c>
      <c r="AE19" s="128">
        <f t="shared" ca="1" si="3"/>
        <v>8766.054028503122</v>
      </c>
      <c r="AF19" s="128">
        <f t="shared" ca="1" si="3"/>
        <v>8695.0786353264975</v>
      </c>
      <c r="AG19" s="128">
        <f t="shared" ca="1" si="3"/>
        <v>8624.4563535587058</v>
      </c>
      <c r="AH19" s="128">
        <f t="shared" ca="1" si="3"/>
        <v>8554.1854264265748</v>
      </c>
      <c r="AI19" s="128">
        <f t="shared" ca="1" si="3"/>
        <v>8484.2641058970894</v>
      </c>
      <c r="AJ19" s="128">
        <f t="shared" ca="1" si="3"/>
        <v>12414.690652633921</v>
      </c>
      <c r="AK19" s="128">
        <f t="shared" ca="1" si="3"/>
        <v>12345.463335954153</v>
      </c>
      <c r="AL19" s="128">
        <f t="shared" ca="1" si="3"/>
        <v>12276.58043378523</v>
      </c>
      <c r="AM19" s="128">
        <f t="shared" ca="1" si="3"/>
        <v>12208.040232622123</v>
      </c>
      <c r="AN19" s="128">
        <f t="shared" ca="1" si="3"/>
        <v>12139.841027484701</v>
      </c>
      <c r="AO19" s="128">
        <f t="shared" ca="1" si="3"/>
        <v>0</v>
      </c>
      <c r="AP19" s="128">
        <f t="shared" ca="1" si="3"/>
        <v>0</v>
      </c>
      <c r="AQ19" s="128">
        <f t="shared" ca="1" si="3"/>
        <v>0</v>
      </c>
      <c r="AR19" s="128">
        <f t="shared" ca="1" si="3"/>
        <v>0</v>
      </c>
      <c r="AS19" s="128">
        <f t="shared" ca="1" si="3"/>
        <v>0</v>
      </c>
      <c r="AT19" s="128">
        <f t="shared" ca="1" si="3"/>
        <v>0</v>
      </c>
      <c r="AU19" s="128">
        <f t="shared" ca="1" si="3"/>
        <v>0</v>
      </c>
      <c r="AV19" s="128">
        <f t="shared" ca="1" si="3"/>
        <v>0</v>
      </c>
      <c r="AW19" s="128">
        <f t="shared" ca="1" si="3"/>
        <v>0</v>
      </c>
      <c r="AX19" s="128">
        <f t="shared" ca="1" si="3"/>
        <v>0</v>
      </c>
      <c r="AY19" s="128">
        <f t="shared" ca="1" si="3"/>
        <v>0</v>
      </c>
      <c r="AZ19" s="128">
        <f t="shared" ca="1" si="3"/>
        <v>0</v>
      </c>
      <c r="BA19" s="128">
        <f t="shared" ca="1" si="3"/>
        <v>0</v>
      </c>
      <c r="BB19" s="128">
        <f t="shared" ca="1" si="3"/>
        <v>0</v>
      </c>
      <c r="BC19" s="128">
        <f t="shared" ca="1" si="3"/>
        <v>0</v>
      </c>
      <c r="BD19" s="128">
        <f t="shared" si="3"/>
        <v>0</v>
      </c>
    </row>
    <row r="20" spans="1:56" outlineLevel="1" x14ac:dyDescent="0.25">
      <c r="A20" s="1"/>
      <c r="B20" s="1"/>
      <c r="C20" s="19"/>
      <c r="D20" s="127"/>
      <c r="E20" s="16"/>
      <c r="F20" s="16"/>
      <c r="G20" s="512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</row>
    <row r="21" spans="1:56" outlineLevel="1" x14ac:dyDescent="0.25">
      <c r="A21" s="1"/>
      <c r="B21" s="1"/>
      <c r="C21" s="19"/>
      <c r="D21" s="127"/>
      <c r="E21" s="16" t="str">
        <f xml:space="preserve"> 'FS Qtr'!E21</f>
        <v>Corporate income tax expense</v>
      </c>
      <c r="F21" s="16">
        <f xml:space="preserve"> 'FS Qtr'!F21</f>
        <v>0</v>
      </c>
      <c r="G21" s="512" t="str">
        <f xml:space="preserve"> 'FS Qtr'!G21</f>
        <v>$ 000s</v>
      </c>
      <c r="H21" s="16">
        <f ca="1" xml:space="preserve"> SUM(J21:BQ21)</f>
        <v>-54408.313677736915</v>
      </c>
      <c r="I21" s="16"/>
      <c r="J21" s="16">
        <f ca="1" xml:space="preserve"> SUMIFS('FS Qtr'!$J21:$GJ21, 'FS Qtr'!$J$4:$GJ$4, 'FS Ann'!J$4)</f>
        <v>0</v>
      </c>
      <c r="K21" s="16">
        <f ca="1" xml:space="preserve"> SUMIFS('FS Qtr'!$J21:$IU21, 'FS Qtr'!$J$4:$IU$4, 'FS Ann'!K$4)</f>
        <v>-1187.1777250000005</v>
      </c>
      <c r="L21" s="16">
        <f ca="1" xml:space="preserve"> SUMIFS('FS Qtr'!$J21:$IU21, 'FS Qtr'!$J$4:$IU$4, 'FS Ann'!L$4)</f>
        <v>-1252.5635020861948</v>
      </c>
      <c r="M21" s="16">
        <f ca="1" xml:space="preserve"> SUMIFS('FS Qtr'!$J21:$IU21, 'FS Qtr'!$J$4:$IU$4, 'FS Ann'!M$4)</f>
        <v>-1326.3964603101983</v>
      </c>
      <c r="N21" s="16">
        <f ca="1" xml:space="preserve"> SUMIFS('FS Qtr'!$J21:$IU21, 'FS Qtr'!$J$4:$IU$4, 'FS Ann'!N$4)</f>
        <v>-1403.8791802107578</v>
      </c>
      <c r="O21" s="16">
        <f ca="1" xml:space="preserve"> SUMIFS('FS Qtr'!$J21:$IU21, 'FS Qtr'!$J$4:$IU$4, 'FS Ann'!O$4)</f>
        <v>-1479.7372409159314</v>
      </c>
      <c r="P21" s="16">
        <f ca="1" xml:space="preserve"> SUMIFS('FS Qtr'!$J21:$IU21, 'FS Qtr'!$J$4:$IU$4, 'FS Ann'!P$4)</f>
        <v>-1555.6182733730666</v>
      </c>
      <c r="Q21" s="16">
        <f ca="1" xml:space="preserve"> SUMIFS('FS Qtr'!$J21:$IU21, 'FS Qtr'!$J$4:$IU$4, 'FS Ann'!Q$4)</f>
        <v>-1630.4260312997524</v>
      </c>
      <c r="R21" s="16">
        <f ca="1" xml:space="preserve"> SUMIFS('FS Qtr'!$J21:$IU21, 'FS Qtr'!$J$4:$IU$4, 'FS Ann'!R$4)</f>
        <v>-1706.0216427017963</v>
      </c>
      <c r="S21" s="16">
        <f ca="1" xml:space="preserve"> SUMIFS('FS Qtr'!$J21:$IU21, 'FS Qtr'!$J$4:$IU$4, 'FS Ann'!S$4)</f>
        <v>-1780.9599889615558</v>
      </c>
      <c r="T21" s="16">
        <f ca="1" xml:space="preserve"> SUMIFS('FS Qtr'!$J21:$IU21, 'FS Qtr'!$J$4:$IU$4, 'FS Ann'!T$4)</f>
        <v>-1856.1077874902526</v>
      </c>
      <c r="U21" s="16">
        <f ca="1" xml:space="preserve"> SUMIFS('FS Qtr'!$J21:$IU21, 'FS Qtr'!$J$4:$IU$4, 'FS Ann'!U$4)</f>
        <v>-1898.190335901493</v>
      </c>
      <c r="V21" s="16">
        <f ca="1" xml:space="preserve"> SUMIFS('FS Qtr'!$J21:$IU21, 'FS Qtr'!$J$4:$IU$4, 'FS Ann'!V$4)</f>
        <v>-1884.2033662132951</v>
      </c>
      <c r="W21" s="16">
        <f ca="1" xml:space="preserve"> SUMIFS('FS Qtr'!$J21:$IU21, 'FS Qtr'!$J$4:$IU$4, 'FS Ann'!W$4)</f>
        <v>-1869.3565832968122</v>
      </c>
      <c r="X21" s="16">
        <f ca="1" xml:space="preserve"> SUMIFS('FS Qtr'!$J21:$IU21, 'FS Qtr'!$J$4:$IU$4, 'FS Ann'!X$4)</f>
        <v>-1854.5836649719522</v>
      </c>
      <c r="Y21" s="16">
        <f ca="1" xml:space="preserve"> SUMIFS('FS Qtr'!$J21:$IU21, 'FS Qtr'!$J$4:$IU$4, 'FS Ann'!Y$4)</f>
        <v>-1839.8842437531873</v>
      </c>
      <c r="Z21" s="16">
        <f ca="1" xml:space="preserve"> SUMIFS('FS Qtr'!$J21:$IU21, 'FS Qtr'!$J$4:$IU$4, 'FS Ann'!Z$4)</f>
        <v>-1825.2579539832716</v>
      </c>
      <c r="AA21" s="16">
        <f ca="1" xml:space="preserve"> SUMIFS('FS Qtr'!$J21:$IU21, 'FS Qtr'!$J$4:$IU$4, 'FS Ann'!AA$4)</f>
        <v>-1810.7044318241506</v>
      </c>
      <c r="AB21" s="16">
        <f ca="1" xml:space="preserve"> SUMIFS('FS Qtr'!$J21:$IU21, 'FS Qtr'!$J$4:$IU$4, 'FS Ann'!AB$4)</f>
        <v>-1796.2233152479116</v>
      </c>
      <c r="AC21" s="16">
        <f ca="1" xml:space="preserve"> SUMIFS('FS Qtr'!$J21:$IU21, 'FS Qtr'!$J$4:$IU$4, 'FS Ann'!AC$4)</f>
        <v>-1781.8142440277736</v>
      </c>
      <c r="AD21" s="16">
        <f ca="1" xml:space="preserve"> SUMIFS('FS Qtr'!$J21:$IU21, 'FS Qtr'!$J$4:$IU$4, 'FS Ann'!AD$4)</f>
        <v>-1767.4768597291281</v>
      </c>
      <c r="AE21" s="16">
        <f ca="1" xml:space="preserve"> SUMIFS('FS Qtr'!$J21:$IU21, 'FS Qtr'!$J$4:$IU$4, 'FS Ann'!AE$4)</f>
        <v>-1753.2108057006246</v>
      </c>
      <c r="AF21" s="16">
        <f ca="1" xml:space="preserve"> SUMIFS('FS Qtr'!$J21:$IU21, 'FS Qtr'!$J$4:$IU$4, 'FS Ann'!AF$4)</f>
        <v>-1739.0157270652996</v>
      </c>
      <c r="AG21" s="16">
        <f ca="1" xml:space="preserve"> SUMIFS('FS Qtr'!$J21:$IU21, 'FS Qtr'!$J$4:$IU$4, 'FS Ann'!AG$4)</f>
        <v>-1724.8912707117411</v>
      </c>
      <c r="AH21" s="16">
        <f ca="1" xml:space="preserve"> SUMIFS('FS Qtr'!$J21:$IU21, 'FS Qtr'!$J$4:$IU$4, 'FS Ann'!AH$4)</f>
        <v>-1710.8370852853154</v>
      </c>
      <c r="AI21" s="16">
        <f ca="1" xml:space="preserve"> SUMIFS('FS Qtr'!$J21:$IU21, 'FS Qtr'!$J$4:$IU$4, 'FS Ann'!AI$4)</f>
        <v>-1696.8528211794182</v>
      </c>
      <c r="AJ21" s="16">
        <f ca="1" xml:space="preserve"> SUMIFS('FS Qtr'!$J21:$IU21, 'FS Qtr'!$J$4:$IU$4, 'FS Ann'!AJ$4)</f>
        <v>-2482.9381305267843</v>
      </c>
      <c r="AK21" s="16">
        <f ca="1" xml:space="preserve"> SUMIFS('FS Qtr'!$J21:$IU21, 'FS Qtr'!$J$4:$IU$4, 'FS Ann'!AK$4)</f>
        <v>-2469.092667190831</v>
      </c>
      <c r="AL21" s="16">
        <f ca="1" xml:space="preserve"> SUMIFS('FS Qtr'!$J21:$IU21, 'FS Qtr'!$J$4:$IU$4, 'FS Ann'!AL$4)</f>
        <v>-2455.3160867570459</v>
      </c>
      <c r="AM21" s="16">
        <f ca="1" xml:space="preserve"> SUMIFS('FS Qtr'!$J21:$IU21, 'FS Qtr'!$J$4:$IU$4, 'FS Ann'!AM$4)</f>
        <v>-2441.6080465244249</v>
      </c>
      <c r="AN21" s="16">
        <f ca="1" xml:space="preserve"> SUMIFS('FS Qtr'!$J21:$IU21, 'FS Qtr'!$J$4:$IU$4, 'FS Ann'!AN$4)</f>
        <v>-2427.9682054969408</v>
      </c>
      <c r="AO21" s="16">
        <f ca="1" xml:space="preserve"> SUMIFS('FS Qtr'!$J21:$IU21, 'FS Qtr'!$J$4:$IU$4, 'FS Ann'!AO$4)</f>
        <v>0</v>
      </c>
      <c r="AP21" s="16">
        <f ca="1" xml:space="preserve"> SUMIFS('FS Qtr'!$J21:$IU21, 'FS Qtr'!$J$4:$IU$4, 'FS Ann'!AP$4)</f>
        <v>0</v>
      </c>
      <c r="AQ21" s="16">
        <f ca="1" xml:space="preserve"> SUMIFS('FS Qtr'!$J21:$IU21, 'FS Qtr'!$J$4:$IU$4, 'FS Ann'!AQ$4)</f>
        <v>0</v>
      </c>
      <c r="AR21" s="16">
        <f ca="1" xml:space="preserve"> SUMIFS('FS Qtr'!$J21:$IU21, 'FS Qtr'!$J$4:$IU$4, 'FS Ann'!AR$4)</f>
        <v>0</v>
      </c>
      <c r="AS21" s="16">
        <f ca="1" xml:space="preserve"> SUMIFS('FS Qtr'!$J21:$IU21, 'FS Qtr'!$J$4:$IU$4, 'FS Ann'!AS$4)</f>
        <v>0</v>
      </c>
      <c r="AT21" s="16">
        <f ca="1" xml:space="preserve"> SUMIFS('FS Qtr'!$J21:$IU21, 'FS Qtr'!$J$4:$IU$4, 'FS Ann'!AT$4)</f>
        <v>0</v>
      </c>
      <c r="AU21" s="16">
        <f ca="1" xml:space="preserve"> SUMIFS('FS Qtr'!$J21:$IU21, 'FS Qtr'!$J$4:$IU$4, 'FS Ann'!AU$4)</f>
        <v>0</v>
      </c>
      <c r="AV21" s="16">
        <f ca="1" xml:space="preserve"> SUMIFS('FS Qtr'!$J21:$IU21, 'FS Qtr'!$J$4:$IU$4, 'FS Ann'!AV$4)</f>
        <v>0</v>
      </c>
      <c r="AW21" s="16">
        <f ca="1" xml:space="preserve"> SUMIFS('FS Qtr'!$J21:$IU21, 'FS Qtr'!$J$4:$IU$4, 'FS Ann'!AW$4)</f>
        <v>0</v>
      </c>
      <c r="AX21" s="16">
        <f ca="1" xml:space="preserve"> SUMIFS('FS Qtr'!$J21:$IU21, 'FS Qtr'!$J$4:$IU$4, 'FS Ann'!AX$4)</f>
        <v>0</v>
      </c>
      <c r="AY21" s="16">
        <f ca="1" xml:space="preserve"> SUMIFS('FS Qtr'!$J21:$IU21, 'FS Qtr'!$J$4:$IU$4, 'FS Ann'!AY$4)</f>
        <v>0</v>
      </c>
      <c r="AZ21" s="16">
        <f ca="1" xml:space="preserve"> SUMIFS('FS Qtr'!$J21:$IU21, 'FS Qtr'!$J$4:$IU$4, 'FS Ann'!AZ$4)</f>
        <v>0</v>
      </c>
      <c r="BA21" s="16">
        <f ca="1" xml:space="preserve"> SUMIFS('FS Qtr'!$J21:$IU21, 'FS Qtr'!$J$4:$IU$4, 'FS Ann'!BA$4)</f>
        <v>0</v>
      </c>
      <c r="BB21" s="16">
        <f ca="1" xml:space="preserve"> SUMIFS('FS Qtr'!$J21:$IU21, 'FS Qtr'!$J$4:$IU$4, 'FS Ann'!BB$4)</f>
        <v>0</v>
      </c>
      <c r="BC21" s="16">
        <f ca="1" xml:space="preserve"> SUMIFS('FS Qtr'!$J21:$IU21, 'FS Qtr'!$J$4:$IU$4, 'FS Ann'!BC$4)</f>
        <v>0</v>
      </c>
      <c r="BD21" s="16">
        <f xml:space="preserve"> SUMIFS('FS Qtr'!$J21:$IU21, 'FS Qtr'!$J$4:$IU$4, 'FS Ann'!BD$4)</f>
        <v>0</v>
      </c>
    </row>
    <row r="22" spans="1:56" outlineLevel="1" x14ac:dyDescent="0.25">
      <c r="A22" s="277"/>
      <c r="B22" s="277"/>
      <c r="C22" s="278"/>
      <c r="D22" s="281"/>
      <c r="E22" s="308" t="s">
        <v>53</v>
      </c>
      <c r="F22" s="308"/>
      <c r="G22" s="435" t="str">
        <f>SMU</f>
        <v>$ 000s</v>
      </c>
      <c r="H22" s="308">
        <f ca="1" xml:space="preserve"> SUM(J22:PY22)</f>
        <v>217633.2547109476</v>
      </c>
      <c r="I22" s="308"/>
      <c r="J22" s="308">
        <f t="shared" ref="J22:BD22" ca="1" si="4" xml:space="preserve"> J19 + J21</f>
        <v>0</v>
      </c>
      <c r="K22" s="308">
        <f t="shared" ca="1" si="4"/>
        <v>4748.7109000000009</v>
      </c>
      <c r="L22" s="308">
        <f t="shared" ca="1" si="4"/>
        <v>5010.2540083447775</v>
      </c>
      <c r="M22" s="308">
        <f t="shared" ca="1" si="4"/>
        <v>5305.5858412407915</v>
      </c>
      <c r="N22" s="308">
        <f t="shared" ca="1" si="4"/>
        <v>5615.5167208430312</v>
      </c>
      <c r="O22" s="308">
        <f t="shared" ca="1" si="4"/>
        <v>5918.9489636637254</v>
      </c>
      <c r="P22" s="308">
        <f t="shared" ca="1" si="4"/>
        <v>6222.4730934922673</v>
      </c>
      <c r="Q22" s="308">
        <f t="shared" ca="1" si="4"/>
        <v>6521.7041251990095</v>
      </c>
      <c r="R22" s="308">
        <f t="shared" ca="1" si="4"/>
        <v>6824.0865708071833</v>
      </c>
      <c r="S22" s="308">
        <f t="shared" ca="1" si="4"/>
        <v>7123.8399558462252</v>
      </c>
      <c r="T22" s="308">
        <f t="shared" ca="1" si="4"/>
        <v>7424.4311499610103</v>
      </c>
      <c r="U22" s="308">
        <f t="shared" ca="1" si="4"/>
        <v>7592.7613436059701</v>
      </c>
      <c r="V22" s="308">
        <f t="shared" ca="1" si="4"/>
        <v>7536.8134648531804</v>
      </c>
      <c r="W22" s="308">
        <f t="shared" ca="1" si="4"/>
        <v>7477.426333187248</v>
      </c>
      <c r="X22" s="308">
        <f t="shared" ca="1" si="4"/>
        <v>7418.3346598878097</v>
      </c>
      <c r="Y22" s="308">
        <f t="shared" ca="1" si="4"/>
        <v>7359.5369750127484</v>
      </c>
      <c r="Z22" s="308">
        <f t="shared" ca="1" si="4"/>
        <v>7301.0318159330855</v>
      </c>
      <c r="AA22" s="308">
        <f t="shared" ca="1" si="4"/>
        <v>7242.8177272965995</v>
      </c>
      <c r="AB22" s="308">
        <f t="shared" ca="1" si="4"/>
        <v>7184.8932609916446</v>
      </c>
      <c r="AC22" s="308">
        <f t="shared" ca="1" si="4"/>
        <v>7127.2569761110935</v>
      </c>
      <c r="AD22" s="308">
        <f t="shared" ca="1" si="4"/>
        <v>7069.9074389165125</v>
      </c>
      <c r="AE22" s="308">
        <f t="shared" ca="1" si="4"/>
        <v>7012.8432228024976</v>
      </c>
      <c r="AF22" s="308">
        <f t="shared" ca="1" si="4"/>
        <v>6956.0629082611977</v>
      </c>
      <c r="AG22" s="308">
        <f t="shared" ca="1" si="4"/>
        <v>6899.5650828469643</v>
      </c>
      <c r="AH22" s="308">
        <f t="shared" ca="1" si="4"/>
        <v>6843.3483411412599</v>
      </c>
      <c r="AI22" s="308">
        <f t="shared" ca="1" si="4"/>
        <v>6787.4112847176712</v>
      </c>
      <c r="AJ22" s="308">
        <f t="shared" ca="1" si="4"/>
        <v>9931.7525221071373</v>
      </c>
      <c r="AK22" s="308">
        <f t="shared" ca="1" si="4"/>
        <v>9876.3706687633221</v>
      </c>
      <c r="AL22" s="308">
        <f t="shared" ca="1" si="4"/>
        <v>9821.2643470281837</v>
      </c>
      <c r="AM22" s="308">
        <f t="shared" ca="1" si="4"/>
        <v>9766.4321860976979</v>
      </c>
      <c r="AN22" s="308">
        <f t="shared" ca="1" si="4"/>
        <v>9711.8728219877594</v>
      </c>
      <c r="AO22" s="308">
        <f t="shared" ca="1" si="4"/>
        <v>0</v>
      </c>
      <c r="AP22" s="308">
        <f t="shared" ca="1" si="4"/>
        <v>0</v>
      </c>
      <c r="AQ22" s="308">
        <f t="shared" ca="1" si="4"/>
        <v>0</v>
      </c>
      <c r="AR22" s="308">
        <f t="shared" ca="1" si="4"/>
        <v>0</v>
      </c>
      <c r="AS22" s="308">
        <f t="shared" ca="1" si="4"/>
        <v>0</v>
      </c>
      <c r="AT22" s="308">
        <f t="shared" ca="1" si="4"/>
        <v>0</v>
      </c>
      <c r="AU22" s="308">
        <f t="shared" ca="1" si="4"/>
        <v>0</v>
      </c>
      <c r="AV22" s="308">
        <f t="shared" ca="1" si="4"/>
        <v>0</v>
      </c>
      <c r="AW22" s="308">
        <f t="shared" ca="1" si="4"/>
        <v>0</v>
      </c>
      <c r="AX22" s="308">
        <f t="shared" ca="1" si="4"/>
        <v>0</v>
      </c>
      <c r="AY22" s="308">
        <f t="shared" ca="1" si="4"/>
        <v>0</v>
      </c>
      <c r="AZ22" s="308">
        <f t="shared" ca="1" si="4"/>
        <v>0</v>
      </c>
      <c r="BA22" s="308">
        <f t="shared" ca="1" si="4"/>
        <v>0</v>
      </c>
      <c r="BB22" s="308">
        <f t="shared" ca="1" si="4"/>
        <v>0</v>
      </c>
      <c r="BC22" s="308">
        <f t="shared" ca="1" si="4"/>
        <v>0</v>
      </c>
      <c r="BD22" s="308">
        <f t="shared" si="4"/>
        <v>0</v>
      </c>
    </row>
    <row r="23" spans="1:56" outlineLevel="1" x14ac:dyDescent="0.25">
      <c r="A23" s="1"/>
      <c r="B23" s="1"/>
      <c r="C23" s="19"/>
      <c r="D23" s="127"/>
      <c r="E23" s="16"/>
      <c r="F23" s="16"/>
      <c r="G23" s="512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</row>
    <row r="24" spans="1:56" outlineLevel="1" x14ac:dyDescent="0.25">
      <c r="A24" s="1"/>
      <c r="B24" s="1"/>
      <c r="C24" s="19"/>
      <c r="D24" s="127"/>
      <c r="E24" s="16" t="str">
        <f xml:space="preserve"> 'FS Qtr'!E24</f>
        <v>Dividends paid</v>
      </c>
      <c r="F24" s="16">
        <f xml:space="preserve"> 'FS Qtr'!F24</f>
        <v>0</v>
      </c>
      <c r="G24" s="512" t="str">
        <f xml:space="preserve"> 'FS Qtr'!G24</f>
        <v>$ 000s</v>
      </c>
      <c r="H24" s="16">
        <f ca="1" xml:space="preserve"> SUM(J24:BQ24)</f>
        <v>-217633.25471094763</v>
      </c>
      <c r="I24" s="16"/>
      <c r="J24" s="16">
        <f ca="1" xml:space="preserve"> SUMIFS('FS Qtr'!$J24:$GJ24, 'FS Qtr'!$J$4:$GJ$4, 'FS Ann'!J$4)</f>
        <v>0</v>
      </c>
      <c r="K24" s="16">
        <f ca="1" xml:space="preserve"> SUMIFS('FS Qtr'!$J24:$IU24, 'FS Qtr'!$J$4:$IU$4, 'FS Ann'!K$4)</f>
        <v>-4412.5500000000029</v>
      </c>
      <c r="L24" s="16">
        <f ca="1" xml:space="preserve"> SUMIFS('FS Qtr'!$J24:$IU24, 'FS Qtr'!$J$4:$IU$4, 'FS Ann'!L$4)</f>
        <v>-3061.1614886648031</v>
      </c>
      <c r="M24" s="16">
        <f ca="1" xml:space="preserve"> SUMIFS('FS Qtr'!$J24:$IU24, 'FS Qtr'!$J$4:$IU$4, 'FS Ann'!M$4)</f>
        <v>-3439.2685394823939</v>
      </c>
      <c r="N24" s="16">
        <f ca="1" xml:space="preserve"> SUMIFS('FS Qtr'!$J24:$IU24, 'FS Qtr'!$J$4:$IU$4, 'FS Ann'!N$4)</f>
        <v>-3808.4299470844962</v>
      </c>
      <c r="O24" s="16">
        <f ca="1" xml:space="preserve"> SUMIFS('FS Qtr'!$J24:$IU24, 'FS Qtr'!$J$4:$IU$4, 'FS Ann'!O$4)</f>
        <v>-4196.6637287727099</v>
      </c>
      <c r="P24" s="16">
        <f ca="1" xml:space="preserve"> SUMIFS('FS Qtr'!$J24:$IU24, 'FS Qtr'!$J$4:$IU$4, 'FS Ann'!P$4)</f>
        <v>-4575.9479531270781</v>
      </c>
      <c r="Q24" s="16">
        <f ca="1" xml:space="preserve"> SUMIFS('FS Qtr'!$J24:$IU24, 'FS Qtr'!$J$4:$IU$4, 'FS Ann'!Q$4)</f>
        <v>-4895.290315868142</v>
      </c>
      <c r="R24" s="16">
        <f ca="1" xml:space="preserve"> SUMIFS('FS Qtr'!$J24:$IU24, 'FS Qtr'!$J$4:$IU$4, 'FS Ann'!R$4)</f>
        <v>-3838.2241814830713</v>
      </c>
      <c r="S24" s="16">
        <f ca="1" xml:space="preserve"> SUMIFS('FS Qtr'!$J24:$IU24, 'FS Qtr'!$J$4:$IU$4, 'FS Ann'!S$4)</f>
        <v>-3959.5609933422029</v>
      </c>
      <c r="T24" s="16">
        <f ca="1" xml:space="preserve"> SUMIFS('FS Qtr'!$J24:$IU24, 'FS Qtr'!$J$4:$IU$4, 'FS Ann'!T$4)</f>
        <v>-4112.174865029634</v>
      </c>
      <c r="U24" s="16">
        <f ca="1" xml:space="preserve"> SUMIFS('FS Qtr'!$J24:$IU24, 'FS Qtr'!$J$4:$IU$4, 'FS Ann'!U$4)</f>
        <v>-11115.561565684358</v>
      </c>
      <c r="V24" s="16">
        <f ca="1" xml:space="preserve"> SUMIFS('FS Qtr'!$J24:$IU24, 'FS Qtr'!$J$4:$IU$4, 'FS Ann'!V$4)</f>
        <v>-11125.140752632116</v>
      </c>
      <c r="W24" s="16">
        <f ca="1" xml:space="preserve"> SUMIFS('FS Qtr'!$J24:$IU24, 'FS Qtr'!$J$4:$IU$4, 'FS Ann'!W$4)</f>
        <v>-10993.721336128739</v>
      </c>
      <c r="X24" s="16">
        <f ca="1" xml:space="preserve"> SUMIFS('FS Qtr'!$J24:$IU24, 'FS Qtr'!$J$4:$IU$4, 'FS Ann'!X$4)</f>
        <v>-10875.958916627424</v>
      </c>
      <c r="Y24" s="16">
        <f ca="1" xml:space="preserve"> SUMIFS('FS Qtr'!$J24:$IU24, 'FS Qtr'!$J$4:$IU$4, 'FS Ann'!Y$4)</f>
        <v>-10769.373542278769</v>
      </c>
      <c r="Z24" s="16">
        <f ca="1" xml:space="preserve"> SUMIFS('FS Qtr'!$J24:$IU24, 'FS Qtr'!$J$4:$IU$4, 'FS Ann'!Z$4)</f>
        <v>-10222.427795672134</v>
      </c>
      <c r="AA24" s="16">
        <f ca="1" xml:space="preserve"> SUMIFS('FS Qtr'!$J24:$IU24, 'FS Qtr'!$J$4:$IU$4, 'FS Ann'!AA$4)</f>
        <v>-7242.8177272966013</v>
      </c>
      <c r="AB24" s="16">
        <f ca="1" xml:space="preserve"> SUMIFS('FS Qtr'!$J24:$IU24, 'FS Qtr'!$J$4:$IU$4, 'FS Ann'!AB$4)</f>
        <v>-7184.8932609916455</v>
      </c>
      <c r="AC24" s="16">
        <f ca="1" xml:space="preserve"> SUMIFS('FS Qtr'!$J24:$IU24, 'FS Qtr'!$J$4:$IU$4, 'FS Ann'!AC$4)</f>
        <v>-7127.2569761110944</v>
      </c>
      <c r="AD24" s="16">
        <f ca="1" xml:space="preserve"> SUMIFS('FS Qtr'!$J24:$IU24, 'FS Qtr'!$J$4:$IU$4, 'FS Ann'!AD$4)</f>
        <v>-7069.9074389165116</v>
      </c>
      <c r="AE24" s="16">
        <f ca="1" xml:space="preserve"> SUMIFS('FS Qtr'!$J24:$IU24, 'FS Qtr'!$J$4:$IU$4, 'FS Ann'!AE$4)</f>
        <v>-7012.8432228024985</v>
      </c>
      <c r="AF24" s="16">
        <f ca="1" xml:space="preserve"> SUMIFS('FS Qtr'!$J24:$IU24, 'FS Qtr'!$J$4:$IU$4, 'FS Ann'!AF$4)</f>
        <v>-6956.0629082611986</v>
      </c>
      <c r="AG24" s="16">
        <f ca="1" xml:space="preserve"> SUMIFS('FS Qtr'!$J24:$IU24, 'FS Qtr'!$J$4:$IU$4, 'FS Ann'!AG$4)</f>
        <v>-6899.5650828469643</v>
      </c>
      <c r="AH24" s="16">
        <f ca="1" xml:space="preserve"> SUMIFS('FS Qtr'!$J24:$IU24, 'FS Qtr'!$J$4:$IU$4, 'FS Ann'!AH$4)</f>
        <v>-6843.3483411412608</v>
      </c>
      <c r="AI24" s="16">
        <f ca="1" xml:space="preserve"> SUMIFS('FS Qtr'!$J24:$IU24, 'FS Qtr'!$J$4:$IU$4, 'FS Ann'!AI$4)</f>
        <v>-6787.4112847176712</v>
      </c>
      <c r="AJ24" s="16">
        <f ca="1" xml:space="preserve"> SUMIFS('FS Qtr'!$J24:$IU24, 'FS Qtr'!$J$4:$IU$4, 'FS Ann'!AJ$4)</f>
        <v>-9931.7525221071373</v>
      </c>
      <c r="AK24" s="16">
        <f ca="1" xml:space="preserve"> SUMIFS('FS Qtr'!$J24:$IU24, 'FS Qtr'!$J$4:$IU$4, 'FS Ann'!AK$4)</f>
        <v>-9876.3706687633239</v>
      </c>
      <c r="AL24" s="16">
        <f ca="1" xml:space="preserve"> SUMIFS('FS Qtr'!$J24:$IU24, 'FS Qtr'!$J$4:$IU$4, 'FS Ann'!AL$4)</f>
        <v>-9821.2643470281837</v>
      </c>
      <c r="AM24" s="16">
        <f ca="1" xml:space="preserve"> SUMIFS('FS Qtr'!$J24:$IU24, 'FS Qtr'!$J$4:$IU$4, 'FS Ann'!AM$4)</f>
        <v>-9766.4321860976979</v>
      </c>
      <c r="AN24" s="16">
        <f ca="1" xml:space="preserve"> SUMIFS('FS Qtr'!$J24:$IU24, 'FS Qtr'!$J$4:$IU$4, 'FS Ann'!AN$4)</f>
        <v>-9711.872821987763</v>
      </c>
      <c r="AO24" s="16">
        <f ca="1" xml:space="preserve"> SUMIFS('FS Qtr'!$J24:$IU24, 'FS Qtr'!$J$4:$IU$4, 'FS Ann'!AO$4)</f>
        <v>0</v>
      </c>
      <c r="AP24" s="16">
        <f ca="1" xml:space="preserve"> SUMIFS('FS Qtr'!$J24:$IU24, 'FS Qtr'!$J$4:$IU$4, 'FS Ann'!AP$4)</f>
        <v>0</v>
      </c>
      <c r="AQ24" s="16">
        <f ca="1" xml:space="preserve"> SUMIFS('FS Qtr'!$J24:$IU24, 'FS Qtr'!$J$4:$IU$4, 'FS Ann'!AQ$4)</f>
        <v>0</v>
      </c>
      <c r="AR24" s="16">
        <f ca="1" xml:space="preserve"> SUMIFS('FS Qtr'!$J24:$IU24, 'FS Qtr'!$J$4:$IU$4, 'FS Ann'!AR$4)</f>
        <v>0</v>
      </c>
      <c r="AS24" s="16">
        <f ca="1" xml:space="preserve"> SUMIFS('FS Qtr'!$J24:$IU24, 'FS Qtr'!$J$4:$IU$4, 'FS Ann'!AS$4)</f>
        <v>0</v>
      </c>
      <c r="AT24" s="16">
        <f ca="1" xml:space="preserve"> SUMIFS('FS Qtr'!$J24:$IU24, 'FS Qtr'!$J$4:$IU$4, 'FS Ann'!AT$4)</f>
        <v>0</v>
      </c>
      <c r="AU24" s="16">
        <f ca="1" xml:space="preserve"> SUMIFS('FS Qtr'!$J24:$IU24, 'FS Qtr'!$J$4:$IU$4, 'FS Ann'!AU$4)</f>
        <v>0</v>
      </c>
      <c r="AV24" s="16">
        <f ca="1" xml:space="preserve"> SUMIFS('FS Qtr'!$J24:$IU24, 'FS Qtr'!$J$4:$IU$4, 'FS Ann'!AV$4)</f>
        <v>0</v>
      </c>
      <c r="AW24" s="16">
        <f ca="1" xml:space="preserve"> SUMIFS('FS Qtr'!$J24:$IU24, 'FS Qtr'!$J$4:$IU$4, 'FS Ann'!AW$4)</f>
        <v>0</v>
      </c>
      <c r="AX24" s="16">
        <f ca="1" xml:space="preserve"> SUMIFS('FS Qtr'!$J24:$IU24, 'FS Qtr'!$J$4:$IU$4, 'FS Ann'!AX$4)</f>
        <v>0</v>
      </c>
      <c r="AY24" s="16">
        <f ca="1" xml:space="preserve"> SUMIFS('FS Qtr'!$J24:$IU24, 'FS Qtr'!$J$4:$IU$4, 'FS Ann'!AY$4)</f>
        <v>0</v>
      </c>
      <c r="AZ24" s="16">
        <f ca="1" xml:space="preserve"> SUMIFS('FS Qtr'!$J24:$IU24, 'FS Qtr'!$J$4:$IU$4, 'FS Ann'!AZ$4)</f>
        <v>0</v>
      </c>
      <c r="BA24" s="16">
        <f ca="1" xml:space="preserve"> SUMIFS('FS Qtr'!$J24:$IU24, 'FS Qtr'!$J$4:$IU$4, 'FS Ann'!BA$4)</f>
        <v>0</v>
      </c>
      <c r="BB24" s="16">
        <f ca="1" xml:space="preserve"> SUMIFS('FS Qtr'!$J24:$IU24, 'FS Qtr'!$J$4:$IU$4, 'FS Ann'!BB$4)</f>
        <v>0</v>
      </c>
      <c r="BC24" s="16">
        <f ca="1" xml:space="preserve"> SUMIFS('FS Qtr'!$J24:$IU24, 'FS Qtr'!$J$4:$IU$4, 'FS Ann'!BC$4)</f>
        <v>0</v>
      </c>
      <c r="BD24" s="16">
        <f xml:space="preserve"> SUMIFS('FS Qtr'!$J24:$IU24, 'FS Qtr'!$J$4:$IU$4, 'FS Ann'!BD$4)</f>
        <v>0</v>
      </c>
    </row>
    <row r="25" spans="1:56" outlineLevel="1" x14ac:dyDescent="0.25">
      <c r="A25" s="1"/>
      <c r="B25" s="1"/>
      <c r="C25" s="19"/>
      <c r="D25" s="127"/>
      <c r="E25" s="128" t="s">
        <v>54</v>
      </c>
      <c r="F25" s="128"/>
      <c r="G25" s="435" t="str">
        <f>SMU</f>
        <v>$ 000s</v>
      </c>
      <c r="H25" s="128">
        <f ca="1" xml:space="preserve"> SUM(J25:PY25)</f>
        <v>-6.3664629124104977E-12</v>
      </c>
      <c r="I25" s="128"/>
      <c r="J25" s="128">
        <f t="shared" ref="J25:BD25" ca="1" si="5" xml:space="preserve"> J22 + J24</f>
        <v>0</v>
      </c>
      <c r="K25" s="128">
        <f t="shared" ca="1" si="5"/>
        <v>336.16089999999804</v>
      </c>
      <c r="L25" s="128">
        <f t="shared" ca="1" si="5"/>
        <v>1949.0925196799744</v>
      </c>
      <c r="M25" s="128">
        <f t="shared" ca="1" si="5"/>
        <v>1866.3173017583977</v>
      </c>
      <c r="N25" s="128">
        <f t="shared" ca="1" si="5"/>
        <v>1807.0867737585349</v>
      </c>
      <c r="O25" s="128">
        <f t="shared" ca="1" si="5"/>
        <v>1722.2852348910155</v>
      </c>
      <c r="P25" s="128">
        <f t="shared" ca="1" si="5"/>
        <v>1646.5251403651891</v>
      </c>
      <c r="Q25" s="128">
        <f t="shared" ca="1" si="5"/>
        <v>1626.4138093308675</v>
      </c>
      <c r="R25" s="128">
        <f t="shared" ca="1" si="5"/>
        <v>2985.862389324112</v>
      </c>
      <c r="S25" s="128">
        <f t="shared" ca="1" si="5"/>
        <v>3164.2789625040223</v>
      </c>
      <c r="T25" s="128">
        <f t="shared" ca="1" si="5"/>
        <v>3312.2562849313763</v>
      </c>
      <c r="U25" s="128">
        <f t="shared" ca="1" si="5"/>
        <v>-3522.8002220783883</v>
      </c>
      <c r="V25" s="128">
        <f t="shared" ca="1" si="5"/>
        <v>-3588.3272877789359</v>
      </c>
      <c r="W25" s="128">
        <f t="shared" ca="1" si="5"/>
        <v>-3516.2950029414915</v>
      </c>
      <c r="X25" s="128">
        <f t="shared" ca="1" si="5"/>
        <v>-3457.6242567396139</v>
      </c>
      <c r="Y25" s="128">
        <f t="shared" ca="1" si="5"/>
        <v>-3409.8365672660202</v>
      </c>
      <c r="Z25" s="128">
        <f t="shared" ca="1" si="5"/>
        <v>-2921.3959797390489</v>
      </c>
      <c r="AA25" s="128">
        <f t="shared" ca="1" si="5"/>
        <v>0</v>
      </c>
      <c r="AB25" s="128">
        <f t="shared" ca="1" si="5"/>
        <v>0</v>
      </c>
      <c r="AC25" s="128">
        <f t="shared" ca="1" si="5"/>
        <v>0</v>
      </c>
      <c r="AD25" s="128">
        <f t="shared" ca="1" si="5"/>
        <v>0</v>
      </c>
      <c r="AE25" s="128">
        <f t="shared" ca="1" si="5"/>
        <v>0</v>
      </c>
      <c r="AF25" s="128">
        <f t="shared" ca="1" si="5"/>
        <v>0</v>
      </c>
      <c r="AG25" s="128">
        <f t="shared" ca="1" si="5"/>
        <v>0</v>
      </c>
      <c r="AH25" s="128">
        <f t="shared" ca="1" si="5"/>
        <v>0</v>
      </c>
      <c r="AI25" s="128">
        <f t="shared" ca="1" si="5"/>
        <v>0</v>
      </c>
      <c r="AJ25" s="128">
        <f t="shared" ca="1" si="5"/>
        <v>0</v>
      </c>
      <c r="AK25" s="128">
        <f t="shared" ca="1" si="5"/>
        <v>0</v>
      </c>
      <c r="AL25" s="128">
        <f t="shared" ca="1" si="5"/>
        <v>0</v>
      </c>
      <c r="AM25" s="128">
        <f t="shared" ca="1" si="5"/>
        <v>0</v>
      </c>
      <c r="AN25" s="128">
        <f t="shared" ca="1" si="5"/>
        <v>0</v>
      </c>
      <c r="AO25" s="128">
        <f t="shared" ca="1" si="5"/>
        <v>0</v>
      </c>
      <c r="AP25" s="128">
        <f t="shared" ca="1" si="5"/>
        <v>0</v>
      </c>
      <c r="AQ25" s="128">
        <f t="shared" ca="1" si="5"/>
        <v>0</v>
      </c>
      <c r="AR25" s="128">
        <f t="shared" ca="1" si="5"/>
        <v>0</v>
      </c>
      <c r="AS25" s="128">
        <f t="shared" ca="1" si="5"/>
        <v>0</v>
      </c>
      <c r="AT25" s="128">
        <f t="shared" ca="1" si="5"/>
        <v>0</v>
      </c>
      <c r="AU25" s="128">
        <f t="shared" ca="1" si="5"/>
        <v>0</v>
      </c>
      <c r="AV25" s="128">
        <f t="shared" ca="1" si="5"/>
        <v>0</v>
      </c>
      <c r="AW25" s="128">
        <f t="shared" ca="1" si="5"/>
        <v>0</v>
      </c>
      <c r="AX25" s="128">
        <f t="shared" ca="1" si="5"/>
        <v>0</v>
      </c>
      <c r="AY25" s="128">
        <f t="shared" ca="1" si="5"/>
        <v>0</v>
      </c>
      <c r="AZ25" s="128">
        <f t="shared" ca="1" si="5"/>
        <v>0</v>
      </c>
      <c r="BA25" s="128">
        <f t="shared" ca="1" si="5"/>
        <v>0</v>
      </c>
      <c r="BB25" s="128">
        <f t="shared" ca="1" si="5"/>
        <v>0</v>
      </c>
      <c r="BC25" s="128">
        <f t="shared" ca="1" si="5"/>
        <v>0</v>
      </c>
      <c r="BD25" s="128">
        <f t="shared" si="5"/>
        <v>0</v>
      </c>
    </row>
    <row r="26" spans="1:56" outlineLevel="1" x14ac:dyDescent="0.25">
      <c r="A26" s="1"/>
      <c r="B26" s="1"/>
      <c r="C26" s="19"/>
      <c r="D26" s="127"/>
      <c r="E26" s="16"/>
      <c r="F26" s="16"/>
      <c r="G26" s="512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</row>
    <row r="27" spans="1:56" x14ac:dyDescent="0.25">
      <c r="A27" s="1"/>
      <c r="B27" s="1"/>
      <c r="C27" s="19"/>
      <c r="D27" s="127"/>
      <c r="E27" s="16"/>
      <c r="F27" s="16"/>
      <c r="G27" s="512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</row>
    <row r="28" spans="1:56" x14ac:dyDescent="0.25">
      <c r="A28" s="1" t="s">
        <v>55</v>
      </c>
      <c r="B28" s="1"/>
      <c r="C28" s="19"/>
      <c r="D28" s="127"/>
      <c r="E28" s="16"/>
      <c r="F28" s="16"/>
      <c r="G28" s="512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</row>
    <row r="29" spans="1:56" outlineLevel="1" x14ac:dyDescent="0.25">
      <c r="A29" s="1"/>
      <c r="B29" s="1"/>
      <c r="C29" s="19"/>
      <c r="D29" s="127"/>
      <c r="E29" s="16"/>
      <c r="F29" s="16"/>
      <c r="G29" s="512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</row>
    <row r="30" spans="1:56" outlineLevel="1" x14ac:dyDescent="0.25">
      <c r="A30" s="1"/>
      <c r="B30" s="1"/>
      <c r="C30" s="19"/>
      <c r="D30" s="127"/>
      <c r="E30" s="16" t="str">
        <f xml:space="preserve"> 'FS Qtr'!E30</f>
        <v>Electricity generation revenue</v>
      </c>
      <c r="F30" s="16">
        <f xml:space="preserve"> 'FS Qtr'!F30</f>
        <v>0</v>
      </c>
      <c r="G30" s="512" t="str">
        <f xml:space="preserve"> 'FS Qtr'!G30</f>
        <v>$ 000s</v>
      </c>
      <c r="H30" s="16">
        <f xml:space="preserve"> SUM(J30:BQ30)</f>
        <v>440294.2945030728</v>
      </c>
      <c r="I30" s="16"/>
      <c r="J30" s="16">
        <f xml:space="preserve"> SUMIFS('FS Qtr'!$J30:$IU30, 'FS Qtr'!$J$4:$IU$4, 'FS Ann'!J$4)</f>
        <v>0</v>
      </c>
      <c r="K30" s="16">
        <f xml:space="preserve"> SUMIFS('FS Qtr'!$J30:$IU30, 'FS Qtr'!$J$4:$IU$4, 'FS Ann'!K$4)</f>
        <v>15762.500000000002</v>
      </c>
      <c r="L30" s="16">
        <f xml:space="preserve"> SUMIFS('FS Qtr'!$J30:$IU30, 'FS Qtr'!$J$4:$IU$4, 'FS Ann'!L$4)</f>
        <v>15684.079601990052</v>
      </c>
      <c r="M30" s="16">
        <f xml:space="preserve"> SUMIFS('FS Qtr'!$J30:$IU30, 'FS Qtr'!$J$4:$IU$4, 'FS Ann'!M$4)</f>
        <v>15606.049355213985</v>
      </c>
      <c r="N30" s="16">
        <f xml:space="preserve"> SUMIFS('FS Qtr'!$J30:$IU30, 'FS Qtr'!$J$4:$IU$4, 'FS Ann'!N$4)</f>
        <v>15528.407318620881</v>
      </c>
      <c r="O30" s="16">
        <f xml:space="preserve"> SUMIFS('FS Qtr'!$J30:$IU30, 'FS Qtr'!$J$4:$IU$4, 'FS Ann'!O$4)</f>
        <v>15451.151560816803</v>
      </c>
      <c r="P30" s="16">
        <f xml:space="preserve"> SUMIFS('FS Qtr'!$J30:$IU30, 'FS Qtr'!$J$4:$IU$4, 'FS Ann'!P$4)</f>
        <v>15374.280160016722</v>
      </c>
      <c r="Q30" s="16">
        <f xml:space="preserve"> SUMIFS('FS Qtr'!$J30:$IU30, 'FS Qtr'!$J$4:$IU$4, 'FS Ann'!Q$4)</f>
        <v>15297.79120399674</v>
      </c>
      <c r="R30" s="16">
        <f xml:space="preserve"> SUMIFS('FS Qtr'!$J30:$IU30, 'FS Qtr'!$J$4:$IU$4, 'FS Ann'!R$4)</f>
        <v>15221.682790046507</v>
      </c>
      <c r="S30" s="16">
        <f xml:space="preserve"> SUMIFS('FS Qtr'!$J30:$IU30, 'FS Qtr'!$J$4:$IU$4, 'FS Ann'!S$4)</f>
        <v>15145.953024921902</v>
      </c>
      <c r="T30" s="16">
        <f xml:space="preserve"> SUMIFS('FS Qtr'!$J30:$IU30, 'FS Qtr'!$J$4:$IU$4, 'FS Ann'!T$4)</f>
        <v>15070.600024797914</v>
      </c>
      <c r="U30" s="16">
        <f xml:space="preserve"> SUMIFS('FS Qtr'!$J30:$IU30, 'FS Qtr'!$J$4:$IU$4, 'FS Ann'!U$4)</f>
        <v>14995.621915221807</v>
      </c>
      <c r="V30" s="16">
        <f xml:space="preserve"> SUMIFS('FS Qtr'!$J30:$IU30, 'FS Qtr'!$J$4:$IU$4, 'FS Ann'!V$4)</f>
        <v>14921.016831066476</v>
      </c>
      <c r="W30" s="16">
        <f xml:space="preserve"> SUMIFS('FS Qtr'!$J30:$IU30, 'FS Qtr'!$J$4:$IU$4, 'FS Ann'!W$4)</f>
        <v>14846.78291648406</v>
      </c>
      <c r="X30" s="16">
        <f xml:space="preserve"> SUMIFS('FS Qtr'!$J30:$IU30, 'FS Qtr'!$J$4:$IU$4, 'FS Ann'!X$4)</f>
        <v>14772.918324859762</v>
      </c>
      <c r="Y30" s="16">
        <f xml:space="preserve"> SUMIFS('FS Qtr'!$J30:$IU30, 'FS Qtr'!$J$4:$IU$4, 'FS Ann'!Y$4)</f>
        <v>14699.421218765936</v>
      </c>
      <c r="Z30" s="16">
        <f xml:space="preserve"> SUMIFS('FS Qtr'!$J30:$IU30, 'FS Qtr'!$J$4:$IU$4, 'FS Ann'!Z$4)</f>
        <v>14626.289769916357</v>
      </c>
      <c r="AA30" s="16">
        <f xml:space="preserve"> SUMIFS('FS Qtr'!$J30:$IU30, 'FS Qtr'!$J$4:$IU$4, 'FS Ann'!AA$4)</f>
        <v>14553.52215912075</v>
      </c>
      <c r="AB30" s="16">
        <f xml:space="preserve"> SUMIFS('FS Qtr'!$J30:$IU30, 'FS Qtr'!$J$4:$IU$4, 'FS Ann'!AB$4)</f>
        <v>14481.116576239556</v>
      </c>
      <c r="AC30" s="16">
        <f xml:space="preserve"> SUMIFS('FS Qtr'!$J30:$IU30, 'FS Qtr'!$J$4:$IU$4, 'FS Ann'!AC$4)</f>
        <v>14409.071220138867</v>
      </c>
      <c r="AD30" s="16">
        <f xml:space="preserve"> SUMIFS('FS Qtr'!$J30:$IU30, 'FS Qtr'!$J$4:$IU$4, 'FS Ann'!AD$4)</f>
        <v>14337.38429864564</v>
      </c>
      <c r="AE30" s="16">
        <f xml:space="preserve"> SUMIFS('FS Qtr'!$J30:$IU30, 'FS Qtr'!$J$4:$IU$4, 'FS Ann'!AE$4)</f>
        <v>14266.054028503122</v>
      </c>
      <c r="AF30" s="16">
        <f xml:space="preserve"> SUMIFS('FS Qtr'!$J30:$IU30, 'FS Qtr'!$J$4:$IU$4, 'FS Ann'!AF$4)</f>
        <v>14195.078635326498</v>
      </c>
      <c r="AG30" s="16">
        <f xml:space="preserve"> SUMIFS('FS Qtr'!$J30:$IU30, 'FS Qtr'!$J$4:$IU$4, 'FS Ann'!AG$4)</f>
        <v>14124.456353558706</v>
      </c>
      <c r="AH30" s="16">
        <f xml:space="preserve"> SUMIFS('FS Qtr'!$J30:$IU30, 'FS Qtr'!$J$4:$IU$4, 'FS Ann'!AH$4)</f>
        <v>14054.185426426575</v>
      </c>
      <c r="AI30" s="16">
        <f xml:space="preserve"> SUMIFS('FS Qtr'!$J30:$IU30, 'FS Qtr'!$J$4:$IU$4, 'FS Ann'!AI$4)</f>
        <v>13984.264105897089</v>
      </c>
      <c r="AJ30" s="16">
        <f xml:space="preserve"> SUMIFS('FS Qtr'!$J30:$IU30, 'FS Qtr'!$J$4:$IU$4, 'FS Ann'!AJ$4)</f>
        <v>13914.690652633921</v>
      </c>
      <c r="AK30" s="16">
        <f xml:space="preserve"> SUMIFS('FS Qtr'!$J30:$IU30, 'FS Qtr'!$J$4:$IU$4, 'FS Ann'!AK$4)</f>
        <v>13845.463335954153</v>
      </c>
      <c r="AL30" s="16">
        <f xml:space="preserve"> SUMIFS('FS Qtr'!$J30:$IU30, 'FS Qtr'!$J$4:$IU$4, 'FS Ann'!AL$4)</f>
        <v>13776.58043378523</v>
      </c>
      <c r="AM30" s="16">
        <f xml:space="preserve"> SUMIFS('FS Qtr'!$J30:$IU30, 'FS Qtr'!$J$4:$IU$4, 'FS Ann'!AM$4)</f>
        <v>13708.040232622123</v>
      </c>
      <c r="AN30" s="16">
        <f xml:space="preserve"> SUMIFS('FS Qtr'!$J30:$IU30, 'FS Qtr'!$J$4:$IU$4, 'FS Ann'!AN$4)</f>
        <v>13639.841027484701</v>
      </c>
      <c r="AO30" s="16">
        <f xml:space="preserve"> SUMIFS('FS Qtr'!$J30:$IU30, 'FS Qtr'!$J$4:$IU$4, 'FS Ann'!AO$4)</f>
        <v>0</v>
      </c>
      <c r="AP30" s="16">
        <f xml:space="preserve"> SUMIFS('FS Qtr'!$J30:$IU30, 'FS Qtr'!$J$4:$IU$4, 'FS Ann'!AP$4)</f>
        <v>0</v>
      </c>
      <c r="AQ30" s="16">
        <f xml:space="preserve"> SUMIFS('FS Qtr'!$J30:$IU30, 'FS Qtr'!$J$4:$IU$4, 'FS Ann'!AQ$4)</f>
        <v>0</v>
      </c>
      <c r="AR30" s="16">
        <f xml:space="preserve"> SUMIFS('FS Qtr'!$J30:$IU30, 'FS Qtr'!$J$4:$IU$4, 'FS Ann'!AR$4)</f>
        <v>0</v>
      </c>
      <c r="AS30" s="16">
        <f xml:space="preserve"> SUMIFS('FS Qtr'!$J30:$IU30, 'FS Qtr'!$J$4:$IU$4, 'FS Ann'!AS$4)</f>
        <v>0</v>
      </c>
      <c r="AT30" s="16">
        <f xml:space="preserve"> SUMIFS('FS Qtr'!$J30:$IU30, 'FS Qtr'!$J$4:$IU$4, 'FS Ann'!AT$4)</f>
        <v>0</v>
      </c>
      <c r="AU30" s="16">
        <f xml:space="preserve"> SUMIFS('FS Qtr'!$J30:$IU30, 'FS Qtr'!$J$4:$IU$4, 'FS Ann'!AU$4)</f>
        <v>0</v>
      </c>
      <c r="AV30" s="16">
        <f xml:space="preserve"> SUMIFS('FS Qtr'!$J30:$IU30, 'FS Qtr'!$J$4:$IU$4, 'FS Ann'!AV$4)</f>
        <v>0</v>
      </c>
      <c r="AW30" s="16">
        <f xml:space="preserve"> SUMIFS('FS Qtr'!$J30:$IU30, 'FS Qtr'!$J$4:$IU$4, 'FS Ann'!AW$4)</f>
        <v>0</v>
      </c>
      <c r="AX30" s="16">
        <f xml:space="preserve"> SUMIFS('FS Qtr'!$J30:$IU30, 'FS Qtr'!$J$4:$IU$4, 'FS Ann'!AX$4)</f>
        <v>0</v>
      </c>
      <c r="AY30" s="16">
        <f xml:space="preserve"> SUMIFS('FS Qtr'!$J30:$IU30, 'FS Qtr'!$J$4:$IU$4, 'FS Ann'!AY$4)</f>
        <v>0</v>
      </c>
      <c r="AZ30" s="16">
        <f xml:space="preserve"> SUMIFS('FS Qtr'!$J30:$IU30, 'FS Qtr'!$J$4:$IU$4, 'FS Ann'!AZ$4)</f>
        <v>0</v>
      </c>
      <c r="BA30" s="16">
        <f xml:space="preserve"> SUMIFS('FS Qtr'!$J30:$IU30, 'FS Qtr'!$J$4:$IU$4, 'FS Ann'!BA$4)</f>
        <v>0</v>
      </c>
      <c r="BB30" s="16">
        <f xml:space="preserve"> SUMIFS('FS Qtr'!$J30:$IU30, 'FS Qtr'!$J$4:$IU$4, 'FS Ann'!BB$4)</f>
        <v>0</v>
      </c>
      <c r="BC30" s="16">
        <f xml:space="preserve"> SUMIFS('FS Qtr'!$J30:$IU30, 'FS Qtr'!$J$4:$IU$4, 'FS Ann'!BC$4)</f>
        <v>0</v>
      </c>
      <c r="BD30" s="16">
        <f xml:space="preserve"> SUMIFS('FS Qtr'!$J30:$IU30, 'FS Qtr'!$J$4:$IU$4, 'FS Ann'!BD$4)</f>
        <v>0</v>
      </c>
    </row>
    <row r="31" spans="1:56" outlineLevel="1" x14ac:dyDescent="0.25">
      <c r="A31" s="1"/>
      <c r="B31" s="1"/>
      <c r="C31" s="19"/>
      <c r="D31" s="127"/>
      <c r="E31" s="16" t="str">
        <f xml:space="preserve"> 'FS Qtr'!E31</f>
        <v>O&amp;M expense</v>
      </c>
      <c r="F31" s="16">
        <f xml:space="preserve"> 'FS Qtr'!F31</f>
        <v>0</v>
      </c>
      <c r="G31" s="512" t="str">
        <f xml:space="preserve"> 'FS Qtr'!G31</f>
        <v>$ 000s</v>
      </c>
      <c r="H31" s="16">
        <f xml:space="preserve"> SUM(J31:BQ31)</f>
        <v>-45000</v>
      </c>
      <c r="I31" s="16"/>
      <c r="J31" s="16">
        <f xml:space="preserve"> SUMIFS('FS Qtr'!$J31:$IU31, 'FS Qtr'!$J$4:$IU$4, 'FS Ann'!J$4)</f>
        <v>0</v>
      </c>
      <c r="K31" s="16">
        <f xml:space="preserve"> SUMIFS('FS Qtr'!$J31:$IU31, 'FS Qtr'!$J$4:$IU$4, 'FS Ann'!K$4)</f>
        <v>-1500</v>
      </c>
      <c r="L31" s="16">
        <f xml:space="preserve"> SUMIFS('FS Qtr'!$J31:$IU31, 'FS Qtr'!$J$4:$IU$4, 'FS Ann'!L$4)</f>
        <v>-1500</v>
      </c>
      <c r="M31" s="16">
        <f xml:space="preserve"> SUMIFS('FS Qtr'!$J31:$IU31, 'FS Qtr'!$J$4:$IU$4, 'FS Ann'!M$4)</f>
        <v>-1500</v>
      </c>
      <c r="N31" s="16">
        <f xml:space="preserve"> SUMIFS('FS Qtr'!$J31:$IU31, 'FS Qtr'!$J$4:$IU$4, 'FS Ann'!N$4)</f>
        <v>-1500</v>
      </c>
      <c r="O31" s="16">
        <f xml:space="preserve"> SUMIFS('FS Qtr'!$J31:$IU31, 'FS Qtr'!$J$4:$IU$4, 'FS Ann'!O$4)</f>
        <v>-1500</v>
      </c>
      <c r="P31" s="16">
        <f xml:space="preserve"> SUMIFS('FS Qtr'!$J31:$IU31, 'FS Qtr'!$J$4:$IU$4, 'FS Ann'!P$4)</f>
        <v>-1500</v>
      </c>
      <c r="Q31" s="16">
        <f xml:space="preserve"> SUMIFS('FS Qtr'!$J31:$IU31, 'FS Qtr'!$J$4:$IU$4, 'FS Ann'!Q$4)</f>
        <v>-1500</v>
      </c>
      <c r="R31" s="16">
        <f xml:space="preserve"> SUMIFS('FS Qtr'!$J31:$IU31, 'FS Qtr'!$J$4:$IU$4, 'FS Ann'!R$4)</f>
        <v>-1500</v>
      </c>
      <c r="S31" s="16">
        <f xml:space="preserve"> SUMIFS('FS Qtr'!$J31:$IU31, 'FS Qtr'!$J$4:$IU$4, 'FS Ann'!S$4)</f>
        <v>-1500</v>
      </c>
      <c r="T31" s="16">
        <f xml:space="preserve"> SUMIFS('FS Qtr'!$J31:$IU31, 'FS Qtr'!$J$4:$IU$4, 'FS Ann'!T$4)</f>
        <v>-1500</v>
      </c>
      <c r="U31" s="16">
        <f xml:space="preserve"> SUMIFS('FS Qtr'!$J31:$IU31, 'FS Qtr'!$J$4:$IU$4, 'FS Ann'!U$4)</f>
        <v>-1500</v>
      </c>
      <c r="V31" s="16">
        <f xml:space="preserve"> SUMIFS('FS Qtr'!$J31:$IU31, 'FS Qtr'!$J$4:$IU$4, 'FS Ann'!V$4)</f>
        <v>-1500</v>
      </c>
      <c r="W31" s="16">
        <f xml:space="preserve"> SUMIFS('FS Qtr'!$J31:$IU31, 'FS Qtr'!$J$4:$IU$4, 'FS Ann'!W$4)</f>
        <v>-1500</v>
      </c>
      <c r="X31" s="16">
        <f xml:space="preserve"> SUMIFS('FS Qtr'!$J31:$IU31, 'FS Qtr'!$J$4:$IU$4, 'FS Ann'!X$4)</f>
        <v>-1500</v>
      </c>
      <c r="Y31" s="16">
        <f xml:space="preserve"> SUMIFS('FS Qtr'!$J31:$IU31, 'FS Qtr'!$J$4:$IU$4, 'FS Ann'!Y$4)</f>
        <v>-1500</v>
      </c>
      <c r="Z31" s="16">
        <f xml:space="preserve"> SUMIFS('FS Qtr'!$J31:$IU31, 'FS Qtr'!$J$4:$IU$4, 'FS Ann'!Z$4)</f>
        <v>-1500</v>
      </c>
      <c r="AA31" s="16">
        <f xml:space="preserve"> SUMIFS('FS Qtr'!$J31:$IU31, 'FS Qtr'!$J$4:$IU$4, 'FS Ann'!AA$4)</f>
        <v>-1500</v>
      </c>
      <c r="AB31" s="16">
        <f xml:space="preserve"> SUMIFS('FS Qtr'!$J31:$IU31, 'FS Qtr'!$J$4:$IU$4, 'FS Ann'!AB$4)</f>
        <v>-1500</v>
      </c>
      <c r="AC31" s="16">
        <f xml:space="preserve"> SUMIFS('FS Qtr'!$J31:$IU31, 'FS Qtr'!$J$4:$IU$4, 'FS Ann'!AC$4)</f>
        <v>-1500</v>
      </c>
      <c r="AD31" s="16">
        <f xml:space="preserve"> SUMIFS('FS Qtr'!$J31:$IU31, 'FS Qtr'!$J$4:$IU$4, 'FS Ann'!AD$4)</f>
        <v>-1500</v>
      </c>
      <c r="AE31" s="16">
        <f xml:space="preserve"> SUMIFS('FS Qtr'!$J31:$IU31, 'FS Qtr'!$J$4:$IU$4, 'FS Ann'!AE$4)</f>
        <v>-1500</v>
      </c>
      <c r="AF31" s="16">
        <f xml:space="preserve"> SUMIFS('FS Qtr'!$J31:$IU31, 'FS Qtr'!$J$4:$IU$4, 'FS Ann'!AF$4)</f>
        <v>-1500</v>
      </c>
      <c r="AG31" s="16">
        <f xml:space="preserve"> SUMIFS('FS Qtr'!$J31:$IU31, 'FS Qtr'!$J$4:$IU$4, 'FS Ann'!AG$4)</f>
        <v>-1500</v>
      </c>
      <c r="AH31" s="16">
        <f xml:space="preserve"> SUMIFS('FS Qtr'!$J31:$IU31, 'FS Qtr'!$J$4:$IU$4, 'FS Ann'!AH$4)</f>
        <v>-1500</v>
      </c>
      <c r="AI31" s="16">
        <f xml:space="preserve"> SUMIFS('FS Qtr'!$J31:$IU31, 'FS Qtr'!$J$4:$IU$4, 'FS Ann'!AI$4)</f>
        <v>-1500</v>
      </c>
      <c r="AJ31" s="16">
        <f xml:space="preserve"> SUMIFS('FS Qtr'!$J31:$IU31, 'FS Qtr'!$J$4:$IU$4, 'FS Ann'!AJ$4)</f>
        <v>-1500</v>
      </c>
      <c r="AK31" s="16">
        <f xml:space="preserve"> SUMIFS('FS Qtr'!$J31:$IU31, 'FS Qtr'!$J$4:$IU$4, 'FS Ann'!AK$4)</f>
        <v>-1500</v>
      </c>
      <c r="AL31" s="16">
        <f xml:space="preserve"> SUMIFS('FS Qtr'!$J31:$IU31, 'FS Qtr'!$J$4:$IU$4, 'FS Ann'!AL$4)</f>
        <v>-1500</v>
      </c>
      <c r="AM31" s="16">
        <f xml:space="preserve"> SUMIFS('FS Qtr'!$J31:$IU31, 'FS Qtr'!$J$4:$IU$4, 'FS Ann'!AM$4)</f>
        <v>-1500</v>
      </c>
      <c r="AN31" s="16">
        <f xml:space="preserve"> SUMIFS('FS Qtr'!$J31:$IU31, 'FS Qtr'!$J$4:$IU$4, 'FS Ann'!AN$4)</f>
        <v>-1500</v>
      </c>
      <c r="AO31" s="16">
        <f xml:space="preserve"> SUMIFS('FS Qtr'!$J31:$IU31, 'FS Qtr'!$J$4:$IU$4, 'FS Ann'!AO$4)</f>
        <v>0</v>
      </c>
      <c r="AP31" s="16">
        <f xml:space="preserve"> SUMIFS('FS Qtr'!$J31:$IU31, 'FS Qtr'!$J$4:$IU$4, 'FS Ann'!AP$4)</f>
        <v>0</v>
      </c>
      <c r="AQ31" s="16">
        <f xml:space="preserve"> SUMIFS('FS Qtr'!$J31:$IU31, 'FS Qtr'!$J$4:$IU$4, 'FS Ann'!AQ$4)</f>
        <v>0</v>
      </c>
      <c r="AR31" s="16">
        <f xml:space="preserve"> SUMIFS('FS Qtr'!$J31:$IU31, 'FS Qtr'!$J$4:$IU$4, 'FS Ann'!AR$4)</f>
        <v>0</v>
      </c>
      <c r="AS31" s="16">
        <f xml:space="preserve"> SUMIFS('FS Qtr'!$J31:$IU31, 'FS Qtr'!$J$4:$IU$4, 'FS Ann'!AS$4)</f>
        <v>0</v>
      </c>
      <c r="AT31" s="16">
        <f xml:space="preserve"> SUMIFS('FS Qtr'!$J31:$IU31, 'FS Qtr'!$J$4:$IU$4, 'FS Ann'!AT$4)</f>
        <v>0</v>
      </c>
      <c r="AU31" s="16">
        <f xml:space="preserve"> SUMIFS('FS Qtr'!$J31:$IU31, 'FS Qtr'!$J$4:$IU$4, 'FS Ann'!AU$4)</f>
        <v>0</v>
      </c>
      <c r="AV31" s="16">
        <f xml:space="preserve"> SUMIFS('FS Qtr'!$J31:$IU31, 'FS Qtr'!$J$4:$IU$4, 'FS Ann'!AV$4)</f>
        <v>0</v>
      </c>
      <c r="AW31" s="16">
        <f xml:space="preserve"> SUMIFS('FS Qtr'!$J31:$IU31, 'FS Qtr'!$J$4:$IU$4, 'FS Ann'!AW$4)</f>
        <v>0</v>
      </c>
      <c r="AX31" s="16">
        <f xml:space="preserve"> SUMIFS('FS Qtr'!$J31:$IU31, 'FS Qtr'!$J$4:$IU$4, 'FS Ann'!AX$4)</f>
        <v>0</v>
      </c>
      <c r="AY31" s="16">
        <f xml:space="preserve"> SUMIFS('FS Qtr'!$J31:$IU31, 'FS Qtr'!$J$4:$IU$4, 'FS Ann'!AY$4)</f>
        <v>0</v>
      </c>
      <c r="AZ31" s="16">
        <f xml:space="preserve"> SUMIFS('FS Qtr'!$J31:$IU31, 'FS Qtr'!$J$4:$IU$4, 'FS Ann'!AZ$4)</f>
        <v>0</v>
      </c>
      <c r="BA31" s="16">
        <f xml:space="preserve"> SUMIFS('FS Qtr'!$J31:$IU31, 'FS Qtr'!$J$4:$IU$4, 'FS Ann'!BA$4)</f>
        <v>0</v>
      </c>
      <c r="BB31" s="16">
        <f xml:space="preserve"> SUMIFS('FS Qtr'!$J31:$IU31, 'FS Qtr'!$J$4:$IU$4, 'FS Ann'!BB$4)</f>
        <v>0</v>
      </c>
      <c r="BC31" s="16">
        <f xml:space="preserve"> SUMIFS('FS Qtr'!$J31:$IU31, 'FS Qtr'!$J$4:$IU$4, 'FS Ann'!BC$4)</f>
        <v>0</v>
      </c>
      <c r="BD31" s="16">
        <f xml:space="preserve"> SUMIFS('FS Qtr'!$J31:$IU31, 'FS Qtr'!$J$4:$IU$4, 'FS Ann'!BD$4)</f>
        <v>0</v>
      </c>
    </row>
    <row r="32" spans="1:56" outlineLevel="1" x14ac:dyDescent="0.25">
      <c r="A32" s="1"/>
      <c r="B32" s="1"/>
      <c r="C32" s="19"/>
      <c r="D32" s="127"/>
      <c r="E32" s="16" t="str">
        <f xml:space="preserve"> 'FS Qtr'!E32</f>
        <v>Corporate income tax paid</v>
      </c>
      <c r="F32" s="16">
        <f xml:space="preserve"> 'FS Qtr'!F32</f>
        <v>0</v>
      </c>
      <c r="G32" s="512" t="str">
        <f xml:space="preserve"> 'FS Qtr'!G32</f>
        <v>$ 000s</v>
      </c>
      <c r="H32" s="16">
        <f ca="1" xml:space="preserve"> SUM(J32:BQ32)</f>
        <v>-54408.313677736885</v>
      </c>
      <c r="I32" s="16"/>
      <c r="J32" s="16">
        <f ca="1" xml:space="preserve"> SUMIFS('FS Qtr'!$J32:$IU32, 'FS Qtr'!$J$4:$IU$4, 'FS Ann'!J$4)</f>
        <v>0</v>
      </c>
      <c r="K32" s="16">
        <f ca="1" xml:space="preserve"> SUMIFS('FS Qtr'!$J32:$IU32, 'FS Qtr'!$J$4:$IU$4, 'FS Ann'!K$4)</f>
        <v>0</v>
      </c>
      <c r="L32" s="16">
        <f ca="1" xml:space="preserve"> SUMIFS('FS Qtr'!$J32:$IU32, 'FS Qtr'!$J$4:$IU$4, 'FS Ann'!L$4)</f>
        <v>0</v>
      </c>
      <c r="M32" s="16">
        <f ca="1" xml:space="preserve"> SUMIFS('FS Qtr'!$J32:$IU32, 'FS Qtr'!$J$4:$IU$4, 'FS Ann'!M$4)</f>
        <v>0</v>
      </c>
      <c r="N32" s="16">
        <f ca="1" xml:space="preserve"> SUMIFS('FS Qtr'!$J32:$IU32, 'FS Qtr'!$J$4:$IU$4, 'FS Ann'!N$4)</f>
        <v>0</v>
      </c>
      <c r="O32" s="16">
        <f ca="1" xml:space="preserve"> SUMIFS('FS Qtr'!$J32:$IU32, 'FS Qtr'!$J$4:$IU$4, 'FS Ann'!O$4)</f>
        <v>0</v>
      </c>
      <c r="P32" s="16">
        <f ca="1" xml:space="preserve"> SUMIFS('FS Qtr'!$J32:$IU32, 'FS Qtr'!$J$4:$IU$4, 'FS Ann'!P$4)</f>
        <v>0</v>
      </c>
      <c r="Q32" s="16">
        <f ca="1" xml:space="preserve"> SUMIFS('FS Qtr'!$J32:$IU32, 'FS Qtr'!$J$4:$IU$4, 'FS Ann'!Q$4)</f>
        <v>-192.33611830255012</v>
      </c>
      <c r="R32" s="16">
        <f ca="1" xml:space="preserve"> SUMIFS('FS Qtr'!$J32:$IU32, 'FS Qtr'!$J$4:$IU$4, 'FS Ann'!R$4)</f>
        <v>-1623.7136267651695</v>
      </c>
      <c r="S32" s="16">
        <f ca="1" xml:space="preserve"> SUMIFS('FS Qtr'!$J32:$IU32, 'FS Qtr'!$J$4:$IU$4, 'FS Ann'!S$4)</f>
        <v>-1862.3145955560735</v>
      </c>
      <c r="T32" s="16">
        <f ca="1" xml:space="preserve"> SUMIFS('FS Qtr'!$J32:$IU32, 'FS Qtr'!$J$4:$IU$4, 'FS Ann'!T$4)</f>
        <v>-2070.7666230277791</v>
      </c>
      <c r="U32" s="16">
        <f ca="1" xml:space="preserve"> SUMIFS('FS Qtr'!$J32:$IU32, 'FS Qtr'!$J$4:$IU$4, 'FS Ann'!U$4)</f>
        <v>-2221.4262990645298</v>
      </c>
      <c r="V32" s="16">
        <f ca="1" xml:space="preserve"> SUMIFS('FS Qtr'!$J32:$IU32, 'FS Qtr'!$J$4:$IU$4, 'FS Ann'!V$4)</f>
        <v>-2295.8760784343585</v>
      </c>
      <c r="W32" s="16">
        <f ca="1" xml:space="preserve"> SUMIFS('FS Qtr'!$J32:$IU32, 'FS Qtr'!$J$4:$IU$4, 'FS Ann'!W$4)</f>
        <v>-2353.0615803553201</v>
      </c>
      <c r="X32" s="16">
        <f ca="1" xml:space="preserve"> SUMIFS('FS Qtr'!$J32:$IU32, 'FS Qtr'!$J$4:$IU$4, 'FS Ann'!X$4)</f>
        <v>-2396.9594082323388</v>
      </c>
      <c r="Y32" s="16">
        <f ca="1" xml:space="preserve"> SUMIFS('FS Qtr'!$J32:$IU32, 'FS Qtr'!$J$4:$IU$4, 'FS Ann'!Y$4)</f>
        <v>-2430.0476764871673</v>
      </c>
      <c r="Z32" s="16">
        <f ca="1" xml:space="preserve"> SUMIFS('FS Qtr'!$J32:$IU32, 'FS Qtr'!$J$4:$IU$4, 'FS Ann'!Z$4)</f>
        <v>-2454.3447584665528</v>
      </c>
      <c r="AA32" s="16">
        <f ca="1" xml:space="preserve"> SUMIFS('FS Qtr'!$J32:$IU32, 'FS Qtr'!$J$4:$IU$4, 'FS Ann'!AA$4)</f>
        <v>-2471.4945658683109</v>
      </c>
      <c r="AB32" s="16">
        <f ca="1" xml:space="preserve"> SUMIFS('FS Qtr'!$J32:$IU32, 'FS Qtr'!$J$4:$IU$4, 'FS Ann'!AB$4)</f>
        <v>-2482.8360093652182</v>
      </c>
      <c r="AC32" s="16">
        <f ca="1" xml:space="preserve"> SUMIFS('FS Qtr'!$J32:$IU32, 'FS Qtr'!$J$4:$IU$4, 'FS Ann'!AC$4)</f>
        <v>-2489.4595747156582</v>
      </c>
      <c r="AD32" s="16">
        <f ca="1" xml:space="preserve"> SUMIFS('FS Qtr'!$J32:$IU32, 'FS Qtr'!$J$4:$IU$4, 'FS Ann'!AD$4)</f>
        <v>-2492.253404357727</v>
      </c>
      <c r="AE32" s="16">
        <f ca="1" xml:space="preserve"> SUMIFS('FS Qtr'!$J32:$IU32, 'FS Qtr'!$J$4:$IU$4, 'FS Ann'!AE$4)</f>
        <v>-2491.9408311540224</v>
      </c>
      <c r="AF32" s="16">
        <f ca="1" xml:space="preserve"> SUMIFS('FS Qtr'!$J32:$IU32, 'FS Qtr'!$J$4:$IU$4, 'FS Ann'!AF$4)</f>
        <v>-2489.1109498597507</v>
      </c>
      <c r="AG32" s="16">
        <f ca="1" xml:space="preserve"> SUMIFS('FS Qtr'!$J32:$IU32, 'FS Qtr'!$J$4:$IU$4, 'FS Ann'!AG$4)</f>
        <v>-2484.2435177729644</v>
      </c>
      <c r="AH32" s="16">
        <f ca="1" xml:space="preserve"> SUMIFS('FS Qtr'!$J32:$IU32, 'FS Qtr'!$J$4:$IU$4, 'FS Ann'!AH$4)</f>
        <v>-2477.7292364682253</v>
      </c>
      <c r="AI32" s="16">
        <f ca="1" xml:space="preserve"> SUMIFS('FS Qtr'!$J32:$IU32, 'FS Qtr'!$J$4:$IU$4, 'FS Ann'!AI$4)</f>
        <v>-2469.8862713938438</v>
      </c>
      <c r="AJ32" s="16">
        <f ca="1" xml:space="preserve"> SUMIFS('FS Qtr'!$J32:$IU32, 'FS Qtr'!$J$4:$IU$4, 'FS Ann'!AJ$4)</f>
        <v>-2460.9737071854979</v>
      </c>
      <c r="AK32" s="16">
        <f ca="1" xml:space="preserve"> SUMIFS('FS Qtr'!$J32:$IU32, 'FS Qtr'!$J$4:$IU$4, 'FS Ann'!AK$4)</f>
        <v>-2451.2025071017069</v>
      </c>
      <c r="AL32" s="16">
        <f ca="1" xml:space="preserve"> SUMIFS('FS Qtr'!$J32:$IU32, 'FS Qtr'!$J$4:$IU$4, 'FS Ann'!AL$4)</f>
        <v>-2440.7444395509538</v>
      </c>
      <c r="AM32" s="16">
        <f ca="1" xml:space="preserve"> SUMIFS('FS Qtr'!$J32:$IU32, 'FS Qtr'!$J$4:$IU$4, 'FS Ann'!AM$4)</f>
        <v>-2429.7393488022676</v>
      </c>
      <c r="AN32" s="16">
        <f ca="1" xml:space="preserve"> SUMIFS('FS Qtr'!$J32:$IU32, 'FS Qtr'!$J$4:$IU$4, 'FS Ann'!AN$4)</f>
        <v>-2375.8525494489195</v>
      </c>
      <c r="AO32" s="16">
        <f ca="1" xml:space="preserve"> SUMIFS('FS Qtr'!$J32:$IU32, 'FS Qtr'!$J$4:$IU$4, 'FS Ann'!AO$4)</f>
        <v>0</v>
      </c>
      <c r="AP32" s="16">
        <f ca="1" xml:space="preserve"> SUMIFS('FS Qtr'!$J32:$IU32, 'FS Qtr'!$J$4:$IU$4, 'FS Ann'!AP$4)</f>
        <v>0</v>
      </c>
      <c r="AQ32" s="16">
        <f ca="1" xml:space="preserve"> SUMIFS('FS Qtr'!$J32:$IU32, 'FS Qtr'!$J$4:$IU$4, 'FS Ann'!AQ$4)</f>
        <v>0</v>
      </c>
      <c r="AR32" s="16">
        <f ca="1" xml:space="preserve"> SUMIFS('FS Qtr'!$J32:$IU32, 'FS Qtr'!$J$4:$IU$4, 'FS Ann'!AR$4)</f>
        <v>0</v>
      </c>
      <c r="AS32" s="16">
        <f ca="1" xml:space="preserve"> SUMIFS('FS Qtr'!$J32:$IU32, 'FS Qtr'!$J$4:$IU$4, 'FS Ann'!AS$4)</f>
        <v>0</v>
      </c>
      <c r="AT32" s="16">
        <f ca="1" xml:space="preserve"> SUMIFS('FS Qtr'!$J32:$IU32, 'FS Qtr'!$J$4:$IU$4, 'FS Ann'!AT$4)</f>
        <v>0</v>
      </c>
      <c r="AU32" s="16">
        <f ca="1" xml:space="preserve"> SUMIFS('FS Qtr'!$J32:$IU32, 'FS Qtr'!$J$4:$IU$4, 'FS Ann'!AU$4)</f>
        <v>0</v>
      </c>
      <c r="AV32" s="16">
        <f ca="1" xml:space="preserve"> SUMIFS('FS Qtr'!$J32:$IU32, 'FS Qtr'!$J$4:$IU$4, 'FS Ann'!AV$4)</f>
        <v>0</v>
      </c>
      <c r="AW32" s="16">
        <f ca="1" xml:space="preserve"> SUMIFS('FS Qtr'!$J32:$IU32, 'FS Qtr'!$J$4:$IU$4, 'FS Ann'!AW$4)</f>
        <v>0</v>
      </c>
      <c r="AX32" s="16">
        <f ca="1" xml:space="preserve"> SUMIFS('FS Qtr'!$J32:$IU32, 'FS Qtr'!$J$4:$IU$4, 'FS Ann'!AX$4)</f>
        <v>0</v>
      </c>
      <c r="AY32" s="16">
        <f ca="1" xml:space="preserve"> SUMIFS('FS Qtr'!$J32:$IU32, 'FS Qtr'!$J$4:$IU$4, 'FS Ann'!AY$4)</f>
        <v>0</v>
      </c>
      <c r="AZ32" s="16">
        <f ca="1" xml:space="preserve"> SUMIFS('FS Qtr'!$J32:$IU32, 'FS Qtr'!$J$4:$IU$4, 'FS Ann'!AZ$4)</f>
        <v>0</v>
      </c>
      <c r="BA32" s="16">
        <f ca="1" xml:space="preserve"> SUMIFS('FS Qtr'!$J32:$IU32, 'FS Qtr'!$J$4:$IU$4, 'FS Ann'!BA$4)</f>
        <v>0</v>
      </c>
      <c r="BB32" s="16">
        <f ca="1" xml:space="preserve"> SUMIFS('FS Qtr'!$J32:$IU32, 'FS Qtr'!$J$4:$IU$4, 'FS Ann'!BB$4)</f>
        <v>0</v>
      </c>
      <c r="BC32" s="16">
        <f ca="1" xml:space="preserve"> SUMIFS('FS Qtr'!$J32:$IU32, 'FS Qtr'!$J$4:$IU$4, 'FS Ann'!BC$4)</f>
        <v>0</v>
      </c>
      <c r="BD32" s="16">
        <f xml:space="preserve"> SUMIFS('FS Qtr'!$J32:$IU32, 'FS Qtr'!$J$4:$IU$4, 'FS Ann'!BD$4)</f>
        <v>0</v>
      </c>
    </row>
    <row r="33" spans="1:56" outlineLevel="1" x14ac:dyDescent="0.25">
      <c r="A33" s="1"/>
      <c r="B33" s="1"/>
      <c r="C33" s="19"/>
      <c r="D33" s="127"/>
      <c r="E33" s="128" t="s">
        <v>91</v>
      </c>
      <c r="F33" s="128"/>
      <c r="G33" s="435" t="str">
        <f>SMU</f>
        <v>$ 000s</v>
      </c>
      <c r="H33" s="309">
        <f ca="1" xml:space="preserve"> SUM(J33:PY33)</f>
        <v>340885.98082533589</v>
      </c>
      <c r="I33" s="128"/>
      <c r="J33" s="128">
        <f t="shared" ref="J33:BD33" ca="1" si="6">SUM(J30:J32)</f>
        <v>0</v>
      </c>
      <c r="K33" s="128">
        <f t="shared" ca="1" si="6"/>
        <v>14262.500000000002</v>
      </c>
      <c r="L33" s="128">
        <f t="shared" ca="1" si="6"/>
        <v>14184.079601990052</v>
      </c>
      <c r="M33" s="128">
        <f t="shared" ca="1" si="6"/>
        <v>14106.049355213985</v>
      </c>
      <c r="N33" s="128">
        <f t="shared" ca="1" si="6"/>
        <v>14028.407318620881</v>
      </c>
      <c r="O33" s="128">
        <f t="shared" ca="1" si="6"/>
        <v>13951.151560816803</v>
      </c>
      <c r="P33" s="128">
        <f t="shared" ca="1" si="6"/>
        <v>13874.280160016722</v>
      </c>
      <c r="Q33" s="128">
        <f t="shared" ca="1" si="6"/>
        <v>13605.45508569419</v>
      </c>
      <c r="R33" s="128">
        <f t="shared" ca="1" si="6"/>
        <v>12097.969163281337</v>
      </c>
      <c r="S33" s="128">
        <f t="shared" ca="1" si="6"/>
        <v>11783.638429365828</v>
      </c>
      <c r="T33" s="128">
        <f t="shared" ca="1" si="6"/>
        <v>11499.833401770135</v>
      </c>
      <c r="U33" s="128">
        <f t="shared" ca="1" si="6"/>
        <v>11274.195616157278</v>
      </c>
      <c r="V33" s="128">
        <f t="shared" ca="1" si="6"/>
        <v>11125.140752632116</v>
      </c>
      <c r="W33" s="128">
        <f t="shared" ca="1" si="6"/>
        <v>10993.721336128739</v>
      </c>
      <c r="X33" s="128">
        <f t="shared" ca="1" si="6"/>
        <v>10875.958916627424</v>
      </c>
      <c r="Y33" s="128">
        <f t="shared" ca="1" si="6"/>
        <v>10769.373542278769</v>
      </c>
      <c r="Z33" s="128">
        <f t="shared" ca="1" si="6"/>
        <v>10671.945011449803</v>
      </c>
      <c r="AA33" s="128">
        <f t="shared" ca="1" si="6"/>
        <v>10582.027593252438</v>
      </c>
      <c r="AB33" s="128">
        <f t="shared" ca="1" si="6"/>
        <v>10498.280566874339</v>
      </c>
      <c r="AC33" s="128">
        <f t="shared" ca="1" si="6"/>
        <v>10419.611645423209</v>
      </c>
      <c r="AD33" s="128">
        <f t="shared" ca="1" si="6"/>
        <v>10345.130894287913</v>
      </c>
      <c r="AE33" s="128">
        <f t="shared" ca="1" si="6"/>
        <v>10274.113197349099</v>
      </c>
      <c r="AF33" s="128">
        <f t="shared" ca="1" si="6"/>
        <v>10205.967685466747</v>
      </c>
      <c r="AG33" s="128">
        <f t="shared" ca="1" si="6"/>
        <v>10140.212835785742</v>
      </c>
      <c r="AH33" s="128">
        <f t="shared" ca="1" si="6"/>
        <v>10076.45618995835</v>
      </c>
      <c r="AI33" s="128">
        <f t="shared" ca="1" si="6"/>
        <v>10014.377834503246</v>
      </c>
      <c r="AJ33" s="128">
        <f t="shared" ca="1" si="6"/>
        <v>9953.7169454484228</v>
      </c>
      <c r="AK33" s="128">
        <f t="shared" ca="1" si="6"/>
        <v>9894.2608288524461</v>
      </c>
      <c r="AL33" s="128">
        <f t="shared" ca="1" si="6"/>
        <v>9835.8359942342759</v>
      </c>
      <c r="AM33" s="128">
        <f t="shared" ca="1" si="6"/>
        <v>9778.3008838198548</v>
      </c>
      <c r="AN33" s="128">
        <f t="shared" ca="1" si="6"/>
        <v>9763.9884780357825</v>
      </c>
      <c r="AO33" s="128">
        <f t="shared" ca="1" si="6"/>
        <v>0</v>
      </c>
      <c r="AP33" s="128">
        <f t="shared" ca="1" si="6"/>
        <v>0</v>
      </c>
      <c r="AQ33" s="128">
        <f t="shared" ca="1" si="6"/>
        <v>0</v>
      </c>
      <c r="AR33" s="128">
        <f t="shared" ca="1" si="6"/>
        <v>0</v>
      </c>
      <c r="AS33" s="128">
        <f t="shared" ca="1" si="6"/>
        <v>0</v>
      </c>
      <c r="AT33" s="128">
        <f t="shared" ca="1" si="6"/>
        <v>0</v>
      </c>
      <c r="AU33" s="128">
        <f t="shared" ca="1" si="6"/>
        <v>0</v>
      </c>
      <c r="AV33" s="128">
        <f t="shared" ca="1" si="6"/>
        <v>0</v>
      </c>
      <c r="AW33" s="128">
        <f t="shared" ca="1" si="6"/>
        <v>0</v>
      </c>
      <c r="AX33" s="128">
        <f t="shared" ca="1" si="6"/>
        <v>0</v>
      </c>
      <c r="AY33" s="128">
        <f t="shared" ca="1" si="6"/>
        <v>0</v>
      </c>
      <c r="AZ33" s="128">
        <f t="shared" ca="1" si="6"/>
        <v>0</v>
      </c>
      <c r="BA33" s="128">
        <f t="shared" ca="1" si="6"/>
        <v>0</v>
      </c>
      <c r="BB33" s="128">
        <f t="shared" ca="1" si="6"/>
        <v>0</v>
      </c>
      <c r="BC33" s="128">
        <f t="shared" ca="1" si="6"/>
        <v>0</v>
      </c>
      <c r="BD33" s="128">
        <f t="shared" si="6"/>
        <v>0</v>
      </c>
    </row>
    <row r="34" spans="1:56" outlineLevel="1" x14ac:dyDescent="0.25">
      <c r="A34" s="1"/>
      <c r="B34" s="1"/>
      <c r="C34" s="19"/>
      <c r="D34" s="127"/>
      <c r="E34" s="16"/>
      <c r="F34" s="16"/>
      <c r="G34" s="512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</row>
    <row r="35" spans="1:56" outlineLevel="1" x14ac:dyDescent="0.25">
      <c r="A35" s="1"/>
      <c r="B35" s="1"/>
      <c r="C35" s="19"/>
      <c r="D35" s="127"/>
      <c r="E35" s="16" t="str">
        <f xml:space="preserve"> 'FS Qtr'!E35</f>
        <v>Senior debt interest</v>
      </c>
      <c r="F35" s="16">
        <f xml:space="preserve"> 'FS Qtr'!F35</f>
        <v>0</v>
      </c>
      <c r="G35" s="512" t="str">
        <f xml:space="preserve"> 'FS Qtr'!G35</f>
        <v>$ 000s</v>
      </c>
      <c r="H35" s="16">
        <f ca="1" xml:space="preserve"> SUM(J35:BQ35)</f>
        <v>-22932.612499999996</v>
      </c>
      <c r="I35" s="16"/>
      <c r="J35" s="16">
        <f ca="1" xml:space="preserve"> SUMIFS('FS Qtr'!$J35:$IU35, 'FS Qtr'!$J$4:$IU$4, 'FS Ann'!J$4)</f>
        <v>0</v>
      </c>
      <c r="K35" s="16">
        <f ca="1" xml:space="preserve"> SUMIFS('FS Qtr'!$J35:$IU35, 'FS Qtr'!$J$4:$IU$4, 'FS Ann'!K$4)</f>
        <v>-4304.0375000000004</v>
      </c>
      <c r="L35" s="16">
        <f ca="1" xml:space="preserve"> SUMIFS('FS Qtr'!$J35:$IU35, 'FS Qtr'!$J$4:$IU$4, 'FS Ann'!L$4)</f>
        <v>-3856.9124999999999</v>
      </c>
      <c r="M35" s="16">
        <f ca="1" xml:space="preserve"> SUMIFS('FS Qtr'!$J35:$IU35, 'FS Qtr'!$J$4:$IU$4, 'FS Ann'!M$4)</f>
        <v>-3418.6687499999998</v>
      </c>
      <c r="N35" s="16">
        <f ca="1" xml:space="preserve"> SUMIFS('FS Qtr'!$J35:$IU35, 'FS Qtr'!$J$4:$IU$4, 'FS Ann'!N$4)</f>
        <v>-2962.6624999999999</v>
      </c>
      <c r="O35" s="16">
        <f ca="1" xml:space="preserve"> SUMIFS('FS Qtr'!$J35:$IU35, 'FS Qtr'!$J$4:$IU$4, 'FS Ann'!O$4)</f>
        <v>-2515.5374999999999</v>
      </c>
      <c r="P35" s="16">
        <f ca="1" xml:space="preserve"> SUMIFS('FS Qtr'!$J35:$IU35, 'FS Qtr'!$J$4:$IU$4, 'FS Ann'!P$4)</f>
        <v>-2068.4124999999999</v>
      </c>
      <c r="Q35" s="16">
        <f ca="1" xml:space="preserve"> SUMIFS('FS Qtr'!$J35:$IU35, 'FS Qtr'!$J$4:$IU$4, 'FS Ann'!Q$4)</f>
        <v>-1625.2687499999997</v>
      </c>
      <c r="R35" s="16">
        <f ca="1" xml:space="preserve"> SUMIFS('FS Qtr'!$J35:$IU35, 'FS Qtr'!$J$4:$IU$4, 'FS Ann'!R$4)</f>
        <v>-1174.1624999999999</v>
      </c>
      <c r="S35" s="16">
        <f ca="1" xml:space="preserve"> SUMIFS('FS Qtr'!$J35:$IU35, 'FS Qtr'!$J$4:$IU$4, 'FS Ann'!S$4)</f>
        <v>-727.03749999999991</v>
      </c>
      <c r="T35" s="16">
        <f ca="1" xml:space="preserve"> SUMIFS('FS Qtr'!$J35:$IU35, 'FS Qtr'!$J$4:$IU$4, 'FS Ann'!T$4)</f>
        <v>-279.91250000000002</v>
      </c>
      <c r="U35" s="16">
        <f ca="1" xml:space="preserve"> SUMIFS('FS Qtr'!$J35:$IU35, 'FS Qtr'!$J$4:$IU$4, 'FS Ann'!U$4)</f>
        <v>0</v>
      </c>
      <c r="V35" s="16">
        <f ca="1" xml:space="preserve"> SUMIFS('FS Qtr'!$J35:$IU35, 'FS Qtr'!$J$4:$IU$4, 'FS Ann'!V$4)</f>
        <v>0</v>
      </c>
      <c r="W35" s="16">
        <f ca="1" xml:space="preserve"> SUMIFS('FS Qtr'!$J35:$IU35, 'FS Qtr'!$J$4:$IU$4, 'FS Ann'!W$4)</f>
        <v>0</v>
      </c>
      <c r="X35" s="16">
        <f ca="1" xml:space="preserve"> SUMIFS('FS Qtr'!$J35:$IU35, 'FS Qtr'!$J$4:$IU$4, 'FS Ann'!X$4)</f>
        <v>0</v>
      </c>
      <c r="Y35" s="16">
        <f ca="1" xml:space="preserve"> SUMIFS('FS Qtr'!$J35:$IU35, 'FS Qtr'!$J$4:$IU$4, 'FS Ann'!Y$4)</f>
        <v>0</v>
      </c>
      <c r="Z35" s="16">
        <f ca="1" xml:space="preserve"> SUMIFS('FS Qtr'!$J35:$IU35, 'FS Qtr'!$J$4:$IU$4, 'FS Ann'!Z$4)</f>
        <v>0</v>
      </c>
      <c r="AA35" s="16">
        <f ca="1" xml:space="preserve"> SUMIFS('FS Qtr'!$J35:$IU35, 'FS Qtr'!$J$4:$IU$4, 'FS Ann'!AA$4)</f>
        <v>0</v>
      </c>
      <c r="AB35" s="16">
        <f ca="1" xml:space="preserve"> SUMIFS('FS Qtr'!$J35:$IU35, 'FS Qtr'!$J$4:$IU$4, 'FS Ann'!AB$4)</f>
        <v>0</v>
      </c>
      <c r="AC35" s="16">
        <f ca="1" xml:space="preserve"> SUMIFS('FS Qtr'!$J35:$IU35, 'FS Qtr'!$J$4:$IU$4, 'FS Ann'!AC$4)</f>
        <v>0</v>
      </c>
      <c r="AD35" s="16">
        <f ca="1" xml:space="preserve"> SUMIFS('FS Qtr'!$J35:$IU35, 'FS Qtr'!$J$4:$IU$4, 'FS Ann'!AD$4)</f>
        <v>0</v>
      </c>
      <c r="AE35" s="16">
        <f ca="1" xml:space="preserve"> SUMIFS('FS Qtr'!$J35:$IU35, 'FS Qtr'!$J$4:$IU$4, 'FS Ann'!AE$4)</f>
        <v>0</v>
      </c>
      <c r="AF35" s="16">
        <f ca="1" xml:space="preserve"> SUMIFS('FS Qtr'!$J35:$IU35, 'FS Qtr'!$J$4:$IU$4, 'FS Ann'!AF$4)</f>
        <v>0</v>
      </c>
      <c r="AG35" s="16">
        <f ca="1" xml:space="preserve"> SUMIFS('FS Qtr'!$J35:$IU35, 'FS Qtr'!$J$4:$IU$4, 'FS Ann'!AG$4)</f>
        <v>0</v>
      </c>
      <c r="AH35" s="16">
        <f ca="1" xml:space="preserve"> SUMIFS('FS Qtr'!$J35:$IU35, 'FS Qtr'!$J$4:$IU$4, 'FS Ann'!AH$4)</f>
        <v>0</v>
      </c>
      <c r="AI35" s="16">
        <f ca="1" xml:space="preserve"> SUMIFS('FS Qtr'!$J35:$IU35, 'FS Qtr'!$J$4:$IU$4, 'FS Ann'!AI$4)</f>
        <v>0</v>
      </c>
      <c r="AJ35" s="16">
        <f ca="1" xml:space="preserve"> SUMIFS('FS Qtr'!$J35:$IU35, 'FS Qtr'!$J$4:$IU$4, 'FS Ann'!AJ$4)</f>
        <v>0</v>
      </c>
      <c r="AK35" s="16">
        <f ca="1" xml:space="preserve"> SUMIFS('FS Qtr'!$J35:$IU35, 'FS Qtr'!$J$4:$IU$4, 'FS Ann'!AK$4)</f>
        <v>0</v>
      </c>
      <c r="AL35" s="16">
        <f ca="1" xml:space="preserve"> SUMIFS('FS Qtr'!$J35:$IU35, 'FS Qtr'!$J$4:$IU$4, 'FS Ann'!AL$4)</f>
        <v>0</v>
      </c>
      <c r="AM35" s="16">
        <f ca="1" xml:space="preserve"> SUMIFS('FS Qtr'!$J35:$IU35, 'FS Qtr'!$J$4:$IU$4, 'FS Ann'!AM$4)</f>
        <v>0</v>
      </c>
      <c r="AN35" s="16">
        <f ca="1" xml:space="preserve"> SUMIFS('FS Qtr'!$J35:$IU35, 'FS Qtr'!$J$4:$IU$4, 'FS Ann'!AN$4)</f>
        <v>0</v>
      </c>
      <c r="AO35" s="16">
        <f ca="1" xml:space="preserve"> SUMIFS('FS Qtr'!$J35:$IU35, 'FS Qtr'!$J$4:$IU$4, 'FS Ann'!AO$4)</f>
        <v>0</v>
      </c>
      <c r="AP35" s="16">
        <f ca="1" xml:space="preserve"> SUMIFS('FS Qtr'!$J35:$IU35, 'FS Qtr'!$J$4:$IU$4, 'FS Ann'!AP$4)</f>
        <v>0</v>
      </c>
      <c r="AQ35" s="16">
        <f ca="1" xml:space="preserve"> SUMIFS('FS Qtr'!$J35:$IU35, 'FS Qtr'!$J$4:$IU$4, 'FS Ann'!AQ$4)</f>
        <v>0</v>
      </c>
      <c r="AR35" s="16">
        <f ca="1" xml:space="preserve"> SUMIFS('FS Qtr'!$J35:$IU35, 'FS Qtr'!$J$4:$IU$4, 'FS Ann'!AR$4)</f>
        <v>0</v>
      </c>
      <c r="AS35" s="16">
        <f ca="1" xml:space="preserve"> SUMIFS('FS Qtr'!$J35:$IU35, 'FS Qtr'!$J$4:$IU$4, 'FS Ann'!AS$4)</f>
        <v>0</v>
      </c>
      <c r="AT35" s="16">
        <f ca="1" xml:space="preserve"> SUMIFS('FS Qtr'!$J35:$IU35, 'FS Qtr'!$J$4:$IU$4, 'FS Ann'!AT$4)</f>
        <v>0</v>
      </c>
      <c r="AU35" s="16">
        <f ca="1" xml:space="preserve"> SUMIFS('FS Qtr'!$J35:$IU35, 'FS Qtr'!$J$4:$IU$4, 'FS Ann'!AU$4)</f>
        <v>0</v>
      </c>
      <c r="AV35" s="16">
        <f ca="1" xml:space="preserve"> SUMIFS('FS Qtr'!$J35:$IU35, 'FS Qtr'!$J$4:$IU$4, 'FS Ann'!AV$4)</f>
        <v>0</v>
      </c>
      <c r="AW35" s="16">
        <f ca="1" xml:space="preserve"> SUMIFS('FS Qtr'!$J35:$IU35, 'FS Qtr'!$J$4:$IU$4, 'FS Ann'!AW$4)</f>
        <v>0</v>
      </c>
      <c r="AX35" s="16">
        <f ca="1" xml:space="preserve"> SUMIFS('FS Qtr'!$J35:$IU35, 'FS Qtr'!$J$4:$IU$4, 'FS Ann'!AX$4)</f>
        <v>0</v>
      </c>
      <c r="AY35" s="16">
        <f ca="1" xml:space="preserve"> SUMIFS('FS Qtr'!$J35:$IU35, 'FS Qtr'!$J$4:$IU$4, 'FS Ann'!AY$4)</f>
        <v>0</v>
      </c>
      <c r="AZ35" s="16">
        <f ca="1" xml:space="preserve"> SUMIFS('FS Qtr'!$J35:$IU35, 'FS Qtr'!$J$4:$IU$4, 'FS Ann'!AZ$4)</f>
        <v>0</v>
      </c>
      <c r="BA35" s="16">
        <f ca="1" xml:space="preserve"> SUMIFS('FS Qtr'!$J35:$IU35, 'FS Qtr'!$J$4:$IU$4, 'FS Ann'!BA$4)</f>
        <v>0</v>
      </c>
      <c r="BB35" s="16">
        <f ca="1" xml:space="preserve"> SUMIFS('FS Qtr'!$J35:$IU35, 'FS Qtr'!$J$4:$IU$4, 'FS Ann'!BB$4)</f>
        <v>0</v>
      </c>
      <c r="BC35" s="16">
        <f ca="1" xml:space="preserve"> SUMIFS('FS Qtr'!$J35:$IU35, 'FS Qtr'!$J$4:$IU$4, 'FS Ann'!BC$4)</f>
        <v>0</v>
      </c>
      <c r="BD35" s="16">
        <f xml:space="preserve"> SUMIFS('FS Qtr'!$J35:$IU35, 'FS Qtr'!$J$4:$IU$4, 'FS Ann'!BD$4)</f>
        <v>0</v>
      </c>
    </row>
    <row r="36" spans="1:56" outlineLevel="1" x14ac:dyDescent="0.25">
      <c r="A36" s="1"/>
      <c r="B36" s="1"/>
      <c r="C36" s="19"/>
      <c r="D36" s="127"/>
      <c r="E36" s="16" t="str">
        <f xml:space="preserve"> 'FS Qtr'!E36</f>
        <v>Senior debt level principal repayment</v>
      </c>
      <c r="F36" s="16">
        <f xml:space="preserve"> 'FS Qtr'!F36</f>
        <v>0</v>
      </c>
      <c r="G36" s="512" t="str">
        <f xml:space="preserve"> 'FS Qtr'!G36</f>
        <v>$ 000s</v>
      </c>
      <c r="H36" s="16">
        <f ca="1" xml:space="preserve"> SUM(J36:BQ36)</f>
        <v>-70000</v>
      </c>
      <c r="I36" s="16"/>
      <c r="J36" s="16">
        <f ca="1" xml:space="preserve"> SUMIFS('FS Qtr'!$J36:$IU36, 'FS Qtr'!$J$4:$IU$4, 'FS Ann'!J$4)</f>
        <v>0</v>
      </c>
      <c r="K36" s="16">
        <f ca="1" xml:space="preserve"> SUMIFS('FS Qtr'!$J36:$IU36, 'FS Qtr'!$J$4:$IU$4, 'FS Ann'!K$4)</f>
        <v>-7000</v>
      </c>
      <c r="L36" s="16">
        <f ca="1" xml:space="preserve"> SUMIFS('FS Qtr'!$J36:$IU36, 'FS Qtr'!$J$4:$IU$4, 'FS Ann'!L$4)</f>
        <v>-7000</v>
      </c>
      <c r="M36" s="16">
        <f ca="1" xml:space="preserve"> SUMIFS('FS Qtr'!$J36:$IU36, 'FS Qtr'!$J$4:$IU$4, 'FS Ann'!M$4)</f>
        <v>-7000</v>
      </c>
      <c r="N36" s="16">
        <f ca="1" xml:space="preserve"> SUMIFS('FS Qtr'!$J36:$IU36, 'FS Qtr'!$J$4:$IU$4, 'FS Ann'!N$4)</f>
        <v>-7000</v>
      </c>
      <c r="O36" s="16">
        <f ca="1" xml:space="preserve"> SUMIFS('FS Qtr'!$J36:$IU36, 'FS Qtr'!$J$4:$IU$4, 'FS Ann'!O$4)</f>
        <v>-7000</v>
      </c>
      <c r="P36" s="16">
        <f ca="1" xml:space="preserve"> SUMIFS('FS Qtr'!$J36:$IU36, 'FS Qtr'!$J$4:$IU$4, 'FS Ann'!P$4)</f>
        <v>-7000</v>
      </c>
      <c r="Q36" s="16">
        <f ca="1" xml:space="preserve"> SUMIFS('FS Qtr'!$J36:$IU36, 'FS Qtr'!$J$4:$IU$4, 'FS Ann'!Q$4)</f>
        <v>-7000</v>
      </c>
      <c r="R36" s="16">
        <f ca="1" xml:space="preserve"> SUMIFS('FS Qtr'!$J36:$IU36, 'FS Qtr'!$J$4:$IU$4, 'FS Ann'!R$4)</f>
        <v>-7000</v>
      </c>
      <c r="S36" s="16">
        <f ca="1" xml:space="preserve"> SUMIFS('FS Qtr'!$J36:$IU36, 'FS Qtr'!$J$4:$IU$4, 'FS Ann'!S$4)</f>
        <v>-7000</v>
      </c>
      <c r="T36" s="16">
        <f ca="1" xml:space="preserve"> SUMIFS('FS Qtr'!$J36:$IU36, 'FS Qtr'!$J$4:$IU$4, 'FS Ann'!T$4)</f>
        <v>-7000</v>
      </c>
      <c r="U36" s="16">
        <f ca="1" xml:space="preserve"> SUMIFS('FS Qtr'!$J36:$IU36, 'FS Qtr'!$J$4:$IU$4, 'FS Ann'!U$4)</f>
        <v>0</v>
      </c>
      <c r="V36" s="16">
        <f ca="1" xml:space="preserve"> SUMIFS('FS Qtr'!$J36:$IU36, 'FS Qtr'!$J$4:$IU$4, 'FS Ann'!V$4)</f>
        <v>0</v>
      </c>
      <c r="W36" s="16">
        <f ca="1" xml:space="preserve"> SUMIFS('FS Qtr'!$J36:$IU36, 'FS Qtr'!$J$4:$IU$4, 'FS Ann'!W$4)</f>
        <v>0</v>
      </c>
      <c r="X36" s="16">
        <f ca="1" xml:space="preserve"> SUMIFS('FS Qtr'!$J36:$IU36, 'FS Qtr'!$J$4:$IU$4, 'FS Ann'!X$4)</f>
        <v>0</v>
      </c>
      <c r="Y36" s="16">
        <f ca="1" xml:space="preserve"> SUMIFS('FS Qtr'!$J36:$IU36, 'FS Qtr'!$J$4:$IU$4, 'FS Ann'!Y$4)</f>
        <v>0</v>
      </c>
      <c r="Z36" s="16">
        <f ca="1" xml:space="preserve"> SUMIFS('FS Qtr'!$J36:$IU36, 'FS Qtr'!$J$4:$IU$4, 'FS Ann'!Z$4)</f>
        <v>0</v>
      </c>
      <c r="AA36" s="16">
        <f ca="1" xml:space="preserve"> SUMIFS('FS Qtr'!$J36:$IU36, 'FS Qtr'!$J$4:$IU$4, 'FS Ann'!AA$4)</f>
        <v>0</v>
      </c>
      <c r="AB36" s="16">
        <f ca="1" xml:space="preserve"> SUMIFS('FS Qtr'!$J36:$IU36, 'FS Qtr'!$J$4:$IU$4, 'FS Ann'!AB$4)</f>
        <v>0</v>
      </c>
      <c r="AC36" s="16">
        <f ca="1" xml:space="preserve"> SUMIFS('FS Qtr'!$J36:$IU36, 'FS Qtr'!$J$4:$IU$4, 'FS Ann'!AC$4)</f>
        <v>0</v>
      </c>
      <c r="AD36" s="16">
        <f ca="1" xml:space="preserve"> SUMIFS('FS Qtr'!$J36:$IU36, 'FS Qtr'!$J$4:$IU$4, 'FS Ann'!AD$4)</f>
        <v>0</v>
      </c>
      <c r="AE36" s="16">
        <f ca="1" xml:space="preserve"> SUMIFS('FS Qtr'!$J36:$IU36, 'FS Qtr'!$J$4:$IU$4, 'FS Ann'!AE$4)</f>
        <v>0</v>
      </c>
      <c r="AF36" s="16">
        <f ca="1" xml:space="preserve"> SUMIFS('FS Qtr'!$J36:$IU36, 'FS Qtr'!$J$4:$IU$4, 'FS Ann'!AF$4)</f>
        <v>0</v>
      </c>
      <c r="AG36" s="16">
        <f ca="1" xml:space="preserve"> SUMIFS('FS Qtr'!$J36:$IU36, 'FS Qtr'!$J$4:$IU$4, 'FS Ann'!AG$4)</f>
        <v>0</v>
      </c>
      <c r="AH36" s="16">
        <f ca="1" xml:space="preserve"> SUMIFS('FS Qtr'!$J36:$IU36, 'FS Qtr'!$J$4:$IU$4, 'FS Ann'!AH$4)</f>
        <v>0</v>
      </c>
      <c r="AI36" s="16">
        <f ca="1" xml:space="preserve"> SUMIFS('FS Qtr'!$J36:$IU36, 'FS Qtr'!$J$4:$IU$4, 'FS Ann'!AI$4)</f>
        <v>0</v>
      </c>
      <c r="AJ36" s="16">
        <f ca="1" xml:space="preserve"> SUMIFS('FS Qtr'!$J36:$IU36, 'FS Qtr'!$J$4:$IU$4, 'FS Ann'!AJ$4)</f>
        <v>0</v>
      </c>
      <c r="AK36" s="16">
        <f ca="1" xml:space="preserve"> SUMIFS('FS Qtr'!$J36:$IU36, 'FS Qtr'!$J$4:$IU$4, 'FS Ann'!AK$4)</f>
        <v>0</v>
      </c>
      <c r="AL36" s="16">
        <f ca="1" xml:space="preserve"> SUMIFS('FS Qtr'!$J36:$IU36, 'FS Qtr'!$J$4:$IU$4, 'FS Ann'!AL$4)</f>
        <v>0</v>
      </c>
      <c r="AM36" s="16">
        <f ca="1" xml:space="preserve"> SUMIFS('FS Qtr'!$J36:$IU36, 'FS Qtr'!$J$4:$IU$4, 'FS Ann'!AM$4)</f>
        <v>0</v>
      </c>
      <c r="AN36" s="16">
        <f ca="1" xml:space="preserve"> SUMIFS('FS Qtr'!$J36:$IU36, 'FS Qtr'!$J$4:$IU$4, 'FS Ann'!AN$4)</f>
        <v>0</v>
      </c>
      <c r="AO36" s="16">
        <f ca="1" xml:space="preserve"> SUMIFS('FS Qtr'!$J36:$IU36, 'FS Qtr'!$J$4:$IU$4, 'FS Ann'!AO$4)</f>
        <v>0</v>
      </c>
      <c r="AP36" s="16">
        <f ca="1" xml:space="preserve"> SUMIFS('FS Qtr'!$J36:$IU36, 'FS Qtr'!$J$4:$IU$4, 'FS Ann'!AP$4)</f>
        <v>0</v>
      </c>
      <c r="AQ36" s="16">
        <f ca="1" xml:space="preserve"> SUMIFS('FS Qtr'!$J36:$IU36, 'FS Qtr'!$J$4:$IU$4, 'FS Ann'!AQ$4)</f>
        <v>0</v>
      </c>
      <c r="AR36" s="16">
        <f ca="1" xml:space="preserve"> SUMIFS('FS Qtr'!$J36:$IU36, 'FS Qtr'!$J$4:$IU$4, 'FS Ann'!AR$4)</f>
        <v>0</v>
      </c>
      <c r="AS36" s="16">
        <f ca="1" xml:space="preserve"> SUMIFS('FS Qtr'!$J36:$IU36, 'FS Qtr'!$J$4:$IU$4, 'FS Ann'!AS$4)</f>
        <v>0</v>
      </c>
      <c r="AT36" s="16">
        <f ca="1" xml:space="preserve"> SUMIFS('FS Qtr'!$J36:$IU36, 'FS Qtr'!$J$4:$IU$4, 'FS Ann'!AT$4)</f>
        <v>0</v>
      </c>
      <c r="AU36" s="16">
        <f ca="1" xml:space="preserve"> SUMIFS('FS Qtr'!$J36:$IU36, 'FS Qtr'!$J$4:$IU$4, 'FS Ann'!AU$4)</f>
        <v>0</v>
      </c>
      <c r="AV36" s="16">
        <f ca="1" xml:space="preserve"> SUMIFS('FS Qtr'!$J36:$IU36, 'FS Qtr'!$J$4:$IU$4, 'FS Ann'!AV$4)</f>
        <v>0</v>
      </c>
      <c r="AW36" s="16">
        <f ca="1" xml:space="preserve"> SUMIFS('FS Qtr'!$J36:$IU36, 'FS Qtr'!$J$4:$IU$4, 'FS Ann'!AW$4)</f>
        <v>0</v>
      </c>
      <c r="AX36" s="16">
        <f ca="1" xml:space="preserve"> SUMIFS('FS Qtr'!$J36:$IU36, 'FS Qtr'!$J$4:$IU$4, 'FS Ann'!AX$4)</f>
        <v>0</v>
      </c>
      <c r="AY36" s="16">
        <f ca="1" xml:space="preserve"> SUMIFS('FS Qtr'!$J36:$IU36, 'FS Qtr'!$J$4:$IU$4, 'FS Ann'!AY$4)</f>
        <v>0</v>
      </c>
      <c r="AZ36" s="16">
        <f ca="1" xml:space="preserve"> SUMIFS('FS Qtr'!$J36:$IU36, 'FS Qtr'!$J$4:$IU$4, 'FS Ann'!AZ$4)</f>
        <v>0</v>
      </c>
      <c r="BA36" s="16">
        <f ca="1" xml:space="preserve"> SUMIFS('FS Qtr'!$J36:$IU36, 'FS Qtr'!$J$4:$IU$4, 'FS Ann'!BA$4)</f>
        <v>0</v>
      </c>
      <c r="BB36" s="16">
        <f ca="1" xml:space="preserve"> SUMIFS('FS Qtr'!$J36:$IU36, 'FS Qtr'!$J$4:$IU$4, 'FS Ann'!BB$4)</f>
        <v>0</v>
      </c>
      <c r="BC36" s="16">
        <f ca="1" xml:space="preserve"> SUMIFS('FS Qtr'!$J36:$IU36, 'FS Qtr'!$J$4:$IU$4, 'FS Ann'!BC$4)</f>
        <v>0</v>
      </c>
      <c r="BD36" s="16">
        <f xml:space="preserve"> SUMIFS('FS Qtr'!$J36:$IU36, 'FS Qtr'!$J$4:$IU$4, 'FS Ann'!BD$4)</f>
        <v>0</v>
      </c>
    </row>
    <row r="37" spans="1:56" outlineLevel="1" x14ac:dyDescent="0.25">
      <c r="A37" s="1"/>
      <c r="B37" s="1"/>
      <c r="C37" s="19"/>
      <c r="D37" s="127"/>
      <c r="E37" s="280" t="s">
        <v>140</v>
      </c>
      <c r="F37" s="128"/>
      <c r="G37" s="435" t="str">
        <f>SMU</f>
        <v>$ 000s</v>
      </c>
      <c r="H37" s="128">
        <f ca="1" xml:space="preserve"> SUM(J37:PY37)</f>
        <v>247953.36832533593</v>
      </c>
      <c r="I37" s="128"/>
      <c r="J37" s="128">
        <f t="shared" ref="J37:BD37" ca="1" si="7" xml:space="preserve"> J33 + SUM(J35:J36)</f>
        <v>0</v>
      </c>
      <c r="K37" s="128">
        <f t="shared" ca="1" si="7"/>
        <v>2958.4625000000015</v>
      </c>
      <c r="L37" s="128">
        <f t="shared" ca="1" si="7"/>
        <v>3327.1671019900514</v>
      </c>
      <c r="M37" s="128">
        <f t="shared" ca="1" si="7"/>
        <v>3687.3806052139844</v>
      </c>
      <c r="N37" s="128">
        <f t="shared" ca="1" si="7"/>
        <v>4065.7448186208803</v>
      </c>
      <c r="O37" s="128">
        <f t="shared" ca="1" si="7"/>
        <v>4435.6140608168025</v>
      </c>
      <c r="P37" s="128">
        <f t="shared" ca="1" si="7"/>
        <v>4805.8676600167219</v>
      </c>
      <c r="Q37" s="128">
        <f t="shared" ca="1" si="7"/>
        <v>4980.1863356941903</v>
      </c>
      <c r="R37" s="128">
        <f t="shared" ca="1" si="7"/>
        <v>3923.806663281337</v>
      </c>
      <c r="S37" s="128">
        <f t="shared" ca="1" si="7"/>
        <v>4056.6009293658281</v>
      </c>
      <c r="T37" s="128">
        <f t="shared" ca="1" si="7"/>
        <v>4219.9209017701342</v>
      </c>
      <c r="U37" s="128">
        <f t="shared" ca="1" si="7"/>
        <v>11274.195616157278</v>
      </c>
      <c r="V37" s="128">
        <f t="shared" ca="1" si="7"/>
        <v>11125.140752632116</v>
      </c>
      <c r="W37" s="128">
        <f t="shared" ca="1" si="7"/>
        <v>10993.721336128739</v>
      </c>
      <c r="X37" s="128">
        <f t="shared" ca="1" si="7"/>
        <v>10875.958916627424</v>
      </c>
      <c r="Y37" s="128">
        <f t="shared" ca="1" si="7"/>
        <v>10769.373542278769</v>
      </c>
      <c r="Z37" s="128">
        <f t="shared" ca="1" si="7"/>
        <v>10671.945011449803</v>
      </c>
      <c r="AA37" s="128">
        <f t="shared" ca="1" si="7"/>
        <v>10582.027593252438</v>
      </c>
      <c r="AB37" s="128">
        <f t="shared" ca="1" si="7"/>
        <v>10498.280566874339</v>
      </c>
      <c r="AC37" s="128">
        <f t="shared" ca="1" si="7"/>
        <v>10419.611645423209</v>
      </c>
      <c r="AD37" s="128">
        <f t="shared" ca="1" si="7"/>
        <v>10345.130894287913</v>
      </c>
      <c r="AE37" s="128">
        <f t="shared" ca="1" si="7"/>
        <v>10274.113197349099</v>
      </c>
      <c r="AF37" s="128">
        <f t="shared" ca="1" si="7"/>
        <v>10205.967685466747</v>
      </c>
      <c r="AG37" s="128">
        <f t="shared" ca="1" si="7"/>
        <v>10140.212835785742</v>
      </c>
      <c r="AH37" s="128">
        <f t="shared" ca="1" si="7"/>
        <v>10076.45618995835</v>
      </c>
      <c r="AI37" s="128">
        <f t="shared" ca="1" si="7"/>
        <v>10014.377834503246</v>
      </c>
      <c r="AJ37" s="128">
        <f t="shared" ca="1" si="7"/>
        <v>9953.7169454484228</v>
      </c>
      <c r="AK37" s="128">
        <f t="shared" ca="1" si="7"/>
        <v>9894.2608288524461</v>
      </c>
      <c r="AL37" s="128">
        <f t="shared" ca="1" si="7"/>
        <v>9835.8359942342759</v>
      </c>
      <c r="AM37" s="128">
        <f t="shared" ca="1" si="7"/>
        <v>9778.3008838198548</v>
      </c>
      <c r="AN37" s="128">
        <f t="shared" ca="1" si="7"/>
        <v>9763.9884780357825</v>
      </c>
      <c r="AO37" s="128">
        <f t="shared" ca="1" si="7"/>
        <v>0</v>
      </c>
      <c r="AP37" s="128">
        <f t="shared" ca="1" si="7"/>
        <v>0</v>
      </c>
      <c r="AQ37" s="128">
        <f t="shared" ca="1" si="7"/>
        <v>0</v>
      </c>
      <c r="AR37" s="128">
        <f t="shared" ca="1" si="7"/>
        <v>0</v>
      </c>
      <c r="AS37" s="128">
        <f t="shared" ca="1" si="7"/>
        <v>0</v>
      </c>
      <c r="AT37" s="128">
        <f t="shared" ca="1" si="7"/>
        <v>0</v>
      </c>
      <c r="AU37" s="128">
        <f t="shared" ca="1" si="7"/>
        <v>0</v>
      </c>
      <c r="AV37" s="128">
        <f t="shared" ca="1" si="7"/>
        <v>0</v>
      </c>
      <c r="AW37" s="128">
        <f t="shared" ca="1" si="7"/>
        <v>0</v>
      </c>
      <c r="AX37" s="128">
        <f t="shared" ca="1" si="7"/>
        <v>0</v>
      </c>
      <c r="AY37" s="128">
        <f t="shared" ca="1" si="7"/>
        <v>0</v>
      </c>
      <c r="AZ37" s="128">
        <f t="shared" ca="1" si="7"/>
        <v>0</v>
      </c>
      <c r="BA37" s="128">
        <f t="shared" ca="1" si="7"/>
        <v>0</v>
      </c>
      <c r="BB37" s="128">
        <f t="shared" ca="1" si="7"/>
        <v>0</v>
      </c>
      <c r="BC37" s="128">
        <f t="shared" ca="1" si="7"/>
        <v>0</v>
      </c>
      <c r="BD37" s="128">
        <f t="shared" si="7"/>
        <v>0</v>
      </c>
    </row>
    <row r="38" spans="1:56" outlineLevel="1" x14ac:dyDescent="0.25">
      <c r="A38" s="1"/>
      <c r="B38" s="1"/>
      <c r="C38" s="19"/>
      <c r="D38" s="127"/>
      <c r="E38" s="16"/>
      <c r="F38" s="16"/>
      <c r="G38" s="512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</row>
    <row r="39" spans="1:56" outlineLevel="1" x14ac:dyDescent="0.25">
      <c r="A39" s="1"/>
      <c r="B39" s="1"/>
      <c r="C39" s="19"/>
      <c r="D39" s="127"/>
      <c r="E39" s="16" t="str">
        <f xml:space="preserve"> 'FS Qtr'!E40</f>
        <v>[Refi facility repayment]</v>
      </c>
      <c r="F39" s="16">
        <f xml:space="preserve"> 'FS Qtr'!F40</f>
        <v>0</v>
      </c>
      <c r="G39" s="512">
        <f xml:space="preserve"> 'FS Qtr'!G40</f>
        <v>0</v>
      </c>
      <c r="H39" s="16">
        <f xml:space="preserve"> SUM(J39:BQ39)</f>
        <v>0</v>
      </c>
      <c r="I39" s="16"/>
      <c r="J39" s="16">
        <f xml:space="preserve"> SUMIFS('FS Qtr'!$J40:$IU40, 'FS Qtr'!$J$4:$IU$4, 'FS Ann'!J$4)</f>
        <v>0</v>
      </c>
      <c r="K39" s="16">
        <f xml:space="preserve"> SUMIFS('FS Qtr'!$J40:$IU40, 'FS Qtr'!$J$4:$IU$4, 'FS Ann'!K$4)</f>
        <v>0</v>
      </c>
      <c r="L39" s="16">
        <f xml:space="preserve"> SUMIFS('FS Qtr'!$J40:$IU40, 'FS Qtr'!$J$4:$IU$4, 'FS Ann'!L$4)</f>
        <v>0</v>
      </c>
      <c r="M39" s="16">
        <f xml:space="preserve"> SUMIFS('FS Qtr'!$J40:$IU40, 'FS Qtr'!$J$4:$IU$4, 'FS Ann'!M$4)</f>
        <v>0</v>
      </c>
      <c r="N39" s="16">
        <f xml:space="preserve"> SUMIFS('FS Qtr'!$J40:$IU40, 'FS Qtr'!$J$4:$IU$4, 'FS Ann'!N$4)</f>
        <v>0</v>
      </c>
      <c r="O39" s="16">
        <f xml:space="preserve"> SUMIFS('FS Qtr'!$J40:$IU40, 'FS Qtr'!$J$4:$IU$4, 'FS Ann'!O$4)</f>
        <v>0</v>
      </c>
      <c r="P39" s="16">
        <f xml:space="preserve"> SUMIFS('FS Qtr'!$J40:$IU40, 'FS Qtr'!$J$4:$IU$4, 'FS Ann'!P$4)</f>
        <v>0</v>
      </c>
      <c r="Q39" s="16">
        <f xml:space="preserve"> SUMIFS('FS Qtr'!$J40:$IU40, 'FS Qtr'!$J$4:$IU$4, 'FS Ann'!Q$4)</f>
        <v>0</v>
      </c>
      <c r="R39" s="16">
        <f xml:space="preserve"> SUMIFS('FS Qtr'!$J40:$IU40, 'FS Qtr'!$J$4:$IU$4, 'FS Ann'!R$4)</f>
        <v>0</v>
      </c>
      <c r="S39" s="16">
        <f xml:space="preserve"> SUMIFS('FS Qtr'!$J40:$IU40, 'FS Qtr'!$J$4:$IU$4, 'FS Ann'!S$4)</f>
        <v>0</v>
      </c>
      <c r="T39" s="16">
        <f xml:space="preserve"> SUMIFS('FS Qtr'!$J40:$IU40, 'FS Qtr'!$J$4:$IU$4, 'FS Ann'!T$4)</f>
        <v>0</v>
      </c>
      <c r="U39" s="16">
        <f xml:space="preserve"> SUMIFS('FS Qtr'!$J40:$IU40, 'FS Qtr'!$J$4:$IU$4, 'FS Ann'!U$4)</f>
        <v>0</v>
      </c>
      <c r="V39" s="16">
        <f xml:space="preserve"> SUMIFS('FS Qtr'!$J40:$IU40, 'FS Qtr'!$J$4:$IU$4, 'FS Ann'!V$4)</f>
        <v>0</v>
      </c>
      <c r="W39" s="16">
        <f xml:space="preserve"> SUMIFS('FS Qtr'!$J40:$IU40, 'FS Qtr'!$J$4:$IU$4, 'FS Ann'!W$4)</f>
        <v>0</v>
      </c>
      <c r="X39" s="16">
        <f xml:space="preserve"> SUMIFS('FS Qtr'!$J40:$IU40, 'FS Qtr'!$J$4:$IU$4, 'FS Ann'!X$4)</f>
        <v>0</v>
      </c>
      <c r="Y39" s="16">
        <f xml:space="preserve"> SUMIFS('FS Qtr'!$J40:$IU40, 'FS Qtr'!$J$4:$IU$4, 'FS Ann'!Y$4)</f>
        <v>0</v>
      </c>
      <c r="Z39" s="16">
        <f xml:space="preserve"> SUMIFS('FS Qtr'!$J40:$IU40, 'FS Qtr'!$J$4:$IU$4, 'FS Ann'!Z$4)</f>
        <v>0</v>
      </c>
      <c r="AA39" s="16">
        <f xml:space="preserve"> SUMIFS('FS Qtr'!$J40:$IU40, 'FS Qtr'!$J$4:$IU$4, 'FS Ann'!AA$4)</f>
        <v>0</v>
      </c>
      <c r="AB39" s="16">
        <f xml:space="preserve"> SUMIFS('FS Qtr'!$J40:$IU40, 'FS Qtr'!$J$4:$IU$4, 'FS Ann'!AB$4)</f>
        <v>0</v>
      </c>
      <c r="AC39" s="16">
        <f xml:space="preserve"> SUMIFS('FS Qtr'!$J40:$IU40, 'FS Qtr'!$J$4:$IU$4, 'FS Ann'!AC$4)</f>
        <v>0</v>
      </c>
      <c r="AD39" s="16">
        <f xml:space="preserve"> SUMIFS('FS Qtr'!$J40:$IU40, 'FS Qtr'!$J$4:$IU$4, 'FS Ann'!AD$4)</f>
        <v>0</v>
      </c>
      <c r="AE39" s="16">
        <f xml:space="preserve"> SUMIFS('FS Qtr'!$J40:$IU40, 'FS Qtr'!$J$4:$IU$4, 'FS Ann'!AE$4)</f>
        <v>0</v>
      </c>
      <c r="AF39" s="16">
        <f xml:space="preserve"> SUMIFS('FS Qtr'!$J40:$IU40, 'FS Qtr'!$J$4:$IU$4, 'FS Ann'!AF$4)</f>
        <v>0</v>
      </c>
      <c r="AG39" s="16">
        <f xml:space="preserve"> SUMIFS('FS Qtr'!$J40:$IU40, 'FS Qtr'!$J$4:$IU$4, 'FS Ann'!AG$4)</f>
        <v>0</v>
      </c>
      <c r="AH39" s="16">
        <f xml:space="preserve"> SUMIFS('FS Qtr'!$J40:$IU40, 'FS Qtr'!$J$4:$IU$4, 'FS Ann'!AH$4)</f>
        <v>0</v>
      </c>
      <c r="AI39" s="16">
        <f xml:space="preserve"> SUMIFS('FS Qtr'!$J40:$IU40, 'FS Qtr'!$J$4:$IU$4, 'FS Ann'!AI$4)</f>
        <v>0</v>
      </c>
      <c r="AJ39" s="16">
        <f xml:space="preserve"> SUMIFS('FS Qtr'!$J40:$IU40, 'FS Qtr'!$J$4:$IU$4, 'FS Ann'!AJ$4)</f>
        <v>0</v>
      </c>
      <c r="AK39" s="16">
        <f xml:space="preserve"> SUMIFS('FS Qtr'!$J40:$IU40, 'FS Qtr'!$J$4:$IU$4, 'FS Ann'!AK$4)</f>
        <v>0</v>
      </c>
      <c r="AL39" s="16">
        <f xml:space="preserve"> SUMIFS('FS Qtr'!$J40:$IU40, 'FS Qtr'!$J$4:$IU$4, 'FS Ann'!AL$4)</f>
        <v>0</v>
      </c>
      <c r="AM39" s="16">
        <f xml:space="preserve"> SUMIFS('FS Qtr'!$J40:$IU40, 'FS Qtr'!$J$4:$IU$4, 'FS Ann'!AM$4)</f>
        <v>0</v>
      </c>
      <c r="AN39" s="16">
        <f xml:space="preserve"> SUMIFS('FS Qtr'!$J40:$IU40, 'FS Qtr'!$J$4:$IU$4, 'FS Ann'!AN$4)</f>
        <v>0</v>
      </c>
      <c r="AO39" s="16">
        <f xml:space="preserve"> SUMIFS('FS Qtr'!$J40:$IU40, 'FS Qtr'!$J$4:$IU$4, 'FS Ann'!AO$4)</f>
        <v>0</v>
      </c>
      <c r="AP39" s="16">
        <f xml:space="preserve"> SUMIFS('FS Qtr'!$J40:$IU40, 'FS Qtr'!$J$4:$IU$4, 'FS Ann'!AP$4)</f>
        <v>0</v>
      </c>
      <c r="AQ39" s="16">
        <f xml:space="preserve"> SUMIFS('FS Qtr'!$J40:$IU40, 'FS Qtr'!$J$4:$IU$4, 'FS Ann'!AQ$4)</f>
        <v>0</v>
      </c>
      <c r="AR39" s="16">
        <f xml:space="preserve"> SUMIFS('FS Qtr'!$J40:$IU40, 'FS Qtr'!$J$4:$IU$4, 'FS Ann'!AR$4)</f>
        <v>0</v>
      </c>
      <c r="AS39" s="16">
        <f xml:space="preserve"> SUMIFS('FS Qtr'!$J40:$IU40, 'FS Qtr'!$J$4:$IU$4, 'FS Ann'!AS$4)</f>
        <v>0</v>
      </c>
      <c r="AT39" s="16">
        <f xml:space="preserve"> SUMIFS('FS Qtr'!$J40:$IU40, 'FS Qtr'!$J$4:$IU$4, 'FS Ann'!AT$4)</f>
        <v>0</v>
      </c>
      <c r="AU39" s="16">
        <f xml:space="preserve"> SUMIFS('FS Qtr'!$J40:$IU40, 'FS Qtr'!$J$4:$IU$4, 'FS Ann'!AU$4)</f>
        <v>0</v>
      </c>
      <c r="AV39" s="16">
        <f xml:space="preserve"> SUMIFS('FS Qtr'!$J40:$IU40, 'FS Qtr'!$J$4:$IU$4, 'FS Ann'!AV$4)</f>
        <v>0</v>
      </c>
      <c r="AW39" s="16">
        <f xml:space="preserve"> SUMIFS('FS Qtr'!$J40:$IU40, 'FS Qtr'!$J$4:$IU$4, 'FS Ann'!AW$4)</f>
        <v>0</v>
      </c>
      <c r="AX39" s="16">
        <f xml:space="preserve"> SUMIFS('FS Qtr'!$J40:$IU40, 'FS Qtr'!$J$4:$IU$4, 'FS Ann'!AX$4)</f>
        <v>0</v>
      </c>
      <c r="AY39" s="16">
        <f xml:space="preserve"> SUMIFS('FS Qtr'!$J40:$IU40, 'FS Qtr'!$J$4:$IU$4, 'FS Ann'!AY$4)</f>
        <v>0</v>
      </c>
      <c r="AZ39" s="16">
        <f xml:space="preserve"> SUMIFS('FS Qtr'!$J40:$IU40, 'FS Qtr'!$J$4:$IU$4, 'FS Ann'!AZ$4)</f>
        <v>0</v>
      </c>
      <c r="BA39" s="16">
        <f xml:space="preserve"> SUMIFS('FS Qtr'!$J40:$IU40, 'FS Qtr'!$J$4:$IU$4, 'FS Ann'!BA$4)</f>
        <v>0</v>
      </c>
      <c r="BB39" s="16">
        <f xml:space="preserve"> SUMIFS('FS Qtr'!$J40:$IU40, 'FS Qtr'!$J$4:$IU$4, 'FS Ann'!BB$4)</f>
        <v>0</v>
      </c>
      <c r="BC39" s="16">
        <f xml:space="preserve"> SUMIFS('FS Qtr'!$J40:$IU40, 'FS Qtr'!$J$4:$IU$4, 'FS Ann'!BC$4)</f>
        <v>0</v>
      </c>
      <c r="BD39" s="16">
        <f xml:space="preserve"> SUMIFS('FS Qtr'!$J40:$IU40, 'FS Qtr'!$J$4:$IU$4, 'FS Ann'!BD$4)</f>
        <v>0</v>
      </c>
    </row>
    <row r="40" spans="1:56" outlineLevel="1" x14ac:dyDescent="0.25">
      <c r="A40" s="1"/>
      <c r="B40" s="1"/>
      <c r="C40" s="19"/>
      <c r="D40" s="127"/>
      <c r="E40" s="16" t="str">
        <f xml:space="preserve"> 'FS Qtr'!E41</f>
        <v>[Refi facility interest]</v>
      </c>
      <c r="F40" s="16">
        <f xml:space="preserve"> 'FS Qtr'!F41</f>
        <v>0</v>
      </c>
      <c r="G40" s="512">
        <f xml:space="preserve"> 'FS Qtr'!G41</f>
        <v>0</v>
      </c>
      <c r="H40" s="16">
        <f xml:space="preserve"> SUM(J40:BQ40)</f>
        <v>0</v>
      </c>
      <c r="I40" s="16"/>
      <c r="J40" s="16">
        <f xml:space="preserve"> SUMIFS('FS Qtr'!$J41:$IU41, 'FS Qtr'!$J$4:$IU$4, 'FS Ann'!J$4)</f>
        <v>0</v>
      </c>
      <c r="K40" s="16">
        <f xml:space="preserve"> SUMIFS('FS Qtr'!$J41:$IU41, 'FS Qtr'!$J$4:$IU$4, 'FS Ann'!K$4)</f>
        <v>0</v>
      </c>
      <c r="L40" s="16">
        <f xml:space="preserve"> SUMIFS('FS Qtr'!$J41:$IU41, 'FS Qtr'!$J$4:$IU$4, 'FS Ann'!L$4)</f>
        <v>0</v>
      </c>
      <c r="M40" s="16">
        <f xml:space="preserve"> SUMIFS('FS Qtr'!$J41:$IU41, 'FS Qtr'!$J$4:$IU$4, 'FS Ann'!M$4)</f>
        <v>0</v>
      </c>
      <c r="N40" s="16">
        <f xml:space="preserve"> SUMIFS('FS Qtr'!$J41:$IU41, 'FS Qtr'!$J$4:$IU$4, 'FS Ann'!N$4)</f>
        <v>0</v>
      </c>
      <c r="O40" s="16">
        <f xml:space="preserve"> SUMIFS('FS Qtr'!$J41:$IU41, 'FS Qtr'!$J$4:$IU$4, 'FS Ann'!O$4)</f>
        <v>0</v>
      </c>
      <c r="P40" s="16">
        <f xml:space="preserve"> SUMIFS('FS Qtr'!$J41:$IU41, 'FS Qtr'!$J$4:$IU$4, 'FS Ann'!P$4)</f>
        <v>0</v>
      </c>
      <c r="Q40" s="16">
        <f xml:space="preserve"> SUMIFS('FS Qtr'!$J41:$IU41, 'FS Qtr'!$J$4:$IU$4, 'FS Ann'!Q$4)</f>
        <v>0</v>
      </c>
      <c r="R40" s="16">
        <f xml:space="preserve"> SUMIFS('FS Qtr'!$J41:$IU41, 'FS Qtr'!$J$4:$IU$4, 'FS Ann'!R$4)</f>
        <v>0</v>
      </c>
      <c r="S40" s="16">
        <f xml:space="preserve"> SUMIFS('FS Qtr'!$J41:$IU41, 'FS Qtr'!$J$4:$IU$4, 'FS Ann'!S$4)</f>
        <v>0</v>
      </c>
      <c r="T40" s="16">
        <f xml:space="preserve"> SUMIFS('FS Qtr'!$J41:$IU41, 'FS Qtr'!$J$4:$IU$4, 'FS Ann'!T$4)</f>
        <v>0</v>
      </c>
      <c r="U40" s="16">
        <f xml:space="preserve"> SUMIFS('FS Qtr'!$J41:$IU41, 'FS Qtr'!$J$4:$IU$4, 'FS Ann'!U$4)</f>
        <v>0</v>
      </c>
      <c r="V40" s="16">
        <f xml:space="preserve"> SUMIFS('FS Qtr'!$J41:$IU41, 'FS Qtr'!$J$4:$IU$4, 'FS Ann'!V$4)</f>
        <v>0</v>
      </c>
      <c r="W40" s="16">
        <f xml:space="preserve"> SUMIFS('FS Qtr'!$J41:$IU41, 'FS Qtr'!$J$4:$IU$4, 'FS Ann'!W$4)</f>
        <v>0</v>
      </c>
      <c r="X40" s="16">
        <f xml:space="preserve"> SUMIFS('FS Qtr'!$J41:$IU41, 'FS Qtr'!$J$4:$IU$4, 'FS Ann'!X$4)</f>
        <v>0</v>
      </c>
      <c r="Y40" s="16">
        <f xml:space="preserve"> SUMIFS('FS Qtr'!$J41:$IU41, 'FS Qtr'!$J$4:$IU$4, 'FS Ann'!Y$4)</f>
        <v>0</v>
      </c>
      <c r="Z40" s="16">
        <f xml:space="preserve"> SUMIFS('FS Qtr'!$J41:$IU41, 'FS Qtr'!$J$4:$IU$4, 'FS Ann'!Z$4)</f>
        <v>0</v>
      </c>
      <c r="AA40" s="16">
        <f xml:space="preserve"> SUMIFS('FS Qtr'!$J41:$IU41, 'FS Qtr'!$J$4:$IU$4, 'FS Ann'!AA$4)</f>
        <v>0</v>
      </c>
      <c r="AB40" s="16">
        <f xml:space="preserve"> SUMIFS('FS Qtr'!$J41:$IU41, 'FS Qtr'!$J$4:$IU$4, 'FS Ann'!AB$4)</f>
        <v>0</v>
      </c>
      <c r="AC40" s="16">
        <f xml:space="preserve"> SUMIFS('FS Qtr'!$J41:$IU41, 'FS Qtr'!$J$4:$IU$4, 'FS Ann'!AC$4)</f>
        <v>0</v>
      </c>
      <c r="AD40" s="16">
        <f xml:space="preserve"> SUMIFS('FS Qtr'!$J41:$IU41, 'FS Qtr'!$J$4:$IU$4, 'FS Ann'!AD$4)</f>
        <v>0</v>
      </c>
      <c r="AE40" s="16">
        <f xml:space="preserve"> SUMIFS('FS Qtr'!$J41:$IU41, 'FS Qtr'!$J$4:$IU$4, 'FS Ann'!AE$4)</f>
        <v>0</v>
      </c>
      <c r="AF40" s="16">
        <f xml:space="preserve"> SUMIFS('FS Qtr'!$J41:$IU41, 'FS Qtr'!$J$4:$IU$4, 'FS Ann'!AF$4)</f>
        <v>0</v>
      </c>
      <c r="AG40" s="16">
        <f xml:space="preserve"> SUMIFS('FS Qtr'!$J41:$IU41, 'FS Qtr'!$J$4:$IU$4, 'FS Ann'!AG$4)</f>
        <v>0</v>
      </c>
      <c r="AH40" s="16">
        <f xml:space="preserve"> SUMIFS('FS Qtr'!$J41:$IU41, 'FS Qtr'!$J$4:$IU$4, 'FS Ann'!AH$4)</f>
        <v>0</v>
      </c>
      <c r="AI40" s="16">
        <f xml:space="preserve"> SUMIFS('FS Qtr'!$J41:$IU41, 'FS Qtr'!$J$4:$IU$4, 'FS Ann'!AI$4)</f>
        <v>0</v>
      </c>
      <c r="AJ40" s="16">
        <f xml:space="preserve"> SUMIFS('FS Qtr'!$J41:$IU41, 'FS Qtr'!$J$4:$IU$4, 'FS Ann'!AJ$4)</f>
        <v>0</v>
      </c>
      <c r="AK40" s="16">
        <f xml:space="preserve"> SUMIFS('FS Qtr'!$J41:$IU41, 'FS Qtr'!$J$4:$IU$4, 'FS Ann'!AK$4)</f>
        <v>0</v>
      </c>
      <c r="AL40" s="16">
        <f xml:space="preserve"> SUMIFS('FS Qtr'!$J41:$IU41, 'FS Qtr'!$J$4:$IU$4, 'FS Ann'!AL$4)</f>
        <v>0</v>
      </c>
      <c r="AM40" s="16">
        <f xml:space="preserve"> SUMIFS('FS Qtr'!$J41:$IU41, 'FS Qtr'!$J$4:$IU$4, 'FS Ann'!AM$4)</f>
        <v>0</v>
      </c>
      <c r="AN40" s="16">
        <f xml:space="preserve"> SUMIFS('FS Qtr'!$J41:$IU41, 'FS Qtr'!$J$4:$IU$4, 'FS Ann'!AN$4)</f>
        <v>0</v>
      </c>
      <c r="AO40" s="16">
        <f xml:space="preserve"> SUMIFS('FS Qtr'!$J41:$IU41, 'FS Qtr'!$J$4:$IU$4, 'FS Ann'!AO$4)</f>
        <v>0</v>
      </c>
      <c r="AP40" s="16">
        <f xml:space="preserve"> SUMIFS('FS Qtr'!$J41:$IU41, 'FS Qtr'!$J$4:$IU$4, 'FS Ann'!AP$4)</f>
        <v>0</v>
      </c>
      <c r="AQ40" s="16">
        <f xml:space="preserve"> SUMIFS('FS Qtr'!$J41:$IU41, 'FS Qtr'!$J$4:$IU$4, 'FS Ann'!AQ$4)</f>
        <v>0</v>
      </c>
      <c r="AR40" s="16">
        <f xml:space="preserve"> SUMIFS('FS Qtr'!$J41:$IU41, 'FS Qtr'!$J$4:$IU$4, 'FS Ann'!AR$4)</f>
        <v>0</v>
      </c>
      <c r="AS40" s="16">
        <f xml:space="preserve"> SUMIFS('FS Qtr'!$J41:$IU41, 'FS Qtr'!$J$4:$IU$4, 'FS Ann'!AS$4)</f>
        <v>0</v>
      </c>
      <c r="AT40" s="16">
        <f xml:space="preserve"> SUMIFS('FS Qtr'!$J41:$IU41, 'FS Qtr'!$J$4:$IU$4, 'FS Ann'!AT$4)</f>
        <v>0</v>
      </c>
      <c r="AU40" s="16">
        <f xml:space="preserve"> SUMIFS('FS Qtr'!$J41:$IU41, 'FS Qtr'!$J$4:$IU$4, 'FS Ann'!AU$4)</f>
        <v>0</v>
      </c>
      <c r="AV40" s="16">
        <f xml:space="preserve"> SUMIFS('FS Qtr'!$J41:$IU41, 'FS Qtr'!$J$4:$IU$4, 'FS Ann'!AV$4)</f>
        <v>0</v>
      </c>
      <c r="AW40" s="16">
        <f xml:space="preserve"> SUMIFS('FS Qtr'!$J41:$IU41, 'FS Qtr'!$J$4:$IU$4, 'FS Ann'!AW$4)</f>
        <v>0</v>
      </c>
      <c r="AX40" s="16">
        <f xml:space="preserve"> SUMIFS('FS Qtr'!$J41:$IU41, 'FS Qtr'!$J$4:$IU$4, 'FS Ann'!AX$4)</f>
        <v>0</v>
      </c>
      <c r="AY40" s="16">
        <f xml:space="preserve"> SUMIFS('FS Qtr'!$J41:$IU41, 'FS Qtr'!$J$4:$IU$4, 'FS Ann'!AY$4)</f>
        <v>0</v>
      </c>
      <c r="AZ40" s="16">
        <f xml:space="preserve"> SUMIFS('FS Qtr'!$J41:$IU41, 'FS Qtr'!$J$4:$IU$4, 'FS Ann'!AZ$4)</f>
        <v>0</v>
      </c>
      <c r="BA40" s="16">
        <f xml:space="preserve"> SUMIFS('FS Qtr'!$J41:$IU41, 'FS Qtr'!$J$4:$IU$4, 'FS Ann'!BA$4)</f>
        <v>0</v>
      </c>
      <c r="BB40" s="16">
        <f xml:space="preserve"> SUMIFS('FS Qtr'!$J41:$IU41, 'FS Qtr'!$J$4:$IU$4, 'FS Ann'!BB$4)</f>
        <v>0</v>
      </c>
      <c r="BC40" s="16">
        <f xml:space="preserve"> SUMIFS('FS Qtr'!$J41:$IU41, 'FS Qtr'!$J$4:$IU$4, 'FS Ann'!BC$4)</f>
        <v>0</v>
      </c>
      <c r="BD40" s="16">
        <f xml:space="preserve"> SUMIFS('FS Qtr'!$J41:$IU41, 'FS Qtr'!$J$4:$IU$4, 'FS Ann'!BD$4)</f>
        <v>0</v>
      </c>
    </row>
    <row r="41" spans="1:56" outlineLevel="1" x14ac:dyDescent="0.25">
      <c r="A41" s="1"/>
      <c r="B41" s="1"/>
      <c r="C41" s="19"/>
      <c r="D41" s="127"/>
      <c r="E41" s="280" t="s">
        <v>139</v>
      </c>
      <c r="F41" s="128"/>
      <c r="G41" s="435" t="str">
        <f>SMU</f>
        <v>$ 000s</v>
      </c>
      <c r="H41" s="309">
        <f ca="1" xml:space="preserve"> SUM(J41:PY41)</f>
        <v>247953.36832533593</v>
      </c>
      <c r="I41" s="128"/>
      <c r="J41" s="128">
        <f t="shared" ref="J41:BD41" ca="1" si="8" xml:space="preserve"> J37 + SUM(J39:J40)</f>
        <v>0</v>
      </c>
      <c r="K41" s="128">
        <f t="shared" ca="1" si="8"/>
        <v>2958.4625000000015</v>
      </c>
      <c r="L41" s="128">
        <f t="shared" ca="1" si="8"/>
        <v>3327.1671019900514</v>
      </c>
      <c r="M41" s="128">
        <f t="shared" ca="1" si="8"/>
        <v>3687.3806052139844</v>
      </c>
      <c r="N41" s="128">
        <f t="shared" ca="1" si="8"/>
        <v>4065.7448186208803</v>
      </c>
      <c r="O41" s="128">
        <f t="shared" ca="1" si="8"/>
        <v>4435.6140608168025</v>
      </c>
      <c r="P41" s="128">
        <f t="shared" ca="1" si="8"/>
        <v>4805.8676600167219</v>
      </c>
      <c r="Q41" s="128">
        <f t="shared" ca="1" si="8"/>
        <v>4980.1863356941903</v>
      </c>
      <c r="R41" s="128">
        <f t="shared" ca="1" si="8"/>
        <v>3923.806663281337</v>
      </c>
      <c r="S41" s="128">
        <f t="shared" ca="1" si="8"/>
        <v>4056.6009293658281</v>
      </c>
      <c r="T41" s="128">
        <f t="shared" ca="1" si="8"/>
        <v>4219.9209017701342</v>
      </c>
      <c r="U41" s="128">
        <f t="shared" ca="1" si="8"/>
        <v>11274.195616157278</v>
      </c>
      <c r="V41" s="128">
        <f t="shared" ca="1" si="8"/>
        <v>11125.140752632116</v>
      </c>
      <c r="W41" s="128">
        <f t="shared" ca="1" si="8"/>
        <v>10993.721336128739</v>
      </c>
      <c r="X41" s="128">
        <f t="shared" ca="1" si="8"/>
        <v>10875.958916627424</v>
      </c>
      <c r="Y41" s="128">
        <f t="shared" ca="1" si="8"/>
        <v>10769.373542278769</v>
      </c>
      <c r="Z41" s="128">
        <f t="shared" ca="1" si="8"/>
        <v>10671.945011449803</v>
      </c>
      <c r="AA41" s="128">
        <f t="shared" ca="1" si="8"/>
        <v>10582.027593252438</v>
      </c>
      <c r="AB41" s="128">
        <f t="shared" ca="1" si="8"/>
        <v>10498.280566874339</v>
      </c>
      <c r="AC41" s="128">
        <f t="shared" ca="1" si="8"/>
        <v>10419.611645423209</v>
      </c>
      <c r="AD41" s="128">
        <f t="shared" ca="1" si="8"/>
        <v>10345.130894287913</v>
      </c>
      <c r="AE41" s="128">
        <f t="shared" ca="1" si="8"/>
        <v>10274.113197349099</v>
      </c>
      <c r="AF41" s="128">
        <f t="shared" ca="1" si="8"/>
        <v>10205.967685466747</v>
      </c>
      <c r="AG41" s="128">
        <f t="shared" ca="1" si="8"/>
        <v>10140.212835785742</v>
      </c>
      <c r="AH41" s="128">
        <f t="shared" ca="1" si="8"/>
        <v>10076.45618995835</v>
      </c>
      <c r="AI41" s="128">
        <f t="shared" ca="1" si="8"/>
        <v>10014.377834503246</v>
      </c>
      <c r="AJ41" s="128">
        <f t="shared" ca="1" si="8"/>
        <v>9953.7169454484228</v>
      </c>
      <c r="AK41" s="128">
        <f t="shared" ca="1" si="8"/>
        <v>9894.2608288524461</v>
      </c>
      <c r="AL41" s="128">
        <f t="shared" ca="1" si="8"/>
        <v>9835.8359942342759</v>
      </c>
      <c r="AM41" s="128">
        <f t="shared" ca="1" si="8"/>
        <v>9778.3008838198548</v>
      </c>
      <c r="AN41" s="128">
        <f t="shared" ca="1" si="8"/>
        <v>9763.9884780357825</v>
      </c>
      <c r="AO41" s="128">
        <f t="shared" ca="1" si="8"/>
        <v>0</v>
      </c>
      <c r="AP41" s="128">
        <f t="shared" ca="1" si="8"/>
        <v>0</v>
      </c>
      <c r="AQ41" s="128">
        <f t="shared" ca="1" si="8"/>
        <v>0</v>
      </c>
      <c r="AR41" s="128">
        <f t="shared" ca="1" si="8"/>
        <v>0</v>
      </c>
      <c r="AS41" s="128">
        <f t="shared" ca="1" si="8"/>
        <v>0</v>
      </c>
      <c r="AT41" s="128">
        <f t="shared" ca="1" si="8"/>
        <v>0</v>
      </c>
      <c r="AU41" s="128">
        <f t="shared" ca="1" si="8"/>
        <v>0</v>
      </c>
      <c r="AV41" s="128">
        <f t="shared" ca="1" si="8"/>
        <v>0</v>
      </c>
      <c r="AW41" s="128">
        <f t="shared" ca="1" si="8"/>
        <v>0</v>
      </c>
      <c r="AX41" s="128">
        <f t="shared" ca="1" si="8"/>
        <v>0</v>
      </c>
      <c r="AY41" s="128">
        <f t="shared" ca="1" si="8"/>
        <v>0</v>
      </c>
      <c r="AZ41" s="128">
        <f t="shared" ca="1" si="8"/>
        <v>0</v>
      </c>
      <c r="BA41" s="128">
        <f t="shared" ca="1" si="8"/>
        <v>0</v>
      </c>
      <c r="BB41" s="128">
        <f t="shared" ca="1" si="8"/>
        <v>0</v>
      </c>
      <c r="BC41" s="128">
        <f t="shared" ca="1" si="8"/>
        <v>0</v>
      </c>
      <c r="BD41" s="128">
        <f t="shared" si="8"/>
        <v>0</v>
      </c>
    </row>
    <row r="42" spans="1:56" outlineLevel="1" x14ac:dyDescent="0.25">
      <c r="A42" s="1"/>
      <c r="B42" s="1"/>
      <c r="C42" s="19"/>
      <c r="D42" s="127"/>
      <c r="E42" s="16"/>
      <c r="F42" s="16"/>
      <c r="G42" s="512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</row>
    <row r="43" spans="1:56" outlineLevel="1" x14ac:dyDescent="0.25">
      <c r="A43" s="1"/>
      <c r="B43" s="1"/>
      <c r="C43" s="19"/>
      <c r="D43" s="127"/>
      <c r="E43" s="16" t="str">
        <f xml:space="preserve"> 'FS Qtr'!E44</f>
        <v>RCF drawdown</v>
      </c>
      <c r="F43" s="16">
        <f xml:space="preserve"> 'FS Qtr'!F44</f>
        <v>0</v>
      </c>
      <c r="G43" s="512" t="str">
        <f xml:space="preserve"> 'FS Qtr'!G44</f>
        <v>$ 000s</v>
      </c>
      <c r="H43" s="16">
        <f ca="1" xml:space="preserve"> SUM(J43:BQ43)</f>
        <v>6876.1605211032393</v>
      </c>
      <c r="I43" s="16"/>
      <c r="J43" s="16">
        <f ca="1" xml:space="preserve"> SUMIFS('FS Qtr'!$J44:$IU44, 'FS Qtr'!$J$4:$IU$4, 'FS Ann'!J$4)</f>
        <v>0</v>
      </c>
      <c r="K43" s="16">
        <f ca="1" xml:space="preserve"> SUMIFS('FS Qtr'!$J44:$IU44, 'FS Qtr'!$J$4:$IU$4, 'FS Ann'!K$4)</f>
        <v>1454.0875000000015</v>
      </c>
      <c r="L43" s="16">
        <f ca="1" xml:space="preserve"> SUMIFS('FS Qtr'!$J44:$IU44, 'FS Qtr'!$J$4:$IU$4, 'FS Ann'!L$4)</f>
        <v>1255.4478233830846</v>
      </c>
      <c r="M43" s="16">
        <f ca="1" xml:space="preserve"> SUMIFS('FS Qtr'!$J44:$IU44, 'FS Qtr'!$J$4:$IU$4, 'FS Ann'!M$4)</f>
        <v>1065.5684498836645</v>
      </c>
      <c r="N43" s="16">
        <f ca="1" xml:space="preserve"> SUMIFS('FS Qtr'!$J44:$IU44, 'FS Qtr'!$J$4:$IU$4, 'FS Ann'!N$4)</f>
        <v>857.80623122752786</v>
      </c>
      <c r="O43" s="16">
        <f ca="1" xml:space="preserve"> SUMIFS('FS Qtr'!$J44:$IU44, 'FS Qtr'!$J$4:$IU$4, 'FS Ann'!O$4)</f>
        <v>658.80551614679234</v>
      </c>
      <c r="P43" s="16">
        <f ca="1" xml:space="preserve"> SUMIFS('FS Qtr'!$J44:$IU44, 'FS Qtr'!$J$4:$IU$4, 'FS Ann'!P$4)</f>
        <v>459.685650394817</v>
      </c>
      <c r="Q43" s="16">
        <f ca="1" xml:space="preserve"> SUMIFS('FS Qtr'!$J44:$IU44, 'FS Qtr'!$J$4:$IU$4, 'FS Ann'!Q$4)</f>
        <v>396.4342401700967</v>
      </c>
      <c r="R43" s="16">
        <f ca="1" xml:space="preserve"> SUMIFS('FS Qtr'!$J44:$IU44, 'FS Qtr'!$J$4:$IU$4, 'FS Ann'!R$4)</f>
        <v>329.28744295919023</v>
      </c>
      <c r="S43" s="16">
        <f ca="1" xml:space="preserve"> SUMIFS('FS Qtr'!$J44:$IU44, 'FS Qtr'!$J$4:$IU$4, 'FS Ann'!S$4)</f>
        <v>247.59174784684933</v>
      </c>
      <c r="T43" s="16">
        <f ca="1" xml:space="preserve"> SUMIFS('FS Qtr'!$J44:$IU44, 'FS Qtr'!$J$4:$IU$4, 'FS Ann'!T$4)</f>
        <v>151.44591909121505</v>
      </c>
      <c r="U43" s="16">
        <f ca="1" xml:space="preserve"> SUMIFS('FS Qtr'!$J44:$IU44, 'FS Qtr'!$J$4:$IU$4, 'FS Ann'!U$4)</f>
        <v>0</v>
      </c>
      <c r="V43" s="16">
        <f ca="1" xml:space="preserve"> SUMIFS('FS Qtr'!$J44:$IU44, 'FS Qtr'!$J$4:$IU$4, 'FS Ann'!V$4)</f>
        <v>0</v>
      </c>
      <c r="W43" s="16">
        <f ca="1" xml:space="preserve"> SUMIFS('FS Qtr'!$J44:$IU44, 'FS Qtr'!$J$4:$IU$4, 'FS Ann'!W$4)</f>
        <v>0</v>
      </c>
      <c r="X43" s="16">
        <f ca="1" xml:space="preserve"> SUMIFS('FS Qtr'!$J44:$IU44, 'FS Qtr'!$J$4:$IU$4, 'FS Ann'!X$4)</f>
        <v>0</v>
      </c>
      <c r="Y43" s="16">
        <f ca="1" xml:space="preserve"> SUMIFS('FS Qtr'!$J44:$IU44, 'FS Qtr'!$J$4:$IU$4, 'FS Ann'!Y$4)</f>
        <v>0</v>
      </c>
      <c r="Z43" s="16">
        <f ca="1" xml:space="preserve"> SUMIFS('FS Qtr'!$J44:$IU44, 'FS Qtr'!$J$4:$IU$4, 'FS Ann'!Z$4)</f>
        <v>0</v>
      </c>
      <c r="AA43" s="16">
        <f ca="1" xml:space="preserve"> SUMIFS('FS Qtr'!$J44:$IU44, 'FS Qtr'!$J$4:$IU$4, 'FS Ann'!AA$4)</f>
        <v>0</v>
      </c>
      <c r="AB43" s="16">
        <f ca="1" xml:space="preserve"> SUMIFS('FS Qtr'!$J44:$IU44, 'FS Qtr'!$J$4:$IU$4, 'FS Ann'!AB$4)</f>
        <v>0</v>
      </c>
      <c r="AC43" s="16">
        <f ca="1" xml:space="preserve"> SUMIFS('FS Qtr'!$J44:$IU44, 'FS Qtr'!$J$4:$IU$4, 'FS Ann'!AC$4)</f>
        <v>0</v>
      </c>
      <c r="AD43" s="16">
        <f ca="1" xml:space="preserve"> SUMIFS('FS Qtr'!$J44:$IU44, 'FS Qtr'!$J$4:$IU$4, 'FS Ann'!AD$4)</f>
        <v>0</v>
      </c>
      <c r="AE43" s="16">
        <f ca="1" xml:space="preserve"> SUMIFS('FS Qtr'!$J44:$IU44, 'FS Qtr'!$J$4:$IU$4, 'FS Ann'!AE$4)</f>
        <v>0</v>
      </c>
      <c r="AF43" s="16">
        <f ca="1" xml:space="preserve"> SUMIFS('FS Qtr'!$J44:$IU44, 'FS Qtr'!$J$4:$IU$4, 'FS Ann'!AF$4)</f>
        <v>0</v>
      </c>
      <c r="AG43" s="16">
        <f ca="1" xml:space="preserve"> SUMIFS('FS Qtr'!$J44:$IU44, 'FS Qtr'!$J$4:$IU$4, 'FS Ann'!AG$4)</f>
        <v>0</v>
      </c>
      <c r="AH43" s="16">
        <f ca="1" xml:space="preserve"> SUMIFS('FS Qtr'!$J44:$IU44, 'FS Qtr'!$J$4:$IU$4, 'FS Ann'!AH$4)</f>
        <v>0</v>
      </c>
      <c r="AI43" s="16">
        <f ca="1" xml:space="preserve"> SUMIFS('FS Qtr'!$J44:$IU44, 'FS Qtr'!$J$4:$IU$4, 'FS Ann'!AI$4)</f>
        <v>0</v>
      </c>
      <c r="AJ43" s="16">
        <f ca="1" xml:space="preserve"> SUMIFS('FS Qtr'!$J44:$IU44, 'FS Qtr'!$J$4:$IU$4, 'FS Ann'!AJ$4)</f>
        <v>0</v>
      </c>
      <c r="AK43" s="16">
        <f ca="1" xml:space="preserve"> SUMIFS('FS Qtr'!$J44:$IU44, 'FS Qtr'!$J$4:$IU$4, 'FS Ann'!AK$4)</f>
        <v>0</v>
      </c>
      <c r="AL43" s="16">
        <f ca="1" xml:space="preserve"> SUMIFS('FS Qtr'!$J44:$IU44, 'FS Qtr'!$J$4:$IU$4, 'FS Ann'!AL$4)</f>
        <v>0</v>
      </c>
      <c r="AM43" s="16">
        <f ca="1" xml:space="preserve"> SUMIFS('FS Qtr'!$J44:$IU44, 'FS Qtr'!$J$4:$IU$4, 'FS Ann'!AM$4)</f>
        <v>0</v>
      </c>
      <c r="AN43" s="16">
        <f ca="1" xml:space="preserve"> SUMIFS('FS Qtr'!$J44:$IU44, 'FS Qtr'!$J$4:$IU$4, 'FS Ann'!AN$4)</f>
        <v>0</v>
      </c>
      <c r="AO43" s="16">
        <f ca="1" xml:space="preserve"> SUMIFS('FS Qtr'!$J44:$IU44, 'FS Qtr'!$J$4:$IU$4, 'FS Ann'!AO$4)</f>
        <v>0</v>
      </c>
      <c r="AP43" s="16">
        <f ca="1" xml:space="preserve"> SUMIFS('FS Qtr'!$J44:$IU44, 'FS Qtr'!$J$4:$IU$4, 'FS Ann'!AP$4)</f>
        <v>0</v>
      </c>
      <c r="AQ43" s="16">
        <f ca="1" xml:space="preserve"> SUMIFS('FS Qtr'!$J44:$IU44, 'FS Qtr'!$J$4:$IU$4, 'FS Ann'!AQ$4)</f>
        <v>0</v>
      </c>
      <c r="AR43" s="16">
        <f ca="1" xml:space="preserve"> SUMIFS('FS Qtr'!$J44:$IU44, 'FS Qtr'!$J$4:$IU$4, 'FS Ann'!AR$4)</f>
        <v>0</v>
      </c>
      <c r="AS43" s="16">
        <f ca="1" xml:space="preserve"> SUMIFS('FS Qtr'!$J44:$IU44, 'FS Qtr'!$J$4:$IU$4, 'FS Ann'!AS$4)</f>
        <v>0</v>
      </c>
      <c r="AT43" s="16">
        <f ca="1" xml:space="preserve"> SUMIFS('FS Qtr'!$J44:$IU44, 'FS Qtr'!$J$4:$IU$4, 'FS Ann'!AT$4)</f>
        <v>0</v>
      </c>
      <c r="AU43" s="16">
        <f ca="1" xml:space="preserve"> SUMIFS('FS Qtr'!$J44:$IU44, 'FS Qtr'!$J$4:$IU$4, 'FS Ann'!AU$4)</f>
        <v>0</v>
      </c>
      <c r="AV43" s="16">
        <f ca="1" xml:space="preserve"> SUMIFS('FS Qtr'!$J44:$IU44, 'FS Qtr'!$J$4:$IU$4, 'FS Ann'!AV$4)</f>
        <v>0</v>
      </c>
      <c r="AW43" s="16">
        <f ca="1" xml:space="preserve"> SUMIFS('FS Qtr'!$J44:$IU44, 'FS Qtr'!$J$4:$IU$4, 'FS Ann'!AW$4)</f>
        <v>0</v>
      </c>
      <c r="AX43" s="16">
        <f ca="1" xml:space="preserve"> SUMIFS('FS Qtr'!$J44:$IU44, 'FS Qtr'!$J$4:$IU$4, 'FS Ann'!AX$4)</f>
        <v>0</v>
      </c>
      <c r="AY43" s="16">
        <f ca="1" xml:space="preserve"> SUMIFS('FS Qtr'!$J44:$IU44, 'FS Qtr'!$J$4:$IU$4, 'FS Ann'!AY$4)</f>
        <v>0</v>
      </c>
      <c r="AZ43" s="16">
        <f ca="1" xml:space="preserve"> SUMIFS('FS Qtr'!$J44:$IU44, 'FS Qtr'!$J$4:$IU$4, 'FS Ann'!AZ$4)</f>
        <v>0</v>
      </c>
      <c r="BA43" s="16">
        <f ca="1" xml:space="preserve"> SUMIFS('FS Qtr'!$J44:$IU44, 'FS Qtr'!$J$4:$IU$4, 'FS Ann'!BA$4)</f>
        <v>0</v>
      </c>
      <c r="BB43" s="16">
        <f ca="1" xml:space="preserve"> SUMIFS('FS Qtr'!$J44:$IU44, 'FS Qtr'!$J$4:$IU$4, 'FS Ann'!BB$4)</f>
        <v>0</v>
      </c>
      <c r="BC43" s="16">
        <f ca="1" xml:space="preserve"> SUMIFS('FS Qtr'!$J44:$IU44, 'FS Qtr'!$J$4:$IU$4, 'FS Ann'!BC$4)</f>
        <v>0</v>
      </c>
      <c r="BD43" s="16">
        <f xml:space="preserve"> SUMIFS('FS Qtr'!$J44:$IU44, 'FS Qtr'!$J$4:$IU$4, 'FS Ann'!BD$4)</f>
        <v>0</v>
      </c>
    </row>
    <row r="44" spans="1:56" outlineLevel="1" x14ac:dyDescent="0.25">
      <c r="A44" s="1"/>
      <c r="B44" s="1"/>
      <c r="C44" s="19"/>
      <c r="D44" s="127"/>
      <c r="E44" s="16" t="str">
        <f xml:space="preserve"> 'FS Qtr'!E46</f>
        <v>RCF principal repayment</v>
      </c>
      <c r="F44" s="16">
        <f xml:space="preserve"> 'FS Qtr'!F46</f>
        <v>0</v>
      </c>
      <c r="G44" s="512" t="str">
        <f xml:space="preserve"> 'FS Qtr'!G46</f>
        <v>$ 000s</v>
      </c>
      <c r="H44" s="16">
        <f t="shared" ref="H44:H45" ca="1" si="9" xml:space="preserve"> SUM(J44:BQ44)</f>
        <v>-6984.4135899303401</v>
      </c>
      <c r="I44" s="16"/>
      <c r="J44" s="16">
        <f ca="1" xml:space="preserve"> SUMIFS('FS Qtr'!$J46:$IU46, 'FS Qtr'!$J$4:$IU$4, 'FS Ann'!J$4)</f>
        <v>0</v>
      </c>
      <c r="K44" s="16">
        <f ca="1" xml:space="preserve"> SUMIFS('FS Qtr'!$J46:$IU46, 'FS Qtr'!$J$4:$IU$4, 'FS Ann'!K$4)</f>
        <v>0</v>
      </c>
      <c r="L44" s="16">
        <f ca="1" xml:space="preserve"> SUMIFS('FS Qtr'!$J46:$IU46, 'FS Qtr'!$J$4:$IU$4, 'FS Ann'!L$4)</f>
        <v>-1476.6613750000015</v>
      </c>
      <c r="M44" s="16">
        <f ca="1" xml:space="preserve"> SUMIFS('FS Qtr'!$J46:$IU46, 'FS Qtr'!$J$4:$IU$4, 'FS Ann'!M$4)</f>
        <v>-1275.0053532338309</v>
      </c>
      <c r="N44" s="16">
        <f ca="1" xml:space="preserve"> SUMIFS('FS Qtr'!$J46:$IU46, 'FS Qtr'!$J$4:$IU$4, 'FS Ann'!N$4)</f>
        <v>-1082.2915911652335</v>
      </c>
      <c r="O44" s="16">
        <f ca="1" xml:space="preserve"> SUMIFS('FS Qtr'!$J46:$IU46, 'FS Qtr'!$J$4:$IU$4, 'FS Ann'!O$4)</f>
        <v>-871.32563719594077</v>
      </c>
      <c r="P44" s="16">
        <f ca="1" xml:space="preserve"> SUMIFS('FS Qtr'!$J46:$IU46, 'FS Qtr'!$J$4:$IU$4, 'FS Ann'!P$4)</f>
        <v>-669.30316138899423</v>
      </c>
      <c r="Q44" s="16">
        <f ca="1" xml:space="preserve"> SUMIFS('FS Qtr'!$J46:$IU46, 'FS Qtr'!$J$4:$IU$4, 'FS Ann'!Q$4)</f>
        <v>-467.15974765073929</v>
      </c>
      <c r="R44" s="16">
        <f ca="1" xml:space="preserve"> SUMIFS('FS Qtr'!$J46:$IU46, 'FS Qtr'!$J$4:$IU$4, 'FS Ann'!R$4)</f>
        <v>-402.65602532266945</v>
      </c>
      <c r="S44" s="16">
        <f ca="1" xml:space="preserve"> SUMIFS('FS Qtr'!$J46:$IU46, 'FS Qtr'!$J$4:$IU$4, 'FS Ann'!S$4)</f>
        <v>-334.48562006192913</v>
      </c>
      <c r="T44" s="16">
        <f ca="1" xml:space="preserve"> SUMIFS('FS Qtr'!$J46:$IU46, 'FS Qtr'!$J$4:$IU$4, 'FS Ann'!T$4)</f>
        <v>-251.56126415242596</v>
      </c>
      <c r="U44" s="16">
        <f ca="1" xml:space="preserve"> SUMIFS('FS Qtr'!$J46:$IU46, 'FS Qtr'!$J$4:$IU$4, 'FS Ann'!U$4)</f>
        <v>-153.96381475857558</v>
      </c>
      <c r="V44" s="16">
        <f ca="1" xml:space="preserve"> SUMIFS('FS Qtr'!$J46:$IU46, 'FS Qtr'!$J$4:$IU$4, 'FS Ann'!V$4)</f>
        <v>0</v>
      </c>
      <c r="W44" s="16">
        <f ca="1" xml:space="preserve"> SUMIFS('FS Qtr'!$J46:$IU46, 'FS Qtr'!$J$4:$IU$4, 'FS Ann'!W$4)</f>
        <v>0</v>
      </c>
      <c r="X44" s="16">
        <f ca="1" xml:space="preserve"> SUMIFS('FS Qtr'!$J46:$IU46, 'FS Qtr'!$J$4:$IU$4, 'FS Ann'!X$4)</f>
        <v>0</v>
      </c>
      <c r="Y44" s="16">
        <f ca="1" xml:space="preserve"> SUMIFS('FS Qtr'!$J46:$IU46, 'FS Qtr'!$J$4:$IU$4, 'FS Ann'!Y$4)</f>
        <v>0</v>
      </c>
      <c r="Z44" s="16">
        <f ca="1" xml:space="preserve"> SUMIFS('FS Qtr'!$J46:$IU46, 'FS Qtr'!$J$4:$IU$4, 'FS Ann'!Z$4)</f>
        <v>0</v>
      </c>
      <c r="AA44" s="16">
        <f ca="1" xml:space="preserve"> SUMIFS('FS Qtr'!$J46:$IU46, 'FS Qtr'!$J$4:$IU$4, 'FS Ann'!AA$4)</f>
        <v>0</v>
      </c>
      <c r="AB44" s="16">
        <f ca="1" xml:space="preserve"> SUMIFS('FS Qtr'!$J46:$IU46, 'FS Qtr'!$J$4:$IU$4, 'FS Ann'!AB$4)</f>
        <v>0</v>
      </c>
      <c r="AC44" s="16">
        <f ca="1" xml:space="preserve"> SUMIFS('FS Qtr'!$J46:$IU46, 'FS Qtr'!$J$4:$IU$4, 'FS Ann'!AC$4)</f>
        <v>0</v>
      </c>
      <c r="AD44" s="16">
        <f ca="1" xml:space="preserve"> SUMIFS('FS Qtr'!$J46:$IU46, 'FS Qtr'!$J$4:$IU$4, 'FS Ann'!AD$4)</f>
        <v>0</v>
      </c>
      <c r="AE44" s="16">
        <f ca="1" xml:space="preserve"> SUMIFS('FS Qtr'!$J46:$IU46, 'FS Qtr'!$J$4:$IU$4, 'FS Ann'!AE$4)</f>
        <v>0</v>
      </c>
      <c r="AF44" s="16">
        <f ca="1" xml:space="preserve"> SUMIFS('FS Qtr'!$J46:$IU46, 'FS Qtr'!$J$4:$IU$4, 'FS Ann'!AF$4)</f>
        <v>0</v>
      </c>
      <c r="AG44" s="16">
        <f ca="1" xml:space="preserve"> SUMIFS('FS Qtr'!$J46:$IU46, 'FS Qtr'!$J$4:$IU$4, 'FS Ann'!AG$4)</f>
        <v>0</v>
      </c>
      <c r="AH44" s="16">
        <f ca="1" xml:space="preserve"> SUMIFS('FS Qtr'!$J46:$IU46, 'FS Qtr'!$J$4:$IU$4, 'FS Ann'!AH$4)</f>
        <v>0</v>
      </c>
      <c r="AI44" s="16">
        <f ca="1" xml:space="preserve"> SUMIFS('FS Qtr'!$J46:$IU46, 'FS Qtr'!$J$4:$IU$4, 'FS Ann'!AI$4)</f>
        <v>0</v>
      </c>
      <c r="AJ44" s="16">
        <f ca="1" xml:space="preserve"> SUMIFS('FS Qtr'!$J46:$IU46, 'FS Qtr'!$J$4:$IU$4, 'FS Ann'!AJ$4)</f>
        <v>0</v>
      </c>
      <c r="AK44" s="16">
        <f ca="1" xml:space="preserve"> SUMIFS('FS Qtr'!$J46:$IU46, 'FS Qtr'!$J$4:$IU$4, 'FS Ann'!AK$4)</f>
        <v>0</v>
      </c>
      <c r="AL44" s="16">
        <f ca="1" xml:space="preserve"> SUMIFS('FS Qtr'!$J46:$IU46, 'FS Qtr'!$J$4:$IU$4, 'FS Ann'!AL$4)</f>
        <v>0</v>
      </c>
      <c r="AM44" s="16">
        <f ca="1" xml:space="preserve"> SUMIFS('FS Qtr'!$J46:$IU46, 'FS Qtr'!$J$4:$IU$4, 'FS Ann'!AM$4)</f>
        <v>0</v>
      </c>
      <c r="AN44" s="16">
        <f ca="1" xml:space="preserve"> SUMIFS('FS Qtr'!$J46:$IU46, 'FS Qtr'!$J$4:$IU$4, 'FS Ann'!AN$4)</f>
        <v>0</v>
      </c>
      <c r="AO44" s="16">
        <f ca="1" xml:space="preserve"> SUMIFS('FS Qtr'!$J46:$IU46, 'FS Qtr'!$J$4:$IU$4, 'FS Ann'!AO$4)</f>
        <v>0</v>
      </c>
      <c r="AP44" s="16">
        <f ca="1" xml:space="preserve"> SUMIFS('FS Qtr'!$J46:$IU46, 'FS Qtr'!$J$4:$IU$4, 'FS Ann'!AP$4)</f>
        <v>0</v>
      </c>
      <c r="AQ44" s="16">
        <f ca="1" xml:space="preserve"> SUMIFS('FS Qtr'!$J46:$IU46, 'FS Qtr'!$J$4:$IU$4, 'FS Ann'!AQ$4)</f>
        <v>0</v>
      </c>
      <c r="AR44" s="16">
        <f ca="1" xml:space="preserve"> SUMIFS('FS Qtr'!$J46:$IU46, 'FS Qtr'!$J$4:$IU$4, 'FS Ann'!AR$4)</f>
        <v>0</v>
      </c>
      <c r="AS44" s="16">
        <f ca="1" xml:space="preserve"> SUMIFS('FS Qtr'!$J46:$IU46, 'FS Qtr'!$J$4:$IU$4, 'FS Ann'!AS$4)</f>
        <v>0</v>
      </c>
      <c r="AT44" s="16">
        <f ca="1" xml:space="preserve"> SUMIFS('FS Qtr'!$J46:$IU46, 'FS Qtr'!$J$4:$IU$4, 'FS Ann'!AT$4)</f>
        <v>0</v>
      </c>
      <c r="AU44" s="16">
        <f ca="1" xml:space="preserve"> SUMIFS('FS Qtr'!$J46:$IU46, 'FS Qtr'!$J$4:$IU$4, 'FS Ann'!AU$4)</f>
        <v>0</v>
      </c>
      <c r="AV44" s="16">
        <f ca="1" xml:space="preserve"> SUMIFS('FS Qtr'!$J46:$IU46, 'FS Qtr'!$J$4:$IU$4, 'FS Ann'!AV$4)</f>
        <v>0</v>
      </c>
      <c r="AW44" s="16">
        <f ca="1" xml:space="preserve"> SUMIFS('FS Qtr'!$J46:$IU46, 'FS Qtr'!$J$4:$IU$4, 'FS Ann'!AW$4)</f>
        <v>0</v>
      </c>
      <c r="AX44" s="16">
        <f ca="1" xml:space="preserve"> SUMIFS('FS Qtr'!$J46:$IU46, 'FS Qtr'!$J$4:$IU$4, 'FS Ann'!AX$4)</f>
        <v>0</v>
      </c>
      <c r="AY44" s="16">
        <f ca="1" xml:space="preserve"> SUMIFS('FS Qtr'!$J46:$IU46, 'FS Qtr'!$J$4:$IU$4, 'FS Ann'!AY$4)</f>
        <v>0</v>
      </c>
      <c r="AZ44" s="16">
        <f ca="1" xml:space="preserve"> SUMIFS('FS Qtr'!$J46:$IU46, 'FS Qtr'!$J$4:$IU$4, 'FS Ann'!AZ$4)</f>
        <v>0</v>
      </c>
      <c r="BA44" s="16">
        <f ca="1" xml:space="preserve"> SUMIFS('FS Qtr'!$J46:$IU46, 'FS Qtr'!$J$4:$IU$4, 'FS Ann'!BA$4)</f>
        <v>0</v>
      </c>
      <c r="BB44" s="16">
        <f ca="1" xml:space="preserve"> SUMIFS('FS Qtr'!$J46:$IU46, 'FS Qtr'!$J$4:$IU$4, 'FS Ann'!BB$4)</f>
        <v>0</v>
      </c>
      <c r="BC44" s="16">
        <f ca="1" xml:space="preserve"> SUMIFS('FS Qtr'!$J46:$IU46, 'FS Qtr'!$J$4:$IU$4, 'FS Ann'!BC$4)</f>
        <v>0</v>
      </c>
      <c r="BD44" s="16">
        <f xml:space="preserve"> SUMIFS('FS Qtr'!$J46:$IU46, 'FS Qtr'!$J$4:$IU$4, 'FS Ann'!BD$4)</f>
        <v>0</v>
      </c>
    </row>
    <row r="45" spans="1:56" outlineLevel="1" x14ac:dyDescent="0.25">
      <c r="A45" s="1"/>
      <c r="B45" s="1"/>
      <c r="C45" s="19"/>
      <c r="D45" s="127"/>
      <c r="E45" s="16" t="str">
        <f xml:space="preserve"> 'FS Qtr'!E45</f>
        <v>RCF interest paid</v>
      </c>
      <c r="F45" s="16">
        <f xml:space="preserve"> 'FS Qtr'!F45</f>
        <v>0</v>
      </c>
      <c r="G45" s="512" t="str">
        <f xml:space="preserve"> 'FS Qtr'!G45</f>
        <v>$ 000s</v>
      </c>
      <c r="H45" s="16">
        <f t="shared" ca="1" si="9"/>
        <v>-211.86054556122033</v>
      </c>
      <c r="I45" s="16"/>
      <c r="J45" s="16">
        <f ca="1" xml:space="preserve"> SUMIFS('FS Qtr'!$J45:$IU45, 'FS Qtr'!$J$4:$IU$4, 'FS Ann'!J$4)</f>
        <v>0</v>
      </c>
      <c r="K45" s="16">
        <f ca="1" xml:space="preserve"> SUMIFS('FS Qtr'!$J45:$IU45, 'FS Qtr'!$J$4:$IU$4, 'FS Ann'!K$4)</f>
        <v>0</v>
      </c>
      <c r="L45" s="16">
        <f ca="1" xml:space="preserve"> SUMIFS('FS Qtr'!$J45:$IU45, 'FS Qtr'!$J$4:$IU$4, 'FS Ann'!L$4)</f>
        <v>-44.792061708333378</v>
      </c>
      <c r="M45" s="16">
        <f ca="1" xml:space="preserve"> SUMIFS('FS Qtr'!$J45:$IU45, 'FS Qtr'!$J$4:$IU$4, 'FS Ann'!M$4)</f>
        <v>-38.675162381426205</v>
      </c>
      <c r="N45" s="16">
        <f ca="1" xml:space="preserve"> SUMIFS('FS Qtr'!$J45:$IU45, 'FS Qtr'!$J$4:$IU$4, 'FS Ann'!N$4)</f>
        <v>-32.829511598678749</v>
      </c>
      <c r="O45" s="16">
        <f ca="1" xml:space="preserve"> SUMIFS('FS Qtr'!$J45:$IU45, 'FS Qtr'!$J$4:$IU$4, 'FS Ann'!O$4)</f>
        <v>-26.430210994943536</v>
      </c>
      <c r="P45" s="16">
        <f ca="1" xml:space="preserve"> SUMIFS('FS Qtr'!$J45:$IU45, 'FS Qtr'!$J$4:$IU$4, 'FS Ann'!P$4)</f>
        <v>-20.302195895466159</v>
      </c>
      <c r="Q45" s="16">
        <f ca="1" xml:space="preserve"> SUMIFS('FS Qtr'!$J45:$IU45, 'FS Qtr'!$J$4:$IU$4, 'FS Ann'!Q$4)</f>
        <v>-14.17051234540576</v>
      </c>
      <c r="R45" s="16">
        <f ca="1" xml:space="preserve"> SUMIFS('FS Qtr'!$J45:$IU45, 'FS Qtr'!$J$4:$IU$4, 'FS Ann'!R$4)</f>
        <v>-12.21389943478764</v>
      </c>
      <c r="S45" s="16">
        <f ca="1" xml:space="preserve"> SUMIFS('FS Qtr'!$J45:$IU45, 'FS Qtr'!$J$4:$IU$4, 'FS Ann'!S$4)</f>
        <v>-10.146063808545184</v>
      </c>
      <c r="T45" s="16">
        <f ca="1" xml:space="preserve"> SUMIFS('FS Qtr'!$J45:$IU45, 'FS Qtr'!$J$4:$IU$4, 'FS Ann'!T$4)</f>
        <v>-7.6306916792902539</v>
      </c>
      <c r="U45" s="16">
        <f ca="1" xml:space="preserve"> SUMIFS('FS Qtr'!$J45:$IU45, 'FS Qtr'!$J$4:$IU$4, 'FS Ann'!U$4)</f>
        <v>-4.670235714343459</v>
      </c>
      <c r="V45" s="16">
        <f ca="1" xml:space="preserve"> SUMIFS('FS Qtr'!$J45:$IU45, 'FS Qtr'!$J$4:$IU$4, 'FS Ann'!V$4)</f>
        <v>0</v>
      </c>
      <c r="W45" s="16">
        <f ca="1" xml:space="preserve"> SUMIFS('FS Qtr'!$J45:$IU45, 'FS Qtr'!$J$4:$IU$4, 'FS Ann'!W$4)</f>
        <v>0</v>
      </c>
      <c r="X45" s="16">
        <f ca="1" xml:space="preserve"> SUMIFS('FS Qtr'!$J45:$IU45, 'FS Qtr'!$J$4:$IU$4, 'FS Ann'!X$4)</f>
        <v>0</v>
      </c>
      <c r="Y45" s="16">
        <f ca="1" xml:space="preserve"> SUMIFS('FS Qtr'!$J45:$IU45, 'FS Qtr'!$J$4:$IU$4, 'FS Ann'!Y$4)</f>
        <v>0</v>
      </c>
      <c r="Z45" s="16">
        <f ca="1" xml:space="preserve"> SUMIFS('FS Qtr'!$J45:$IU45, 'FS Qtr'!$J$4:$IU$4, 'FS Ann'!Z$4)</f>
        <v>0</v>
      </c>
      <c r="AA45" s="16">
        <f ca="1" xml:space="preserve"> SUMIFS('FS Qtr'!$J45:$IU45, 'FS Qtr'!$J$4:$IU$4, 'FS Ann'!AA$4)</f>
        <v>0</v>
      </c>
      <c r="AB45" s="16">
        <f ca="1" xml:space="preserve"> SUMIFS('FS Qtr'!$J45:$IU45, 'FS Qtr'!$J$4:$IU$4, 'FS Ann'!AB$4)</f>
        <v>0</v>
      </c>
      <c r="AC45" s="16">
        <f ca="1" xml:space="preserve"> SUMIFS('FS Qtr'!$J45:$IU45, 'FS Qtr'!$J$4:$IU$4, 'FS Ann'!AC$4)</f>
        <v>0</v>
      </c>
      <c r="AD45" s="16">
        <f ca="1" xml:space="preserve"> SUMIFS('FS Qtr'!$J45:$IU45, 'FS Qtr'!$J$4:$IU$4, 'FS Ann'!AD$4)</f>
        <v>0</v>
      </c>
      <c r="AE45" s="16">
        <f ca="1" xml:space="preserve"> SUMIFS('FS Qtr'!$J45:$IU45, 'FS Qtr'!$J$4:$IU$4, 'FS Ann'!AE$4)</f>
        <v>0</v>
      </c>
      <c r="AF45" s="16">
        <f ca="1" xml:space="preserve"> SUMIFS('FS Qtr'!$J45:$IU45, 'FS Qtr'!$J$4:$IU$4, 'FS Ann'!AF$4)</f>
        <v>0</v>
      </c>
      <c r="AG45" s="16">
        <f ca="1" xml:space="preserve"> SUMIFS('FS Qtr'!$J45:$IU45, 'FS Qtr'!$J$4:$IU$4, 'FS Ann'!AG$4)</f>
        <v>0</v>
      </c>
      <c r="AH45" s="16">
        <f ca="1" xml:space="preserve"> SUMIFS('FS Qtr'!$J45:$IU45, 'FS Qtr'!$J$4:$IU$4, 'FS Ann'!AH$4)</f>
        <v>0</v>
      </c>
      <c r="AI45" s="16">
        <f ca="1" xml:space="preserve"> SUMIFS('FS Qtr'!$J45:$IU45, 'FS Qtr'!$J$4:$IU$4, 'FS Ann'!AI$4)</f>
        <v>0</v>
      </c>
      <c r="AJ45" s="16">
        <f ca="1" xml:space="preserve"> SUMIFS('FS Qtr'!$J45:$IU45, 'FS Qtr'!$J$4:$IU$4, 'FS Ann'!AJ$4)</f>
        <v>0</v>
      </c>
      <c r="AK45" s="16">
        <f ca="1" xml:space="preserve"> SUMIFS('FS Qtr'!$J45:$IU45, 'FS Qtr'!$J$4:$IU$4, 'FS Ann'!AK$4)</f>
        <v>0</v>
      </c>
      <c r="AL45" s="16">
        <f ca="1" xml:space="preserve"> SUMIFS('FS Qtr'!$J45:$IU45, 'FS Qtr'!$J$4:$IU$4, 'FS Ann'!AL$4)</f>
        <v>0</v>
      </c>
      <c r="AM45" s="16">
        <f ca="1" xml:space="preserve"> SUMIFS('FS Qtr'!$J45:$IU45, 'FS Qtr'!$J$4:$IU$4, 'FS Ann'!AM$4)</f>
        <v>0</v>
      </c>
      <c r="AN45" s="16">
        <f ca="1" xml:space="preserve"> SUMIFS('FS Qtr'!$J45:$IU45, 'FS Qtr'!$J$4:$IU$4, 'FS Ann'!AN$4)</f>
        <v>0</v>
      </c>
      <c r="AO45" s="16">
        <f ca="1" xml:space="preserve"> SUMIFS('FS Qtr'!$J45:$IU45, 'FS Qtr'!$J$4:$IU$4, 'FS Ann'!AO$4)</f>
        <v>0</v>
      </c>
      <c r="AP45" s="16">
        <f ca="1" xml:space="preserve"> SUMIFS('FS Qtr'!$J45:$IU45, 'FS Qtr'!$J$4:$IU$4, 'FS Ann'!AP$4)</f>
        <v>0</v>
      </c>
      <c r="AQ45" s="16">
        <f ca="1" xml:space="preserve"> SUMIFS('FS Qtr'!$J45:$IU45, 'FS Qtr'!$J$4:$IU$4, 'FS Ann'!AQ$4)</f>
        <v>0</v>
      </c>
      <c r="AR45" s="16">
        <f ca="1" xml:space="preserve"> SUMIFS('FS Qtr'!$J45:$IU45, 'FS Qtr'!$J$4:$IU$4, 'FS Ann'!AR$4)</f>
        <v>0</v>
      </c>
      <c r="AS45" s="16">
        <f ca="1" xml:space="preserve"> SUMIFS('FS Qtr'!$J45:$IU45, 'FS Qtr'!$J$4:$IU$4, 'FS Ann'!AS$4)</f>
        <v>0</v>
      </c>
      <c r="AT45" s="16">
        <f ca="1" xml:space="preserve"> SUMIFS('FS Qtr'!$J45:$IU45, 'FS Qtr'!$J$4:$IU$4, 'FS Ann'!AT$4)</f>
        <v>0</v>
      </c>
      <c r="AU45" s="16">
        <f ca="1" xml:space="preserve"> SUMIFS('FS Qtr'!$J45:$IU45, 'FS Qtr'!$J$4:$IU$4, 'FS Ann'!AU$4)</f>
        <v>0</v>
      </c>
      <c r="AV45" s="16">
        <f ca="1" xml:space="preserve"> SUMIFS('FS Qtr'!$J45:$IU45, 'FS Qtr'!$J$4:$IU$4, 'FS Ann'!AV$4)</f>
        <v>0</v>
      </c>
      <c r="AW45" s="16">
        <f ca="1" xml:space="preserve"> SUMIFS('FS Qtr'!$J45:$IU45, 'FS Qtr'!$J$4:$IU$4, 'FS Ann'!AW$4)</f>
        <v>0</v>
      </c>
      <c r="AX45" s="16">
        <f ca="1" xml:space="preserve"> SUMIFS('FS Qtr'!$J45:$IU45, 'FS Qtr'!$J$4:$IU$4, 'FS Ann'!AX$4)</f>
        <v>0</v>
      </c>
      <c r="AY45" s="16">
        <f ca="1" xml:space="preserve"> SUMIFS('FS Qtr'!$J45:$IU45, 'FS Qtr'!$J$4:$IU$4, 'FS Ann'!AY$4)</f>
        <v>0</v>
      </c>
      <c r="AZ45" s="16">
        <f ca="1" xml:space="preserve"> SUMIFS('FS Qtr'!$J45:$IU45, 'FS Qtr'!$J$4:$IU$4, 'FS Ann'!AZ$4)</f>
        <v>0</v>
      </c>
      <c r="BA45" s="16">
        <f ca="1" xml:space="preserve"> SUMIFS('FS Qtr'!$J45:$IU45, 'FS Qtr'!$J$4:$IU$4, 'FS Ann'!BA$4)</f>
        <v>0</v>
      </c>
      <c r="BB45" s="16">
        <f ca="1" xml:space="preserve"> SUMIFS('FS Qtr'!$J45:$IU45, 'FS Qtr'!$J$4:$IU$4, 'FS Ann'!BB$4)</f>
        <v>0</v>
      </c>
      <c r="BC45" s="16">
        <f ca="1" xml:space="preserve"> SUMIFS('FS Qtr'!$J45:$IU45, 'FS Qtr'!$J$4:$IU$4, 'FS Ann'!BC$4)</f>
        <v>0</v>
      </c>
      <c r="BD45" s="16">
        <f xml:space="preserve"> SUMIFS('FS Qtr'!$J45:$IU45, 'FS Qtr'!$J$4:$IU$4, 'FS Ann'!BD$4)</f>
        <v>0</v>
      </c>
    </row>
    <row r="46" spans="1:56" outlineLevel="1" x14ac:dyDescent="0.25">
      <c r="A46" s="1"/>
      <c r="B46" s="1"/>
      <c r="C46" s="19"/>
      <c r="D46" s="127"/>
      <c r="E46" s="280" t="s">
        <v>138</v>
      </c>
      <c r="F46" s="128"/>
      <c r="G46" s="513" t="str">
        <f xml:space="preserve"> SMU</f>
        <v>$ 000s</v>
      </c>
      <c r="H46" s="128">
        <f ca="1" xml:space="preserve"> SUM(J46:BD46)</f>
        <v>247633.2547109476</v>
      </c>
      <c r="I46" s="128"/>
      <c r="J46" s="128">
        <f t="shared" ref="J46:BD46" ca="1" si="10" xml:space="preserve"> J41 + SUM(J43:J45)</f>
        <v>0</v>
      </c>
      <c r="K46" s="128">
        <f t="shared" ca="1" si="10"/>
        <v>4412.5500000000029</v>
      </c>
      <c r="L46" s="128">
        <f t="shared" ca="1" si="10"/>
        <v>3061.1614886648013</v>
      </c>
      <c r="M46" s="128">
        <f t="shared" ca="1" si="10"/>
        <v>3439.2685394823916</v>
      </c>
      <c r="N46" s="128">
        <f t="shared" ca="1" si="10"/>
        <v>3808.4299470844958</v>
      </c>
      <c r="O46" s="128">
        <f t="shared" ca="1" si="10"/>
        <v>4196.6637287727108</v>
      </c>
      <c r="P46" s="128">
        <f t="shared" ca="1" si="10"/>
        <v>4575.9479531270781</v>
      </c>
      <c r="Q46" s="128">
        <f t="shared" ca="1" si="10"/>
        <v>4895.290315868142</v>
      </c>
      <c r="R46" s="128">
        <f t="shared" ca="1" si="10"/>
        <v>3838.22418148307</v>
      </c>
      <c r="S46" s="128">
        <f t="shared" ca="1" si="10"/>
        <v>3959.5609933422029</v>
      </c>
      <c r="T46" s="128">
        <f t="shared" ca="1" si="10"/>
        <v>4112.1748650296331</v>
      </c>
      <c r="U46" s="128">
        <f t="shared" ca="1" si="10"/>
        <v>11115.561565684358</v>
      </c>
      <c r="V46" s="128">
        <f t="shared" ca="1" si="10"/>
        <v>11125.140752632116</v>
      </c>
      <c r="W46" s="128">
        <f t="shared" ca="1" si="10"/>
        <v>10993.721336128739</v>
      </c>
      <c r="X46" s="128">
        <f t="shared" ca="1" si="10"/>
        <v>10875.958916627424</v>
      </c>
      <c r="Y46" s="128">
        <f t="shared" ca="1" si="10"/>
        <v>10769.373542278769</v>
      </c>
      <c r="Z46" s="128">
        <f t="shared" ca="1" si="10"/>
        <v>10671.945011449803</v>
      </c>
      <c r="AA46" s="128">
        <f t="shared" ca="1" si="10"/>
        <v>10582.027593252438</v>
      </c>
      <c r="AB46" s="128">
        <f t="shared" ca="1" si="10"/>
        <v>10498.280566874339</v>
      </c>
      <c r="AC46" s="128">
        <f t="shared" ca="1" si="10"/>
        <v>10419.611645423209</v>
      </c>
      <c r="AD46" s="128">
        <f t="shared" ca="1" si="10"/>
        <v>10345.130894287913</v>
      </c>
      <c r="AE46" s="128">
        <f t="shared" ca="1" si="10"/>
        <v>10274.113197349099</v>
      </c>
      <c r="AF46" s="128">
        <f t="shared" ca="1" si="10"/>
        <v>10205.967685466747</v>
      </c>
      <c r="AG46" s="128">
        <f t="shared" ca="1" si="10"/>
        <v>10140.212835785742</v>
      </c>
      <c r="AH46" s="128">
        <f t="shared" ca="1" si="10"/>
        <v>10076.45618995835</v>
      </c>
      <c r="AI46" s="128">
        <f t="shared" ca="1" si="10"/>
        <v>10014.377834503246</v>
      </c>
      <c r="AJ46" s="128">
        <f t="shared" ca="1" si="10"/>
        <v>9953.7169454484228</v>
      </c>
      <c r="AK46" s="128">
        <f t="shared" ca="1" si="10"/>
        <v>9894.2608288524461</v>
      </c>
      <c r="AL46" s="128">
        <f t="shared" ca="1" si="10"/>
        <v>9835.8359942342759</v>
      </c>
      <c r="AM46" s="128">
        <f t="shared" ca="1" si="10"/>
        <v>9778.3008838198548</v>
      </c>
      <c r="AN46" s="128">
        <f t="shared" ca="1" si="10"/>
        <v>9763.9884780357825</v>
      </c>
      <c r="AO46" s="128">
        <f t="shared" ca="1" si="10"/>
        <v>0</v>
      </c>
      <c r="AP46" s="128">
        <f t="shared" ca="1" si="10"/>
        <v>0</v>
      </c>
      <c r="AQ46" s="128">
        <f t="shared" ca="1" si="10"/>
        <v>0</v>
      </c>
      <c r="AR46" s="128">
        <f t="shared" ca="1" si="10"/>
        <v>0</v>
      </c>
      <c r="AS46" s="128">
        <f t="shared" ca="1" si="10"/>
        <v>0</v>
      </c>
      <c r="AT46" s="128">
        <f t="shared" ca="1" si="10"/>
        <v>0</v>
      </c>
      <c r="AU46" s="128">
        <f t="shared" ca="1" si="10"/>
        <v>0</v>
      </c>
      <c r="AV46" s="128">
        <f t="shared" ca="1" si="10"/>
        <v>0</v>
      </c>
      <c r="AW46" s="128">
        <f t="shared" ca="1" si="10"/>
        <v>0</v>
      </c>
      <c r="AX46" s="128">
        <f t="shared" ca="1" si="10"/>
        <v>0</v>
      </c>
      <c r="AY46" s="128">
        <f t="shared" ca="1" si="10"/>
        <v>0</v>
      </c>
      <c r="AZ46" s="128">
        <f t="shared" ca="1" si="10"/>
        <v>0</v>
      </c>
      <c r="BA46" s="128">
        <f t="shared" ca="1" si="10"/>
        <v>0</v>
      </c>
      <c r="BB46" s="128">
        <f t="shared" ca="1" si="10"/>
        <v>0</v>
      </c>
      <c r="BC46" s="128">
        <f t="shared" ca="1" si="10"/>
        <v>0</v>
      </c>
      <c r="BD46" s="128">
        <f t="shared" si="10"/>
        <v>0</v>
      </c>
    </row>
    <row r="47" spans="1:56" outlineLevel="1" x14ac:dyDescent="0.25">
      <c r="A47" s="1"/>
      <c r="B47" s="1"/>
      <c r="C47" s="19"/>
      <c r="D47" s="127"/>
      <c r="E47" s="16"/>
      <c r="F47" s="16"/>
      <c r="G47" s="512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</row>
    <row r="48" spans="1:56" outlineLevel="1" x14ac:dyDescent="0.25">
      <c r="A48" s="1"/>
      <c r="B48" s="1"/>
      <c r="C48" s="19"/>
      <c r="D48" s="127"/>
      <c r="E48" s="16" t="str">
        <f xml:space="preserve"> 'FS Qtr'!E49</f>
        <v>Share capital redemption</v>
      </c>
      <c r="F48" s="16">
        <f xml:space="preserve"> 'FS Qtr'!F49</f>
        <v>0</v>
      </c>
      <c r="G48" s="512" t="str">
        <f xml:space="preserve"> 'FS Qtr'!G49</f>
        <v>$ 000s</v>
      </c>
      <c r="H48" s="16">
        <f xml:space="preserve"> SUM(J48:BQ48)</f>
        <v>-30000.000000000004</v>
      </c>
      <c r="I48" s="16"/>
      <c r="J48" s="16">
        <f xml:space="preserve"> SUMIFS('FS Qtr'!$J49:$IU49, 'FS Qtr'!$J$4:$IU$4, 'FS Ann'!J$4)</f>
        <v>0</v>
      </c>
      <c r="K48" s="16">
        <f xml:space="preserve"> SUMIFS('FS Qtr'!$J49:$IU49, 'FS Qtr'!$J$4:$IU$4, 'FS Ann'!K$4)</f>
        <v>0</v>
      </c>
      <c r="L48" s="16">
        <f xml:space="preserve"> SUMIFS('FS Qtr'!$J49:$IU49, 'FS Qtr'!$J$4:$IU$4, 'FS Ann'!L$4)</f>
        <v>0</v>
      </c>
      <c r="M48" s="16">
        <f xml:space="preserve"> SUMIFS('FS Qtr'!$J49:$IU49, 'FS Qtr'!$J$4:$IU$4, 'FS Ann'!M$4)</f>
        <v>0</v>
      </c>
      <c r="N48" s="16">
        <f xml:space="preserve"> SUMIFS('FS Qtr'!$J49:$IU49, 'FS Qtr'!$J$4:$IU$4, 'FS Ann'!N$4)</f>
        <v>0</v>
      </c>
      <c r="O48" s="16">
        <f xml:space="preserve"> SUMIFS('FS Qtr'!$J49:$IU49, 'FS Qtr'!$J$4:$IU$4, 'FS Ann'!O$4)</f>
        <v>0</v>
      </c>
      <c r="P48" s="16">
        <f xml:space="preserve"> SUMIFS('FS Qtr'!$J49:$IU49, 'FS Qtr'!$J$4:$IU$4, 'FS Ann'!P$4)</f>
        <v>0</v>
      </c>
      <c r="Q48" s="16">
        <f xml:space="preserve"> SUMIFS('FS Qtr'!$J49:$IU49, 'FS Qtr'!$J$4:$IU$4, 'FS Ann'!Q$4)</f>
        <v>0</v>
      </c>
      <c r="R48" s="16">
        <f xml:space="preserve"> SUMIFS('FS Qtr'!$J49:$IU49, 'FS Qtr'!$J$4:$IU$4, 'FS Ann'!R$4)</f>
        <v>0</v>
      </c>
      <c r="S48" s="16">
        <f xml:space="preserve"> SUMIFS('FS Qtr'!$J49:$IU49, 'FS Qtr'!$J$4:$IU$4, 'FS Ann'!S$4)</f>
        <v>0</v>
      </c>
      <c r="T48" s="16">
        <f xml:space="preserve"> SUMIFS('FS Qtr'!$J49:$IU49, 'FS Qtr'!$J$4:$IU$4, 'FS Ann'!T$4)</f>
        <v>0</v>
      </c>
      <c r="U48" s="16">
        <f xml:space="preserve"> SUMIFS('FS Qtr'!$J49:$IU49, 'FS Qtr'!$J$4:$IU$4, 'FS Ann'!U$4)</f>
        <v>0</v>
      </c>
      <c r="V48" s="16">
        <f xml:space="preserve"> SUMIFS('FS Qtr'!$J49:$IU49, 'FS Qtr'!$J$4:$IU$4, 'FS Ann'!V$4)</f>
        <v>0</v>
      </c>
      <c r="W48" s="16">
        <f xml:space="preserve"> SUMIFS('FS Qtr'!$J49:$IU49, 'FS Qtr'!$J$4:$IU$4, 'FS Ann'!W$4)</f>
        <v>0</v>
      </c>
      <c r="X48" s="16">
        <f xml:space="preserve"> SUMIFS('FS Qtr'!$J49:$IU49, 'FS Qtr'!$J$4:$IU$4, 'FS Ann'!X$4)</f>
        <v>0</v>
      </c>
      <c r="Y48" s="16">
        <f xml:space="preserve"> SUMIFS('FS Qtr'!$J49:$IU49, 'FS Qtr'!$J$4:$IU$4, 'FS Ann'!Y$4)</f>
        <v>0</v>
      </c>
      <c r="Z48" s="16">
        <f xml:space="preserve"> SUMIFS('FS Qtr'!$J49:$IU49, 'FS Qtr'!$J$4:$IU$4, 'FS Ann'!Z$4)</f>
        <v>0</v>
      </c>
      <c r="AA48" s="16">
        <f xml:space="preserve"> SUMIFS('FS Qtr'!$J49:$IU49, 'FS Qtr'!$J$4:$IU$4, 'FS Ann'!AA$4)</f>
        <v>0</v>
      </c>
      <c r="AB48" s="16">
        <f xml:space="preserve"> SUMIFS('FS Qtr'!$J49:$IU49, 'FS Qtr'!$J$4:$IU$4, 'FS Ann'!AB$4)</f>
        <v>0</v>
      </c>
      <c r="AC48" s="16">
        <f xml:space="preserve"> SUMIFS('FS Qtr'!$J49:$IU49, 'FS Qtr'!$J$4:$IU$4, 'FS Ann'!AC$4)</f>
        <v>0</v>
      </c>
      <c r="AD48" s="16">
        <f xml:space="preserve"> SUMIFS('FS Qtr'!$J49:$IU49, 'FS Qtr'!$J$4:$IU$4, 'FS Ann'!AD$4)</f>
        <v>0</v>
      </c>
      <c r="AE48" s="16">
        <f xml:space="preserve"> SUMIFS('FS Qtr'!$J49:$IU49, 'FS Qtr'!$J$4:$IU$4, 'FS Ann'!AE$4)</f>
        <v>0</v>
      </c>
      <c r="AF48" s="16">
        <f xml:space="preserve"> SUMIFS('FS Qtr'!$J49:$IU49, 'FS Qtr'!$J$4:$IU$4, 'FS Ann'!AF$4)</f>
        <v>0</v>
      </c>
      <c r="AG48" s="16">
        <f xml:space="preserve"> SUMIFS('FS Qtr'!$J49:$IU49, 'FS Qtr'!$J$4:$IU$4, 'FS Ann'!AG$4)</f>
        <v>0</v>
      </c>
      <c r="AH48" s="16">
        <f xml:space="preserve"> SUMIFS('FS Qtr'!$J49:$IU49, 'FS Qtr'!$J$4:$IU$4, 'FS Ann'!AH$4)</f>
        <v>0</v>
      </c>
      <c r="AI48" s="16">
        <f xml:space="preserve"> SUMIFS('FS Qtr'!$J49:$IU49, 'FS Qtr'!$J$4:$IU$4, 'FS Ann'!AI$4)</f>
        <v>0</v>
      </c>
      <c r="AJ48" s="16">
        <f xml:space="preserve"> SUMIFS('FS Qtr'!$J49:$IU49, 'FS Qtr'!$J$4:$IU$4, 'FS Ann'!AJ$4)</f>
        <v>0</v>
      </c>
      <c r="AK48" s="16">
        <f xml:space="preserve"> SUMIFS('FS Qtr'!$J49:$IU49, 'FS Qtr'!$J$4:$IU$4, 'FS Ann'!AK$4)</f>
        <v>0</v>
      </c>
      <c r="AL48" s="16">
        <f xml:space="preserve"> SUMIFS('FS Qtr'!$J49:$IU49, 'FS Qtr'!$J$4:$IU$4, 'FS Ann'!AL$4)</f>
        <v>0</v>
      </c>
      <c r="AM48" s="16">
        <f xml:space="preserve"> SUMIFS('FS Qtr'!$J49:$IU49, 'FS Qtr'!$J$4:$IU$4, 'FS Ann'!AM$4)</f>
        <v>0</v>
      </c>
      <c r="AN48" s="16">
        <f xml:space="preserve"> SUMIFS('FS Qtr'!$J49:$IU49, 'FS Qtr'!$J$4:$IU$4, 'FS Ann'!AN$4)</f>
        <v>-30000.000000000004</v>
      </c>
      <c r="AO48" s="16">
        <f xml:space="preserve"> SUMIFS('FS Qtr'!$J49:$IU49, 'FS Qtr'!$J$4:$IU$4, 'FS Ann'!AO$4)</f>
        <v>0</v>
      </c>
      <c r="AP48" s="16">
        <f xml:space="preserve"> SUMIFS('FS Qtr'!$J49:$IU49, 'FS Qtr'!$J$4:$IU$4, 'FS Ann'!AP$4)</f>
        <v>0</v>
      </c>
      <c r="AQ48" s="16">
        <f xml:space="preserve"> SUMIFS('FS Qtr'!$J49:$IU49, 'FS Qtr'!$J$4:$IU$4, 'FS Ann'!AQ$4)</f>
        <v>0</v>
      </c>
      <c r="AR48" s="16">
        <f xml:space="preserve"> SUMIFS('FS Qtr'!$J49:$IU49, 'FS Qtr'!$J$4:$IU$4, 'FS Ann'!AR$4)</f>
        <v>0</v>
      </c>
      <c r="AS48" s="16">
        <f xml:space="preserve"> SUMIFS('FS Qtr'!$J49:$IU49, 'FS Qtr'!$J$4:$IU$4, 'FS Ann'!AS$4)</f>
        <v>0</v>
      </c>
      <c r="AT48" s="16">
        <f xml:space="preserve"> SUMIFS('FS Qtr'!$J49:$IU49, 'FS Qtr'!$J$4:$IU$4, 'FS Ann'!AT$4)</f>
        <v>0</v>
      </c>
      <c r="AU48" s="16">
        <f xml:space="preserve"> SUMIFS('FS Qtr'!$J49:$IU49, 'FS Qtr'!$J$4:$IU$4, 'FS Ann'!AU$4)</f>
        <v>0</v>
      </c>
      <c r="AV48" s="16">
        <f xml:space="preserve"> SUMIFS('FS Qtr'!$J49:$IU49, 'FS Qtr'!$J$4:$IU$4, 'FS Ann'!AV$4)</f>
        <v>0</v>
      </c>
      <c r="AW48" s="16">
        <f xml:space="preserve"> SUMIFS('FS Qtr'!$J49:$IU49, 'FS Qtr'!$J$4:$IU$4, 'FS Ann'!AW$4)</f>
        <v>0</v>
      </c>
      <c r="AX48" s="16">
        <f xml:space="preserve"> SUMIFS('FS Qtr'!$J49:$IU49, 'FS Qtr'!$J$4:$IU$4, 'FS Ann'!AX$4)</f>
        <v>0</v>
      </c>
      <c r="AY48" s="16">
        <f xml:space="preserve"> SUMIFS('FS Qtr'!$J49:$IU49, 'FS Qtr'!$J$4:$IU$4, 'FS Ann'!AY$4)</f>
        <v>0</v>
      </c>
      <c r="AZ48" s="16">
        <f xml:space="preserve"> SUMIFS('FS Qtr'!$J49:$IU49, 'FS Qtr'!$J$4:$IU$4, 'FS Ann'!AZ$4)</f>
        <v>0</v>
      </c>
      <c r="BA48" s="16">
        <f xml:space="preserve"> SUMIFS('FS Qtr'!$J49:$IU49, 'FS Qtr'!$J$4:$IU$4, 'FS Ann'!BA$4)</f>
        <v>0</v>
      </c>
      <c r="BB48" s="16">
        <f xml:space="preserve"> SUMIFS('FS Qtr'!$J49:$IU49, 'FS Qtr'!$J$4:$IU$4, 'FS Ann'!BB$4)</f>
        <v>0</v>
      </c>
      <c r="BC48" s="16">
        <f xml:space="preserve"> SUMIFS('FS Qtr'!$J49:$IU49, 'FS Qtr'!$J$4:$IU$4, 'FS Ann'!BC$4)</f>
        <v>0</v>
      </c>
      <c r="BD48" s="16">
        <f xml:space="preserve"> SUMIFS('FS Qtr'!$J49:$IU49, 'FS Qtr'!$J$4:$IU$4, 'FS Ann'!BD$4)</f>
        <v>0</v>
      </c>
    </row>
    <row r="49" spans="1:56" outlineLevel="1" x14ac:dyDescent="0.25">
      <c r="A49" s="1"/>
      <c r="B49" s="1"/>
      <c r="C49" s="19"/>
      <c r="D49" s="127"/>
      <c r="E49" s="128" t="s">
        <v>56</v>
      </c>
      <c r="F49" s="128"/>
      <c r="G49" s="435" t="str">
        <f>SMU</f>
        <v>$ 000s</v>
      </c>
      <c r="H49" s="128">
        <f ca="1" xml:space="preserve"> SUM(J49:PY49)</f>
        <v>217633.2547109476</v>
      </c>
      <c r="I49" s="128"/>
      <c r="J49" s="128">
        <f t="shared" ref="J49:BD49" ca="1" si="11" xml:space="preserve"> J46 + J48</f>
        <v>0</v>
      </c>
      <c r="K49" s="128">
        <f t="shared" ca="1" si="11"/>
        <v>4412.5500000000029</v>
      </c>
      <c r="L49" s="128">
        <f t="shared" ca="1" si="11"/>
        <v>3061.1614886648013</v>
      </c>
      <c r="M49" s="128">
        <f t="shared" ca="1" si="11"/>
        <v>3439.2685394823916</v>
      </c>
      <c r="N49" s="128">
        <f t="shared" ca="1" si="11"/>
        <v>3808.4299470844958</v>
      </c>
      <c r="O49" s="128">
        <f t="shared" ca="1" si="11"/>
        <v>4196.6637287727108</v>
      </c>
      <c r="P49" s="128">
        <f t="shared" ca="1" si="11"/>
        <v>4575.9479531270781</v>
      </c>
      <c r="Q49" s="128">
        <f t="shared" ca="1" si="11"/>
        <v>4895.290315868142</v>
      </c>
      <c r="R49" s="128">
        <f t="shared" ca="1" si="11"/>
        <v>3838.22418148307</v>
      </c>
      <c r="S49" s="128">
        <f t="shared" ca="1" si="11"/>
        <v>3959.5609933422029</v>
      </c>
      <c r="T49" s="128">
        <f t="shared" ca="1" si="11"/>
        <v>4112.1748650296331</v>
      </c>
      <c r="U49" s="128">
        <f t="shared" ca="1" si="11"/>
        <v>11115.561565684358</v>
      </c>
      <c r="V49" s="128">
        <f t="shared" ca="1" si="11"/>
        <v>11125.140752632116</v>
      </c>
      <c r="W49" s="128">
        <f t="shared" ca="1" si="11"/>
        <v>10993.721336128739</v>
      </c>
      <c r="X49" s="128">
        <f t="shared" ca="1" si="11"/>
        <v>10875.958916627424</v>
      </c>
      <c r="Y49" s="128">
        <f t="shared" ca="1" si="11"/>
        <v>10769.373542278769</v>
      </c>
      <c r="Z49" s="128">
        <f t="shared" ca="1" si="11"/>
        <v>10671.945011449803</v>
      </c>
      <c r="AA49" s="128">
        <f t="shared" ca="1" si="11"/>
        <v>10582.027593252438</v>
      </c>
      <c r="AB49" s="128">
        <f t="shared" ca="1" si="11"/>
        <v>10498.280566874339</v>
      </c>
      <c r="AC49" s="128">
        <f t="shared" ca="1" si="11"/>
        <v>10419.611645423209</v>
      </c>
      <c r="AD49" s="128">
        <f t="shared" ca="1" si="11"/>
        <v>10345.130894287913</v>
      </c>
      <c r="AE49" s="128">
        <f t="shared" ca="1" si="11"/>
        <v>10274.113197349099</v>
      </c>
      <c r="AF49" s="128">
        <f t="shared" ca="1" si="11"/>
        <v>10205.967685466747</v>
      </c>
      <c r="AG49" s="128">
        <f t="shared" ca="1" si="11"/>
        <v>10140.212835785742</v>
      </c>
      <c r="AH49" s="128">
        <f t="shared" ca="1" si="11"/>
        <v>10076.45618995835</v>
      </c>
      <c r="AI49" s="128">
        <f t="shared" ca="1" si="11"/>
        <v>10014.377834503246</v>
      </c>
      <c r="AJ49" s="128">
        <f t="shared" ca="1" si="11"/>
        <v>9953.7169454484228</v>
      </c>
      <c r="AK49" s="128">
        <f t="shared" ca="1" si="11"/>
        <v>9894.2608288524461</v>
      </c>
      <c r="AL49" s="128">
        <f t="shared" ca="1" si="11"/>
        <v>9835.8359942342759</v>
      </c>
      <c r="AM49" s="128">
        <f t="shared" ca="1" si="11"/>
        <v>9778.3008838198548</v>
      </c>
      <c r="AN49" s="128">
        <f t="shared" ca="1" si="11"/>
        <v>-20236.011521964221</v>
      </c>
      <c r="AO49" s="128">
        <f t="shared" ca="1" si="11"/>
        <v>0</v>
      </c>
      <c r="AP49" s="128">
        <f t="shared" ca="1" si="11"/>
        <v>0</v>
      </c>
      <c r="AQ49" s="128">
        <f t="shared" ca="1" si="11"/>
        <v>0</v>
      </c>
      <c r="AR49" s="128">
        <f t="shared" ca="1" si="11"/>
        <v>0</v>
      </c>
      <c r="AS49" s="128">
        <f t="shared" ca="1" si="11"/>
        <v>0</v>
      </c>
      <c r="AT49" s="128">
        <f t="shared" ca="1" si="11"/>
        <v>0</v>
      </c>
      <c r="AU49" s="128">
        <f t="shared" ca="1" si="11"/>
        <v>0</v>
      </c>
      <c r="AV49" s="128">
        <f t="shared" ca="1" si="11"/>
        <v>0</v>
      </c>
      <c r="AW49" s="128">
        <f t="shared" ca="1" si="11"/>
        <v>0</v>
      </c>
      <c r="AX49" s="128">
        <f t="shared" ca="1" si="11"/>
        <v>0</v>
      </c>
      <c r="AY49" s="128">
        <f t="shared" ca="1" si="11"/>
        <v>0</v>
      </c>
      <c r="AZ49" s="128">
        <f t="shared" ca="1" si="11"/>
        <v>0</v>
      </c>
      <c r="BA49" s="128">
        <f t="shared" ca="1" si="11"/>
        <v>0</v>
      </c>
      <c r="BB49" s="128">
        <f t="shared" ca="1" si="11"/>
        <v>0</v>
      </c>
      <c r="BC49" s="128">
        <f t="shared" ca="1" si="11"/>
        <v>0</v>
      </c>
      <c r="BD49" s="128">
        <f t="shared" si="11"/>
        <v>0</v>
      </c>
    </row>
    <row r="50" spans="1:56" outlineLevel="1" x14ac:dyDescent="0.25">
      <c r="A50" s="1"/>
      <c r="B50" s="1"/>
      <c r="C50" s="19"/>
      <c r="D50" s="127"/>
      <c r="E50" s="16"/>
      <c r="F50" s="16"/>
      <c r="G50" s="512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</row>
    <row r="51" spans="1:56" outlineLevel="1" x14ac:dyDescent="0.25">
      <c r="A51" s="1"/>
      <c r="B51" s="1"/>
      <c r="C51" s="19"/>
      <c r="D51" s="127"/>
      <c r="E51" s="16" t="str">
        <f xml:space="preserve"> 'FS Qtr'!E52</f>
        <v>Dividends paid</v>
      </c>
      <c r="F51" s="16">
        <f xml:space="preserve"> 'FS Qtr'!F52</f>
        <v>0</v>
      </c>
      <c r="G51" s="512" t="str">
        <f xml:space="preserve"> 'FS Qtr'!G52</f>
        <v>$ 000s</v>
      </c>
      <c r="H51" s="16">
        <f ca="1" xml:space="preserve"> SUM(J51:BQ51)</f>
        <v>-217633.25471094763</v>
      </c>
      <c r="I51" s="16"/>
      <c r="J51" s="16">
        <f ca="1" xml:space="preserve"> SUMIFS('FS Qtr'!$J52:$IU52, 'FS Qtr'!$J$4:$IU$4, 'FS Ann'!J$4)</f>
        <v>0</v>
      </c>
      <c r="K51" s="16">
        <f ca="1" xml:space="preserve"> SUMIFS('FS Qtr'!$J52:$IU52, 'FS Qtr'!$J$4:$IU$4, 'FS Ann'!K$4)</f>
        <v>-4412.5500000000029</v>
      </c>
      <c r="L51" s="16">
        <f ca="1" xml:space="preserve"> SUMIFS('FS Qtr'!$J52:$IU52, 'FS Qtr'!$J$4:$IU$4, 'FS Ann'!L$4)</f>
        <v>-3061.1614886648031</v>
      </c>
      <c r="M51" s="16">
        <f ca="1" xml:space="preserve"> SUMIFS('FS Qtr'!$J52:$IU52, 'FS Qtr'!$J$4:$IU$4, 'FS Ann'!M$4)</f>
        <v>-3439.2685394823939</v>
      </c>
      <c r="N51" s="16">
        <f ca="1" xml:space="preserve"> SUMIFS('FS Qtr'!$J52:$IU52, 'FS Qtr'!$J$4:$IU$4, 'FS Ann'!N$4)</f>
        <v>-3808.4299470844962</v>
      </c>
      <c r="O51" s="16">
        <f ca="1" xml:space="preserve"> SUMIFS('FS Qtr'!$J52:$IU52, 'FS Qtr'!$J$4:$IU$4, 'FS Ann'!O$4)</f>
        <v>-4196.6637287727099</v>
      </c>
      <c r="P51" s="16">
        <f ca="1" xml:space="preserve"> SUMIFS('FS Qtr'!$J52:$IU52, 'FS Qtr'!$J$4:$IU$4, 'FS Ann'!P$4)</f>
        <v>-4575.9479531270781</v>
      </c>
      <c r="Q51" s="16">
        <f ca="1" xml:space="preserve"> SUMIFS('FS Qtr'!$J52:$IU52, 'FS Qtr'!$J$4:$IU$4, 'FS Ann'!Q$4)</f>
        <v>-4895.290315868142</v>
      </c>
      <c r="R51" s="16">
        <f ca="1" xml:space="preserve"> SUMIFS('FS Qtr'!$J52:$IU52, 'FS Qtr'!$J$4:$IU$4, 'FS Ann'!R$4)</f>
        <v>-3838.2241814830713</v>
      </c>
      <c r="S51" s="16">
        <f ca="1" xml:space="preserve"> SUMIFS('FS Qtr'!$J52:$IU52, 'FS Qtr'!$J$4:$IU$4, 'FS Ann'!S$4)</f>
        <v>-3959.5609933422029</v>
      </c>
      <c r="T51" s="16">
        <f ca="1" xml:space="preserve"> SUMIFS('FS Qtr'!$J52:$IU52, 'FS Qtr'!$J$4:$IU$4, 'FS Ann'!T$4)</f>
        <v>-4112.174865029634</v>
      </c>
      <c r="U51" s="16">
        <f ca="1" xml:space="preserve"> SUMIFS('FS Qtr'!$J52:$IU52, 'FS Qtr'!$J$4:$IU$4, 'FS Ann'!U$4)</f>
        <v>-11115.561565684358</v>
      </c>
      <c r="V51" s="16">
        <f ca="1" xml:space="preserve"> SUMIFS('FS Qtr'!$J52:$IU52, 'FS Qtr'!$J$4:$IU$4, 'FS Ann'!V$4)</f>
        <v>-11125.140752632116</v>
      </c>
      <c r="W51" s="16">
        <f ca="1" xml:space="preserve"> SUMIFS('FS Qtr'!$J52:$IU52, 'FS Qtr'!$J$4:$IU$4, 'FS Ann'!W$4)</f>
        <v>-10993.721336128739</v>
      </c>
      <c r="X51" s="16">
        <f ca="1" xml:space="preserve"> SUMIFS('FS Qtr'!$J52:$IU52, 'FS Qtr'!$J$4:$IU$4, 'FS Ann'!X$4)</f>
        <v>-10875.958916627424</v>
      </c>
      <c r="Y51" s="16">
        <f ca="1" xml:space="preserve"> SUMIFS('FS Qtr'!$J52:$IU52, 'FS Qtr'!$J$4:$IU$4, 'FS Ann'!Y$4)</f>
        <v>-10769.373542278769</v>
      </c>
      <c r="Z51" s="16">
        <f ca="1" xml:space="preserve"> SUMIFS('FS Qtr'!$J52:$IU52, 'FS Qtr'!$J$4:$IU$4, 'FS Ann'!Z$4)</f>
        <v>-10222.427795672134</v>
      </c>
      <c r="AA51" s="16">
        <f ca="1" xml:space="preserve"> SUMIFS('FS Qtr'!$J52:$IU52, 'FS Qtr'!$J$4:$IU$4, 'FS Ann'!AA$4)</f>
        <v>-7242.8177272966013</v>
      </c>
      <c r="AB51" s="16">
        <f ca="1" xml:space="preserve"> SUMIFS('FS Qtr'!$J52:$IU52, 'FS Qtr'!$J$4:$IU$4, 'FS Ann'!AB$4)</f>
        <v>-7184.8932609916455</v>
      </c>
      <c r="AC51" s="16">
        <f ca="1" xml:space="preserve"> SUMIFS('FS Qtr'!$J52:$IU52, 'FS Qtr'!$J$4:$IU$4, 'FS Ann'!AC$4)</f>
        <v>-7127.2569761110944</v>
      </c>
      <c r="AD51" s="16">
        <f ca="1" xml:space="preserve"> SUMIFS('FS Qtr'!$J52:$IU52, 'FS Qtr'!$J$4:$IU$4, 'FS Ann'!AD$4)</f>
        <v>-7069.9074389165116</v>
      </c>
      <c r="AE51" s="16">
        <f ca="1" xml:space="preserve"> SUMIFS('FS Qtr'!$J52:$IU52, 'FS Qtr'!$J$4:$IU$4, 'FS Ann'!AE$4)</f>
        <v>-7012.8432228024985</v>
      </c>
      <c r="AF51" s="16">
        <f ca="1" xml:space="preserve"> SUMIFS('FS Qtr'!$J52:$IU52, 'FS Qtr'!$J$4:$IU$4, 'FS Ann'!AF$4)</f>
        <v>-6956.0629082611986</v>
      </c>
      <c r="AG51" s="16">
        <f ca="1" xml:space="preserve"> SUMIFS('FS Qtr'!$J52:$IU52, 'FS Qtr'!$J$4:$IU$4, 'FS Ann'!AG$4)</f>
        <v>-6899.5650828469643</v>
      </c>
      <c r="AH51" s="16">
        <f ca="1" xml:space="preserve"> SUMIFS('FS Qtr'!$J52:$IU52, 'FS Qtr'!$J$4:$IU$4, 'FS Ann'!AH$4)</f>
        <v>-6843.3483411412608</v>
      </c>
      <c r="AI51" s="16">
        <f ca="1" xml:space="preserve"> SUMIFS('FS Qtr'!$J52:$IU52, 'FS Qtr'!$J$4:$IU$4, 'FS Ann'!AI$4)</f>
        <v>-6787.4112847176712</v>
      </c>
      <c r="AJ51" s="16">
        <f ca="1" xml:space="preserve"> SUMIFS('FS Qtr'!$J52:$IU52, 'FS Qtr'!$J$4:$IU$4, 'FS Ann'!AJ$4)</f>
        <v>-9931.7525221071373</v>
      </c>
      <c r="AK51" s="16">
        <f ca="1" xml:space="preserve"> SUMIFS('FS Qtr'!$J52:$IU52, 'FS Qtr'!$J$4:$IU$4, 'FS Ann'!AK$4)</f>
        <v>-9876.3706687633239</v>
      </c>
      <c r="AL51" s="16">
        <f ca="1" xml:space="preserve"> SUMIFS('FS Qtr'!$J52:$IU52, 'FS Qtr'!$J$4:$IU$4, 'FS Ann'!AL$4)</f>
        <v>-9821.2643470281837</v>
      </c>
      <c r="AM51" s="16">
        <f ca="1" xml:space="preserve"> SUMIFS('FS Qtr'!$J52:$IU52, 'FS Qtr'!$J$4:$IU$4, 'FS Ann'!AM$4)</f>
        <v>-9766.4321860976979</v>
      </c>
      <c r="AN51" s="16">
        <f ca="1" xml:space="preserve"> SUMIFS('FS Qtr'!$J52:$IU52, 'FS Qtr'!$J$4:$IU$4, 'FS Ann'!AN$4)</f>
        <v>-9711.872821987763</v>
      </c>
      <c r="AO51" s="16">
        <f ca="1" xml:space="preserve"> SUMIFS('FS Qtr'!$J52:$IU52, 'FS Qtr'!$J$4:$IU$4, 'FS Ann'!AO$4)</f>
        <v>0</v>
      </c>
      <c r="AP51" s="16">
        <f ca="1" xml:space="preserve"> SUMIFS('FS Qtr'!$J52:$IU52, 'FS Qtr'!$J$4:$IU$4, 'FS Ann'!AP$4)</f>
        <v>0</v>
      </c>
      <c r="AQ51" s="16">
        <f ca="1" xml:space="preserve"> SUMIFS('FS Qtr'!$J52:$IU52, 'FS Qtr'!$J$4:$IU$4, 'FS Ann'!AQ$4)</f>
        <v>0</v>
      </c>
      <c r="AR51" s="16">
        <f ca="1" xml:space="preserve"> SUMIFS('FS Qtr'!$J52:$IU52, 'FS Qtr'!$J$4:$IU$4, 'FS Ann'!AR$4)</f>
        <v>0</v>
      </c>
      <c r="AS51" s="16">
        <f ca="1" xml:space="preserve"> SUMIFS('FS Qtr'!$J52:$IU52, 'FS Qtr'!$J$4:$IU$4, 'FS Ann'!AS$4)</f>
        <v>0</v>
      </c>
      <c r="AT51" s="16">
        <f ca="1" xml:space="preserve"> SUMIFS('FS Qtr'!$J52:$IU52, 'FS Qtr'!$J$4:$IU$4, 'FS Ann'!AT$4)</f>
        <v>0</v>
      </c>
      <c r="AU51" s="16">
        <f ca="1" xml:space="preserve"> SUMIFS('FS Qtr'!$J52:$IU52, 'FS Qtr'!$J$4:$IU$4, 'FS Ann'!AU$4)</f>
        <v>0</v>
      </c>
      <c r="AV51" s="16">
        <f ca="1" xml:space="preserve"> SUMIFS('FS Qtr'!$J52:$IU52, 'FS Qtr'!$J$4:$IU$4, 'FS Ann'!AV$4)</f>
        <v>0</v>
      </c>
      <c r="AW51" s="16">
        <f ca="1" xml:space="preserve"> SUMIFS('FS Qtr'!$J52:$IU52, 'FS Qtr'!$J$4:$IU$4, 'FS Ann'!AW$4)</f>
        <v>0</v>
      </c>
      <c r="AX51" s="16">
        <f ca="1" xml:space="preserve"> SUMIFS('FS Qtr'!$J52:$IU52, 'FS Qtr'!$J$4:$IU$4, 'FS Ann'!AX$4)</f>
        <v>0</v>
      </c>
      <c r="AY51" s="16">
        <f ca="1" xml:space="preserve"> SUMIFS('FS Qtr'!$J52:$IU52, 'FS Qtr'!$J$4:$IU$4, 'FS Ann'!AY$4)</f>
        <v>0</v>
      </c>
      <c r="AZ51" s="16">
        <f ca="1" xml:space="preserve"> SUMIFS('FS Qtr'!$J52:$IU52, 'FS Qtr'!$J$4:$IU$4, 'FS Ann'!AZ$4)</f>
        <v>0</v>
      </c>
      <c r="BA51" s="16">
        <f ca="1" xml:space="preserve"> SUMIFS('FS Qtr'!$J52:$IU52, 'FS Qtr'!$J$4:$IU$4, 'FS Ann'!BA$4)</f>
        <v>0</v>
      </c>
      <c r="BB51" s="16">
        <f ca="1" xml:space="preserve"> SUMIFS('FS Qtr'!$J52:$IU52, 'FS Qtr'!$J$4:$IU$4, 'FS Ann'!BB$4)</f>
        <v>0</v>
      </c>
      <c r="BC51" s="16">
        <f ca="1" xml:space="preserve"> SUMIFS('FS Qtr'!$J52:$IU52, 'FS Qtr'!$J$4:$IU$4, 'FS Ann'!BC$4)</f>
        <v>0</v>
      </c>
      <c r="BD51" s="16">
        <f xml:space="preserve"> SUMIFS('FS Qtr'!$J52:$IU52, 'FS Qtr'!$J$4:$IU$4, 'FS Ann'!BD$4)</f>
        <v>0</v>
      </c>
    </row>
    <row r="52" spans="1:56" outlineLevel="1" x14ac:dyDescent="0.25">
      <c r="A52" s="1"/>
      <c r="B52" s="1"/>
      <c r="C52" s="19"/>
      <c r="D52" s="127"/>
      <c r="E52" s="128" t="s">
        <v>57</v>
      </c>
      <c r="F52" s="128"/>
      <c r="G52" s="435" t="str">
        <f>SMU</f>
        <v>$ 000s</v>
      </c>
      <c r="H52" s="128">
        <f ca="1" xml:space="preserve"> SUM(J52:PY52)</f>
        <v>-2.1827872842550278E-11</v>
      </c>
      <c r="I52" s="128"/>
      <c r="J52" s="128">
        <f ca="1" xml:space="preserve"> J49 + J51</f>
        <v>0</v>
      </c>
      <c r="K52" s="128">
        <f t="shared" ref="K52:BD52" ca="1" si="12" xml:space="preserve"> K49 + K51</f>
        <v>0</v>
      </c>
      <c r="L52" s="128">
        <f t="shared" ca="1" si="12"/>
        <v>0</v>
      </c>
      <c r="M52" s="128">
        <f t="shared" ca="1" si="12"/>
        <v>0</v>
      </c>
      <c r="N52" s="128">
        <f t="shared" ca="1" si="12"/>
        <v>0</v>
      </c>
      <c r="O52" s="128">
        <f t="shared" ca="1" si="12"/>
        <v>0</v>
      </c>
      <c r="P52" s="128">
        <f t="shared" ca="1" si="12"/>
        <v>0</v>
      </c>
      <c r="Q52" s="128">
        <f t="shared" ca="1" si="12"/>
        <v>0</v>
      </c>
      <c r="R52" s="128">
        <f t="shared" ca="1" si="12"/>
        <v>0</v>
      </c>
      <c r="S52" s="128">
        <f t="shared" ca="1" si="12"/>
        <v>0</v>
      </c>
      <c r="T52" s="128">
        <f t="shared" ca="1" si="12"/>
        <v>0</v>
      </c>
      <c r="U52" s="128">
        <f t="shared" ca="1" si="12"/>
        <v>0</v>
      </c>
      <c r="V52" s="128">
        <f t="shared" ca="1" si="12"/>
        <v>0</v>
      </c>
      <c r="W52" s="128">
        <f t="shared" ca="1" si="12"/>
        <v>0</v>
      </c>
      <c r="X52" s="128">
        <f t="shared" ca="1" si="12"/>
        <v>0</v>
      </c>
      <c r="Y52" s="128">
        <f t="shared" ca="1" si="12"/>
        <v>0</v>
      </c>
      <c r="Z52" s="128">
        <f t="shared" ca="1" si="12"/>
        <v>449.51721577766875</v>
      </c>
      <c r="AA52" s="128">
        <f t="shared" ca="1" si="12"/>
        <v>3339.2098659558369</v>
      </c>
      <c r="AB52" s="128">
        <f t="shared" ca="1" si="12"/>
        <v>3313.387305882693</v>
      </c>
      <c r="AC52" s="128">
        <f t="shared" ca="1" si="12"/>
        <v>3292.3546693121143</v>
      </c>
      <c r="AD52" s="128">
        <f t="shared" ca="1" si="12"/>
        <v>3275.2234553714015</v>
      </c>
      <c r="AE52" s="128">
        <f t="shared" ca="1" si="12"/>
        <v>3261.2699745466007</v>
      </c>
      <c r="AF52" s="128">
        <f t="shared" ca="1" si="12"/>
        <v>3249.9047772055483</v>
      </c>
      <c r="AG52" s="128">
        <f t="shared" ca="1" si="12"/>
        <v>3240.6477529387776</v>
      </c>
      <c r="AH52" s="128">
        <f t="shared" ca="1" si="12"/>
        <v>3233.1078488170888</v>
      </c>
      <c r="AI52" s="128">
        <f t="shared" ca="1" si="12"/>
        <v>3226.9665497855749</v>
      </c>
      <c r="AJ52" s="128">
        <f t="shared" ca="1" si="12"/>
        <v>21.96442334128551</v>
      </c>
      <c r="AK52" s="128">
        <f t="shared" ca="1" si="12"/>
        <v>17.890160089122219</v>
      </c>
      <c r="AL52" s="128">
        <f t="shared" ca="1" si="12"/>
        <v>14.571647206092166</v>
      </c>
      <c r="AM52" s="128">
        <f t="shared" ca="1" si="12"/>
        <v>11.868697722156867</v>
      </c>
      <c r="AN52" s="128">
        <f t="shared" ca="1" si="12"/>
        <v>-29947.884343951984</v>
      </c>
      <c r="AO52" s="128">
        <f t="shared" ca="1" si="12"/>
        <v>0</v>
      </c>
      <c r="AP52" s="128">
        <f t="shared" ca="1" si="12"/>
        <v>0</v>
      </c>
      <c r="AQ52" s="128">
        <f t="shared" ca="1" si="12"/>
        <v>0</v>
      </c>
      <c r="AR52" s="128">
        <f t="shared" ca="1" si="12"/>
        <v>0</v>
      </c>
      <c r="AS52" s="128">
        <f t="shared" ca="1" si="12"/>
        <v>0</v>
      </c>
      <c r="AT52" s="128">
        <f t="shared" ca="1" si="12"/>
        <v>0</v>
      </c>
      <c r="AU52" s="128">
        <f t="shared" ca="1" si="12"/>
        <v>0</v>
      </c>
      <c r="AV52" s="128">
        <f t="shared" ca="1" si="12"/>
        <v>0</v>
      </c>
      <c r="AW52" s="128">
        <f t="shared" ca="1" si="12"/>
        <v>0</v>
      </c>
      <c r="AX52" s="128">
        <f t="shared" ca="1" si="12"/>
        <v>0</v>
      </c>
      <c r="AY52" s="128">
        <f t="shared" ca="1" si="12"/>
        <v>0</v>
      </c>
      <c r="AZ52" s="128">
        <f t="shared" ca="1" si="12"/>
        <v>0</v>
      </c>
      <c r="BA52" s="128">
        <f t="shared" ca="1" si="12"/>
        <v>0</v>
      </c>
      <c r="BB52" s="128">
        <f t="shared" ca="1" si="12"/>
        <v>0</v>
      </c>
      <c r="BC52" s="128">
        <f t="shared" ca="1" si="12"/>
        <v>0</v>
      </c>
      <c r="BD52" s="128">
        <f t="shared" si="12"/>
        <v>0</v>
      </c>
    </row>
    <row r="53" spans="1:56" outlineLevel="1" x14ac:dyDescent="0.25">
      <c r="A53" s="1"/>
      <c r="B53" s="1"/>
      <c r="C53" s="19"/>
      <c r="D53" s="127"/>
      <c r="E53" s="16"/>
      <c r="F53" s="16"/>
      <c r="G53" s="512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</row>
    <row r="54" spans="1:56" outlineLevel="1" x14ac:dyDescent="0.25">
      <c r="A54" s="1"/>
      <c r="B54" s="1"/>
      <c r="C54" s="19"/>
      <c r="D54" s="127"/>
      <c r="E54" s="16"/>
      <c r="F54" s="16"/>
      <c r="G54" s="512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</row>
    <row r="55" spans="1:56" x14ac:dyDescent="0.25">
      <c r="A55" s="1"/>
      <c r="B55" s="1"/>
      <c r="C55" s="19"/>
      <c r="D55" s="127"/>
      <c r="E55" s="16"/>
      <c r="F55" s="16"/>
      <c r="G55" s="512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</row>
    <row r="56" spans="1:56" x14ac:dyDescent="0.25">
      <c r="A56" s="1" t="s">
        <v>61</v>
      </c>
      <c r="B56" s="1"/>
      <c r="C56" s="19"/>
      <c r="D56" s="127"/>
      <c r="E56" s="16"/>
      <c r="F56" s="16"/>
      <c r="G56" s="512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</row>
    <row r="57" spans="1:56" outlineLevel="1" x14ac:dyDescent="0.25">
      <c r="A57" s="1"/>
      <c r="B57" s="1"/>
      <c r="C57" s="19"/>
      <c r="D57" s="127"/>
      <c r="E57" s="16"/>
      <c r="F57" s="16"/>
      <c r="G57" s="512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</row>
    <row r="58" spans="1:56" outlineLevel="1" x14ac:dyDescent="0.25">
      <c r="A58" s="1"/>
      <c r="B58" s="1" t="s">
        <v>62</v>
      </c>
      <c r="C58" s="19"/>
      <c r="D58" s="127"/>
      <c r="E58" s="16"/>
      <c r="F58" s="16"/>
      <c r="G58" s="512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</row>
    <row r="59" spans="1:56" outlineLevel="1" x14ac:dyDescent="0.25">
      <c r="A59" s="1"/>
      <c r="B59" s="1"/>
      <c r="C59" s="19"/>
      <c r="D59" s="127"/>
      <c r="E59" s="16" t="str">
        <f xml:space="preserve"> 'FS Qtr'!E59</f>
        <v>Solar asset balance balance</v>
      </c>
      <c r="F59" s="16">
        <f xml:space="preserve"> 'FS Qtr'!F59</f>
        <v>0</v>
      </c>
      <c r="G59" s="512" t="str">
        <f xml:space="preserve"> 'FS Qtr'!G59</f>
        <v>$ 000s</v>
      </c>
      <c r="H59" s="16"/>
      <c r="I59" s="16"/>
      <c r="J59" s="16">
        <f xml:space="preserve"> SUMIFS( 'FS Qtr'!$J59:$IU59, 'FS Qtr'!$J$2:$IU$2, 'FS Ann'!J$2)</f>
        <v>0</v>
      </c>
      <c r="K59" s="16">
        <f xml:space="preserve"> SUMIFS( 'FS Qtr'!$J59:$IU59, 'FS Qtr'!$J$2:$IU$2, 'FS Ann'!K$2)</f>
        <v>100000</v>
      </c>
      <c r="L59" s="16">
        <f xml:space="preserve"> SUMIFS( 'FS Qtr'!$J59:$IU59, 'FS Qtr'!$J$2:$IU$2, 'FS Ann'!L$2)</f>
        <v>96000</v>
      </c>
      <c r="M59" s="16">
        <f xml:space="preserve"> SUMIFS( 'FS Qtr'!$J59:$IU59, 'FS Qtr'!$J$2:$IU$2, 'FS Ann'!M$2)</f>
        <v>92000</v>
      </c>
      <c r="N59" s="16">
        <f xml:space="preserve"> SUMIFS( 'FS Qtr'!$J59:$IU59, 'FS Qtr'!$J$2:$IU$2, 'FS Ann'!N$2)</f>
        <v>88000</v>
      </c>
      <c r="O59" s="16">
        <f xml:space="preserve"> SUMIFS( 'FS Qtr'!$J59:$IU59, 'FS Qtr'!$J$2:$IU$2, 'FS Ann'!O$2)</f>
        <v>84000</v>
      </c>
      <c r="P59" s="16">
        <f xml:space="preserve"> SUMIFS( 'FS Qtr'!$J59:$IU59, 'FS Qtr'!$J$2:$IU$2, 'FS Ann'!P$2)</f>
        <v>80000</v>
      </c>
      <c r="Q59" s="16">
        <f xml:space="preserve"> SUMIFS( 'FS Qtr'!$J59:$IU59, 'FS Qtr'!$J$2:$IU$2, 'FS Ann'!Q$2)</f>
        <v>76000</v>
      </c>
      <c r="R59" s="16">
        <f xml:space="preserve"> SUMIFS( 'FS Qtr'!$J59:$IU59, 'FS Qtr'!$J$2:$IU$2, 'FS Ann'!R$2)</f>
        <v>72000</v>
      </c>
      <c r="S59" s="16">
        <f xml:space="preserve"> SUMIFS( 'FS Qtr'!$J59:$IU59, 'FS Qtr'!$J$2:$IU$2, 'FS Ann'!S$2)</f>
        <v>68000</v>
      </c>
      <c r="T59" s="16">
        <f xml:space="preserve"> SUMIFS( 'FS Qtr'!$J59:$IU59, 'FS Qtr'!$J$2:$IU$2, 'FS Ann'!T$2)</f>
        <v>64000</v>
      </c>
      <c r="U59" s="16">
        <f xml:space="preserve"> SUMIFS( 'FS Qtr'!$J59:$IU59, 'FS Qtr'!$J$2:$IU$2, 'FS Ann'!U$2)</f>
        <v>60000</v>
      </c>
      <c r="V59" s="16">
        <f xml:space="preserve"> SUMIFS( 'FS Qtr'!$J59:$IU59, 'FS Qtr'!$J$2:$IU$2, 'FS Ann'!V$2)</f>
        <v>56000</v>
      </c>
      <c r="W59" s="16">
        <f xml:space="preserve"> SUMIFS( 'FS Qtr'!$J59:$IU59, 'FS Qtr'!$J$2:$IU$2, 'FS Ann'!W$2)</f>
        <v>52000</v>
      </c>
      <c r="X59" s="16">
        <f xml:space="preserve"> SUMIFS( 'FS Qtr'!$J59:$IU59, 'FS Qtr'!$J$2:$IU$2, 'FS Ann'!X$2)</f>
        <v>48000</v>
      </c>
      <c r="Y59" s="16">
        <f xml:space="preserve"> SUMIFS( 'FS Qtr'!$J59:$IU59, 'FS Qtr'!$J$2:$IU$2, 'FS Ann'!Y$2)</f>
        <v>44000</v>
      </c>
      <c r="Z59" s="16">
        <f xml:space="preserve"> SUMIFS( 'FS Qtr'!$J59:$IU59, 'FS Qtr'!$J$2:$IU$2, 'FS Ann'!Z$2)</f>
        <v>40000</v>
      </c>
      <c r="AA59" s="16">
        <f xml:space="preserve"> SUMIFS( 'FS Qtr'!$J59:$IU59, 'FS Qtr'!$J$2:$IU$2, 'FS Ann'!AA$2)</f>
        <v>36000</v>
      </c>
      <c r="AB59" s="16">
        <f xml:space="preserve"> SUMIFS( 'FS Qtr'!$J59:$IU59, 'FS Qtr'!$J$2:$IU$2, 'FS Ann'!AB$2)</f>
        <v>32000</v>
      </c>
      <c r="AC59" s="16">
        <f xml:space="preserve"> SUMIFS( 'FS Qtr'!$J59:$IU59, 'FS Qtr'!$J$2:$IU$2, 'FS Ann'!AC$2)</f>
        <v>28000</v>
      </c>
      <c r="AD59" s="16">
        <f xml:space="preserve"> SUMIFS( 'FS Qtr'!$J59:$IU59, 'FS Qtr'!$J$2:$IU$2, 'FS Ann'!AD$2)</f>
        <v>24000</v>
      </c>
      <c r="AE59" s="16">
        <f xml:space="preserve"> SUMIFS( 'FS Qtr'!$J59:$IU59, 'FS Qtr'!$J$2:$IU$2, 'FS Ann'!AE$2)</f>
        <v>20000</v>
      </c>
      <c r="AF59" s="16">
        <f xml:space="preserve"> SUMIFS( 'FS Qtr'!$J59:$IU59, 'FS Qtr'!$J$2:$IU$2, 'FS Ann'!AF$2)</f>
        <v>16000</v>
      </c>
      <c r="AG59" s="16">
        <f xml:space="preserve"> SUMIFS( 'FS Qtr'!$J59:$IU59, 'FS Qtr'!$J$2:$IU$2, 'FS Ann'!AG$2)</f>
        <v>12000</v>
      </c>
      <c r="AH59" s="16">
        <f xml:space="preserve"> SUMIFS( 'FS Qtr'!$J59:$IU59, 'FS Qtr'!$J$2:$IU$2, 'FS Ann'!AH$2)</f>
        <v>8000</v>
      </c>
      <c r="AI59" s="16">
        <f xml:space="preserve"> SUMIFS( 'FS Qtr'!$J59:$IU59, 'FS Qtr'!$J$2:$IU$2, 'FS Ann'!AI$2)</f>
        <v>4000</v>
      </c>
      <c r="AJ59" s="16">
        <f xml:space="preserve"> SUMIFS( 'FS Qtr'!$J59:$IU59, 'FS Qtr'!$J$2:$IU$2, 'FS Ann'!AJ$2)</f>
        <v>0</v>
      </c>
      <c r="AK59" s="16">
        <f xml:space="preserve"> SUMIFS( 'FS Qtr'!$J59:$IU59, 'FS Qtr'!$J$2:$IU$2, 'FS Ann'!AK$2)</f>
        <v>0</v>
      </c>
      <c r="AL59" s="16">
        <f xml:space="preserve"> SUMIFS( 'FS Qtr'!$J59:$IU59, 'FS Qtr'!$J$2:$IU$2, 'FS Ann'!AL$2)</f>
        <v>0</v>
      </c>
      <c r="AM59" s="16">
        <f xml:space="preserve"> SUMIFS( 'FS Qtr'!$J59:$IU59, 'FS Qtr'!$J$2:$IU$2, 'FS Ann'!AM$2)</f>
        <v>0</v>
      </c>
      <c r="AN59" s="16">
        <f xml:space="preserve"> SUMIFS( 'FS Qtr'!$J59:$IU59, 'FS Qtr'!$J$2:$IU$2, 'FS Ann'!AN$2)</f>
        <v>0</v>
      </c>
      <c r="AO59" s="16">
        <f xml:space="preserve"> SUMIFS( 'FS Qtr'!$J59:$IU59, 'FS Qtr'!$J$2:$IU$2, 'FS Ann'!AO$2)</f>
        <v>0</v>
      </c>
      <c r="AP59" s="16">
        <f xml:space="preserve"> SUMIFS( 'FS Qtr'!$J59:$IU59, 'FS Qtr'!$J$2:$IU$2, 'FS Ann'!AP$2)</f>
        <v>0</v>
      </c>
      <c r="AQ59" s="16">
        <f xml:space="preserve"> SUMIFS( 'FS Qtr'!$J59:$IU59, 'FS Qtr'!$J$2:$IU$2, 'FS Ann'!AQ$2)</f>
        <v>0</v>
      </c>
      <c r="AR59" s="16">
        <f xml:space="preserve"> SUMIFS( 'FS Qtr'!$J59:$IU59, 'FS Qtr'!$J$2:$IU$2, 'FS Ann'!AR$2)</f>
        <v>0</v>
      </c>
      <c r="AS59" s="16">
        <f xml:space="preserve"> SUMIFS( 'FS Qtr'!$J59:$IU59, 'FS Qtr'!$J$2:$IU$2, 'FS Ann'!AS$2)</f>
        <v>0</v>
      </c>
      <c r="AT59" s="16">
        <f xml:space="preserve"> SUMIFS( 'FS Qtr'!$J59:$IU59, 'FS Qtr'!$J$2:$IU$2, 'FS Ann'!AT$2)</f>
        <v>0</v>
      </c>
      <c r="AU59" s="16">
        <f xml:space="preserve"> SUMIFS( 'FS Qtr'!$J59:$IU59, 'FS Qtr'!$J$2:$IU$2, 'FS Ann'!AU$2)</f>
        <v>0</v>
      </c>
      <c r="AV59" s="16">
        <f xml:space="preserve"> SUMIFS( 'FS Qtr'!$J59:$IU59, 'FS Qtr'!$J$2:$IU$2, 'FS Ann'!AV$2)</f>
        <v>0</v>
      </c>
      <c r="AW59" s="16">
        <f xml:space="preserve"> SUMIFS( 'FS Qtr'!$J59:$IU59, 'FS Qtr'!$J$2:$IU$2, 'FS Ann'!AW$2)</f>
        <v>0</v>
      </c>
      <c r="AX59" s="16">
        <f xml:space="preserve"> SUMIFS( 'FS Qtr'!$J59:$IU59, 'FS Qtr'!$J$2:$IU$2, 'FS Ann'!AX$2)</f>
        <v>0</v>
      </c>
      <c r="AY59" s="16">
        <f xml:space="preserve"> SUMIFS( 'FS Qtr'!$J59:$IU59, 'FS Qtr'!$J$2:$IU$2, 'FS Ann'!AY$2)</f>
        <v>0</v>
      </c>
      <c r="AZ59" s="16">
        <f xml:space="preserve"> SUMIFS( 'FS Qtr'!$J59:$IU59, 'FS Qtr'!$J$2:$IU$2, 'FS Ann'!AZ$2)</f>
        <v>0</v>
      </c>
      <c r="BA59" s="16">
        <f xml:space="preserve"> SUMIFS( 'FS Qtr'!$J59:$IU59, 'FS Qtr'!$J$2:$IU$2, 'FS Ann'!BA$2)</f>
        <v>0</v>
      </c>
      <c r="BB59" s="16">
        <f xml:space="preserve"> SUMIFS( 'FS Qtr'!$J59:$IU59, 'FS Qtr'!$J$2:$IU$2, 'FS Ann'!BB$2)</f>
        <v>0</v>
      </c>
      <c r="BC59" s="16">
        <f xml:space="preserve"> SUMIFS( 'FS Qtr'!$J59:$IU59, 'FS Qtr'!$J$2:$IU$2, 'FS Ann'!BC$2)</f>
        <v>0</v>
      </c>
      <c r="BD59" s="16">
        <f xml:space="preserve"> SUMIFS( 'FS Qtr'!$J59:$IU59, 'FS Qtr'!$J$2:$IU$2, 'FS Ann'!BD$2)</f>
        <v>0</v>
      </c>
    </row>
    <row r="60" spans="1:56" outlineLevel="1" x14ac:dyDescent="0.25">
      <c r="A60" s="1"/>
      <c r="B60" s="1"/>
      <c r="C60" s="19"/>
      <c r="D60" s="127"/>
      <c r="E60" s="128" t="s">
        <v>62</v>
      </c>
      <c r="F60" s="128"/>
      <c r="G60" s="435" t="str">
        <f>SMU</f>
        <v>$ 000s</v>
      </c>
      <c r="H60" s="128"/>
      <c r="I60" s="128"/>
      <c r="J60" s="128">
        <f t="shared" ref="J60:BD60" si="13">SUM(J59)</f>
        <v>0</v>
      </c>
      <c r="K60" s="128">
        <f t="shared" si="13"/>
        <v>100000</v>
      </c>
      <c r="L60" s="128">
        <f t="shared" si="13"/>
        <v>96000</v>
      </c>
      <c r="M60" s="128">
        <f t="shared" si="13"/>
        <v>92000</v>
      </c>
      <c r="N60" s="128">
        <f t="shared" si="13"/>
        <v>88000</v>
      </c>
      <c r="O60" s="128">
        <f t="shared" si="13"/>
        <v>84000</v>
      </c>
      <c r="P60" s="128">
        <f t="shared" si="13"/>
        <v>80000</v>
      </c>
      <c r="Q60" s="128">
        <f t="shared" si="13"/>
        <v>76000</v>
      </c>
      <c r="R60" s="128">
        <f t="shared" si="13"/>
        <v>72000</v>
      </c>
      <c r="S60" s="128">
        <f t="shared" si="13"/>
        <v>68000</v>
      </c>
      <c r="T60" s="128">
        <f t="shared" si="13"/>
        <v>64000</v>
      </c>
      <c r="U60" s="128">
        <f t="shared" si="13"/>
        <v>60000</v>
      </c>
      <c r="V60" s="128">
        <f t="shared" si="13"/>
        <v>56000</v>
      </c>
      <c r="W60" s="128">
        <f t="shared" si="13"/>
        <v>52000</v>
      </c>
      <c r="X60" s="128">
        <f t="shared" si="13"/>
        <v>48000</v>
      </c>
      <c r="Y60" s="128">
        <f t="shared" si="13"/>
        <v>44000</v>
      </c>
      <c r="Z60" s="128">
        <f t="shared" si="13"/>
        <v>40000</v>
      </c>
      <c r="AA60" s="128">
        <f t="shared" si="13"/>
        <v>36000</v>
      </c>
      <c r="AB60" s="128">
        <f t="shared" si="13"/>
        <v>32000</v>
      </c>
      <c r="AC60" s="128">
        <f t="shared" si="13"/>
        <v>28000</v>
      </c>
      <c r="AD60" s="128">
        <f t="shared" si="13"/>
        <v>24000</v>
      </c>
      <c r="AE60" s="128">
        <f t="shared" si="13"/>
        <v>20000</v>
      </c>
      <c r="AF60" s="128">
        <f t="shared" si="13"/>
        <v>16000</v>
      </c>
      <c r="AG60" s="128">
        <f t="shared" si="13"/>
        <v>12000</v>
      </c>
      <c r="AH60" s="128">
        <f t="shared" si="13"/>
        <v>8000</v>
      </c>
      <c r="AI60" s="128">
        <f t="shared" si="13"/>
        <v>4000</v>
      </c>
      <c r="AJ60" s="128">
        <f t="shared" si="13"/>
        <v>0</v>
      </c>
      <c r="AK60" s="128">
        <f t="shared" si="13"/>
        <v>0</v>
      </c>
      <c r="AL60" s="128">
        <f t="shared" si="13"/>
        <v>0</v>
      </c>
      <c r="AM60" s="128">
        <f t="shared" si="13"/>
        <v>0</v>
      </c>
      <c r="AN60" s="128">
        <f t="shared" si="13"/>
        <v>0</v>
      </c>
      <c r="AO60" s="128">
        <f t="shared" si="13"/>
        <v>0</v>
      </c>
      <c r="AP60" s="128">
        <f t="shared" si="13"/>
        <v>0</v>
      </c>
      <c r="AQ60" s="128">
        <f t="shared" si="13"/>
        <v>0</v>
      </c>
      <c r="AR60" s="128">
        <f t="shared" si="13"/>
        <v>0</v>
      </c>
      <c r="AS60" s="128">
        <f t="shared" si="13"/>
        <v>0</v>
      </c>
      <c r="AT60" s="128">
        <f t="shared" si="13"/>
        <v>0</v>
      </c>
      <c r="AU60" s="128">
        <f t="shared" si="13"/>
        <v>0</v>
      </c>
      <c r="AV60" s="128">
        <f t="shared" si="13"/>
        <v>0</v>
      </c>
      <c r="AW60" s="128">
        <f t="shared" si="13"/>
        <v>0</v>
      </c>
      <c r="AX60" s="128">
        <f t="shared" si="13"/>
        <v>0</v>
      </c>
      <c r="AY60" s="128">
        <f t="shared" si="13"/>
        <v>0</v>
      </c>
      <c r="AZ60" s="128">
        <f t="shared" si="13"/>
        <v>0</v>
      </c>
      <c r="BA60" s="128">
        <f t="shared" si="13"/>
        <v>0</v>
      </c>
      <c r="BB60" s="128">
        <f t="shared" si="13"/>
        <v>0</v>
      </c>
      <c r="BC60" s="128">
        <f t="shared" si="13"/>
        <v>0</v>
      </c>
      <c r="BD60" s="128">
        <f t="shared" si="13"/>
        <v>0</v>
      </c>
    </row>
    <row r="61" spans="1:56" outlineLevel="1" x14ac:dyDescent="0.25">
      <c r="A61" s="1"/>
      <c r="B61" s="1"/>
      <c r="C61" s="19"/>
      <c r="D61" s="127"/>
      <c r="E61" s="16"/>
      <c r="F61" s="16"/>
      <c r="G61" s="512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</row>
    <row r="62" spans="1:56" outlineLevel="1" x14ac:dyDescent="0.25">
      <c r="A62" s="1"/>
      <c r="B62" s="1" t="s">
        <v>58</v>
      </c>
      <c r="C62" s="19"/>
      <c r="D62" s="127"/>
      <c r="E62" s="16"/>
      <c r="F62" s="16"/>
      <c r="G62" s="512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</row>
    <row r="63" spans="1:56" outlineLevel="1" x14ac:dyDescent="0.25">
      <c r="A63" s="1"/>
      <c r="B63" s="1"/>
      <c r="C63" s="19"/>
      <c r="D63" s="127"/>
      <c r="E63" s="16" t="str">
        <f xml:space="preserve"> 'FS Qtr'!E63</f>
        <v>Retained cash balance</v>
      </c>
      <c r="F63" s="16">
        <f xml:space="preserve"> 'FS Qtr'!F63</f>
        <v>0</v>
      </c>
      <c r="G63" s="512" t="str">
        <f xml:space="preserve"> 'FS Qtr'!G63</f>
        <v>$ 000s</v>
      </c>
      <c r="H63" s="16"/>
      <c r="I63" s="16"/>
      <c r="J63" s="16">
        <f xml:space="preserve"> SUMIFS( 'FS Qtr'!$J63:$IU63, 'FS Qtr'!$J$2:$IU$2, 'FS Ann'!J$2)</f>
        <v>0</v>
      </c>
      <c r="K63" s="16">
        <f xml:space="preserve"> SUMIFS( 'FS Qtr'!$J63:$IU63, 'FS Qtr'!$J$2:$IU$2, 'FS Ann'!K$2)</f>
        <v>0</v>
      </c>
      <c r="L63" s="16">
        <f ca="1" xml:space="preserve"> SUMIFS( 'FS Qtr'!$J63:$IU63, 'FS Qtr'!$J$2:$IU$2, 'FS Ann'!L$2)</f>
        <v>0</v>
      </c>
      <c r="M63" s="16">
        <f ca="1" xml:space="preserve"> SUMIFS( 'FS Qtr'!$J63:$IU63, 'FS Qtr'!$J$2:$IU$2, 'FS Ann'!M$2)</f>
        <v>0</v>
      </c>
      <c r="N63" s="16">
        <f ca="1" xml:space="preserve"> SUMIFS( 'FS Qtr'!$J63:$IU63, 'FS Qtr'!$J$2:$IU$2, 'FS Ann'!N$2)</f>
        <v>0</v>
      </c>
      <c r="O63" s="16">
        <f ca="1" xml:space="preserve"> SUMIFS( 'FS Qtr'!$J63:$IU63, 'FS Qtr'!$J$2:$IU$2, 'FS Ann'!O$2)</f>
        <v>0</v>
      </c>
      <c r="P63" s="16">
        <f ca="1" xml:space="preserve"> SUMIFS( 'FS Qtr'!$J63:$IU63, 'FS Qtr'!$J$2:$IU$2, 'FS Ann'!P$2)</f>
        <v>0</v>
      </c>
      <c r="Q63" s="16">
        <f ca="1" xml:space="preserve"> SUMIFS( 'FS Qtr'!$J63:$IU63, 'FS Qtr'!$J$2:$IU$2, 'FS Ann'!Q$2)</f>
        <v>0</v>
      </c>
      <c r="R63" s="16">
        <f ca="1" xml:space="preserve"> SUMIFS( 'FS Qtr'!$J63:$IU63, 'FS Qtr'!$J$2:$IU$2, 'FS Ann'!R$2)</f>
        <v>0</v>
      </c>
      <c r="S63" s="16">
        <f ca="1" xml:space="preserve"> SUMIFS( 'FS Qtr'!$J63:$IU63, 'FS Qtr'!$J$2:$IU$2, 'FS Ann'!S$2)</f>
        <v>0</v>
      </c>
      <c r="T63" s="16">
        <f ca="1" xml:space="preserve"> SUMIFS( 'FS Qtr'!$J63:$IU63, 'FS Qtr'!$J$2:$IU$2, 'FS Ann'!T$2)</f>
        <v>0</v>
      </c>
      <c r="U63" s="16">
        <f ca="1" xml:space="preserve"> SUMIFS( 'FS Qtr'!$J63:$IU63, 'FS Qtr'!$J$2:$IU$2, 'FS Ann'!U$2)</f>
        <v>0</v>
      </c>
      <c r="V63" s="16">
        <f ca="1" xml:space="preserve"> SUMIFS( 'FS Qtr'!$J63:$IU63, 'FS Qtr'!$J$2:$IU$2, 'FS Ann'!V$2)</f>
        <v>0</v>
      </c>
      <c r="W63" s="16">
        <f ca="1" xml:space="preserve"> SUMIFS( 'FS Qtr'!$J63:$IU63, 'FS Qtr'!$J$2:$IU$2, 'FS Ann'!W$2)</f>
        <v>0</v>
      </c>
      <c r="X63" s="16">
        <f ca="1" xml:space="preserve"> SUMIFS( 'FS Qtr'!$J63:$IU63, 'FS Qtr'!$J$2:$IU$2, 'FS Ann'!X$2)</f>
        <v>0</v>
      </c>
      <c r="Y63" s="16">
        <f ca="1" xml:space="preserve"> SUMIFS( 'FS Qtr'!$J63:$IU63, 'FS Qtr'!$J$2:$IU$2, 'FS Ann'!Y$2)</f>
        <v>0</v>
      </c>
      <c r="Z63" s="16">
        <f ca="1" xml:space="preserve"> SUMIFS( 'FS Qtr'!$J63:$IU63, 'FS Qtr'!$J$2:$IU$2, 'FS Ann'!Z$2)</f>
        <v>0</v>
      </c>
      <c r="AA63" s="16">
        <f ca="1" xml:space="preserve"> SUMIFS( 'FS Qtr'!$J63:$IU63, 'FS Qtr'!$J$2:$IU$2, 'FS Ann'!AA$2)</f>
        <v>449.51721577767012</v>
      </c>
      <c r="AB63" s="16">
        <f ca="1" xml:space="preserve"> SUMIFS( 'FS Qtr'!$J63:$IU63, 'FS Qtr'!$J$2:$IU$2, 'FS Ann'!AB$2)</f>
        <v>3788.7270817335093</v>
      </c>
      <c r="AC63" s="16">
        <f ca="1" xml:space="preserve"> SUMIFS( 'FS Qtr'!$J63:$IU63, 'FS Qtr'!$J$2:$IU$2, 'FS Ann'!AC$2)</f>
        <v>7102.1143876162032</v>
      </c>
      <c r="AD63" s="16">
        <f ca="1" xml:space="preserve"> SUMIFS( 'FS Qtr'!$J63:$IU63, 'FS Qtr'!$J$2:$IU$2, 'FS Ann'!AD$2)</f>
        <v>10394.469056928319</v>
      </c>
      <c r="AE63" s="16">
        <f ca="1" xml:space="preserve"> SUMIFS( 'FS Qtr'!$J63:$IU63, 'FS Qtr'!$J$2:$IU$2, 'FS Ann'!AE$2)</f>
        <v>13669.692512299718</v>
      </c>
      <c r="AF63" s="16">
        <f ca="1" xml:space="preserve"> SUMIFS( 'FS Qtr'!$J63:$IU63, 'FS Qtr'!$J$2:$IU$2, 'FS Ann'!AF$2)</f>
        <v>16930.962486846322</v>
      </c>
      <c r="AG63" s="16">
        <f ca="1" xml:space="preserve"> SUMIFS( 'FS Qtr'!$J63:$IU63, 'FS Qtr'!$J$2:$IU$2, 'FS Ann'!AG$2)</f>
        <v>20180.867264051871</v>
      </c>
      <c r="AH63" s="16">
        <f ca="1" xml:space="preserve"> SUMIFS( 'FS Qtr'!$J63:$IU63, 'FS Qtr'!$J$2:$IU$2, 'FS Ann'!AH$2)</f>
        <v>23421.515016990652</v>
      </c>
      <c r="AI63" s="16">
        <f ca="1" xml:space="preserve"> SUMIFS( 'FS Qtr'!$J63:$IU63, 'FS Qtr'!$J$2:$IU$2, 'FS Ann'!AI$2)</f>
        <v>26654.622865807738</v>
      </c>
      <c r="AJ63" s="16">
        <f ca="1" xml:space="preserve"> SUMIFS( 'FS Qtr'!$J63:$IU63, 'FS Qtr'!$J$2:$IU$2, 'FS Ann'!AJ$2)</f>
        <v>29881.589415593313</v>
      </c>
      <c r="AK63" s="16">
        <f ca="1" xml:space="preserve"> SUMIFS( 'FS Qtr'!$J63:$IU63, 'FS Qtr'!$J$2:$IU$2, 'FS Ann'!AK$2)</f>
        <v>29903.553838934604</v>
      </c>
      <c r="AL63" s="16">
        <f ca="1" xml:space="preserve"> SUMIFS( 'FS Qtr'!$J63:$IU63, 'FS Qtr'!$J$2:$IU$2, 'FS Ann'!AL$2)</f>
        <v>29921.443999023733</v>
      </c>
      <c r="AM63" s="16">
        <f ca="1" xml:space="preserve"> SUMIFS( 'FS Qtr'!$J63:$IU63, 'FS Qtr'!$J$2:$IU$2, 'FS Ann'!AM$2)</f>
        <v>29936.015646229826</v>
      </c>
      <c r="AN63" s="16">
        <f ca="1" xml:space="preserve"> SUMIFS( 'FS Qtr'!$J63:$IU63, 'FS Qtr'!$J$2:$IU$2, 'FS Ann'!AN$2)</f>
        <v>29947.884343951988</v>
      </c>
      <c r="AO63" s="16">
        <f ca="1" xml:space="preserve"> SUMIFS( 'FS Qtr'!$J63:$IU63, 'FS Qtr'!$J$2:$IU$2, 'FS Ann'!AO$2)</f>
        <v>4.3200998334214091E-12</v>
      </c>
      <c r="AP63" s="16">
        <f ca="1" xml:space="preserve"> SUMIFS( 'FS Qtr'!$J63:$IU63, 'FS Qtr'!$J$2:$IU$2, 'FS Ann'!AP$2)</f>
        <v>4.3200998334214091E-12</v>
      </c>
      <c r="AQ63" s="16">
        <f ca="1" xml:space="preserve"> SUMIFS( 'FS Qtr'!$J63:$IU63, 'FS Qtr'!$J$2:$IU$2, 'FS Ann'!AQ$2)</f>
        <v>4.3200998334214091E-12</v>
      </c>
      <c r="AR63" s="16">
        <f ca="1" xml:space="preserve"> SUMIFS( 'FS Qtr'!$J63:$IU63, 'FS Qtr'!$J$2:$IU$2, 'FS Ann'!AR$2)</f>
        <v>4.3200998334214091E-12</v>
      </c>
      <c r="AS63" s="16">
        <f ca="1" xml:space="preserve"> SUMIFS( 'FS Qtr'!$J63:$IU63, 'FS Qtr'!$J$2:$IU$2, 'FS Ann'!AS$2)</f>
        <v>4.3200998334214091E-12</v>
      </c>
      <c r="AT63" s="16">
        <f ca="1" xml:space="preserve"> SUMIFS( 'FS Qtr'!$J63:$IU63, 'FS Qtr'!$J$2:$IU$2, 'FS Ann'!AT$2)</f>
        <v>4.3200998334214091E-12</v>
      </c>
      <c r="AU63" s="16">
        <f ca="1" xml:space="preserve"> SUMIFS( 'FS Qtr'!$J63:$IU63, 'FS Qtr'!$J$2:$IU$2, 'FS Ann'!AU$2)</f>
        <v>4.3200998334214091E-12</v>
      </c>
      <c r="AV63" s="16">
        <f ca="1" xml:space="preserve"> SUMIFS( 'FS Qtr'!$J63:$IU63, 'FS Qtr'!$J$2:$IU$2, 'FS Ann'!AV$2)</f>
        <v>4.3200998334214091E-12</v>
      </c>
      <c r="AW63" s="16">
        <f ca="1" xml:space="preserve"> SUMIFS( 'FS Qtr'!$J63:$IU63, 'FS Qtr'!$J$2:$IU$2, 'FS Ann'!AW$2)</f>
        <v>4.3200998334214091E-12</v>
      </c>
      <c r="AX63" s="16">
        <f ca="1" xml:space="preserve"> SUMIFS( 'FS Qtr'!$J63:$IU63, 'FS Qtr'!$J$2:$IU$2, 'FS Ann'!AX$2)</f>
        <v>4.3200998334214091E-12</v>
      </c>
      <c r="AY63" s="16">
        <f ca="1" xml:space="preserve"> SUMIFS( 'FS Qtr'!$J63:$IU63, 'FS Qtr'!$J$2:$IU$2, 'FS Ann'!AY$2)</f>
        <v>4.3200998334214091E-12</v>
      </c>
      <c r="AZ63" s="16">
        <f ca="1" xml:space="preserve"> SUMIFS( 'FS Qtr'!$J63:$IU63, 'FS Qtr'!$J$2:$IU$2, 'FS Ann'!AZ$2)</f>
        <v>4.3200998334214091E-12</v>
      </c>
      <c r="BA63" s="16">
        <f ca="1" xml:space="preserve"> SUMIFS( 'FS Qtr'!$J63:$IU63, 'FS Qtr'!$J$2:$IU$2, 'FS Ann'!BA$2)</f>
        <v>4.3200998334214091E-12</v>
      </c>
      <c r="BB63" s="16">
        <f ca="1" xml:space="preserve"> SUMIFS( 'FS Qtr'!$J63:$IU63, 'FS Qtr'!$J$2:$IU$2, 'FS Ann'!BB$2)</f>
        <v>4.3200998334214091E-12</v>
      </c>
      <c r="BC63" s="16">
        <f ca="1" xml:space="preserve"> SUMIFS( 'FS Qtr'!$J63:$IU63, 'FS Qtr'!$J$2:$IU$2, 'FS Ann'!BC$2)</f>
        <v>4.3200998334214091E-12</v>
      </c>
      <c r="BD63" s="16">
        <f ca="1" xml:space="preserve"> SUMIFS( 'FS Qtr'!$J63:$IU63, 'FS Qtr'!$J$2:$IU$2, 'FS Ann'!BD$2)</f>
        <v>4.3200998334214091E-12</v>
      </c>
    </row>
    <row r="64" spans="1:56" outlineLevel="1" x14ac:dyDescent="0.25">
      <c r="A64" s="1"/>
      <c r="B64" s="1"/>
      <c r="C64" s="19"/>
      <c r="D64" s="127"/>
      <c r="E64" s="16" t="str">
        <f xml:space="preserve"> 'FS Qtr'!E64</f>
        <v>[Accounts receivable balance]</v>
      </c>
      <c r="F64" s="16">
        <f xml:space="preserve"> 'FS Qtr'!F64</f>
        <v>0</v>
      </c>
      <c r="G64" s="512">
        <f xml:space="preserve"> 'FS Qtr'!G64</f>
        <v>0</v>
      </c>
      <c r="H64" s="16"/>
      <c r="I64" s="16"/>
      <c r="J64" s="16">
        <f xml:space="preserve"> SUMIFS( 'FS Qtr'!$J64:$IU64, 'FS Qtr'!$J$2:$IU$2, 'FS Ann'!J$2)</f>
        <v>0</v>
      </c>
      <c r="K64" s="16">
        <f xml:space="preserve"> SUMIFS( 'FS Qtr'!$J64:$IU64, 'FS Qtr'!$J$2:$IU$2, 'FS Ann'!K$2)</f>
        <v>0</v>
      </c>
      <c r="L64" s="16">
        <f xml:space="preserve"> SUMIFS( 'FS Qtr'!$J64:$IU64, 'FS Qtr'!$J$2:$IU$2, 'FS Ann'!L$2)</f>
        <v>0</v>
      </c>
      <c r="M64" s="16">
        <f xml:space="preserve"> SUMIFS( 'FS Qtr'!$J64:$IU64, 'FS Qtr'!$J$2:$IU$2, 'FS Ann'!M$2)</f>
        <v>0</v>
      </c>
      <c r="N64" s="16">
        <f xml:space="preserve"> SUMIFS( 'FS Qtr'!$J64:$IU64, 'FS Qtr'!$J$2:$IU$2, 'FS Ann'!N$2)</f>
        <v>0</v>
      </c>
      <c r="O64" s="16">
        <f xml:space="preserve"> SUMIFS( 'FS Qtr'!$J64:$IU64, 'FS Qtr'!$J$2:$IU$2, 'FS Ann'!O$2)</f>
        <v>0</v>
      </c>
      <c r="P64" s="16">
        <f xml:space="preserve"> SUMIFS( 'FS Qtr'!$J64:$IU64, 'FS Qtr'!$J$2:$IU$2, 'FS Ann'!P$2)</f>
        <v>0</v>
      </c>
      <c r="Q64" s="16">
        <f xml:space="preserve"> SUMIFS( 'FS Qtr'!$J64:$IU64, 'FS Qtr'!$J$2:$IU$2, 'FS Ann'!Q$2)</f>
        <v>0</v>
      </c>
      <c r="R64" s="16">
        <f xml:space="preserve"> SUMIFS( 'FS Qtr'!$J64:$IU64, 'FS Qtr'!$J$2:$IU$2, 'FS Ann'!R$2)</f>
        <v>0</v>
      </c>
      <c r="S64" s="16">
        <f xml:space="preserve"> SUMIFS( 'FS Qtr'!$J64:$IU64, 'FS Qtr'!$J$2:$IU$2, 'FS Ann'!S$2)</f>
        <v>0</v>
      </c>
      <c r="T64" s="16">
        <f xml:space="preserve"> SUMIFS( 'FS Qtr'!$J64:$IU64, 'FS Qtr'!$J$2:$IU$2, 'FS Ann'!T$2)</f>
        <v>0</v>
      </c>
      <c r="U64" s="16">
        <f xml:space="preserve"> SUMIFS( 'FS Qtr'!$J64:$IU64, 'FS Qtr'!$J$2:$IU$2, 'FS Ann'!U$2)</f>
        <v>0</v>
      </c>
      <c r="V64" s="16">
        <f xml:space="preserve"> SUMIFS( 'FS Qtr'!$J64:$IU64, 'FS Qtr'!$J$2:$IU$2, 'FS Ann'!V$2)</f>
        <v>0</v>
      </c>
      <c r="W64" s="16">
        <f xml:space="preserve"> SUMIFS( 'FS Qtr'!$J64:$IU64, 'FS Qtr'!$J$2:$IU$2, 'FS Ann'!W$2)</f>
        <v>0</v>
      </c>
      <c r="X64" s="16">
        <f xml:space="preserve"> SUMIFS( 'FS Qtr'!$J64:$IU64, 'FS Qtr'!$J$2:$IU$2, 'FS Ann'!X$2)</f>
        <v>0</v>
      </c>
      <c r="Y64" s="16">
        <f xml:space="preserve"> SUMIFS( 'FS Qtr'!$J64:$IU64, 'FS Qtr'!$J$2:$IU$2, 'FS Ann'!Y$2)</f>
        <v>0</v>
      </c>
      <c r="Z64" s="16">
        <f xml:space="preserve"> SUMIFS( 'FS Qtr'!$J64:$IU64, 'FS Qtr'!$J$2:$IU$2, 'FS Ann'!Z$2)</f>
        <v>0</v>
      </c>
      <c r="AA64" s="16">
        <f xml:space="preserve"> SUMIFS( 'FS Qtr'!$J64:$IU64, 'FS Qtr'!$J$2:$IU$2, 'FS Ann'!AA$2)</f>
        <v>0</v>
      </c>
      <c r="AB64" s="16">
        <f xml:space="preserve"> SUMIFS( 'FS Qtr'!$J64:$IU64, 'FS Qtr'!$J$2:$IU$2, 'FS Ann'!AB$2)</f>
        <v>0</v>
      </c>
      <c r="AC64" s="16">
        <f xml:space="preserve"> SUMIFS( 'FS Qtr'!$J64:$IU64, 'FS Qtr'!$J$2:$IU$2, 'FS Ann'!AC$2)</f>
        <v>0</v>
      </c>
      <c r="AD64" s="16">
        <f xml:space="preserve"> SUMIFS( 'FS Qtr'!$J64:$IU64, 'FS Qtr'!$J$2:$IU$2, 'FS Ann'!AD$2)</f>
        <v>0</v>
      </c>
      <c r="AE64" s="16">
        <f xml:space="preserve"> SUMIFS( 'FS Qtr'!$J64:$IU64, 'FS Qtr'!$J$2:$IU$2, 'FS Ann'!AE$2)</f>
        <v>0</v>
      </c>
      <c r="AF64" s="16">
        <f xml:space="preserve"> SUMIFS( 'FS Qtr'!$J64:$IU64, 'FS Qtr'!$J$2:$IU$2, 'FS Ann'!AF$2)</f>
        <v>0</v>
      </c>
      <c r="AG64" s="16">
        <f xml:space="preserve"> SUMIFS( 'FS Qtr'!$J64:$IU64, 'FS Qtr'!$J$2:$IU$2, 'FS Ann'!AG$2)</f>
        <v>0</v>
      </c>
      <c r="AH64" s="16">
        <f xml:space="preserve"> SUMIFS( 'FS Qtr'!$J64:$IU64, 'FS Qtr'!$J$2:$IU$2, 'FS Ann'!AH$2)</f>
        <v>0</v>
      </c>
      <c r="AI64" s="16">
        <f xml:space="preserve"> SUMIFS( 'FS Qtr'!$J64:$IU64, 'FS Qtr'!$J$2:$IU$2, 'FS Ann'!AI$2)</f>
        <v>0</v>
      </c>
      <c r="AJ64" s="16">
        <f xml:space="preserve"> SUMIFS( 'FS Qtr'!$J64:$IU64, 'FS Qtr'!$J$2:$IU$2, 'FS Ann'!AJ$2)</f>
        <v>0</v>
      </c>
      <c r="AK64" s="16">
        <f xml:space="preserve"> SUMIFS( 'FS Qtr'!$J64:$IU64, 'FS Qtr'!$J$2:$IU$2, 'FS Ann'!AK$2)</f>
        <v>0</v>
      </c>
      <c r="AL64" s="16">
        <f xml:space="preserve"> SUMIFS( 'FS Qtr'!$J64:$IU64, 'FS Qtr'!$J$2:$IU$2, 'FS Ann'!AL$2)</f>
        <v>0</v>
      </c>
      <c r="AM64" s="16">
        <f xml:space="preserve"> SUMIFS( 'FS Qtr'!$J64:$IU64, 'FS Qtr'!$J$2:$IU$2, 'FS Ann'!AM$2)</f>
        <v>0</v>
      </c>
      <c r="AN64" s="16">
        <f xml:space="preserve"> SUMIFS( 'FS Qtr'!$J64:$IU64, 'FS Qtr'!$J$2:$IU$2, 'FS Ann'!AN$2)</f>
        <v>0</v>
      </c>
      <c r="AO64" s="16">
        <f xml:space="preserve"> SUMIFS( 'FS Qtr'!$J64:$IU64, 'FS Qtr'!$J$2:$IU$2, 'FS Ann'!AO$2)</f>
        <v>0</v>
      </c>
      <c r="AP64" s="16">
        <f xml:space="preserve"> SUMIFS( 'FS Qtr'!$J64:$IU64, 'FS Qtr'!$J$2:$IU$2, 'FS Ann'!AP$2)</f>
        <v>0</v>
      </c>
      <c r="AQ64" s="16">
        <f xml:space="preserve"> SUMIFS( 'FS Qtr'!$J64:$IU64, 'FS Qtr'!$J$2:$IU$2, 'FS Ann'!AQ$2)</f>
        <v>0</v>
      </c>
      <c r="AR64" s="16">
        <f xml:space="preserve"> SUMIFS( 'FS Qtr'!$J64:$IU64, 'FS Qtr'!$J$2:$IU$2, 'FS Ann'!AR$2)</f>
        <v>0</v>
      </c>
      <c r="AS64" s="16">
        <f xml:space="preserve"> SUMIFS( 'FS Qtr'!$J64:$IU64, 'FS Qtr'!$J$2:$IU$2, 'FS Ann'!AS$2)</f>
        <v>0</v>
      </c>
      <c r="AT64" s="16">
        <f xml:space="preserve"> SUMIFS( 'FS Qtr'!$J64:$IU64, 'FS Qtr'!$J$2:$IU$2, 'FS Ann'!AT$2)</f>
        <v>0</v>
      </c>
      <c r="AU64" s="16">
        <f xml:space="preserve"> SUMIFS( 'FS Qtr'!$J64:$IU64, 'FS Qtr'!$J$2:$IU$2, 'FS Ann'!AU$2)</f>
        <v>0</v>
      </c>
      <c r="AV64" s="16">
        <f xml:space="preserve"> SUMIFS( 'FS Qtr'!$J64:$IU64, 'FS Qtr'!$J$2:$IU$2, 'FS Ann'!AV$2)</f>
        <v>0</v>
      </c>
      <c r="AW64" s="16">
        <f xml:space="preserve"> SUMIFS( 'FS Qtr'!$J64:$IU64, 'FS Qtr'!$J$2:$IU$2, 'FS Ann'!AW$2)</f>
        <v>0</v>
      </c>
      <c r="AX64" s="16">
        <f xml:space="preserve"> SUMIFS( 'FS Qtr'!$J64:$IU64, 'FS Qtr'!$J$2:$IU$2, 'FS Ann'!AX$2)</f>
        <v>0</v>
      </c>
      <c r="AY64" s="16">
        <f xml:space="preserve"> SUMIFS( 'FS Qtr'!$J64:$IU64, 'FS Qtr'!$J$2:$IU$2, 'FS Ann'!AY$2)</f>
        <v>0</v>
      </c>
      <c r="AZ64" s="16">
        <f xml:space="preserve"> SUMIFS( 'FS Qtr'!$J64:$IU64, 'FS Qtr'!$J$2:$IU$2, 'FS Ann'!AZ$2)</f>
        <v>0</v>
      </c>
      <c r="BA64" s="16">
        <f xml:space="preserve"> SUMIFS( 'FS Qtr'!$J64:$IU64, 'FS Qtr'!$J$2:$IU$2, 'FS Ann'!BA$2)</f>
        <v>0</v>
      </c>
      <c r="BB64" s="16">
        <f xml:space="preserve"> SUMIFS( 'FS Qtr'!$J64:$IU64, 'FS Qtr'!$J$2:$IU$2, 'FS Ann'!BB$2)</f>
        <v>0</v>
      </c>
      <c r="BC64" s="16">
        <f xml:space="preserve"> SUMIFS( 'FS Qtr'!$J64:$IU64, 'FS Qtr'!$J$2:$IU$2, 'FS Ann'!BC$2)</f>
        <v>0</v>
      </c>
      <c r="BD64" s="16">
        <f xml:space="preserve"> SUMIFS( 'FS Qtr'!$J64:$IU64, 'FS Qtr'!$J$2:$IU$2, 'FS Ann'!BD$2)</f>
        <v>0</v>
      </c>
    </row>
    <row r="65" spans="1:56" outlineLevel="1" x14ac:dyDescent="0.25">
      <c r="A65" s="1"/>
      <c r="B65" s="1"/>
      <c r="C65" s="19"/>
      <c r="D65" s="127"/>
      <c r="E65" s="128" t="s">
        <v>58</v>
      </c>
      <c r="F65" s="128"/>
      <c r="G65" s="435" t="str">
        <f>SMU</f>
        <v>$ 000s</v>
      </c>
      <c r="H65" s="128"/>
      <c r="I65" s="128"/>
      <c r="J65" s="128">
        <f t="shared" ref="J65:BD65" si="14">SUM(J63:J64)</f>
        <v>0</v>
      </c>
      <c r="K65" s="128">
        <f t="shared" si="14"/>
        <v>0</v>
      </c>
      <c r="L65" s="128">
        <f t="shared" ca="1" si="14"/>
        <v>0</v>
      </c>
      <c r="M65" s="128">
        <f t="shared" ca="1" si="14"/>
        <v>0</v>
      </c>
      <c r="N65" s="128">
        <f t="shared" ca="1" si="14"/>
        <v>0</v>
      </c>
      <c r="O65" s="128">
        <f t="shared" ca="1" si="14"/>
        <v>0</v>
      </c>
      <c r="P65" s="128">
        <f t="shared" ca="1" si="14"/>
        <v>0</v>
      </c>
      <c r="Q65" s="128">
        <f t="shared" ca="1" si="14"/>
        <v>0</v>
      </c>
      <c r="R65" s="128">
        <f t="shared" ca="1" si="14"/>
        <v>0</v>
      </c>
      <c r="S65" s="128">
        <f t="shared" ca="1" si="14"/>
        <v>0</v>
      </c>
      <c r="T65" s="128">
        <f t="shared" ca="1" si="14"/>
        <v>0</v>
      </c>
      <c r="U65" s="128">
        <f t="shared" ca="1" si="14"/>
        <v>0</v>
      </c>
      <c r="V65" s="128">
        <f t="shared" ca="1" si="14"/>
        <v>0</v>
      </c>
      <c r="W65" s="128">
        <f t="shared" ca="1" si="14"/>
        <v>0</v>
      </c>
      <c r="X65" s="128">
        <f t="shared" ca="1" si="14"/>
        <v>0</v>
      </c>
      <c r="Y65" s="128">
        <f t="shared" ca="1" si="14"/>
        <v>0</v>
      </c>
      <c r="Z65" s="128">
        <f t="shared" ca="1" si="14"/>
        <v>0</v>
      </c>
      <c r="AA65" s="128">
        <f t="shared" ca="1" si="14"/>
        <v>449.51721577767012</v>
      </c>
      <c r="AB65" s="128">
        <f t="shared" ca="1" si="14"/>
        <v>3788.7270817335093</v>
      </c>
      <c r="AC65" s="128">
        <f t="shared" ca="1" si="14"/>
        <v>7102.1143876162032</v>
      </c>
      <c r="AD65" s="128">
        <f t="shared" ca="1" si="14"/>
        <v>10394.469056928319</v>
      </c>
      <c r="AE65" s="128">
        <f t="shared" ca="1" si="14"/>
        <v>13669.692512299718</v>
      </c>
      <c r="AF65" s="128">
        <f t="shared" ca="1" si="14"/>
        <v>16930.962486846322</v>
      </c>
      <c r="AG65" s="128">
        <f t="shared" ca="1" si="14"/>
        <v>20180.867264051871</v>
      </c>
      <c r="AH65" s="128">
        <f t="shared" ca="1" si="14"/>
        <v>23421.515016990652</v>
      </c>
      <c r="AI65" s="128">
        <f t="shared" ca="1" si="14"/>
        <v>26654.622865807738</v>
      </c>
      <c r="AJ65" s="128">
        <f t="shared" ca="1" si="14"/>
        <v>29881.589415593313</v>
      </c>
      <c r="AK65" s="128">
        <f t="shared" ca="1" si="14"/>
        <v>29903.553838934604</v>
      </c>
      <c r="AL65" s="128">
        <f t="shared" ca="1" si="14"/>
        <v>29921.443999023733</v>
      </c>
      <c r="AM65" s="128">
        <f t="shared" ca="1" si="14"/>
        <v>29936.015646229826</v>
      </c>
      <c r="AN65" s="128">
        <f t="shared" ca="1" si="14"/>
        <v>29947.884343951988</v>
      </c>
      <c r="AO65" s="128">
        <f t="shared" ca="1" si="14"/>
        <v>4.3200998334214091E-12</v>
      </c>
      <c r="AP65" s="128">
        <f t="shared" ca="1" si="14"/>
        <v>4.3200998334214091E-12</v>
      </c>
      <c r="AQ65" s="128">
        <f t="shared" ca="1" si="14"/>
        <v>4.3200998334214091E-12</v>
      </c>
      <c r="AR65" s="128">
        <f t="shared" ca="1" si="14"/>
        <v>4.3200998334214091E-12</v>
      </c>
      <c r="AS65" s="128">
        <f t="shared" ca="1" si="14"/>
        <v>4.3200998334214091E-12</v>
      </c>
      <c r="AT65" s="128">
        <f t="shared" ca="1" si="14"/>
        <v>4.3200998334214091E-12</v>
      </c>
      <c r="AU65" s="128">
        <f t="shared" ca="1" si="14"/>
        <v>4.3200998334214091E-12</v>
      </c>
      <c r="AV65" s="128">
        <f t="shared" ca="1" si="14"/>
        <v>4.3200998334214091E-12</v>
      </c>
      <c r="AW65" s="128">
        <f t="shared" ca="1" si="14"/>
        <v>4.3200998334214091E-12</v>
      </c>
      <c r="AX65" s="128">
        <f t="shared" ca="1" si="14"/>
        <v>4.3200998334214091E-12</v>
      </c>
      <c r="AY65" s="128">
        <f t="shared" ca="1" si="14"/>
        <v>4.3200998334214091E-12</v>
      </c>
      <c r="AZ65" s="128">
        <f t="shared" ca="1" si="14"/>
        <v>4.3200998334214091E-12</v>
      </c>
      <c r="BA65" s="128">
        <f t="shared" ca="1" si="14"/>
        <v>4.3200998334214091E-12</v>
      </c>
      <c r="BB65" s="128">
        <f t="shared" ca="1" si="14"/>
        <v>4.3200998334214091E-12</v>
      </c>
      <c r="BC65" s="128">
        <f t="shared" ca="1" si="14"/>
        <v>4.3200998334214091E-12</v>
      </c>
      <c r="BD65" s="128">
        <f t="shared" ca="1" si="14"/>
        <v>4.3200998334214091E-12</v>
      </c>
    </row>
    <row r="66" spans="1:56" outlineLevel="1" x14ac:dyDescent="0.25">
      <c r="A66" s="1"/>
      <c r="B66" s="1"/>
      <c r="C66" s="19"/>
      <c r="D66" s="127"/>
      <c r="E66" s="16"/>
      <c r="F66" s="16"/>
      <c r="G66" s="512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</row>
    <row r="67" spans="1:56" outlineLevel="1" x14ac:dyDescent="0.25">
      <c r="A67" s="1"/>
      <c r="B67" s="1"/>
      <c r="C67" s="19"/>
      <c r="D67" s="127"/>
      <c r="E67" s="128" t="s">
        <v>59</v>
      </c>
      <c r="F67" s="128"/>
      <c r="G67" s="435" t="str">
        <f>SMU</f>
        <v>$ 000s</v>
      </c>
      <c r="H67" s="128"/>
      <c r="I67" s="128"/>
      <c r="J67" s="128">
        <f t="shared" ref="J67:BD67" si="15" xml:space="preserve"> J65 + J60</f>
        <v>0</v>
      </c>
      <c r="K67" s="128">
        <f t="shared" si="15"/>
        <v>100000</v>
      </c>
      <c r="L67" s="128">
        <f t="shared" ca="1" si="15"/>
        <v>96000</v>
      </c>
      <c r="M67" s="128">
        <f t="shared" ca="1" si="15"/>
        <v>92000</v>
      </c>
      <c r="N67" s="128">
        <f t="shared" ca="1" si="15"/>
        <v>88000</v>
      </c>
      <c r="O67" s="128">
        <f t="shared" ca="1" si="15"/>
        <v>84000</v>
      </c>
      <c r="P67" s="128">
        <f t="shared" ca="1" si="15"/>
        <v>80000</v>
      </c>
      <c r="Q67" s="128">
        <f t="shared" ca="1" si="15"/>
        <v>76000</v>
      </c>
      <c r="R67" s="128">
        <f t="shared" ca="1" si="15"/>
        <v>72000</v>
      </c>
      <c r="S67" s="128">
        <f t="shared" ca="1" si="15"/>
        <v>68000</v>
      </c>
      <c r="T67" s="128">
        <f t="shared" ca="1" si="15"/>
        <v>64000</v>
      </c>
      <c r="U67" s="128">
        <f t="shared" ca="1" si="15"/>
        <v>60000</v>
      </c>
      <c r="V67" s="128">
        <f t="shared" ca="1" si="15"/>
        <v>56000</v>
      </c>
      <c r="W67" s="128">
        <f t="shared" ca="1" si="15"/>
        <v>52000</v>
      </c>
      <c r="X67" s="128">
        <f t="shared" ca="1" si="15"/>
        <v>48000</v>
      </c>
      <c r="Y67" s="128">
        <f t="shared" ca="1" si="15"/>
        <v>44000</v>
      </c>
      <c r="Z67" s="128">
        <f t="shared" ca="1" si="15"/>
        <v>40000</v>
      </c>
      <c r="AA67" s="128">
        <f t="shared" ca="1" si="15"/>
        <v>36449.517215777669</v>
      </c>
      <c r="AB67" s="128">
        <f t="shared" ca="1" si="15"/>
        <v>35788.727081733508</v>
      </c>
      <c r="AC67" s="128">
        <f t="shared" ca="1" si="15"/>
        <v>35102.114387616202</v>
      </c>
      <c r="AD67" s="128">
        <f t="shared" ca="1" si="15"/>
        <v>34394.469056928319</v>
      </c>
      <c r="AE67" s="128">
        <f t="shared" ca="1" si="15"/>
        <v>33669.69251229972</v>
      </c>
      <c r="AF67" s="128">
        <f t="shared" ca="1" si="15"/>
        <v>32930.962486846322</v>
      </c>
      <c r="AG67" s="128">
        <f t="shared" ca="1" si="15"/>
        <v>32180.867264051871</v>
      </c>
      <c r="AH67" s="128">
        <f t="shared" ca="1" si="15"/>
        <v>31421.515016990652</v>
      </c>
      <c r="AI67" s="128">
        <f t="shared" ca="1" si="15"/>
        <v>30654.622865807738</v>
      </c>
      <c r="AJ67" s="128">
        <f t="shared" ca="1" si="15"/>
        <v>29881.589415593313</v>
      </c>
      <c r="AK67" s="128">
        <f t="shared" ca="1" si="15"/>
        <v>29903.553838934604</v>
      </c>
      <c r="AL67" s="128">
        <f t="shared" ca="1" si="15"/>
        <v>29921.443999023733</v>
      </c>
      <c r="AM67" s="128">
        <f t="shared" ca="1" si="15"/>
        <v>29936.015646229826</v>
      </c>
      <c r="AN67" s="128">
        <f t="shared" ca="1" si="15"/>
        <v>29947.884343951988</v>
      </c>
      <c r="AO67" s="128">
        <f t="shared" ca="1" si="15"/>
        <v>4.3200998334214091E-12</v>
      </c>
      <c r="AP67" s="128">
        <f t="shared" ca="1" si="15"/>
        <v>4.3200998334214091E-12</v>
      </c>
      <c r="AQ67" s="128">
        <f t="shared" ca="1" si="15"/>
        <v>4.3200998334214091E-12</v>
      </c>
      <c r="AR67" s="128">
        <f t="shared" ca="1" si="15"/>
        <v>4.3200998334214091E-12</v>
      </c>
      <c r="AS67" s="128">
        <f t="shared" ca="1" si="15"/>
        <v>4.3200998334214091E-12</v>
      </c>
      <c r="AT67" s="128">
        <f t="shared" ca="1" si="15"/>
        <v>4.3200998334214091E-12</v>
      </c>
      <c r="AU67" s="128">
        <f t="shared" ca="1" si="15"/>
        <v>4.3200998334214091E-12</v>
      </c>
      <c r="AV67" s="128">
        <f t="shared" ca="1" si="15"/>
        <v>4.3200998334214091E-12</v>
      </c>
      <c r="AW67" s="128">
        <f t="shared" ca="1" si="15"/>
        <v>4.3200998334214091E-12</v>
      </c>
      <c r="AX67" s="128">
        <f t="shared" ca="1" si="15"/>
        <v>4.3200998334214091E-12</v>
      </c>
      <c r="AY67" s="128">
        <f t="shared" ca="1" si="15"/>
        <v>4.3200998334214091E-12</v>
      </c>
      <c r="AZ67" s="128">
        <f t="shared" ca="1" si="15"/>
        <v>4.3200998334214091E-12</v>
      </c>
      <c r="BA67" s="128">
        <f t="shared" ca="1" si="15"/>
        <v>4.3200998334214091E-12</v>
      </c>
      <c r="BB67" s="128">
        <f t="shared" ca="1" si="15"/>
        <v>4.3200998334214091E-12</v>
      </c>
      <c r="BC67" s="128">
        <f t="shared" ca="1" si="15"/>
        <v>4.3200998334214091E-12</v>
      </c>
      <c r="BD67" s="128">
        <f t="shared" ca="1" si="15"/>
        <v>4.3200998334214091E-12</v>
      </c>
    </row>
    <row r="68" spans="1:56" outlineLevel="1" x14ac:dyDescent="0.25">
      <c r="A68" s="1"/>
      <c r="B68" s="1"/>
      <c r="C68" s="19"/>
      <c r="D68" s="127"/>
      <c r="E68" s="16"/>
      <c r="F68" s="16"/>
      <c r="G68" s="512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</row>
    <row r="69" spans="1:56" outlineLevel="1" x14ac:dyDescent="0.25">
      <c r="A69" s="1"/>
      <c r="B69" s="1"/>
      <c r="C69" s="19"/>
      <c r="D69" s="127"/>
      <c r="E69" s="16" t="str">
        <f xml:space="preserve"> 'FS Qtr'!E69</f>
        <v>[Accounts payable balance]</v>
      </c>
      <c r="F69" s="16">
        <f xml:space="preserve"> 'FS Qtr'!F69</f>
        <v>0</v>
      </c>
      <c r="G69" s="512">
        <f xml:space="preserve"> 'FS Qtr'!G69</f>
        <v>0</v>
      </c>
      <c r="H69" s="16"/>
      <c r="I69" s="16"/>
      <c r="J69" s="16">
        <f xml:space="preserve"> SUMIFS( 'FS Qtr'!$J69:$IU69, 'FS Qtr'!$J$2:$IU$2, 'FS Ann'!J$2)</f>
        <v>0</v>
      </c>
      <c r="K69" s="16">
        <f xml:space="preserve"> SUMIFS( 'FS Qtr'!$J69:$IU69, 'FS Qtr'!$J$2:$IU$2, 'FS Ann'!K$2)</f>
        <v>0</v>
      </c>
      <c r="L69" s="16">
        <f xml:space="preserve"> SUMIFS( 'FS Qtr'!$J69:$IU69, 'FS Qtr'!$J$2:$IU$2, 'FS Ann'!L$2)</f>
        <v>0</v>
      </c>
      <c r="M69" s="16">
        <f xml:space="preserve"> SUMIFS( 'FS Qtr'!$J69:$IU69, 'FS Qtr'!$J$2:$IU$2, 'FS Ann'!M$2)</f>
        <v>0</v>
      </c>
      <c r="N69" s="16">
        <f xml:space="preserve"> SUMIFS( 'FS Qtr'!$J69:$IU69, 'FS Qtr'!$J$2:$IU$2, 'FS Ann'!N$2)</f>
        <v>0</v>
      </c>
      <c r="O69" s="16">
        <f xml:space="preserve"> SUMIFS( 'FS Qtr'!$J69:$IU69, 'FS Qtr'!$J$2:$IU$2, 'FS Ann'!O$2)</f>
        <v>0</v>
      </c>
      <c r="P69" s="16">
        <f xml:space="preserve"> SUMIFS( 'FS Qtr'!$J69:$IU69, 'FS Qtr'!$J$2:$IU$2, 'FS Ann'!P$2)</f>
        <v>0</v>
      </c>
      <c r="Q69" s="16">
        <f xml:space="preserve"> SUMIFS( 'FS Qtr'!$J69:$IU69, 'FS Qtr'!$J$2:$IU$2, 'FS Ann'!Q$2)</f>
        <v>0</v>
      </c>
      <c r="R69" s="16">
        <f xml:space="preserve"> SUMIFS( 'FS Qtr'!$J69:$IU69, 'FS Qtr'!$J$2:$IU$2, 'FS Ann'!R$2)</f>
        <v>0</v>
      </c>
      <c r="S69" s="16">
        <f xml:space="preserve"> SUMIFS( 'FS Qtr'!$J69:$IU69, 'FS Qtr'!$J$2:$IU$2, 'FS Ann'!S$2)</f>
        <v>0</v>
      </c>
      <c r="T69" s="16">
        <f xml:space="preserve"> SUMIFS( 'FS Qtr'!$J69:$IU69, 'FS Qtr'!$J$2:$IU$2, 'FS Ann'!T$2)</f>
        <v>0</v>
      </c>
      <c r="U69" s="16">
        <f xml:space="preserve"> SUMIFS( 'FS Qtr'!$J69:$IU69, 'FS Qtr'!$J$2:$IU$2, 'FS Ann'!U$2)</f>
        <v>0</v>
      </c>
      <c r="V69" s="16">
        <f xml:space="preserve"> SUMIFS( 'FS Qtr'!$J69:$IU69, 'FS Qtr'!$J$2:$IU$2, 'FS Ann'!V$2)</f>
        <v>0</v>
      </c>
      <c r="W69" s="16">
        <f xml:space="preserve"> SUMIFS( 'FS Qtr'!$J69:$IU69, 'FS Qtr'!$J$2:$IU$2, 'FS Ann'!W$2)</f>
        <v>0</v>
      </c>
      <c r="X69" s="16">
        <f xml:space="preserve"> SUMIFS( 'FS Qtr'!$J69:$IU69, 'FS Qtr'!$J$2:$IU$2, 'FS Ann'!X$2)</f>
        <v>0</v>
      </c>
      <c r="Y69" s="16">
        <f xml:space="preserve"> SUMIFS( 'FS Qtr'!$J69:$IU69, 'FS Qtr'!$J$2:$IU$2, 'FS Ann'!Y$2)</f>
        <v>0</v>
      </c>
      <c r="Z69" s="16">
        <f xml:space="preserve"> SUMIFS( 'FS Qtr'!$J69:$IU69, 'FS Qtr'!$J$2:$IU$2, 'FS Ann'!Z$2)</f>
        <v>0</v>
      </c>
      <c r="AA69" s="16">
        <f xml:space="preserve"> SUMIFS( 'FS Qtr'!$J69:$IU69, 'FS Qtr'!$J$2:$IU$2, 'FS Ann'!AA$2)</f>
        <v>0</v>
      </c>
      <c r="AB69" s="16">
        <f xml:space="preserve"> SUMIFS( 'FS Qtr'!$J69:$IU69, 'FS Qtr'!$J$2:$IU$2, 'FS Ann'!AB$2)</f>
        <v>0</v>
      </c>
      <c r="AC69" s="16">
        <f xml:space="preserve"> SUMIFS( 'FS Qtr'!$J69:$IU69, 'FS Qtr'!$J$2:$IU$2, 'FS Ann'!AC$2)</f>
        <v>0</v>
      </c>
      <c r="AD69" s="16">
        <f xml:space="preserve"> SUMIFS( 'FS Qtr'!$J69:$IU69, 'FS Qtr'!$J$2:$IU$2, 'FS Ann'!AD$2)</f>
        <v>0</v>
      </c>
      <c r="AE69" s="16">
        <f xml:space="preserve"> SUMIFS( 'FS Qtr'!$J69:$IU69, 'FS Qtr'!$J$2:$IU$2, 'FS Ann'!AE$2)</f>
        <v>0</v>
      </c>
      <c r="AF69" s="16">
        <f xml:space="preserve"> SUMIFS( 'FS Qtr'!$J69:$IU69, 'FS Qtr'!$J$2:$IU$2, 'FS Ann'!AF$2)</f>
        <v>0</v>
      </c>
      <c r="AG69" s="16">
        <f xml:space="preserve"> SUMIFS( 'FS Qtr'!$J69:$IU69, 'FS Qtr'!$J$2:$IU$2, 'FS Ann'!AG$2)</f>
        <v>0</v>
      </c>
      <c r="AH69" s="16">
        <f xml:space="preserve"> SUMIFS( 'FS Qtr'!$J69:$IU69, 'FS Qtr'!$J$2:$IU$2, 'FS Ann'!AH$2)</f>
        <v>0</v>
      </c>
      <c r="AI69" s="16">
        <f xml:space="preserve"> SUMIFS( 'FS Qtr'!$J69:$IU69, 'FS Qtr'!$J$2:$IU$2, 'FS Ann'!AI$2)</f>
        <v>0</v>
      </c>
      <c r="AJ69" s="16">
        <f xml:space="preserve"> SUMIFS( 'FS Qtr'!$J69:$IU69, 'FS Qtr'!$J$2:$IU$2, 'FS Ann'!AJ$2)</f>
        <v>0</v>
      </c>
      <c r="AK69" s="16">
        <f xml:space="preserve"> SUMIFS( 'FS Qtr'!$J69:$IU69, 'FS Qtr'!$J$2:$IU$2, 'FS Ann'!AK$2)</f>
        <v>0</v>
      </c>
      <c r="AL69" s="16">
        <f xml:space="preserve"> SUMIFS( 'FS Qtr'!$J69:$IU69, 'FS Qtr'!$J$2:$IU$2, 'FS Ann'!AL$2)</f>
        <v>0</v>
      </c>
      <c r="AM69" s="16">
        <f xml:space="preserve"> SUMIFS( 'FS Qtr'!$J69:$IU69, 'FS Qtr'!$J$2:$IU$2, 'FS Ann'!AM$2)</f>
        <v>0</v>
      </c>
      <c r="AN69" s="16">
        <f xml:space="preserve"> SUMIFS( 'FS Qtr'!$J69:$IU69, 'FS Qtr'!$J$2:$IU$2, 'FS Ann'!AN$2)</f>
        <v>0</v>
      </c>
      <c r="AO69" s="16">
        <f xml:space="preserve"> SUMIFS( 'FS Qtr'!$J69:$IU69, 'FS Qtr'!$J$2:$IU$2, 'FS Ann'!AO$2)</f>
        <v>0</v>
      </c>
      <c r="AP69" s="16">
        <f xml:space="preserve"> SUMIFS( 'FS Qtr'!$J69:$IU69, 'FS Qtr'!$J$2:$IU$2, 'FS Ann'!AP$2)</f>
        <v>0</v>
      </c>
      <c r="AQ69" s="16">
        <f xml:space="preserve"> SUMIFS( 'FS Qtr'!$J69:$IU69, 'FS Qtr'!$J$2:$IU$2, 'FS Ann'!AQ$2)</f>
        <v>0</v>
      </c>
      <c r="AR69" s="16">
        <f xml:space="preserve"> SUMIFS( 'FS Qtr'!$J69:$IU69, 'FS Qtr'!$J$2:$IU$2, 'FS Ann'!AR$2)</f>
        <v>0</v>
      </c>
      <c r="AS69" s="16">
        <f xml:space="preserve"> SUMIFS( 'FS Qtr'!$J69:$IU69, 'FS Qtr'!$J$2:$IU$2, 'FS Ann'!AS$2)</f>
        <v>0</v>
      </c>
      <c r="AT69" s="16">
        <f xml:space="preserve"> SUMIFS( 'FS Qtr'!$J69:$IU69, 'FS Qtr'!$J$2:$IU$2, 'FS Ann'!AT$2)</f>
        <v>0</v>
      </c>
      <c r="AU69" s="16">
        <f xml:space="preserve"> SUMIFS( 'FS Qtr'!$J69:$IU69, 'FS Qtr'!$J$2:$IU$2, 'FS Ann'!AU$2)</f>
        <v>0</v>
      </c>
      <c r="AV69" s="16">
        <f xml:space="preserve"> SUMIFS( 'FS Qtr'!$J69:$IU69, 'FS Qtr'!$J$2:$IU$2, 'FS Ann'!AV$2)</f>
        <v>0</v>
      </c>
      <c r="AW69" s="16">
        <f xml:space="preserve"> SUMIFS( 'FS Qtr'!$J69:$IU69, 'FS Qtr'!$J$2:$IU$2, 'FS Ann'!AW$2)</f>
        <v>0</v>
      </c>
      <c r="AX69" s="16">
        <f xml:space="preserve"> SUMIFS( 'FS Qtr'!$J69:$IU69, 'FS Qtr'!$J$2:$IU$2, 'FS Ann'!AX$2)</f>
        <v>0</v>
      </c>
      <c r="AY69" s="16">
        <f xml:space="preserve"> SUMIFS( 'FS Qtr'!$J69:$IU69, 'FS Qtr'!$J$2:$IU$2, 'FS Ann'!AY$2)</f>
        <v>0</v>
      </c>
      <c r="AZ69" s="16">
        <f xml:space="preserve"> SUMIFS( 'FS Qtr'!$J69:$IU69, 'FS Qtr'!$J$2:$IU$2, 'FS Ann'!AZ$2)</f>
        <v>0</v>
      </c>
      <c r="BA69" s="16">
        <f xml:space="preserve"> SUMIFS( 'FS Qtr'!$J69:$IU69, 'FS Qtr'!$J$2:$IU$2, 'FS Ann'!BA$2)</f>
        <v>0</v>
      </c>
      <c r="BB69" s="16">
        <f xml:space="preserve"> SUMIFS( 'FS Qtr'!$J69:$IU69, 'FS Qtr'!$J$2:$IU$2, 'FS Ann'!BB$2)</f>
        <v>0</v>
      </c>
      <c r="BC69" s="16">
        <f xml:space="preserve"> SUMIFS( 'FS Qtr'!$J69:$IU69, 'FS Qtr'!$J$2:$IU$2, 'FS Ann'!BC$2)</f>
        <v>0</v>
      </c>
      <c r="BD69" s="16">
        <f xml:space="preserve"> SUMIFS( 'FS Qtr'!$J69:$IU69, 'FS Qtr'!$J$2:$IU$2, 'FS Ann'!BD$2)</f>
        <v>0</v>
      </c>
    </row>
    <row r="70" spans="1:56" outlineLevel="1" x14ac:dyDescent="0.25">
      <c r="A70" s="1"/>
      <c r="B70" s="1"/>
      <c r="C70" s="19"/>
      <c r="D70" s="127"/>
      <c r="E70" s="16" t="str">
        <f xml:space="preserve"> 'FS Qtr'!E70</f>
        <v>Senior debt balance</v>
      </c>
      <c r="F70" s="16">
        <f xml:space="preserve"> 'FS Qtr'!F70</f>
        <v>0</v>
      </c>
      <c r="G70" s="512" t="str">
        <f xml:space="preserve"> 'FS Qtr'!G70</f>
        <v>$ 000s</v>
      </c>
      <c r="H70" s="16"/>
      <c r="I70" s="16"/>
      <c r="J70" s="16">
        <f xml:space="preserve"> SUMIFS( 'FS Qtr'!$J70:$IU70, 'FS Qtr'!$J$2:$IU$2, 'FS Ann'!J$2)</f>
        <v>0</v>
      </c>
      <c r="K70" s="16">
        <f ca="1" xml:space="preserve"> SUMIFS( 'FS Qtr'!$J70:$IU70, 'FS Qtr'!$J$2:$IU$2, 'FS Ann'!K$2)</f>
        <v>70000</v>
      </c>
      <c r="L70" s="16">
        <f ca="1" xml:space="preserve"> SUMIFS( 'FS Qtr'!$J70:$IU70, 'FS Qtr'!$J$2:$IU$2, 'FS Ann'!L$2)</f>
        <v>63000</v>
      </c>
      <c r="M70" s="16">
        <f ca="1" xml:space="preserve"> SUMIFS( 'FS Qtr'!$J70:$IU70, 'FS Qtr'!$J$2:$IU$2, 'FS Ann'!M$2)</f>
        <v>56000</v>
      </c>
      <c r="N70" s="16">
        <f ca="1" xml:space="preserve"> SUMIFS( 'FS Qtr'!$J70:$IU70, 'FS Qtr'!$J$2:$IU$2, 'FS Ann'!N$2)</f>
        <v>49000</v>
      </c>
      <c r="O70" s="16">
        <f ca="1" xml:space="preserve"> SUMIFS( 'FS Qtr'!$J70:$IU70, 'FS Qtr'!$J$2:$IU$2, 'FS Ann'!O$2)</f>
        <v>42000</v>
      </c>
      <c r="P70" s="16">
        <f ca="1" xml:space="preserve"> SUMIFS( 'FS Qtr'!$J70:$IU70, 'FS Qtr'!$J$2:$IU$2, 'FS Ann'!P$2)</f>
        <v>35000</v>
      </c>
      <c r="Q70" s="16">
        <f ca="1" xml:space="preserve"> SUMIFS( 'FS Qtr'!$J70:$IU70, 'FS Qtr'!$J$2:$IU$2, 'FS Ann'!Q$2)</f>
        <v>28000</v>
      </c>
      <c r="R70" s="16">
        <f ca="1" xml:space="preserve"> SUMIFS( 'FS Qtr'!$J70:$IU70, 'FS Qtr'!$J$2:$IU$2, 'FS Ann'!R$2)</f>
        <v>21000</v>
      </c>
      <c r="S70" s="16">
        <f ca="1" xml:space="preserve"> SUMIFS( 'FS Qtr'!$J70:$IU70, 'FS Qtr'!$J$2:$IU$2, 'FS Ann'!S$2)</f>
        <v>14000</v>
      </c>
      <c r="T70" s="16">
        <f ca="1" xml:space="preserve"> SUMIFS( 'FS Qtr'!$J70:$IU70, 'FS Qtr'!$J$2:$IU$2, 'FS Ann'!T$2)</f>
        <v>7000</v>
      </c>
      <c r="U70" s="16">
        <f ca="1" xml:space="preserve"> SUMIFS( 'FS Qtr'!$J70:$IU70, 'FS Qtr'!$J$2:$IU$2, 'FS Ann'!U$2)</f>
        <v>0</v>
      </c>
      <c r="V70" s="16">
        <f ca="1" xml:space="preserve"> SUMIFS( 'FS Qtr'!$J70:$IU70, 'FS Qtr'!$J$2:$IU$2, 'FS Ann'!V$2)</f>
        <v>0</v>
      </c>
      <c r="W70" s="16">
        <f ca="1" xml:space="preserve"> SUMIFS( 'FS Qtr'!$J70:$IU70, 'FS Qtr'!$J$2:$IU$2, 'FS Ann'!W$2)</f>
        <v>0</v>
      </c>
      <c r="X70" s="16">
        <f ca="1" xml:space="preserve"> SUMIFS( 'FS Qtr'!$J70:$IU70, 'FS Qtr'!$J$2:$IU$2, 'FS Ann'!X$2)</f>
        <v>0</v>
      </c>
      <c r="Y70" s="16">
        <f ca="1" xml:space="preserve"> SUMIFS( 'FS Qtr'!$J70:$IU70, 'FS Qtr'!$J$2:$IU$2, 'FS Ann'!Y$2)</f>
        <v>0</v>
      </c>
      <c r="Z70" s="16">
        <f ca="1" xml:space="preserve"> SUMIFS( 'FS Qtr'!$J70:$IU70, 'FS Qtr'!$J$2:$IU$2, 'FS Ann'!Z$2)</f>
        <v>0</v>
      </c>
      <c r="AA70" s="16">
        <f ca="1" xml:space="preserve"> SUMIFS( 'FS Qtr'!$J70:$IU70, 'FS Qtr'!$J$2:$IU$2, 'FS Ann'!AA$2)</f>
        <v>0</v>
      </c>
      <c r="AB70" s="16">
        <f ca="1" xml:space="preserve"> SUMIFS( 'FS Qtr'!$J70:$IU70, 'FS Qtr'!$J$2:$IU$2, 'FS Ann'!AB$2)</f>
        <v>0</v>
      </c>
      <c r="AC70" s="16">
        <f ca="1" xml:space="preserve"> SUMIFS( 'FS Qtr'!$J70:$IU70, 'FS Qtr'!$J$2:$IU$2, 'FS Ann'!AC$2)</f>
        <v>0</v>
      </c>
      <c r="AD70" s="16">
        <f ca="1" xml:space="preserve"> SUMIFS( 'FS Qtr'!$J70:$IU70, 'FS Qtr'!$J$2:$IU$2, 'FS Ann'!AD$2)</f>
        <v>0</v>
      </c>
      <c r="AE70" s="16">
        <f ca="1" xml:space="preserve"> SUMIFS( 'FS Qtr'!$J70:$IU70, 'FS Qtr'!$J$2:$IU$2, 'FS Ann'!AE$2)</f>
        <v>0</v>
      </c>
      <c r="AF70" s="16">
        <f ca="1" xml:space="preserve"> SUMIFS( 'FS Qtr'!$J70:$IU70, 'FS Qtr'!$J$2:$IU$2, 'FS Ann'!AF$2)</f>
        <v>0</v>
      </c>
      <c r="AG70" s="16">
        <f ca="1" xml:space="preserve"> SUMIFS( 'FS Qtr'!$J70:$IU70, 'FS Qtr'!$J$2:$IU$2, 'FS Ann'!AG$2)</f>
        <v>0</v>
      </c>
      <c r="AH70" s="16">
        <f ca="1" xml:space="preserve"> SUMIFS( 'FS Qtr'!$J70:$IU70, 'FS Qtr'!$J$2:$IU$2, 'FS Ann'!AH$2)</f>
        <v>0</v>
      </c>
      <c r="AI70" s="16">
        <f ca="1" xml:space="preserve"> SUMIFS( 'FS Qtr'!$J70:$IU70, 'FS Qtr'!$J$2:$IU$2, 'FS Ann'!AI$2)</f>
        <v>0</v>
      </c>
      <c r="AJ70" s="16">
        <f ca="1" xml:space="preserve"> SUMIFS( 'FS Qtr'!$J70:$IU70, 'FS Qtr'!$J$2:$IU$2, 'FS Ann'!AJ$2)</f>
        <v>0</v>
      </c>
      <c r="AK70" s="16">
        <f ca="1" xml:space="preserve"> SUMIFS( 'FS Qtr'!$J70:$IU70, 'FS Qtr'!$J$2:$IU$2, 'FS Ann'!AK$2)</f>
        <v>0</v>
      </c>
      <c r="AL70" s="16">
        <f ca="1" xml:space="preserve"> SUMIFS( 'FS Qtr'!$J70:$IU70, 'FS Qtr'!$J$2:$IU$2, 'FS Ann'!AL$2)</f>
        <v>0</v>
      </c>
      <c r="AM70" s="16">
        <f ca="1" xml:space="preserve"> SUMIFS( 'FS Qtr'!$J70:$IU70, 'FS Qtr'!$J$2:$IU$2, 'FS Ann'!AM$2)</f>
        <v>0</v>
      </c>
      <c r="AN70" s="16">
        <f ca="1" xml:space="preserve"> SUMIFS( 'FS Qtr'!$J70:$IU70, 'FS Qtr'!$J$2:$IU$2, 'FS Ann'!AN$2)</f>
        <v>0</v>
      </c>
      <c r="AO70" s="16">
        <f ca="1" xml:space="preserve"> SUMIFS( 'FS Qtr'!$J70:$IU70, 'FS Qtr'!$J$2:$IU$2, 'FS Ann'!AO$2)</f>
        <v>0</v>
      </c>
      <c r="AP70" s="16">
        <f ca="1" xml:space="preserve"> SUMIFS( 'FS Qtr'!$J70:$IU70, 'FS Qtr'!$J$2:$IU$2, 'FS Ann'!AP$2)</f>
        <v>0</v>
      </c>
      <c r="AQ70" s="16">
        <f ca="1" xml:space="preserve"> SUMIFS( 'FS Qtr'!$J70:$IU70, 'FS Qtr'!$J$2:$IU$2, 'FS Ann'!AQ$2)</f>
        <v>0</v>
      </c>
      <c r="AR70" s="16">
        <f ca="1" xml:space="preserve"> SUMIFS( 'FS Qtr'!$J70:$IU70, 'FS Qtr'!$J$2:$IU$2, 'FS Ann'!AR$2)</f>
        <v>0</v>
      </c>
      <c r="AS70" s="16">
        <f ca="1" xml:space="preserve"> SUMIFS( 'FS Qtr'!$J70:$IU70, 'FS Qtr'!$J$2:$IU$2, 'FS Ann'!AS$2)</f>
        <v>0</v>
      </c>
      <c r="AT70" s="16">
        <f ca="1" xml:space="preserve"> SUMIFS( 'FS Qtr'!$J70:$IU70, 'FS Qtr'!$J$2:$IU$2, 'FS Ann'!AT$2)</f>
        <v>0</v>
      </c>
      <c r="AU70" s="16">
        <f ca="1" xml:space="preserve"> SUMIFS( 'FS Qtr'!$J70:$IU70, 'FS Qtr'!$J$2:$IU$2, 'FS Ann'!AU$2)</f>
        <v>0</v>
      </c>
      <c r="AV70" s="16">
        <f ca="1" xml:space="preserve"> SUMIFS( 'FS Qtr'!$J70:$IU70, 'FS Qtr'!$J$2:$IU$2, 'FS Ann'!AV$2)</f>
        <v>0</v>
      </c>
      <c r="AW70" s="16">
        <f ca="1" xml:space="preserve"> SUMIFS( 'FS Qtr'!$J70:$IU70, 'FS Qtr'!$J$2:$IU$2, 'FS Ann'!AW$2)</f>
        <v>0</v>
      </c>
      <c r="AX70" s="16">
        <f ca="1" xml:space="preserve"> SUMIFS( 'FS Qtr'!$J70:$IU70, 'FS Qtr'!$J$2:$IU$2, 'FS Ann'!AX$2)</f>
        <v>0</v>
      </c>
      <c r="AY70" s="16">
        <f ca="1" xml:space="preserve"> SUMIFS( 'FS Qtr'!$J70:$IU70, 'FS Qtr'!$J$2:$IU$2, 'FS Ann'!AY$2)</f>
        <v>0</v>
      </c>
      <c r="AZ70" s="16">
        <f ca="1" xml:space="preserve"> SUMIFS( 'FS Qtr'!$J70:$IU70, 'FS Qtr'!$J$2:$IU$2, 'FS Ann'!AZ$2)</f>
        <v>0</v>
      </c>
      <c r="BA70" s="16">
        <f ca="1" xml:space="preserve"> SUMIFS( 'FS Qtr'!$J70:$IU70, 'FS Qtr'!$J$2:$IU$2, 'FS Ann'!BA$2)</f>
        <v>0</v>
      </c>
      <c r="BB70" s="16">
        <f ca="1" xml:space="preserve"> SUMIFS( 'FS Qtr'!$J70:$IU70, 'FS Qtr'!$J$2:$IU$2, 'FS Ann'!BB$2)</f>
        <v>0</v>
      </c>
      <c r="BC70" s="16">
        <f ca="1" xml:space="preserve"> SUMIFS( 'FS Qtr'!$J70:$IU70, 'FS Qtr'!$J$2:$IU$2, 'FS Ann'!BC$2)</f>
        <v>0</v>
      </c>
      <c r="BD70" s="16">
        <f ca="1" xml:space="preserve"> SUMIFS( 'FS Qtr'!$J70:$IU70, 'FS Qtr'!$J$2:$IU$2, 'FS Ann'!BD$2)</f>
        <v>0</v>
      </c>
    </row>
    <row r="71" spans="1:56" outlineLevel="1" x14ac:dyDescent="0.25">
      <c r="A71" s="1"/>
      <c r="B71" s="1"/>
      <c r="C71" s="19"/>
      <c r="D71" s="127"/>
      <c r="E71" s="16" t="str">
        <f xml:space="preserve"> 'FS Qtr'!E71</f>
        <v>[Refi facility balance]</v>
      </c>
      <c r="F71" s="16">
        <f xml:space="preserve"> 'FS Qtr'!F71</f>
        <v>0</v>
      </c>
      <c r="G71" s="512">
        <f xml:space="preserve"> 'FS Qtr'!G71</f>
        <v>0</v>
      </c>
      <c r="H71" s="16"/>
      <c r="I71" s="16"/>
      <c r="J71" s="16">
        <f xml:space="preserve"> SUMIFS( 'FS Qtr'!$J71:$IU71, 'FS Qtr'!$J$2:$IU$2, 'FS Ann'!J$2)</f>
        <v>0</v>
      </c>
      <c r="K71" s="16">
        <f xml:space="preserve"> SUMIFS( 'FS Qtr'!$J71:$IU71, 'FS Qtr'!$J$2:$IU$2, 'FS Ann'!K$2)</f>
        <v>0</v>
      </c>
      <c r="L71" s="16">
        <f xml:space="preserve"> SUMIFS( 'FS Qtr'!$J71:$IU71, 'FS Qtr'!$J$2:$IU$2, 'FS Ann'!L$2)</f>
        <v>0</v>
      </c>
      <c r="M71" s="16">
        <f xml:space="preserve"> SUMIFS( 'FS Qtr'!$J71:$IU71, 'FS Qtr'!$J$2:$IU$2, 'FS Ann'!M$2)</f>
        <v>0</v>
      </c>
      <c r="N71" s="16">
        <f xml:space="preserve"> SUMIFS( 'FS Qtr'!$J71:$IU71, 'FS Qtr'!$J$2:$IU$2, 'FS Ann'!N$2)</f>
        <v>0</v>
      </c>
      <c r="O71" s="16">
        <f xml:space="preserve"> SUMIFS( 'FS Qtr'!$J71:$IU71, 'FS Qtr'!$J$2:$IU$2, 'FS Ann'!O$2)</f>
        <v>0</v>
      </c>
      <c r="P71" s="16">
        <f xml:space="preserve"> SUMIFS( 'FS Qtr'!$J71:$IU71, 'FS Qtr'!$J$2:$IU$2, 'FS Ann'!P$2)</f>
        <v>0</v>
      </c>
      <c r="Q71" s="16">
        <f xml:space="preserve"> SUMIFS( 'FS Qtr'!$J71:$IU71, 'FS Qtr'!$J$2:$IU$2, 'FS Ann'!Q$2)</f>
        <v>0</v>
      </c>
      <c r="R71" s="16">
        <f xml:space="preserve"> SUMIFS( 'FS Qtr'!$J71:$IU71, 'FS Qtr'!$J$2:$IU$2, 'FS Ann'!R$2)</f>
        <v>0</v>
      </c>
      <c r="S71" s="16">
        <f xml:space="preserve"> SUMIFS( 'FS Qtr'!$J71:$IU71, 'FS Qtr'!$J$2:$IU$2, 'FS Ann'!S$2)</f>
        <v>0</v>
      </c>
      <c r="T71" s="16">
        <f xml:space="preserve"> SUMIFS( 'FS Qtr'!$J71:$IU71, 'FS Qtr'!$J$2:$IU$2, 'FS Ann'!T$2)</f>
        <v>0</v>
      </c>
      <c r="U71" s="16">
        <f xml:space="preserve"> SUMIFS( 'FS Qtr'!$J71:$IU71, 'FS Qtr'!$J$2:$IU$2, 'FS Ann'!U$2)</f>
        <v>0</v>
      </c>
      <c r="V71" s="16">
        <f xml:space="preserve"> SUMIFS( 'FS Qtr'!$J71:$IU71, 'FS Qtr'!$J$2:$IU$2, 'FS Ann'!V$2)</f>
        <v>0</v>
      </c>
      <c r="W71" s="16">
        <f xml:space="preserve"> SUMIFS( 'FS Qtr'!$J71:$IU71, 'FS Qtr'!$J$2:$IU$2, 'FS Ann'!W$2)</f>
        <v>0</v>
      </c>
      <c r="X71" s="16">
        <f xml:space="preserve"> SUMIFS( 'FS Qtr'!$J71:$IU71, 'FS Qtr'!$J$2:$IU$2, 'FS Ann'!X$2)</f>
        <v>0</v>
      </c>
      <c r="Y71" s="16">
        <f xml:space="preserve"> SUMIFS( 'FS Qtr'!$J71:$IU71, 'FS Qtr'!$J$2:$IU$2, 'FS Ann'!Y$2)</f>
        <v>0</v>
      </c>
      <c r="Z71" s="16">
        <f xml:space="preserve"> SUMIFS( 'FS Qtr'!$J71:$IU71, 'FS Qtr'!$J$2:$IU$2, 'FS Ann'!Z$2)</f>
        <v>0</v>
      </c>
      <c r="AA71" s="16">
        <f xml:space="preserve"> SUMIFS( 'FS Qtr'!$J71:$IU71, 'FS Qtr'!$J$2:$IU$2, 'FS Ann'!AA$2)</f>
        <v>0</v>
      </c>
      <c r="AB71" s="16">
        <f xml:space="preserve"> SUMIFS( 'FS Qtr'!$J71:$IU71, 'FS Qtr'!$J$2:$IU$2, 'FS Ann'!AB$2)</f>
        <v>0</v>
      </c>
      <c r="AC71" s="16">
        <f xml:space="preserve"> SUMIFS( 'FS Qtr'!$J71:$IU71, 'FS Qtr'!$J$2:$IU$2, 'FS Ann'!AC$2)</f>
        <v>0</v>
      </c>
      <c r="AD71" s="16">
        <f xml:space="preserve"> SUMIFS( 'FS Qtr'!$J71:$IU71, 'FS Qtr'!$J$2:$IU$2, 'FS Ann'!AD$2)</f>
        <v>0</v>
      </c>
      <c r="AE71" s="16">
        <f xml:space="preserve"> SUMIFS( 'FS Qtr'!$J71:$IU71, 'FS Qtr'!$J$2:$IU$2, 'FS Ann'!AE$2)</f>
        <v>0</v>
      </c>
      <c r="AF71" s="16">
        <f xml:space="preserve"> SUMIFS( 'FS Qtr'!$J71:$IU71, 'FS Qtr'!$J$2:$IU$2, 'FS Ann'!AF$2)</f>
        <v>0</v>
      </c>
      <c r="AG71" s="16">
        <f xml:space="preserve"> SUMIFS( 'FS Qtr'!$J71:$IU71, 'FS Qtr'!$J$2:$IU$2, 'FS Ann'!AG$2)</f>
        <v>0</v>
      </c>
      <c r="AH71" s="16">
        <f xml:space="preserve"> SUMIFS( 'FS Qtr'!$J71:$IU71, 'FS Qtr'!$J$2:$IU$2, 'FS Ann'!AH$2)</f>
        <v>0</v>
      </c>
      <c r="AI71" s="16">
        <f xml:space="preserve"> SUMIFS( 'FS Qtr'!$J71:$IU71, 'FS Qtr'!$J$2:$IU$2, 'FS Ann'!AI$2)</f>
        <v>0</v>
      </c>
      <c r="AJ71" s="16">
        <f xml:space="preserve"> SUMIFS( 'FS Qtr'!$J71:$IU71, 'FS Qtr'!$J$2:$IU$2, 'FS Ann'!AJ$2)</f>
        <v>0</v>
      </c>
      <c r="AK71" s="16">
        <f xml:space="preserve"> SUMIFS( 'FS Qtr'!$J71:$IU71, 'FS Qtr'!$J$2:$IU$2, 'FS Ann'!AK$2)</f>
        <v>0</v>
      </c>
      <c r="AL71" s="16">
        <f xml:space="preserve"> SUMIFS( 'FS Qtr'!$J71:$IU71, 'FS Qtr'!$J$2:$IU$2, 'FS Ann'!AL$2)</f>
        <v>0</v>
      </c>
      <c r="AM71" s="16">
        <f xml:space="preserve"> SUMIFS( 'FS Qtr'!$J71:$IU71, 'FS Qtr'!$J$2:$IU$2, 'FS Ann'!AM$2)</f>
        <v>0</v>
      </c>
      <c r="AN71" s="16">
        <f xml:space="preserve"> SUMIFS( 'FS Qtr'!$J71:$IU71, 'FS Qtr'!$J$2:$IU$2, 'FS Ann'!AN$2)</f>
        <v>0</v>
      </c>
      <c r="AO71" s="16">
        <f xml:space="preserve"> SUMIFS( 'FS Qtr'!$J71:$IU71, 'FS Qtr'!$J$2:$IU$2, 'FS Ann'!AO$2)</f>
        <v>0</v>
      </c>
      <c r="AP71" s="16">
        <f xml:space="preserve"> SUMIFS( 'FS Qtr'!$J71:$IU71, 'FS Qtr'!$J$2:$IU$2, 'FS Ann'!AP$2)</f>
        <v>0</v>
      </c>
      <c r="AQ71" s="16">
        <f xml:space="preserve"> SUMIFS( 'FS Qtr'!$J71:$IU71, 'FS Qtr'!$J$2:$IU$2, 'FS Ann'!AQ$2)</f>
        <v>0</v>
      </c>
      <c r="AR71" s="16">
        <f xml:space="preserve"> SUMIFS( 'FS Qtr'!$J71:$IU71, 'FS Qtr'!$J$2:$IU$2, 'FS Ann'!AR$2)</f>
        <v>0</v>
      </c>
      <c r="AS71" s="16">
        <f xml:space="preserve"> SUMIFS( 'FS Qtr'!$J71:$IU71, 'FS Qtr'!$J$2:$IU$2, 'FS Ann'!AS$2)</f>
        <v>0</v>
      </c>
      <c r="AT71" s="16">
        <f xml:space="preserve"> SUMIFS( 'FS Qtr'!$J71:$IU71, 'FS Qtr'!$J$2:$IU$2, 'FS Ann'!AT$2)</f>
        <v>0</v>
      </c>
      <c r="AU71" s="16">
        <f xml:space="preserve"> SUMIFS( 'FS Qtr'!$J71:$IU71, 'FS Qtr'!$J$2:$IU$2, 'FS Ann'!AU$2)</f>
        <v>0</v>
      </c>
      <c r="AV71" s="16">
        <f xml:space="preserve"> SUMIFS( 'FS Qtr'!$J71:$IU71, 'FS Qtr'!$J$2:$IU$2, 'FS Ann'!AV$2)</f>
        <v>0</v>
      </c>
      <c r="AW71" s="16">
        <f xml:space="preserve"> SUMIFS( 'FS Qtr'!$J71:$IU71, 'FS Qtr'!$J$2:$IU$2, 'FS Ann'!AW$2)</f>
        <v>0</v>
      </c>
      <c r="AX71" s="16">
        <f xml:space="preserve"> SUMIFS( 'FS Qtr'!$J71:$IU71, 'FS Qtr'!$J$2:$IU$2, 'FS Ann'!AX$2)</f>
        <v>0</v>
      </c>
      <c r="AY71" s="16">
        <f xml:space="preserve"> SUMIFS( 'FS Qtr'!$J71:$IU71, 'FS Qtr'!$J$2:$IU$2, 'FS Ann'!AY$2)</f>
        <v>0</v>
      </c>
      <c r="AZ71" s="16">
        <f xml:space="preserve"> SUMIFS( 'FS Qtr'!$J71:$IU71, 'FS Qtr'!$J$2:$IU$2, 'FS Ann'!AZ$2)</f>
        <v>0</v>
      </c>
      <c r="BA71" s="16">
        <f xml:space="preserve"> SUMIFS( 'FS Qtr'!$J71:$IU71, 'FS Qtr'!$J$2:$IU$2, 'FS Ann'!BA$2)</f>
        <v>0</v>
      </c>
      <c r="BB71" s="16">
        <f xml:space="preserve"> SUMIFS( 'FS Qtr'!$J71:$IU71, 'FS Qtr'!$J$2:$IU$2, 'FS Ann'!BB$2)</f>
        <v>0</v>
      </c>
      <c r="BC71" s="16">
        <f xml:space="preserve"> SUMIFS( 'FS Qtr'!$J71:$IU71, 'FS Qtr'!$J$2:$IU$2, 'FS Ann'!BC$2)</f>
        <v>0</v>
      </c>
      <c r="BD71" s="16">
        <f xml:space="preserve"> SUMIFS( 'FS Qtr'!$J71:$IU71, 'FS Qtr'!$J$2:$IU$2, 'FS Ann'!BD$2)</f>
        <v>0</v>
      </c>
    </row>
    <row r="72" spans="1:56" outlineLevel="1" x14ac:dyDescent="0.25">
      <c r="A72" s="1"/>
      <c r="B72" s="1"/>
      <c r="C72" s="19"/>
      <c r="D72" s="127"/>
      <c r="E72" s="16" t="str">
        <f xml:space="preserve"> 'FS Qtr'!E72</f>
        <v>RCF balance</v>
      </c>
      <c r="F72" s="16">
        <f xml:space="preserve"> 'FS Qtr'!F72</f>
        <v>0</v>
      </c>
      <c r="G72" s="512" t="str">
        <f xml:space="preserve"> 'FS Qtr'!G72</f>
        <v>$ 000s</v>
      </c>
      <c r="H72" s="16"/>
      <c r="I72" s="16"/>
      <c r="J72" s="16">
        <f xml:space="preserve"> SUMIFS( 'FS Qtr'!$J72:$IU72, 'FS Qtr'!$J$2:$IU$2, 'FS Ann'!J$2)</f>
        <v>0</v>
      </c>
      <c r="K72" s="16">
        <f xml:space="preserve"> SUMIFS( 'FS Qtr'!$J72:$IU72, 'FS Qtr'!$J$2:$IU$2, 'FS Ann'!K$2)</f>
        <v>0</v>
      </c>
      <c r="L72" s="16">
        <f ca="1" xml:space="preserve"> SUMIFS( 'FS Qtr'!$J72:$IU72, 'FS Qtr'!$J$2:$IU$2, 'FS Ann'!L$2)</f>
        <v>1476.6613750000015</v>
      </c>
      <c r="M72" s="16">
        <f ca="1" xml:space="preserve"> SUMIFS( 'FS Qtr'!$J72:$IU72, 'FS Qtr'!$J$2:$IU$2, 'FS Ann'!M$2)</f>
        <v>1275.0053532338309</v>
      </c>
      <c r="N72" s="16">
        <f ca="1" xml:space="preserve"> SUMIFS( 'FS Qtr'!$J72:$IU72, 'FS Qtr'!$J$2:$IU$2, 'FS Ann'!N$2)</f>
        <v>1082.2915911652335</v>
      </c>
      <c r="O72" s="16">
        <f ca="1" xml:space="preserve"> SUMIFS( 'FS Qtr'!$J72:$IU72, 'FS Qtr'!$J$2:$IU$2, 'FS Ann'!O$2)</f>
        <v>871.32563719594077</v>
      </c>
      <c r="P72" s="16">
        <f ca="1" xml:space="preserve"> SUMIFS( 'FS Qtr'!$J72:$IU72, 'FS Qtr'!$J$2:$IU$2, 'FS Ann'!P$2)</f>
        <v>669.30316138899423</v>
      </c>
      <c r="Q72" s="16">
        <f ca="1" xml:space="preserve"> SUMIFS( 'FS Qtr'!$J72:$IU72, 'FS Qtr'!$J$2:$IU$2, 'FS Ann'!Q$2)</f>
        <v>467.15974765073929</v>
      </c>
      <c r="R72" s="16">
        <f ca="1" xml:space="preserve"> SUMIFS( 'FS Qtr'!$J72:$IU72, 'FS Qtr'!$J$2:$IU$2, 'FS Ann'!R$2)</f>
        <v>402.65602532266945</v>
      </c>
      <c r="S72" s="16">
        <f ca="1" xml:space="preserve"> SUMIFS( 'FS Qtr'!$J72:$IU72, 'FS Qtr'!$J$2:$IU$2, 'FS Ann'!S$2)</f>
        <v>334.48562006192913</v>
      </c>
      <c r="T72" s="16">
        <f ca="1" xml:space="preserve"> SUMIFS( 'FS Qtr'!$J72:$IU72, 'FS Qtr'!$J$2:$IU$2, 'FS Ann'!T$2)</f>
        <v>251.56126415242596</v>
      </c>
      <c r="U72" s="16">
        <f ca="1" xml:space="preserve"> SUMIFS( 'FS Qtr'!$J72:$IU72, 'FS Qtr'!$J$2:$IU$2, 'FS Ann'!U$2)</f>
        <v>153.96381475857558</v>
      </c>
      <c r="V72" s="16">
        <f ca="1" xml:space="preserve"> SUMIFS( 'FS Qtr'!$J72:$IU72, 'FS Qtr'!$J$2:$IU$2, 'FS Ann'!V$2)</f>
        <v>0</v>
      </c>
      <c r="W72" s="16">
        <f ca="1" xml:space="preserve"> SUMIFS( 'FS Qtr'!$J72:$IU72, 'FS Qtr'!$J$2:$IU$2, 'FS Ann'!W$2)</f>
        <v>0</v>
      </c>
      <c r="X72" s="16">
        <f ca="1" xml:space="preserve"> SUMIFS( 'FS Qtr'!$J72:$IU72, 'FS Qtr'!$J$2:$IU$2, 'FS Ann'!X$2)</f>
        <v>0</v>
      </c>
      <c r="Y72" s="16">
        <f ca="1" xml:space="preserve"> SUMIFS( 'FS Qtr'!$J72:$IU72, 'FS Qtr'!$J$2:$IU$2, 'FS Ann'!Y$2)</f>
        <v>0</v>
      </c>
      <c r="Z72" s="16">
        <f ca="1" xml:space="preserve"> SUMIFS( 'FS Qtr'!$J72:$IU72, 'FS Qtr'!$J$2:$IU$2, 'FS Ann'!Z$2)</f>
        <v>0</v>
      </c>
      <c r="AA72" s="16">
        <f ca="1" xml:space="preserve"> SUMIFS( 'FS Qtr'!$J72:$IU72, 'FS Qtr'!$J$2:$IU$2, 'FS Ann'!AA$2)</f>
        <v>0</v>
      </c>
      <c r="AB72" s="16">
        <f ca="1" xml:space="preserve"> SUMIFS( 'FS Qtr'!$J72:$IU72, 'FS Qtr'!$J$2:$IU$2, 'FS Ann'!AB$2)</f>
        <v>0</v>
      </c>
      <c r="AC72" s="16">
        <f ca="1" xml:space="preserve"> SUMIFS( 'FS Qtr'!$J72:$IU72, 'FS Qtr'!$J$2:$IU$2, 'FS Ann'!AC$2)</f>
        <v>0</v>
      </c>
      <c r="AD72" s="16">
        <f ca="1" xml:space="preserve"> SUMIFS( 'FS Qtr'!$J72:$IU72, 'FS Qtr'!$J$2:$IU$2, 'FS Ann'!AD$2)</f>
        <v>0</v>
      </c>
      <c r="AE72" s="16">
        <f ca="1" xml:space="preserve"> SUMIFS( 'FS Qtr'!$J72:$IU72, 'FS Qtr'!$J$2:$IU$2, 'FS Ann'!AE$2)</f>
        <v>0</v>
      </c>
      <c r="AF72" s="16">
        <f ca="1" xml:space="preserve"> SUMIFS( 'FS Qtr'!$J72:$IU72, 'FS Qtr'!$J$2:$IU$2, 'FS Ann'!AF$2)</f>
        <v>0</v>
      </c>
      <c r="AG72" s="16">
        <f ca="1" xml:space="preserve"> SUMIFS( 'FS Qtr'!$J72:$IU72, 'FS Qtr'!$J$2:$IU$2, 'FS Ann'!AG$2)</f>
        <v>0</v>
      </c>
      <c r="AH72" s="16">
        <f ca="1" xml:space="preserve"> SUMIFS( 'FS Qtr'!$J72:$IU72, 'FS Qtr'!$J$2:$IU$2, 'FS Ann'!AH$2)</f>
        <v>0</v>
      </c>
      <c r="AI72" s="16">
        <f ca="1" xml:space="preserve"> SUMIFS( 'FS Qtr'!$J72:$IU72, 'FS Qtr'!$J$2:$IU$2, 'FS Ann'!AI$2)</f>
        <v>0</v>
      </c>
      <c r="AJ72" s="16">
        <f ca="1" xml:space="preserve"> SUMIFS( 'FS Qtr'!$J72:$IU72, 'FS Qtr'!$J$2:$IU$2, 'FS Ann'!AJ$2)</f>
        <v>0</v>
      </c>
      <c r="AK72" s="16">
        <f ca="1" xml:space="preserve"> SUMIFS( 'FS Qtr'!$J72:$IU72, 'FS Qtr'!$J$2:$IU$2, 'FS Ann'!AK$2)</f>
        <v>0</v>
      </c>
      <c r="AL72" s="16">
        <f ca="1" xml:space="preserve"> SUMIFS( 'FS Qtr'!$J72:$IU72, 'FS Qtr'!$J$2:$IU$2, 'FS Ann'!AL$2)</f>
        <v>0</v>
      </c>
      <c r="AM72" s="16">
        <f ca="1" xml:space="preserve"> SUMIFS( 'FS Qtr'!$J72:$IU72, 'FS Qtr'!$J$2:$IU$2, 'FS Ann'!AM$2)</f>
        <v>0</v>
      </c>
      <c r="AN72" s="16">
        <f ca="1" xml:space="preserve"> SUMIFS( 'FS Qtr'!$J72:$IU72, 'FS Qtr'!$J$2:$IU$2, 'FS Ann'!AN$2)</f>
        <v>0</v>
      </c>
      <c r="AO72" s="16">
        <f ca="1" xml:space="preserve"> SUMIFS( 'FS Qtr'!$J72:$IU72, 'FS Qtr'!$J$2:$IU$2, 'FS Ann'!AO$2)</f>
        <v>0</v>
      </c>
      <c r="AP72" s="16">
        <f ca="1" xml:space="preserve"> SUMIFS( 'FS Qtr'!$J72:$IU72, 'FS Qtr'!$J$2:$IU$2, 'FS Ann'!AP$2)</f>
        <v>0</v>
      </c>
      <c r="AQ72" s="16">
        <f ca="1" xml:space="preserve"> SUMIFS( 'FS Qtr'!$J72:$IU72, 'FS Qtr'!$J$2:$IU$2, 'FS Ann'!AQ$2)</f>
        <v>0</v>
      </c>
      <c r="AR72" s="16">
        <f ca="1" xml:space="preserve"> SUMIFS( 'FS Qtr'!$J72:$IU72, 'FS Qtr'!$J$2:$IU$2, 'FS Ann'!AR$2)</f>
        <v>0</v>
      </c>
      <c r="AS72" s="16">
        <f ca="1" xml:space="preserve"> SUMIFS( 'FS Qtr'!$J72:$IU72, 'FS Qtr'!$J$2:$IU$2, 'FS Ann'!AS$2)</f>
        <v>0</v>
      </c>
      <c r="AT72" s="16">
        <f ca="1" xml:space="preserve"> SUMIFS( 'FS Qtr'!$J72:$IU72, 'FS Qtr'!$J$2:$IU$2, 'FS Ann'!AT$2)</f>
        <v>0</v>
      </c>
      <c r="AU72" s="16">
        <f ca="1" xml:space="preserve"> SUMIFS( 'FS Qtr'!$J72:$IU72, 'FS Qtr'!$J$2:$IU$2, 'FS Ann'!AU$2)</f>
        <v>0</v>
      </c>
      <c r="AV72" s="16">
        <f ca="1" xml:space="preserve"> SUMIFS( 'FS Qtr'!$J72:$IU72, 'FS Qtr'!$J$2:$IU$2, 'FS Ann'!AV$2)</f>
        <v>0</v>
      </c>
      <c r="AW72" s="16">
        <f ca="1" xml:space="preserve"> SUMIFS( 'FS Qtr'!$J72:$IU72, 'FS Qtr'!$J$2:$IU$2, 'FS Ann'!AW$2)</f>
        <v>0</v>
      </c>
      <c r="AX72" s="16">
        <f ca="1" xml:space="preserve"> SUMIFS( 'FS Qtr'!$J72:$IU72, 'FS Qtr'!$J$2:$IU$2, 'FS Ann'!AX$2)</f>
        <v>0</v>
      </c>
      <c r="AY72" s="16">
        <f ca="1" xml:space="preserve"> SUMIFS( 'FS Qtr'!$J72:$IU72, 'FS Qtr'!$J$2:$IU$2, 'FS Ann'!AY$2)</f>
        <v>0</v>
      </c>
      <c r="AZ72" s="16">
        <f ca="1" xml:space="preserve"> SUMIFS( 'FS Qtr'!$J72:$IU72, 'FS Qtr'!$J$2:$IU$2, 'FS Ann'!AZ$2)</f>
        <v>0</v>
      </c>
      <c r="BA72" s="16">
        <f ca="1" xml:space="preserve"> SUMIFS( 'FS Qtr'!$J72:$IU72, 'FS Qtr'!$J$2:$IU$2, 'FS Ann'!BA$2)</f>
        <v>0</v>
      </c>
      <c r="BB72" s="16">
        <f ca="1" xml:space="preserve"> SUMIFS( 'FS Qtr'!$J72:$IU72, 'FS Qtr'!$J$2:$IU$2, 'FS Ann'!BB$2)</f>
        <v>0</v>
      </c>
      <c r="BC72" s="16">
        <f ca="1" xml:space="preserve"> SUMIFS( 'FS Qtr'!$J72:$IU72, 'FS Qtr'!$J$2:$IU$2, 'FS Ann'!BC$2)</f>
        <v>0</v>
      </c>
      <c r="BD72" s="16">
        <f ca="1" xml:space="preserve"> SUMIFS( 'FS Qtr'!$J72:$IU72, 'FS Qtr'!$J$2:$IU$2, 'FS Ann'!BD$2)</f>
        <v>0</v>
      </c>
    </row>
    <row r="73" spans="1:56" outlineLevel="1" x14ac:dyDescent="0.25">
      <c r="A73" s="1"/>
      <c r="B73" s="1"/>
      <c r="C73" s="19"/>
      <c r="D73" s="127"/>
      <c r="E73" s="16" t="str">
        <f xml:space="preserve"> 'FS Qtr'!E73</f>
        <v>Deferred tax balance</v>
      </c>
      <c r="F73" s="16">
        <f xml:space="preserve"> 'FS Qtr'!F73</f>
        <v>0</v>
      </c>
      <c r="G73" s="512" t="str">
        <f xml:space="preserve"> 'FS Qtr'!G73</f>
        <v>$ 000s</v>
      </c>
      <c r="H73" s="16"/>
      <c r="I73" s="16"/>
      <c r="J73" s="16">
        <f xml:space="preserve"> SUMIFS( 'FS Qtr'!$J73:$IU73, 'FS Qtr'!$J$2:$IU$2, 'FS Ann'!J$2)</f>
        <v>0</v>
      </c>
      <c r="K73" s="16">
        <f xml:space="preserve"> SUMIFS( 'FS Qtr'!$J73:$IU73, 'FS Qtr'!$J$2:$IU$2, 'FS Ann'!K$2)</f>
        <v>0</v>
      </c>
      <c r="L73" s="16">
        <f ca="1" xml:space="preserve"> SUMIFS( 'FS Qtr'!$J73:$IU73, 'FS Qtr'!$J$2:$IU$2, 'FS Ann'!L$2)</f>
        <v>1187.1777250000005</v>
      </c>
      <c r="M73" s="16">
        <f ca="1" xml:space="preserve"> SUMIFS( 'FS Qtr'!$J73:$IU73, 'FS Qtr'!$J$2:$IU$2, 'FS Ann'!M$2)</f>
        <v>2439.7412270861951</v>
      </c>
      <c r="N73" s="16">
        <f ca="1" xml:space="preserve"> SUMIFS( 'FS Qtr'!$J73:$IU73, 'FS Qtr'!$J$2:$IU$2, 'FS Ann'!N$2)</f>
        <v>3766.1376873963927</v>
      </c>
      <c r="O73" s="16">
        <f ca="1" xml:space="preserve"> SUMIFS( 'FS Qtr'!$J73:$IU73, 'FS Qtr'!$J$2:$IU$2, 'FS Ann'!O$2)</f>
        <v>5170.0168676071498</v>
      </c>
      <c r="P73" s="16">
        <f ca="1" xml:space="preserve"> SUMIFS( 'FS Qtr'!$J73:$IU73, 'FS Qtr'!$J$2:$IU$2, 'FS Ann'!P$2)</f>
        <v>6649.7541085230814</v>
      </c>
      <c r="Q73" s="16">
        <f ca="1" xml:space="preserve"> SUMIFS( 'FS Qtr'!$J73:$IU73, 'FS Qtr'!$J$2:$IU$2, 'FS Ann'!Q$2)</f>
        <v>8205.372381896148</v>
      </c>
      <c r="R73" s="16">
        <f ca="1" xml:space="preserve"> SUMIFS( 'FS Qtr'!$J73:$IU73, 'FS Qtr'!$J$2:$IU$2, 'FS Ann'!R$2)</f>
        <v>9643.462294893352</v>
      </c>
      <c r="S73" s="16">
        <f ca="1" xml:space="preserve"> SUMIFS( 'FS Qtr'!$J73:$IU73, 'FS Qtr'!$J$2:$IU$2, 'FS Ann'!S$2)</f>
        <v>9725.7703108299793</v>
      </c>
      <c r="T73" s="16">
        <f ca="1" xml:space="preserve"> SUMIFS( 'FS Qtr'!$J73:$IU73, 'FS Qtr'!$J$2:$IU$2, 'FS Ann'!T$2)</f>
        <v>9644.4157042354636</v>
      </c>
      <c r="U73" s="16">
        <f ca="1" xml:space="preserve"> SUMIFS( 'FS Qtr'!$J73:$IU73, 'FS Qtr'!$J$2:$IU$2, 'FS Ann'!U$2)</f>
        <v>9429.7568686979339</v>
      </c>
      <c r="V73" s="16">
        <f ca="1" xml:space="preserve"> SUMIFS( 'FS Qtr'!$J73:$IU73, 'FS Qtr'!$J$2:$IU$2, 'FS Ann'!V$2)</f>
        <v>9106.5209055348951</v>
      </c>
      <c r="W73" s="16">
        <f ca="1" xml:space="preserve"> SUMIFS( 'FS Qtr'!$J73:$IU73, 'FS Qtr'!$J$2:$IU$2, 'FS Ann'!W$2)</f>
        <v>8694.8481933138301</v>
      </c>
      <c r="X73" s="16">
        <f ca="1" xml:space="preserve"> SUMIFS( 'FS Qtr'!$J73:$IU73, 'FS Qtr'!$J$2:$IU$2, 'FS Ann'!X$2)</f>
        <v>8211.1431962553233</v>
      </c>
      <c r="Y73" s="16">
        <f ca="1" xml:space="preserve"> SUMIFS( 'FS Qtr'!$J73:$IU73, 'FS Qtr'!$J$2:$IU$2, 'FS Ann'!Y$2)</f>
        <v>7668.7674529949363</v>
      </c>
      <c r="Z73" s="16">
        <f ca="1" xml:space="preserve"> SUMIFS( 'FS Qtr'!$J73:$IU73, 'FS Qtr'!$J$2:$IU$2, 'FS Ann'!Z$2)</f>
        <v>7078.6040202609565</v>
      </c>
      <c r="AA73" s="16">
        <f ca="1" xml:space="preserve"> SUMIFS( 'FS Qtr'!$J73:$IU73, 'FS Qtr'!$J$2:$IU$2, 'FS Ann'!AA$2)</f>
        <v>6449.517215777676</v>
      </c>
      <c r="AB73" s="16">
        <f ca="1" xml:space="preserve"> SUMIFS( 'FS Qtr'!$J73:$IU73, 'FS Qtr'!$J$2:$IU$2, 'FS Ann'!AB$2)</f>
        <v>5788.7270817335148</v>
      </c>
      <c r="AC73" s="16">
        <f ca="1" xml:space="preserve"> SUMIFS( 'FS Qtr'!$J73:$IU73, 'FS Qtr'!$J$2:$IU$2, 'FS Ann'!AC$2)</f>
        <v>5102.1143876162087</v>
      </c>
      <c r="AD73" s="16">
        <f ca="1" xml:space="preserve"> SUMIFS( 'FS Qtr'!$J73:$IU73, 'FS Qtr'!$J$2:$IU$2, 'FS Ann'!AD$2)</f>
        <v>4394.4690569283239</v>
      </c>
      <c r="AE73" s="16">
        <f ca="1" xml:space="preserve"> SUMIFS( 'FS Qtr'!$J73:$IU73, 'FS Qtr'!$J$2:$IU$2, 'FS Ann'!AE$2)</f>
        <v>3669.6925122997263</v>
      </c>
      <c r="AF73" s="16">
        <f ca="1" xml:space="preserve"> SUMIFS( 'FS Qtr'!$J73:$IU73, 'FS Qtr'!$J$2:$IU$2, 'FS Ann'!AF$2)</f>
        <v>2930.9624868463293</v>
      </c>
      <c r="AG73" s="16">
        <f ca="1" xml:space="preserve"> SUMIFS( 'FS Qtr'!$J73:$IU73, 'FS Qtr'!$J$2:$IU$2, 'FS Ann'!AG$2)</f>
        <v>2180.867264051878</v>
      </c>
      <c r="AH73" s="16">
        <f ca="1" xml:space="preserve"> SUMIFS( 'FS Qtr'!$J73:$IU73, 'FS Qtr'!$J$2:$IU$2, 'FS Ann'!AH$2)</f>
        <v>1421.5150169906544</v>
      </c>
      <c r="AI73" s="16">
        <f ca="1" xml:space="preserve"> SUMIFS( 'FS Qtr'!$J73:$IU73, 'FS Qtr'!$J$2:$IU$2, 'FS Ann'!AI$2)</f>
        <v>654.62286580774389</v>
      </c>
      <c r="AJ73" s="16">
        <f ca="1" xml:space="preserve"> SUMIFS( 'FS Qtr'!$J73:$IU73, 'FS Qtr'!$J$2:$IU$2, 'FS Ann'!AJ$2)</f>
        <v>-118.41058440668141</v>
      </c>
      <c r="AK73" s="16">
        <f ca="1" xml:space="preserve"> SUMIFS( 'FS Qtr'!$J73:$IU73, 'FS Qtr'!$J$2:$IU$2, 'FS Ann'!AK$2)</f>
        <v>-96.446161065394961</v>
      </c>
      <c r="AL73" s="16">
        <f ca="1" xml:space="preserve"> SUMIFS( 'FS Qtr'!$J73:$IU73, 'FS Qtr'!$J$2:$IU$2, 'FS Ann'!AL$2)</f>
        <v>-78.556000976271378</v>
      </c>
      <c r="AM73" s="16">
        <f ca="1" xml:space="preserve"> SUMIFS( 'FS Qtr'!$J73:$IU73, 'FS Qtr'!$J$2:$IU$2, 'FS Ann'!AM$2)</f>
        <v>-63.984353770179268</v>
      </c>
      <c r="AN73" s="16">
        <f ca="1" xml:space="preserve"> SUMIFS( 'FS Qtr'!$J73:$IU73, 'FS Qtr'!$J$2:$IU$2, 'FS Ann'!AN$2)</f>
        <v>-52.115656048022288</v>
      </c>
      <c r="AO73" s="16">
        <f ca="1" xml:space="preserve"> SUMIFS( 'FS Qtr'!$J73:$IU73, 'FS Qtr'!$J$2:$IU$2, 'FS Ann'!AO$2)</f>
        <v>-1.4779288903810084E-12</v>
      </c>
      <c r="AP73" s="16">
        <f ca="1" xml:space="preserve"> SUMIFS( 'FS Qtr'!$J73:$IU73, 'FS Qtr'!$J$2:$IU$2, 'FS Ann'!AP$2)</f>
        <v>-1.4779288903810084E-12</v>
      </c>
      <c r="AQ73" s="16">
        <f ca="1" xml:space="preserve"> SUMIFS( 'FS Qtr'!$J73:$IU73, 'FS Qtr'!$J$2:$IU$2, 'FS Ann'!AQ$2)</f>
        <v>-1.4779288903810084E-12</v>
      </c>
      <c r="AR73" s="16">
        <f ca="1" xml:space="preserve"> SUMIFS( 'FS Qtr'!$J73:$IU73, 'FS Qtr'!$J$2:$IU$2, 'FS Ann'!AR$2)</f>
        <v>-1.4779288903810084E-12</v>
      </c>
      <c r="AS73" s="16">
        <f ca="1" xml:space="preserve"> SUMIFS( 'FS Qtr'!$J73:$IU73, 'FS Qtr'!$J$2:$IU$2, 'FS Ann'!AS$2)</f>
        <v>-1.4779288903810084E-12</v>
      </c>
      <c r="AT73" s="16">
        <f ca="1" xml:space="preserve"> SUMIFS( 'FS Qtr'!$J73:$IU73, 'FS Qtr'!$J$2:$IU$2, 'FS Ann'!AT$2)</f>
        <v>-1.4779288903810084E-12</v>
      </c>
      <c r="AU73" s="16">
        <f ca="1" xml:space="preserve"> SUMIFS( 'FS Qtr'!$J73:$IU73, 'FS Qtr'!$J$2:$IU$2, 'FS Ann'!AU$2)</f>
        <v>-1.4779288903810084E-12</v>
      </c>
      <c r="AV73" s="16">
        <f ca="1" xml:space="preserve"> SUMIFS( 'FS Qtr'!$J73:$IU73, 'FS Qtr'!$J$2:$IU$2, 'FS Ann'!AV$2)</f>
        <v>-1.4779288903810084E-12</v>
      </c>
      <c r="AW73" s="16">
        <f ca="1" xml:space="preserve"> SUMIFS( 'FS Qtr'!$J73:$IU73, 'FS Qtr'!$J$2:$IU$2, 'FS Ann'!AW$2)</f>
        <v>-1.4779288903810084E-12</v>
      </c>
      <c r="AX73" s="16">
        <f ca="1" xml:space="preserve"> SUMIFS( 'FS Qtr'!$J73:$IU73, 'FS Qtr'!$J$2:$IU$2, 'FS Ann'!AX$2)</f>
        <v>-1.4779288903810084E-12</v>
      </c>
      <c r="AY73" s="16">
        <f ca="1" xml:space="preserve"> SUMIFS( 'FS Qtr'!$J73:$IU73, 'FS Qtr'!$J$2:$IU$2, 'FS Ann'!AY$2)</f>
        <v>-1.4779288903810084E-12</v>
      </c>
      <c r="AZ73" s="16">
        <f ca="1" xml:space="preserve"> SUMIFS( 'FS Qtr'!$J73:$IU73, 'FS Qtr'!$J$2:$IU$2, 'FS Ann'!AZ$2)</f>
        <v>-1.4779288903810084E-12</v>
      </c>
      <c r="BA73" s="16">
        <f ca="1" xml:space="preserve"> SUMIFS( 'FS Qtr'!$J73:$IU73, 'FS Qtr'!$J$2:$IU$2, 'FS Ann'!BA$2)</f>
        <v>-1.4779288903810084E-12</v>
      </c>
      <c r="BB73" s="16">
        <f ca="1" xml:space="preserve"> SUMIFS( 'FS Qtr'!$J73:$IU73, 'FS Qtr'!$J$2:$IU$2, 'FS Ann'!BB$2)</f>
        <v>-1.4779288903810084E-12</v>
      </c>
      <c r="BC73" s="16">
        <f ca="1" xml:space="preserve"> SUMIFS( 'FS Qtr'!$J73:$IU73, 'FS Qtr'!$J$2:$IU$2, 'FS Ann'!BC$2)</f>
        <v>-1.4779288903810084E-12</v>
      </c>
      <c r="BD73" s="16">
        <f ca="1" xml:space="preserve"> SUMIFS( 'FS Qtr'!$J73:$IU73, 'FS Qtr'!$J$2:$IU$2, 'FS Ann'!BD$2)</f>
        <v>-1.4779288903810084E-12</v>
      </c>
    </row>
    <row r="74" spans="1:56" outlineLevel="1" x14ac:dyDescent="0.25">
      <c r="A74" s="1"/>
      <c r="B74" s="1"/>
      <c r="C74" s="19"/>
      <c r="D74" s="127"/>
      <c r="E74" s="16" t="str">
        <f xml:space="preserve"> 'FS Qtr'!E74</f>
        <v>Share capital balance</v>
      </c>
      <c r="F74" s="16">
        <f xml:space="preserve"> 'FS Qtr'!F74</f>
        <v>0</v>
      </c>
      <c r="G74" s="512" t="str">
        <f xml:space="preserve"> 'FS Qtr'!G74</f>
        <v>$ 000s</v>
      </c>
      <c r="H74" s="16"/>
      <c r="I74" s="16"/>
      <c r="J74" s="16">
        <f xml:space="preserve"> SUMIFS( 'FS Qtr'!$J74:$IU74, 'FS Qtr'!$J$2:$IU$2, 'FS Ann'!J$2)</f>
        <v>0</v>
      </c>
      <c r="K74" s="16">
        <f xml:space="preserve"> SUMIFS( 'FS Qtr'!$J74:$IU74, 'FS Qtr'!$J$2:$IU$2, 'FS Ann'!K$2)</f>
        <v>30000.000000000004</v>
      </c>
      <c r="L74" s="16">
        <f xml:space="preserve"> SUMIFS( 'FS Qtr'!$J74:$IU74, 'FS Qtr'!$J$2:$IU$2, 'FS Ann'!L$2)</f>
        <v>30000.000000000004</v>
      </c>
      <c r="M74" s="16">
        <f xml:space="preserve"> SUMIFS( 'FS Qtr'!$J74:$IU74, 'FS Qtr'!$J$2:$IU$2, 'FS Ann'!M$2)</f>
        <v>30000.000000000004</v>
      </c>
      <c r="N74" s="16">
        <f xml:space="preserve"> SUMIFS( 'FS Qtr'!$J74:$IU74, 'FS Qtr'!$J$2:$IU$2, 'FS Ann'!N$2)</f>
        <v>30000.000000000004</v>
      </c>
      <c r="O74" s="16">
        <f xml:space="preserve"> SUMIFS( 'FS Qtr'!$J74:$IU74, 'FS Qtr'!$J$2:$IU$2, 'FS Ann'!O$2)</f>
        <v>30000.000000000004</v>
      </c>
      <c r="P74" s="16">
        <f xml:space="preserve"> SUMIFS( 'FS Qtr'!$J74:$IU74, 'FS Qtr'!$J$2:$IU$2, 'FS Ann'!P$2)</f>
        <v>30000.000000000004</v>
      </c>
      <c r="Q74" s="16">
        <f xml:space="preserve"> SUMIFS( 'FS Qtr'!$J74:$IU74, 'FS Qtr'!$J$2:$IU$2, 'FS Ann'!Q$2)</f>
        <v>30000.000000000004</v>
      </c>
      <c r="R74" s="16">
        <f xml:space="preserve"> SUMIFS( 'FS Qtr'!$J74:$IU74, 'FS Qtr'!$J$2:$IU$2, 'FS Ann'!R$2)</f>
        <v>30000.000000000004</v>
      </c>
      <c r="S74" s="16">
        <f xml:space="preserve"> SUMIFS( 'FS Qtr'!$J74:$IU74, 'FS Qtr'!$J$2:$IU$2, 'FS Ann'!S$2)</f>
        <v>30000.000000000004</v>
      </c>
      <c r="T74" s="16">
        <f xml:space="preserve"> SUMIFS( 'FS Qtr'!$J74:$IU74, 'FS Qtr'!$J$2:$IU$2, 'FS Ann'!T$2)</f>
        <v>30000.000000000004</v>
      </c>
      <c r="U74" s="16">
        <f xml:space="preserve"> SUMIFS( 'FS Qtr'!$J74:$IU74, 'FS Qtr'!$J$2:$IU$2, 'FS Ann'!U$2)</f>
        <v>30000.000000000004</v>
      </c>
      <c r="V74" s="16">
        <f xml:space="preserve"> SUMIFS( 'FS Qtr'!$J74:$IU74, 'FS Qtr'!$J$2:$IU$2, 'FS Ann'!V$2)</f>
        <v>30000.000000000004</v>
      </c>
      <c r="W74" s="16">
        <f xml:space="preserve"> SUMIFS( 'FS Qtr'!$J74:$IU74, 'FS Qtr'!$J$2:$IU$2, 'FS Ann'!W$2)</f>
        <v>30000.000000000004</v>
      </c>
      <c r="X74" s="16">
        <f xml:space="preserve"> SUMIFS( 'FS Qtr'!$J74:$IU74, 'FS Qtr'!$J$2:$IU$2, 'FS Ann'!X$2)</f>
        <v>30000.000000000004</v>
      </c>
      <c r="Y74" s="16">
        <f xml:space="preserve"> SUMIFS( 'FS Qtr'!$J74:$IU74, 'FS Qtr'!$J$2:$IU$2, 'FS Ann'!Y$2)</f>
        <v>30000.000000000004</v>
      </c>
      <c r="Z74" s="16">
        <f xml:space="preserve"> SUMIFS( 'FS Qtr'!$J74:$IU74, 'FS Qtr'!$J$2:$IU$2, 'FS Ann'!Z$2)</f>
        <v>30000.000000000004</v>
      </c>
      <c r="AA74" s="16">
        <f xml:space="preserve"> SUMIFS( 'FS Qtr'!$J74:$IU74, 'FS Qtr'!$J$2:$IU$2, 'FS Ann'!AA$2)</f>
        <v>30000.000000000004</v>
      </c>
      <c r="AB74" s="16">
        <f xml:space="preserve"> SUMIFS( 'FS Qtr'!$J74:$IU74, 'FS Qtr'!$J$2:$IU$2, 'FS Ann'!AB$2)</f>
        <v>30000.000000000004</v>
      </c>
      <c r="AC74" s="16">
        <f xml:space="preserve"> SUMIFS( 'FS Qtr'!$J74:$IU74, 'FS Qtr'!$J$2:$IU$2, 'FS Ann'!AC$2)</f>
        <v>30000.000000000004</v>
      </c>
      <c r="AD74" s="16">
        <f xml:space="preserve"> SUMIFS( 'FS Qtr'!$J74:$IU74, 'FS Qtr'!$J$2:$IU$2, 'FS Ann'!AD$2)</f>
        <v>30000.000000000004</v>
      </c>
      <c r="AE74" s="16">
        <f xml:space="preserve"> SUMIFS( 'FS Qtr'!$J74:$IU74, 'FS Qtr'!$J$2:$IU$2, 'FS Ann'!AE$2)</f>
        <v>30000.000000000004</v>
      </c>
      <c r="AF74" s="16">
        <f xml:space="preserve"> SUMIFS( 'FS Qtr'!$J74:$IU74, 'FS Qtr'!$J$2:$IU$2, 'FS Ann'!AF$2)</f>
        <v>30000.000000000004</v>
      </c>
      <c r="AG74" s="16">
        <f xml:space="preserve"> SUMIFS( 'FS Qtr'!$J74:$IU74, 'FS Qtr'!$J$2:$IU$2, 'FS Ann'!AG$2)</f>
        <v>30000.000000000004</v>
      </c>
      <c r="AH74" s="16">
        <f xml:space="preserve"> SUMIFS( 'FS Qtr'!$J74:$IU74, 'FS Qtr'!$J$2:$IU$2, 'FS Ann'!AH$2)</f>
        <v>30000.000000000004</v>
      </c>
      <c r="AI74" s="16">
        <f xml:space="preserve"> SUMIFS( 'FS Qtr'!$J74:$IU74, 'FS Qtr'!$J$2:$IU$2, 'FS Ann'!AI$2)</f>
        <v>30000.000000000004</v>
      </c>
      <c r="AJ74" s="16">
        <f xml:space="preserve"> SUMIFS( 'FS Qtr'!$J74:$IU74, 'FS Qtr'!$J$2:$IU$2, 'FS Ann'!AJ$2)</f>
        <v>30000.000000000004</v>
      </c>
      <c r="AK74" s="16">
        <f xml:space="preserve"> SUMIFS( 'FS Qtr'!$J74:$IU74, 'FS Qtr'!$J$2:$IU$2, 'FS Ann'!AK$2)</f>
        <v>30000.000000000004</v>
      </c>
      <c r="AL74" s="16">
        <f xml:space="preserve"> SUMIFS( 'FS Qtr'!$J74:$IU74, 'FS Qtr'!$J$2:$IU$2, 'FS Ann'!AL$2)</f>
        <v>30000.000000000004</v>
      </c>
      <c r="AM74" s="16">
        <f xml:space="preserve"> SUMIFS( 'FS Qtr'!$J74:$IU74, 'FS Qtr'!$J$2:$IU$2, 'FS Ann'!AM$2)</f>
        <v>30000.000000000004</v>
      </c>
      <c r="AN74" s="16">
        <f xml:space="preserve"> SUMIFS( 'FS Qtr'!$J74:$IU74, 'FS Qtr'!$J$2:$IU$2, 'FS Ann'!AN$2)</f>
        <v>30000.000000000004</v>
      </c>
      <c r="AO74" s="16">
        <f xml:space="preserve"> SUMIFS( 'FS Qtr'!$J74:$IU74, 'FS Qtr'!$J$2:$IU$2, 'FS Ann'!AO$2)</f>
        <v>0</v>
      </c>
      <c r="AP74" s="16">
        <f xml:space="preserve"> SUMIFS( 'FS Qtr'!$J74:$IU74, 'FS Qtr'!$J$2:$IU$2, 'FS Ann'!AP$2)</f>
        <v>0</v>
      </c>
      <c r="AQ74" s="16">
        <f xml:space="preserve"> SUMIFS( 'FS Qtr'!$J74:$IU74, 'FS Qtr'!$J$2:$IU$2, 'FS Ann'!AQ$2)</f>
        <v>0</v>
      </c>
      <c r="AR74" s="16">
        <f xml:space="preserve"> SUMIFS( 'FS Qtr'!$J74:$IU74, 'FS Qtr'!$J$2:$IU$2, 'FS Ann'!AR$2)</f>
        <v>0</v>
      </c>
      <c r="AS74" s="16">
        <f xml:space="preserve"> SUMIFS( 'FS Qtr'!$J74:$IU74, 'FS Qtr'!$J$2:$IU$2, 'FS Ann'!AS$2)</f>
        <v>0</v>
      </c>
      <c r="AT74" s="16">
        <f xml:space="preserve"> SUMIFS( 'FS Qtr'!$J74:$IU74, 'FS Qtr'!$J$2:$IU$2, 'FS Ann'!AT$2)</f>
        <v>0</v>
      </c>
      <c r="AU74" s="16">
        <f xml:space="preserve"> SUMIFS( 'FS Qtr'!$J74:$IU74, 'FS Qtr'!$J$2:$IU$2, 'FS Ann'!AU$2)</f>
        <v>0</v>
      </c>
      <c r="AV74" s="16">
        <f xml:space="preserve"> SUMIFS( 'FS Qtr'!$J74:$IU74, 'FS Qtr'!$J$2:$IU$2, 'FS Ann'!AV$2)</f>
        <v>0</v>
      </c>
      <c r="AW74" s="16">
        <f xml:space="preserve"> SUMIFS( 'FS Qtr'!$J74:$IU74, 'FS Qtr'!$J$2:$IU$2, 'FS Ann'!AW$2)</f>
        <v>0</v>
      </c>
      <c r="AX74" s="16">
        <f xml:space="preserve"> SUMIFS( 'FS Qtr'!$J74:$IU74, 'FS Qtr'!$J$2:$IU$2, 'FS Ann'!AX$2)</f>
        <v>0</v>
      </c>
      <c r="AY74" s="16">
        <f xml:space="preserve"> SUMIFS( 'FS Qtr'!$J74:$IU74, 'FS Qtr'!$J$2:$IU$2, 'FS Ann'!AY$2)</f>
        <v>0</v>
      </c>
      <c r="AZ74" s="16">
        <f xml:space="preserve"> SUMIFS( 'FS Qtr'!$J74:$IU74, 'FS Qtr'!$J$2:$IU$2, 'FS Ann'!AZ$2)</f>
        <v>0</v>
      </c>
      <c r="BA74" s="16">
        <f xml:space="preserve"> SUMIFS( 'FS Qtr'!$J74:$IU74, 'FS Qtr'!$J$2:$IU$2, 'FS Ann'!BA$2)</f>
        <v>0</v>
      </c>
      <c r="BB74" s="16">
        <f xml:space="preserve"> SUMIFS( 'FS Qtr'!$J74:$IU74, 'FS Qtr'!$J$2:$IU$2, 'FS Ann'!BB$2)</f>
        <v>0</v>
      </c>
      <c r="BC74" s="16">
        <f xml:space="preserve"> SUMIFS( 'FS Qtr'!$J74:$IU74, 'FS Qtr'!$J$2:$IU$2, 'FS Ann'!BC$2)</f>
        <v>0</v>
      </c>
      <c r="BD74" s="16">
        <f xml:space="preserve"> SUMIFS( 'FS Qtr'!$J74:$IU74, 'FS Qtr'!$J$2:$IU$2, 'FS Ann'!BD$2)</f>
        <v>0</v>
      </c>
    </row>
    <row r="75" spans="1:56" outlineLevel="1" x14ac:dyDescent="0.25">
      <c r="A75" s="277"/>
      <c r="B75" s="277"/>
      <c r="C75" s="278"/>
      <c r="D75" s="281"/>
      <c r="E75" s="16" t="str">
        <f xml:space="preserve"> 'FS Qtr'!E75</f>
        <v>Retained earnings balance</v>
      </c>
      <c r="F75" s="16">
        <f xml:space="preserve"> 'FS Qtr'!F75</f>
        <v>0</v>
      </c>
      <c r="G75" s="512" t="str">
        <f xml:space="preserve"> 'FS Qtr'!G75</f>
        <v>$ 000s</v>
      </c>
      <c r="H75" s="16"/>
      <c r="I75" s="16"/>
      <c r="J75" s="16">
        <f xml:space="preserve"> SUMIFS( 'FS Qtr'!$J75:$IU75, 'FS Qtr'!$J$2:$IU$2, 'FS Ann'!J$2)</f>
        <v>0</v>
      </c>
      <c r="K75" s="16">
        <f xml:space="preserve"> SUMIFS( 'FS Qtr'!$J75:$IU75, 'FS Qtr'!$J$2:$IU$2, 'FS Ann'!K$2)</f>
        <v>0</v>
      </c>
      <c r="L75" s="16">
        <f ca="1" xml:space="preserve"> SUMIFS( 'FS Qtr'!$J75:$IU75, 'FS Qtr'!$J$2:$IU$2, 'FS Ann'!L$2)</f>
        <v>336.16089999999815</v>
      </c>
      <c r="M75" s="16">
        <f ca="1" xml:space="preserve"> SUMIFS( 'FS Qtr'!$J75:$IU75, 'FS Qtr'!$J$2:$IU$2, 'FS Ann'!M$2)</f>
        <v>2285.2534196799738</v>
      </c>
      <c r="N75" s="16">
        <f ca="1" xml:space="preserve"> SUMIFS( 'FS Qtr'!$J75:$IU75, 'FS Qtr'!$J$2:$IU$2, 'FS Ann'!N$2)</f>
        <v>4151.5707214383738</v>
      </c>
      <c r="O75" s="16">
        <f ca="1" xml:space="preserve"> SUMIFS( 'FS Qtr'!$J75:$IU75, 'FS Qtr'!$J$2:$IU$2, 'FS Ann'!O$2)</f>
        <v>5958.6574951969096</v>
      </c>
      <c r="P75" s="16">
        <f ca="1" xml:space="preserve"> SUMIFS( 'FS Qtr'!$J75:$IU75, 'FS Qtr'!$J$2:$IU$2, 'FS Ann'!P$2)</f>
        <v>7680.9427300879224</v>
      </c>
      <c r="Q75" s="16">
        <f ca="1" xml:space="preserve"> SUMIFS( 'FS Qtr'!$J75:$IU75, 'FS Qtr'!$J$2:$IU$2, 'FS Ann'!Q$2)</f>
        <v>9327.4678704531107</v>
      </c>
      <c r="R75" s="16">
        <f ca="1" xml:space="preserve"> SUMIFS( 'FS Qtr'!$J75:$IU75, 'FS Qtr'!$J$2:$IU$2, 'FS Ann'!R$2)</f>
        <v>10953.881679783979</v>
      </c>
      <c r="S75" s="16">
        <f ca="1" xml:space="preserve"> SUMIFS( 'FS Qtr'!$J75:$IU75, 'FS Qtr'!$J$2:$IU$2, 'FS Ann'!S$2)</f>
        <v>13939.744069108094</v>
      </c>
      <c r="T75" s="16">
        <f ca="1" xml:space="preserve"> SUMIFS( 'FS Qtr'!$J75:$IU75, 'FS Qtr'!$J$2:$IU$2, 'FS Ann'!T$2)</f>
        <v>17104.023031612112</v>
      </c>
      <c r="U75" s="16">
        <f ca="1" xml:space="preserve"> SUMIFS( 'FS Qtr'!$J75:$IU75, 'FS Qtr'!$J$2:$IU$2, 'FS Ann'!U$2)</f>
        <v>20416.279316543492</v>
      </c>
      <c r="V75" s="16">
        <f ca="1" xml:space="preserve"> SUMIFS( 'FS Qtr'!$J75:$IU75, 'FS Qtr'!$J$2:$IU$2, 'FS Ann'!V$2)</f>
        <v>16893.479094465103</v>
      </c>
      <c r="W75" s="16">
        <f ca="1" xml:space="preserve"> SUMIFS( 'FS Qtr'!$J75:$IU75, 'FS Qtr'!$J$2:$IU$2, 'FS Ann'!W$2)</f>
        <v>13305.151806686172</v>
      </c>
      <c r="X75" s="16">
        <f ca="1" xml:space="preserve"> SUMIFS( 'FS Qtr'!$J75:$IU75, 'FS Qtr'!$J$2:$IU$2, 'FS Ann'!X$2)</f>
        <v>9788.8568037446803</v>
      </c>
      <c r="Y75" s="16">
        <f ca="1" xml:space="preserve"> SUMIFS( 'FS Qtr'!$J75:$IU75, 'FS Qtr'!$J$2:$IU$2, 'FS Ann'!Y$2)</f>
        <v>6331.2325470050682</v>
      </c>
      <c r="Z75" s="16">
        <f ca="1" xml:space="preserve"> SUMIFS( 'FS Qtr'!$J75:$IU75, 'FS Qtr'!$J$2:$IU$2, 'FS Ann'!Z$2)</f>
        <v>2921.3959797390485</v>
      </c>
      <c r="AA75" s="16">
        <f ca="1" xml:space="preserve"> SUMIFS( 'FS Qtr'!$J75:$IU75, 'FS Qtr'!$J$2:$IU$2, 'FS Ann'!AA$2)</f>
        <v>0</v>
      </c>
      <c r="AB75" s="16">
        <f ca="1" xml:space="preserve"> SUMIFS( 'FS Qtr'!$J75:$IU75, 'FS Qtr'!$J$2:$IU$2, 'FS Ann'!AB$2)</f>
        <v>0</v>
      </c>
      <c r="AC75" s="16">
        <f ca="1" xml:space="preserve"> SUMIFS( 'FS Qtr'!$J75:$IU75, 'FS Qtr'!$J$2:$IU$2, 'FS Ann'!AC$2)</f>
        <v>0</v>
      </c>
      <c r="AD75" s="16">
        <f ca="1" xml:space="preserve"> SUMIFS( 'FS Qtr'!$J75:$IU75, 'FS Qtr'!$J$2:$IU$2, 'FS Ann'!AD$2)</f>
        <v>0</v>
      </c>
      <c r="AE75" s="16">
        <f ca="1" xml:space="preserve"> SUMIFS( 'FS Qtr'!$J75:$IU75, 'FS Qtr'!$J$2:$IU$2, 'FS Ann'!AE$2)</f>
        <v>0</v>
      </c>
      <c r="AF75" s="16">
        <f ca="1" xml:space="preserve"> SUMIFS( 'FS Qtr'!$J75:$IU75, 'FS Qtr'!$J$2:$IU$2, 'FS Ann'!AF$2)</f>
        <v>0</v>
      </c>
      <c r="AG75" s="16">
        <f ca="1" xml:space="preserve"> SUMIFS( 'FS Qtr'!$J75:$IU75, 'FS Qtr'!$J$2:$IU$2, 'FS Ann'!AG$2)</f>
        <v>0</v>
      </c>
      <c r="AH75" s="16">
        <f ca="1" xml:space="preserve"> SUMIFS( 'FS Qtr'!$J75:$IU75, 'FS Qtr'!$J$2:$IU$2, 'FS Ann'!AH$2)</f>
        <v>0</v>
      </c>
      <c r="AI75" s="16">
        <f ca="1" xml:space="preserve"> SUMIFS( 'FS Qtr'!$J75:$IU75, 'FS Qtr'!$J$2:$IU$2, 'FS Ann'!AI$2)</f>
        <v>0</v>
      </c>
      <c r="AJ75" s="16">
        <f ca="1" xml:space="preserve"> SUMIFS( 'FS Qtr'!$J75:$IU75, 'FS Qtr'!$J$2:$IU$2, 'FS Ann'!AJ$2)</f>
        <v>0</v>
      </c>
      <c r="AK75" s="16">
        <f ca="1" xml:space="preserve"> SUMIFS( 'FS Qtr'!$J75:$IU75, 'FS Qtr'!$J$2:$IU$2, 'FS Ann'!AK$2)</f>
        <v>0</v>
      </c>
      <c r="AL75" s="16">
        <f ca="1" xml:space="preserve"> SUMIFS( 'FS Qtr'!$J75:$IU75, 'FS Qtr'!$J$2:$IU$2, 'FS Ann'!AL$2)</f>
        <v>0</v>
      </c>
      <c r="AM75" s="16">
        <f ca="1" xml:space="preserve"> SUMIFS( 'FS Qtr'!$J75:$IU75, 'FS Qtr'!$J$2:$IU$2, 'FS Ann'!AM$2)</f>
        <v>0</v>
      </c>
      <c r="AN75" s="16">
        <f ca="1" xml:space="preserve"> SUMIFS( 'FS Qtr'!$J75:$IU75, 'FS Qtr'!$J$2:$IU$2, 'FS Ann'!AN$2)</f>
        <v>0</v>
      </c>
      <c r="AO75" s="16">
        <f ca="1" xml:space="preserve"> SUMIFS( 'FS Qtr'!$J75:$IU75, 'FS Qtr'!$J$2:$IU$2, 'FS Ann'!AO$2)</f>
        <v>0</v>
      </c>
      <c r="AP75" s="16">
        <f ca="1" xml:space="preserve"> SUMIFS( 'FS Qtr'!$J75:$IU75, 'FS Qtr'!$J$2:$IU$2, 'FS Ann'!AP$2)</f>
        <v>0</v>
      </c>
      <c r="AQ75" s="16">
        <f ca="1" xml:space="preserve"> SUMIFS( 'FS Qtr'!$J75:$IU75, 'FS Qtr'!$J$2:$IU$2, 'FS Ann'!AQ$2)</f>
        <v>0</v>
      </c>
      <c r="AR75" s="16">
        <f ca="1" xml:space="preserve"> SUMIFS( 'FS Qtr'!$J75:$IU75, 'FS Qtr'!$J$2:$IU$2, 'FS Ann'!AR$2)</f>
        <v>0</v>
      </c>
      <c r="AS75" s="16">
        <f ca="1" xml:space="preserve"> SUMIFS( 'FS Qtr'!$J75:$IU75, 'FS Qtr'!$J$2:$IU$2, 'FS Ann'!AS$2)</f>
        <v>0</v>
      </c>
      <c r="AT75" s="16">
        <f ca="1" xml:space="preserve"> SUMIFS( 'FS Qtr'!$J75:$IU75, 'FS Qtr'!$J$2:$IU$2, 'FS Ann'!AT$2)</f>
        <v>0</v>
      </c>
      <c r="AU75" s="16">
        <f ca="1" xml:space="preserve"> SUMIFS( 'FS Qtr'!$J75:$IU75, 'FS Qtr'!$J$2:$IU$2, 'FS Ann'!AU$2)</f>
        <v>0</v>
      </c>
      <c r="AV75" s="16">
        <f ca="1" xml:space="preserve"> SUMIFS( 'FS Qtr'!$J75:$IU75, 'FS Qtr'!$J$2:$IU$2, 'FS Ann'!AV$2)</f>
        <v>0</v>
      </c>
      <c r="AW75" s="16">
        <f ca="1" xml:space="preserve"> SUMIFS( 'FS Qtr'!$J75:$IU75, 'FS Qtr'!$J$2:$IU$2, 'FS Ann'!AW$2)</f>
        <v>0</v>
      </c>
      <c r="AX75" s="16">
        <f ca="1" xml:space="preserve"> SUMIFS( 'FS Qtr'!$J75:$IU75, 'FS Qtr'!$J$2:$IU$2, 'FS Ann'!AX$2)</f>
        <v>0</v>
      </c>
      <c r="AY75" s="16">
        <f ca="1" xml:space="preserve"> SUMIFS( 'FS Qtr'!$J75:$IU75, 'FS Qtr'!$J$2:$IU$2, 'FS Ann'!AY$2)</f>
        <v>0</v>
      </c>
      <c r="AZ75" s="16">
        <f ca="1" xml:space="preserve"> SUMIFS( 'FS Qtr'!$J75:$IU75, 'FS Qtr'!$J$2:$IU$2, 'FS Ann'!AZ$2)</f>
        <v>0</v>
      </c>
      <c r="BA75" s="16">
        <f ca="1" xml:space="preserve"> SUMIFS( 'FS Qtr'!$J75:$IU75, 'FS Qtr'!$J$2:$IU$2, 'FS Ann'!BA$2)</f>
        <v>0</v>
      </c>
      <c r="BB75" s="16">
        <f ca="1" xml:space="preserve"> SUMIFS( 'FS Qtr'!$J75:$IU75, 'FS Qtr'!$J$2:$IU$2, 'FS Ann'!BB$2)</f>
        <v>0</v>
      </c>
      <c r="BC75" s="16">
        <f ca="1" xml:space="preserve"> SUMIFS( 'FS Qtr'!$J75:$IU75, 'FS Qtr'!$J$2:$IU$2, 'FS Ann'!BC$2)</f>
        <v>0</v>
      </c>
      <c r="BD75" s="16">
        <f ca="1" xml:space="preserve"> SUMIFS( 'FS Qtr'!$J75:$IU75, 'FS Qtr'!$J$2:$IU$2, 'FS Ann'!BD$2)</f>
        <v>0</v>
      </c>
    </row>
    <row r="76" spans="1:56" outlineLevel="1" x14ac:dyDescent="0.25">
      <c r="A76" s="1"/>
      <c r="B76" s="1"/>
      <c r="C76" s="19"/>
      <c r="D76" s="127"/>
      <c r="E76" s="128" t="s">
        <v>60</v>
      </c>
      <c r="F76" s="128"/>
      <c r="G76" s="435" t="str">
        <f>SMU</f>
        <v>$ 000s</v>
      </c>
      <c r="H76" s="128"/>
      <c r="I76" s="128"/>
      <c r="J76" s="128">
        <f xml:space="preserve"> SUM(J69:J75)</f>
        <v>0</v>
      </c>
      <c r="K76" s="128">
        <f t="shared" ref="K76:BD76" ca="1" si="16" xml:space="preserve"> SUM(K69:K75)</f>
        <v>100000</v>
      </c>
      <c r="L76" s="128">
        <f t="shared" ca="1" si="16"/>
        <v>96000</v>
      </c>
      <c r="M76" s="128">
        <f t="shared" ca="1" si="16"/>
        <v>92000</v>
      </c>
      <c r="N76" s="128">
        <f t="shared" ca="1" si="16"/>
        <v>88000</v>
      </c>
      <c r="O76" s="128">
        <f t="shared" ca="1" si="16"/>
        <v>84000</v>
      </c>
      <c r="P76" s="128">
        <f t="shared" ca="1" si="16"/>
        <v>80000</v>
      </c>
      <c r="Q76" s="128">
        <f t="shared" ca="1" si="16"/>
        <v>76000</v>
      </c>
      <c r="R76" s="128">
        <f t="shared" ca="1" si="16"/>
        <v>72000.000000000015</v>
      </c>
      <c r="S76" s="128">
        <f t="shared" ca="1" si="16"/>
        <v>68000.000000000015</v>
      </c>
      <c r="T76" s="128">
        <f t="shared" ca="1" si="16"/>
        <v>64000.000000000015</v>
      </c>
      <c r="U76" s="128">
        <f t="shared" ca="1" si="16"/>
        <v>60000.000000000007</v>
      </c>
      <c r="V76" s="128">
        <f t="shared" ca="1" si="16"/>
        <v>56000</v>
      </c>
      <c r="W76" s="128">
        <f t="shared" ca="1" si="16"/>
        <v>52000</v>
      </c>
      <c r="X76" s="128">
        <f t="shared" ca="1" si="16"/>
        <v>48000.000000000007</v>
      </c>
      <c r="Y76" s="128">
        <f t="shared" ca="1" si="16"/>
        <v>44000.000000000015</v>
      </c>
      <c r="Z76" s="128">
        <f t="shared" ca="1" si="16"/>
        <v>40000.000000000007</v>
      </c>
      <c r="AA76" s="128">
        <f t="shared" ca="1" si="16"/>
        <v>36449.517215777683</v>
      </c>
      <c r="AB76" s="128">
        <f t="shared" ca="1" si="16"/>
        <v>35788.727081733516</v>
      </c>
      <c r="AC76" s="128">
        <f t="shared" ca="1" si="16"/>
        <v>35102.11438761621</v>
      </c>
      <c r="AD76" s="128">
        <f t="shared" ca="1" si="16"/>
        <v>34394.469056928327</v>
      </c>
      <c r="AE76" s="128">
        <f t="shared" ca="1" si="16"/>
        <v>33669.692512299727</v>
      </c>
      <c r="AF76" s="128">
        <f t="shared" ca="1" si="16"/>
        <v>32930.962486846336</v>
      </c>
      <c r="AG76" s="128">
        <f t="shared" ca="1" si="16"/>
        <v>32180.867264051882</v>
      </c>
      <c r="AH76" s="128">
        <f t="shared" ca="1" si="16"/>
        <v>31421.515016990659</v>
      </c>
      <c r="AI76" s="128">
        <f t="shared" ca="1" si="16"/>
        <v>30654.622865807749</v>
      </c>
      <c r="AJ76" s="128">
        <f t="shared" ca="1" si="16"/>
        <v>29881.589415593324</v>
      </c>
      <c r="AK76" s="128">
        <f t="shared" ca="1" si="16"/>
        <v>29903.553838934607</v>
      </c>
      <c r="AL76" s="128">
        <f t="shared" ca="1" si="16"/>
        <v>29921.443999023733</v>
      </c>
      <c r="AM76" s="128">
        <f t="shared" ca="1" si="16"/>
        <v>29936.015646229826</v>
      </c>
      <c r="AN76" s="128">
        <f t="shared" ca="1" si="16"/>
        <v>29947.884343951981</v>
      </c>
      <c r="AO76" s="128">
        <f t="shared" ca="1" si="16"/>
        <v>-1.4779288903810084E-12</v>
      </c>
      <c r="AP76" s="128">
        <f t="shared" ca="1" si="16"/>
        <v>-1.4779288903810084E-12</v>
      </c>
      <c r="AQ76" s="128">
        <f t="shared" ca="1" si="16"/>
        <v>-1.4779288903810084E-12</v>
      </c>
      <c r="AR76" s="128">
        <f t="shared" ca="1" si="16"/>
        <v>-1.4779288903810084E-12</v>
      </c>
      <c r="AS76" s="128">
        <f t="shared" ca="1" si="16"/>
        <v>-1.4779288903810084E-12</v>
      </c>
      <c r="AT76" s="128">
        <f t="shared" ca="1" si="16"/>
        <v>-1.4779288903810084E-12</v>
      </c>
      <c r="AU76" s="128">
        <f t="shared" ca="1" si="16"/>
        <v>-1.4779288903810084E-12</v>
      </c>
      <c r="AV76" s="128">
        <f t="shared" ca="1" si="16"/>
        <v>-1.4779288903810084E-12</v>
      </c>
      <c r="AW76" s="128">
        <f t="shared" ca="1" si="16"/>
        <v>-1.4779288903810084E-12</v>
      </c>
      <c r="AX76" s="128">
        <f t="shared" ca="1" si="16"/>
        <v>-1.4779288903810084E-12</v>
      </c>
      <c r="AY76" s="128">
        <f t="shared" ca="1" si="16"/>
        <v>-1.4779288903810084E-12</v>
      </c>
      <c r="AZ76" s="128">
        <f t="shared" ca="1" si="16"/>
        <v>-1.4779288903810084E-12</v>
      </c>
      <c r="BA76" s="128">
        <f t="shared" ca="1" si="16"/>
        <v>-1.4779288903810084E-12</v>
      </c>
      <c r="BB76" s="128">
        <f t="shared" ca="1" si="16"/>
        <v>-1.4779288903810084E-12</v>
      </c>
      <c r="BC76" s="128">
        <f t="shared" ca="1" si="16"/>
        <v>-1.4779288903810084E-12</v>
      </c>
      <c r="BD76" s="128">
        <f t="shared" ca="1" si="16"/>
        <v>-1.4779288903810084E-12</v>
      </c>
    </row>
    <row r="77" spans="1:56" outlineLevel="1" x14ac:dyDescent="0.25">
      <c r="A77" s="1"/>
      <c r="B77" s="1"/>
      <c r="C77" s="19"/>
      <c r="D77" s="127"/>
      <c r="E77" s="16"/>
      <c r="F77" s="16"/>
      <c r="G77" s="512"/>
      <c r="H77" s="16"/>
      <c r="I77" s="16"/>
      <c r="J77" s="16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</row>
    <row r="78" spans="1:56" x14ac:dyDescent="0.25">
      <c r="A78" s="1"/>
      <c r="B78" s="1"/>
      <c r="C78" s="19"/>
      <c r="D78" s="127"/>
      <c r="E78" s="16"/>
      <c r="F78" s="16"/>
      <c r="G78" s="512"/>
      <c r="H78" s="16"/>
      <c r="I78" s="16"/>
      <c r="J78" s="16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</row>
    <row r="79" spans="1:56" x14ac:dyDescent="0.25">
      <c r="A79" s="1" t="s">
        <v>74</v>
      </c>
      <c r="B79" s="1"/>
      <c r="C79" s="19"/>
      <c r="D79" s="127"/>
      <c r="E79" s="16"/>
      <c r="F79" s="16"/>
      <c r="G79" s="512"/>
      <c r="H79" s="16"/>
      <c r="I79" s="16"/>
      <c r="J79" s="16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</row>
    <row r="80" spans="1:56" outlineLevel="1" x14ac:dyDescent="0.25">
      <c r="A80" s="1"/>
      <c r="B80" s="1"/>
      <c r="C80" s="19"/>
      <c r="D80" s="127"/>
      <c r="E80" s="16"/>
      <c r="F80" s="16"/>
      <c r="G80" s="512"/>
      <c r="H80" s="16"/>
      <c r="I80" s="16"/>
      <c r="J80" s="16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</row>
    <row r="81" spans="1:56" outlineLevel="1" x14ac:dyDescent="0.25">
      <c r="A81" s="1"/>
      <c r="B81" s="1"/>
      <c r="C81" s="19"/>
      <c r="D81" s="127"/>
      <c r="E81" s="205" t="str">
        <f t="shared" ref="E81:AJ81" si="17" xml:space="preserve"> E$67</f>
        <v>Total assets</v>
      </c>
      <c r="F81" s="205">
        <f t="shared" si="17"/>
        <v>0</v>
      </c>
      <c r="G81" s="35" t="str">
        <f t="shared" si="17"/>
        <v>$ 000s</v>
      </c>
      <c r="H81" s="205">
        <f t="shared" si="17"/>
        <v>0</v>
      </c>
      <c r="I81" s="205">
        <f t="shared" si="17"/>
        <v>0</v>
      </c>
      <c r="J81" s="205">
        <f t="shared" si="17"/>
        <v>0</v>
      </c>
      <c r="K81" s="205">
        <f t="shared" si="17"/>
        <v>100000</v>
      </c>
      <c r="L81" s="205">
        <f t="shared" ca="1" si="17"/>
        <v>96000</v>
      </c>
      <c r="M81" s="205">
        <f t="shared" ca="1" si="17"/>
        <v>92000</v>
      </c>
      <c r="N81" s="205">
        <f t="shared" ca="1" si="17"/>
        <v>88000</v>
      </c>
      <c r="O81" s="205">
        <f t="shared" ca="1" si="17"/>
        <v>84000</v>
      </c>
      <c r="P81" s="205">
        <f t="shared" ca="1" si="17"/>
        <v>80000</v>
      </c>
      <c r="Q81" s="205">
        <f t="shared" ca="1" si="17"/>
        <v>76000</v>
      </c>
      <c r="R81" s="205">
        <f t="shared" ca="1" si="17"/>
        <v>72000</v>
      </c>
      <c r="S81" s="205">
        <f t="shared" ca="1" si="17"/>
        <v>68000</v>
      </c>
      <c r="T81" s="205">
        <f t="shared" ca="1" si="17"/>
        <v>64000</v>
      </c>
      <c r="U81" s="205">
        <f t="shared" ca="1" si="17"/>
        <v>60000</v>
      </c>
      <c r="V81" s="205">
        <f t="shared" ca="1" si="17"/>
        <v>56000</v>
      </c>
      <c r="W81" s="205">
        <f t="shared" ca="1" si="17"/>
        <v>52000</v>
      </c>
      <c r="X81" s="205">
        <f t="shared" ca="1" si="17"/>
        <v>48000</v>
      </c>
      <c r="Y81" s="205">
        <f t="shared" ca="1" si="17"/>
        <v>44000</v>
      </c>
      <c r="Z81" s="205">
        <f t="shared" ca="1" si="17"/>
        <v>40000</v>
      </c>
      <c r="AA81" s="205">
        <f t="shared" ca="1" si="17"/>
        <v>36449.517215777669</v>
      </c>
      <c r="AB81" s="205">
        <f t="shared" ca="1" si="17"/>
        <v>35788.727081733508</v>
      </c>
      <c r="AC81" s="205">
        <f t="shared" ca="1" si="17"/>
        <v>35102.114387616202</v>
      </c>
      <c r="AD81" s="205">
        <f t="shared" ca="1" si="17"/>
        <v>34394.469056928319</v>
      </c>
      <c r="AE81" s="205">
        <f t="shared" ca="1" si="17"/>
        <v>33669.69251229972</v>
      </c>
      <c r="AF81" s="205">
        <f t="shared" ca="1" si="17"/>
        <v>32930.962486846322</v>
      </c>
      <c r="AG81" s="205">
        <f t="shared" ca="1" si="17"/>
        <v>32180.867264051871</v>
      </c>
      <c r="AH81" s="205">
        <f t="shared" ca="1" si="17"/>
        <v>31421.515016990652</v>
      </c>
      <c r="AI81" s="205">
        <f t="shared" ca="1" si="17"/>
        <v>30654.622865807738</v>
      </c>
      <c r="AJ81" s="205">
        <f t="shared" ca="1" si="17"/>
        <v>29881.589415593313</v>
      </c>
      <c r="AK81" s="205">
        <f t="shared" ref="AK81:BD81" ca="1" si="18" xml:space="preserve"> AK$67</f>
        <v>29903.553838934604</v>
      </c>
      <c r="AL81" s="205">
        <f t="shared" ca="1" si="18"/>
        <v>29921.443999023733</v>
      </c>
      <c r="AM81" s="205">
        <f t="shared" ca="1" si="18"/>
        <v>29936.015646229826</v>
      </c>
      <c r="AN81" s="205">
        <f t="shared" ca="1" si="18"/>
        <v>29947.884343951988</v>
      </c>
      <c r="AO81" s="205">
        <f t="shared" ca="1" si="18"/>
        <v>4.3200998334214091E-12</v>
      </c>
      <c r="AP81" s="205">
        <f t="shared" ca="1" si="18"/>
        <v>4.3200998334214091E-12</v>
      </c>
      <c r="AQ81" s="205">
        <f t="shared" ca="1" si="18"/>
        <v>4.3200998334214091E-12</v>
      </c>
      <c r="AR81" s="205">
        <f t="shared" ca="1" si="18"/>
        <v>4.3200998334214091E-12</v>
      </c>
      <c r="AS81" s="205">
        <f t="shared" ca="1" si="18"/>
        <v>4.3200998334214091E-12</v>
      </c>
      <c r="AT81" s="205">
        <f t="shared" ca="1" si="18"/>
        <v>4.3200998334214091E-12</v>
      </c>
      <c r="AU81" s="205">
        <f t="shared" ca="1" si="18"/>
        <v>4.3200998334214091E-12</v>
      </c>
      <c r="AV81" s="205">
        <f t="shared" ca="1" si="18"/>
        <v>4.3200998334214091E-12</v>
      </c>
      <c r="AW81" s="205">
        <f t="shared" ca="1" si="18"/>
        <v>4.3200998334214091E-12</v>
      </c>
      <c r="AX81" s="205">
        <f t="shared" ca="1" si="18"/>
        <v>4.3200998334214091E-12</v>
      </c>
      <c r="AY81" s="205">
        <f t="shared" ca="1" si="18"/>
        <v>4.3200998334214091E-12</v>
      </c>
      <c r="AZ81" s="205">
        <f t="shared" ca="1" si="18"/>
        <v>4.3200998334214091E-12</v>
      </c>
      <c r="BA81" s="205">
        <f t="shared" ca="1" si="18"/>
        <v>4.3200998334214091E-12</v>
      </c>
      <c r="BB81" s="205">
        <f t="shared" ca="1" si="18"/>
        <v>4.3200998334214091E-12</v>
      </c>
      <c r="BC81" s="205">
        <f t="shared" ca="1" si="18"/>
        <v>4.3200998334214091E-12</v>
      </c>
      <c r="BD81" s="205">
        <f t="shared" ca="1" si="18"/>
        <v>4.3200998334214091E-12</v>
      </c>
    </row>
    <row r="82" spans="1:56" outlineLevel="1" x14ac:dyDescent="0.25">
      <c r="A82" s="1"/>
      <c r="B82" s="1"/>
      <c r="C82" s="19"/>
      <c r="D82" s="127"/>
      <c r="E82" s="205" t="str">
        <f t="shared" ref="E82:AJ82" si="19" xml:space="preserve"> E$76</f>
        <v>Total liabilities</v>
      </c>
      <c r="F82" s="205">
        <f t="shared" si="19"/>
        <v>0</v>
      </c>
      <c r="G82" s="35" t="str">
        <f t="shared" si="19"/>
        <v>$ 000s</v>
      </c>
      <c r="H82" s="205">
        <f t="shared" si="19"/>
        <v>0</v>
      </c>
      <c r="I82" s="205">
        <f t="shared" si="19"/>
        <v>0</v>
      </c>
      <c r="J82" s="205">
        <f t="shared" si="19"/>
        <v>0</v>
      </c>
      <c r="K82" s="205">
        <f t="shared" ca="1" si="19"/>
        <v>100000</v>
      </c>
      <c r="L82" s="205">
        <f t="shared" ca="1" si="19"/>
        <v>96000</v>
      </c>
      <c r="M82" s="205">
        <f t="shared" ca="1" si="19"/>
        <v>92000</v>
      </c>
      <c r="N82" s="205">
        <f t="shared" ca="1" si="19"/>
        <v>88000</v>
      </c>
      <c r="O82" s="205">
        <f t="shared" ca="1" si="19"/>
        <v>84000</v>
      </c>
      <c r="P82" s="205">
        <f t="shared" ca="1" si="19"/>
        <v>80000</v>
      </c>
      <c r="Q82" s="205">
        <f t="shared" ca="1" si="19"/>
        <v>76000</v>
      </c>
      <c r="R82" s="205">
        <f t="shared" ca="1" si="19"/>
        <v>72000.000000000015</v>
      </c>
      <c r="S82" s="205">
        <f t="shared" ca="1" si="19"/>
        <v>68000.000000000015</v>
      </c>
      <c r="T82" s="205">
        <f t="shared" ca="1" si="19"/>
        <v>64000.000000000015</v>
      </c>
      <c r="U82" s="205">
        <f t="shared" ca="1" si="19"/>
        <v>60000.000000000007</v>
      </c>
      <c r="V82" s="205">
        <f t="shared" ca="1" si="19"/>
        <v>56000</v>
      </c>
      <c r="W82" s="205">
        <f t="shared" ca="1" si="19"/>
        <v>52000</v>
      </c>
      <c r="X82" s="205">
        <f t="shared" ca="1" si="19"/>
        <v>48000.000000000007</v>
      </c>
      <c r="Y82" s="205">
        <f t="shared" ca="1" si="19"/>
        <v>44000.000000000015</v>
      </c>
      <c r="Z82" s="205">
        <f t="shared" ca="1" si="19"/>
        <v>40000.000000000007</v>
      </c>
      <c r="AA82" s="205">
        <f t="shared" ca="1" si="19"/>
        <v>36449.517215777683</v>
      </c>
      <c r="AB82" s="205">
        <f t="shared" ca="1" si="19"/>
        <v>35788.727081733516</v>
      </c>
      <c r="AC82" s="205">
        <f t="shared" ca="1" si="19"/>
        <v>35102.11438761621</v>
      </c>
      <c r="AD82" s="205">
        <f t="shared" ca="1" si="19"/>
        <v>34394.469056928327</v>
      </c>
      <c r="AE82" s="205">
        <f t="shared" ca="1" si="19"/>
        <v>33669.692512299727</v>
      </c>
      <c r="AF82" s="205">
        <f t="shared" ca="1" si="19"/>
        <v>32930.962486846336</v>
      </c>
      <c r="AG82" s="205">
        <f t="shared" ca="1" si="19"/>
        <v>32180.867264051882</v>
      </c>
      <c r="AH82" s="205">
        <f t="shared" ca="1" si="19"/>
        <v>31421.515016990659</v>
      </c>
      <c r="AI82" s="205">
        <f t="shared" ca="1" si="19"/>
        <v>30654.622865807749</v>
      </c>
      <c r="AJ82" s="205">
        <f t="shared" ca="1" si="19"/>
        <v>29881.589415593324</v>
      </c>
      <c r="AK82" s="205">
        <f t="shared" ref="AK82:BD82" ca="1" si="20" xml:space="preserve"> AK$76</f>
        <v>29903.553838934607</v>
      </c>
      <c r="AL82" s="205">
        <f t="shared" ca="1" si="20"/>
        <v>29921.443999023733</v>
      </c>
      <c r="AM82" s="205">
        <f t="shared" ca="1" si="20"/>
        <v>29936.015646229826</v>
      </c>
      <c r="AN82" s="205">
        <f t="shared" ca="1" si="20"/>
        <v>29947.884343951981</v>
      </c>
      <c r="AO82" s="205">
        <f t="shared" ca="1" si="20"/>
        <v>-1.4779288903810084E-12</v>
      </c>
      <c r="AP82" s="205">
        <f t="shared" ca="1" si="20"/>
        <v>-1.4779288903810084E-12</v>
      </c>
      <c r="AQ82" s="205">
        <f t="shared" ca="1" si="20"/>
        <v>-1.4779288903810084E-12</v>
      </c>
      <c r="AR82" s="205">
        <f t="shared" ca="1" si="20"/>
        <v>-1.4779288903810084E-12</v>
      </c>
      <c r="AS82" s="205">
        <f t="shared" ca="1" si="20"/>
        <v>-1.4779288903810084E-12</v>
      </c>
      <c r="AT82" s="205">
        <f t="shared" ca="1" si="20"/>
        <v>-1.4779288903810084E-12</v>
      </c>
      <c r="AU82" s="205">
        <f t="shared" ca="1" si="20"/>
        <v>-1.4779288903810084E-12</v>
      </c>
      <c r="AV82" s="205">
        <f t="shared" ca="1" si="20"/>
        <v>-1.4779288903810084E-12</v>
      </c>
      <c r="AW82" s="205">
        <f t="shared" ca="1" si="20"/>
        <v>-1.4779288903810084E-12</v>
      </c>
      <c r="AX82" s="205">
        <f t="shared" ca="1" si="20"/>
        <v>-1.4779288903810084E-12</v>
      </c>
      <c r="AY82" s="205">
        <f t="shared" ca="1" si="20"/>
        <v>-1.4779288903810084E-12</v>
      </c>
      <c r="AZ82" s="205">
        <f t="shared" ca="1" si="20"/>
        <v>-1.4779288903810084E-12</v>
      </c>
      <c r="BA82" s="205">
        <f t="shared" ca="1" si="20"/>
        <v>-1.4779288903810084E-12</v>
      </c>
      <c r="BB82" s="205">
        <f t="shared" ca="1" si="20"/>
        <v>-1.4779288903810084E-12</v>
      </c>
      <c r="BC82" s="205">
        <f t="shared" ca="1" si="20"/>
        <v>-1.4779288903810084E-12</v>
      </c>
      <c r="BD82" s="205">
        <f t="shared" ca="1" si="20"/>
        <v>-1.4779288903810084E-12</v>
      </c>
    </row>
    <row r="83" spans="1:56" outlineLevel="1" x14ac:dyDescent="0.25">
      <c r="A83" s="1"/>
      <c r="B83" s="1"/>
      <c r="C83" s="19"/>
      <c r="D83" s="127"/>
      <c r="E83" s="35" t="s">
        <v>99</v>
      </c>
      <c r="F83" s="350">
        <f ca="1" xml:space="preserve"> IF(SUM(J83:PY83) &lt;&gt; 0, 1, 0)</f>
        <v>0</v>
      </c>
      <c r="G83" s="35" t="s">
        <v>20</v>
      </c>
      <c r="H83" s="35"/>
      <c r="I83" s="35"/>
      <c r="J83" s="350">
        <f t="shared" ref="J83:BD83" si="21" xml:space="preserve"> IF(ABS(J81 - J82) &gt; CHK_TOL, 1, 0)</f>
        <v>0</v>
      </c>
      <c r="K83" s="350">
        <f t="shared" ca="1" si="21"/>
        <v>0</v>
      </c>
      <c r="L83" s="350">
        <f t="shared" ca="1" si="21"/>
        <v>0</v>
      </c>
      <c r="M83" s="350">
        <f t="shared" ca="1" si="21"/>
        <v>0</v>
      </c>
      <c r="N83" s="350">
        <f t="shared" ca="1" si="21"/>
        <v>0</v>
      </c>
      <c r="O83" s="350">
        <f t="shared" ca="1" si="21"/>
        <v>0</v>
      </c>
      <c r="P83" s="350">
        <f t="shared" ca="1" si="21"/>
        <v>0</v>
      </c>
      <c r="Q83" s="350">
        <f t="shared" ca="1" si="21"/>
        <v>0</v>
      </c>
      <c r="R83" s="350">
        <f t="shared" ca="1" si="21"/>
        <v>0</v>
      </c>
      <c r="S83" s="350">
        <f t="shared" ca="1" si="21"/>
        <v>0</v>
      </c>
      <c r="T83" s="350">
        <f t="shared" ca="1" si="21"/>
        <v>0</v>
      </c>
      <c r="U83" s="350">
        <f t="shared" ca="1" si="21"/>
        <v>0</v>
      </c>
      <c r="V83" s="350">
        <f t="shared" ca="1" si="21"/>
        <v>0</v>
      </c>
      <c r="W83" s="350">
        <f t="shared" ca="1" si="21"/>
        <v>0</v>
      </c>
      <c r="X83" s="350">
        <f t="shared" ca="1" si="21"/>
        <v>0</v>
      </c>
      <c r="Y83" s="350">
        <f t="shared" ca="1" si="21"/>
        <v>0</v>
      </c>
      <c r="Z83" s="350">
        <f t="shared" ca="1" si="21"/>
        <v>0</v>
      </c>
      <c r="AA83" s="350">
        <f t="shared" ca="1" si="21"/>
        <v>0</v>
      </c>
      <c r="AB83" s="350">
        <f t="shared" ca="1" si="21"/>
        <v>0</v>
      </c>
      <c r="AC83" s="350">
        <f t="shared" ca="1" si="21"/>
        <v>0</v>
      </c>
      <c r="AD83" s="350">
        <f t="shared" ca="1" si="21"/>
        <v>0</v>
      </c>
      <c r="AE83" s="350">
        <f t="shared" ca="1" si="21"/>
        <v>0</v>
      </c>
      <c r="AF83" s="350">
        <f t="shared" ca="1" si="21"/>
        <v>0</v>
      </c>
      <c r="AG83" s="350">
        <f t="shared" ca="1" si="21"/>
        <v>0</v>
      </c>
      <c r="AH83" s="350">
        <f t="shared" ca="1" si="21"/>
        <v>0</v>
      </c>
      <c r="AI83" s="350">
        <f t="shared" ca="1" si="21"/>
        <v>0</v>
      </c>
      <c r="AJ83" s="350">
        <f t="shared" ca="1" si="21"/>
        <v>0</v>
      </c>
      <c r="AK83" s="350">
        <f t="shared" ca="1" si="21"/>
        <v>0</v>
      </c>
      <c r="AL83" s="350">
        <f t="shared" ca="1" si="21"/>
        <v>0</v>
      </c>
      <c r="AM83" s="350">
        <f t="shared" ca="1" si="21"/>
        <v>0</v>
      </c>
      <c r="AN83" s="350">
        <f t="shared" ca="1" si="21"/>
        <v>0</v>
      </c>
      <c r="AO83" s="350">
        <f t="shared" ca="1" si="21"/>
        <v>0</v>
      </c>
      <c r="AP83" s="350">
        <f t="shared" ca="1" si="21"/>
        <v>0</v>
      </c>
      <c r="AQ83" s="350">
        <f t="shared" ca="1" si="21"/>
        <v>0</v>
      </c>
      <c r="AR83" s="350">
        <f t="shared" ca="1" si="21"/>
        <v>0</v>
      </c>
      <c r="AS83" s="350">
        <f t="shared" ca="1" si="21"/>
        <v>0</v>
      </c>
      <c r="AT83" s="350">
        <f t="shared" ca="1" si="21"/>
        <v>0</v>
      </c>
      <c r="AU83" s="350">
        <f t="shared" ca="1" si="21"/>
        <v>0</v>
      </c>
      <c r="AV83" s="350">
        <f t="shared" ca="1" si="21"/>
        <v>0</v>
      </c>
      <c r="AW83" s="350">
        <f t="shared" ca="1" si="21"/>
        <v>0</v>
      </c>
      <c r="AX83" s="350">
        <f t="shared" ca="1" si="21"/>
        <v>0</v>
      </c>
      <c r="AY83" s="350">
        <f t="shared" ca="1" si="21"/>
        <v>0</v>
      </c>
      <c r="AZ83" s="350">
        <f t="shared" ca="1" si="21"/>
        <v>0</v>
      </c>
      <c r="BA83" s="350">
        <f t="shared" ca="1" si="21"/>
        <v>0</v>
      </c>
      <c r="BB83" s="350">
        <f t="shared" ca="1" si="21"/>
        <v>0</v>
      </c>
      <c r="BC83" s="350">
        <f t="shared" ca="1" si="21"/>
        <v>0</v>
      </c>
      <c r="BD83" s="350">
        <f t="shared" ca="1" si="21"/>
        <v>0</v>
      </c>
    </row>
    <row r="84" spans="1:56" outlineLevel="1" x14ac:dyDescent="0.25">
      <c r="A84" s="1"/>
      <c r="B84" s="1"/>
      <c r="C84" s="19"/>
      <c r="D84" s="127"/>
      <c r="E84" s="35" t="s">
        <v>100</v>
      </c>
      <c r="F84" s="35"/>
      <c r="G84" s="35"/>
      <c r="H84" s="35">
        <f ca="1" xml:space="preserve"> SUM(J84:PY84)</f>
        <v>9.276845958083868E-11</v>
      </c>
      <c r="I84" s="35"/>
      <c r="J84" s="35">
        <f t="shared" ref="J84:BD84" si="22" xml:space="preserve"> J81 - J82</f>
        <v>0</v>
      </c>
      <c r="K84" s="35">
        <f t="shared" ca="1" si="22"/>
        <v>0</v>
      </c>
      <c r="L84" s="35">
        <f t="shared" ca="1" si="22"/>
        <v>0</v>
      </c>
      <c r="M84" s="35">
        <f t="shared" ca="1" si="22"/>
        <v>0</v>
      </c>
      <c r="N84" s="35">
        <f t="shared" ca="1" si="22"/>
        <v>0</v>
      </c>
      <c r="O84" s="35">
        <f t="shared" ca="1" si="22"/>
        <v>0</v>
      </c>
      <c r="P84" s="35">
        <f t="shared" ca="1" si="22"/>
        <v>0</v>
      </c>
      <c r="Q84" s="35">
        <f t="shared" ca="1" si="22"/>
        <v>0</v>
      </c>
      <c r="R84" s="35">
        <f t="shared" ca="1" si="22"/>
        <v>0</v>
      </c>
      <c r="S84" s="35">
        <f t="shared" ca="1" si="22"/>
        <v>0</v>
      </c>
      <c r="T84" s="35">
        <f t="shared" ca="1" si="22"/>
        <v>0</v>
      </c>
      <c r="U84" s="35">
        <f t="shared" ca="1" si="22"/>
        <v>0</v>
      </c>
      <c r="V84" s="35">
        <f t="shared" ca="1" si="22"/>
        <v>0</v>
      </c>
      <c r="W84" s="35">
        <f t="shared" ca="1" si="22"/>
        <v>0</v>
      </c>
      <c r="X84" s="35">
        <f t="shared" ca="1" si="22"/>
        <v>0</v>
      </c>
      <c r="Y84" s="35">
        <f t="shared" ca="1" si="22"/>
        <v>0</v>
      </c>
      <c r="Z84" s="35">
        <f t="shared" ca="1" si="22"/>
        <v>0</v>
      </c>
      <c r="AA84" s="35">
        <f t="shared" ca="1" si="22"/>
        <v>0</v>
      </c>
      <c r="AB84" s="35">
        <f t="shared" ca="1" si="22"/>
        <v>0</v>
      </c>
      <c r="AC84" s="35">
        <f t="shared" ca="1" si="22"/>
        <v>0</v>
      </c>
      <c r="AD84" s="35">
        <f t="shared" ca="1" si="22"/>
        <v>0</v>
      </c>
      <c r="AE84" s="35">
        <f t="shared" ca="1" si="22"/>
        <v>0</v>
      </c>
      <c r="AF84" s="35">
        <f t="shared" ca="1" si="22"/>
        <v>0</v>
      </c>
      <c r="AG84" s="35">
        <f t="shared" ca="1" si="22"/>
        <v>0</v>
      </c>
      <c r="AH84" s="35">
        <f t="shared" ca="1" si="22"/>
        <v>0</v>
      </c>
      <c r="AI84" s="35">
        <f t="shared" ca="1" si="22"/>
        <v>0</v>
      </c>
      <c r="AJ84" s="35">
        <f t="shared" ca="1" si="22"/>
        <v>0</v>
      </c>
      <c r="AK84" s="35">
        <f t="shared" ca="1" si="22"/>
        <v>0</v>
      </c>
      <c r="AL84" s="35">
        <f t="shared" ca="1" si="22"/>
        <v>0</v>
      </c>
      <c r="AM84" s="35">
        <f t="shared" ca="1" si="22"/>
        <v>0</v>
      </c>
      <c r="AN84" s="35">
        <f t="shared" ca="1" si="22"/>
        <v>0</v>
      </c>
      <c r="AO84" s="35">
        <f t="shared" ca="1" si="22"/>
        <v>5.7980287238024175E-12</v>
      </c>
      <c r="AP84" s="35">
        <f t="shared" ca="1" si="22"/>
        <v>5.7980287238024175E-12</v>
      </c>
      <c r="AQ84" s="35">
        <f t="shared" ca="1" si="22"/>
        <v>5.7980287238024175E-12</v>
      </c>
      <c r="AR84" s="35">
        <f t="shared" ca="1" si="22"/>
        <v>5.7980287238024175E-12</v>
      </c>
      <c r="AS84" s="35">
        <f t="shared" ca="1" si="22"/>
        <v>5.7980287238024175E-12</v>
      </c>
      <c r="AT84" s="35">
        <f t="shared" ca="1" si="22"/>
        <v>5.7980287238024175E-12</v>
      </c>
      <c r="AU84" s="35">
        <f t="shared" ca="1" si="22"/>
        <v>5.7980287238024175E-12</v>
      </c>
      <c r="AV84" s="35">
        <f t="shared" ca="1" si="22"/>
        <v>5.7980287238024175E-12</v>
      </c>
      <c r="AW84" s="35">
        <f t="shared" ca="1" si="22"/>
        <v>5.7980287238024175E-12</v>
      </c>
      <c r="AX84" s="35">
        <f t="shared" ca="1" si="22"/>
        <v>5.7980287238024175E-12</v>
      </c>
      <c r="AY84" s="35">
        <f t="shared" ca="1" si="22"/>
        <v>5.7980287238024175E-12</v>
      </c>
      <c r="AZ84" s="35">
        <f t="shared" ca="1" si="22"/>
        <v>5.7980287238024175E-12</v>
      </c>
      <c r="BA84" s="35">
        <f t="shared" ca="1" si="22"/>
        <v>5.7980287238024175E-12</v>
      </c>
      <c r="BB84" s="35">
        <f t="shared" ca="1" si="22"/>
        <v>5.7980287238024175E-12</v>
      </c>
      <c r="BC84" s="35">
        <f t="shared" ca="1" si="22"/>
        <v>5.7980287238024175E-12</v>
      </c>
      <c r="BD84" s="35">
        <f t="shared" ca="1" si="22"/>
        <v>5.7980287238024175E-12</v>
      </c>
    </row>
    <row r="85" spans="1:56" outlineLevel="1" x14ac:dyDescent="0.25">
      <c r="E85" s="9"/>
      <c r="F85" s="9"/>
      <c r="G85" s="35"/>
      <c r="H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</row>
    <row r="86" spans="1:56" x14ac:dyDescent="0.25">
      <c r="E86" s="9"/>
      <c r="F86" s="9"/>
      <c r="G86" s="35"/>
      <c r="H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</row>
    <row r="87" spans="1:56" x14ac:dyDescent="0.25">
      <c r="A87" s="15" t="s">
        <v>63</v>
      </c>
    </row>
  </sheetData>
  <conditionalFormatting sqref="J3:BD3">
    <cfRule type="cellIs" dxfId="57" priority="40" stopIfTrue="1" operator="equal">
      <formula>"Construction"</formula>
    </cfRule>
    <cfRule type="cellIs" dxfId="56" priority="41" stopIfTrue="1" operator="equal">
      <formula>"Operations"</formula>
    </cfRule>
  </conditionalFormatting>
  <conditionalFormatting sqref="J3:BD3">
    <cfRule type="cellIs" dxfId="55" priority="39" operator="equal">
      <formula>"Fin Close"</formula>
    </cfRule>
  </conditionalFormatting>
  <conditionalFormatting sqref="J3:BD3">
    <cfRule type="cellIs" dxfId="54" priority="33" operator="equal">
      <formula>"PPA ext."</formula>
    </cfRule>
    <cfRule type="cellIs" dxfId="53" priority="34" operator="equal">
      <formula>"Delay"</formula>
    </cfRule>
  </conditionalFormatting>
  <conditionalFormatting sqref="K83:BD83">
    <cfRule type="cellIs" dxfId="52" priority="13" stopIfTrue="1" operator="notEqual">
      <formula>0</formula>
    </cfRule>
    <cfRule type="cellIs" dxfId="51" priority="14" stopIfTrue="1" operator="equal">
      <formula>""</formula>
    </cfRule>
  </conditionalFormatting>
  <conditionalFormatting sqref="K83:BD83">
    <cfRule type="cellIs" dxfId="50" priority="15" stopIfTrue="1" operator="notEqual">
      <formula>0</formula>
    </cfRule>
    <cfRule type="cellIs" dxfId="49" priority="16" stopIfTrue="1" operator="equal">
      <formula>""</formula>
    </cfRule>
  </conditionalFormatting>
  <conditionalFormatting sqref="J83:BD83">
    <cfRule type="cellIs" dxfId="48" priority="9" stopIfTrue="1" operator="notEqual">
      <formula>0</formula>
    </cfRule>
    <cfRule type="cellIs" dxfId="47" priority="10" stopIfTrue="1" operator="equal">
      <formula>""</formula>
    </cfRule>
  </conditionalFormatting>
  <conditionalFormatting sqref="J83:BD83">
    <cfRule type="cellIs" dxfId="46" priority="11" stopIfTrue="1" operator="notEqual">
      <formula>0</formula>
    </cfRule>
    <cfRule type="cellIs" dxfId="45" priority="12" stopIfTrue="1" operator="equal">
      <formula>""</formula>
    </cfRule>
  </conditionalFormatting>
  <conditionalFormatting sqref="F83">
    <cfRule type="cellIs" dxfId="44" priority="5" stopIfTrue="1" operator="notEqual">
      <formula>0</formula>
    </cfRule>
    <cfRule type="cellIs" dxfId="43" priority="6" stopIfTrue="1" operator="equal">
      <formula>""</formula>
    </cfRule>
  </conditionalFormatting>
  <conditionalFormatting sqref="F83">
    <cfRule type="cellIs" dxfId="42" priority="7" stopIfTrue="1" operator="notEqual">
      <formula>0</formula>
    </cfRule>
    <cfRule type="cellIs" dxfId="41" priority="8" stopIfTrue="1" operator="equal">
      <formula>""</formula>
    </cfRule>
  </conditionalFormatting>
  <conditionalFormatting sqref="F2:F4">
    <cfRule type="cellIs" dxfId="40" priority="1" stopIfTrue="1" operator="notEqual">
      <formula>0</formula>
    </cfRule>
    <cfRule type="cellIs" dxfId="39" priority="2" stopIfTrue="1" operator="equal">
      <formula>""</formula>
    </cfRule>
  </conditionalFormatting>
  <conditionalFormatting sqref="F2:F4">
    <cfRule type="cellIs" dxfId="38" priority="3" stopIfTrue="1" operator="notEqual">
      <formula>0</formula>
    </cfRule>
    <cfRule type="cellIs" dxfId="37" priority="4" stopIfTrue="1" operator="equal">
      <formula>""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6">
    <tabColor theme="4"/>
    <outlinePr summaryBelow="0" summaryRight="0"/>
  </sheetPr>
  <dimension ref="A1:W72"/>
  <sheetViews>
    <sheetView showGridLines="0" defaultGridColor="0" colorId="22" zoomScale="120" zoomScaleNormal="120" zoomScalePageLayoutView="120" workbookViewId="0">
      <selection activeCell="E42" sqref="E42"/>
    </sheetView>
  </sheetViews>
  <sheetFormatPr defaultColWidth="0" defaultRowHeight="13" outlineLevelRow="1" x14ac:dyDescent="0.25"/>
  <cols>
    <col min="1" max="2" width="1.36328125" style="170" customWidth="1"/>
    <col min="3" max="3" width="1.36328125" style="147" customWidth="1"/>
    <col min="4" max="4" width="1.36328125" style="142" customWidth="1"/>
    <col min="5" max="5" width="40.6328125" style="158" customWidth="1"/>
    <col min="6" max="6" width="12.6328125" style="158" customWidth="1"/>
    <col min="7" max="7" width="11.6328125" style="158" customWidth="1"/>
    <col min="8" max="8" width="12.6328125" style="158" customWidth="1"/>
    <col min="9" max="9" width="2.6328125" style="144" customWidth="1"/>
    <col min="10" max="10" width="4.453125" style="471" customWidth="1"/>
    <col min="11" max="11" width="11.6328125" style="36" customWidth="1"/>
    <col min="12" max="12" width="11.6328125" style="361" customWidth="1"/>
    <col min="13" max="13" width="0.453125" style="206" customWidth="1"/>
    <col min="14" max="17" width="12.6328125" style="145" customWidth="1"/>
    <col min="18" max="18" width="0.453125" style="206" customWidth="1"/>
    <col min="19" max="23" width="0" hidden="1" customWidth="1"/>
    <col min="24" max="16384" width="9" hidden="1"/>
  </cols>
  <sheetData>
    <row r="1" spans="1:18" ht="25" x14ac:dyDescent="0.25">
      <c r="A1" s="24" t="str">
        <f ca="1" xml:space="preserve"> RIGHT(CELL("filename", A1), LEN(CELL("filename", A1)) - SEARCH("]", CELL("filename", A1))) &amp; " - " &amp; InpC!F3</f>
        <v>Output - Scenario 1</v>
      </c>
      <c r="B1" s="132"/>
      <c r="C1" s="133"/>
      <c r="D1" s="134"/>
      <c r="E1" s="135"/>
      <c r="F1" s="136"/>
      <c r="G1" s="135"/>
      <c r="H1" s="135"/>
      <c r="I1" s="137"/>
      <c r="J1" s="465"/>
      <c r="K1" s="393"/>
      <c r="L1" s="391"/>
      <c r="N1" s="138"/>
      <c r="O1" s="138"/>
      <c r="P1" s="138"/>
      <c r="Q1" s="138"/>
    </row>
    <row r="2" spans="1:18" x14ac:dyDescent="0.25">
      <c r="A2" s="139"/>
      <c r="B2" s="140"/>
      <c r="C2" s="141"/>
      <c r="E2" s="143"/>
      <c r="F2"/>
      <c r="G2" t="s">
        <v>70</v>
      </c>
      <c r="H2" s="323">
        <f ca="1" xml:space="preserve"> TODAY()</f>
        <v>43937</v>
      </c>
      <c r="J2" s="466">
        <f ca="1" xml:space="preserve"> COUNTIF(J6:J71, "tu")</f>
        <v>0</v>
      </c>
      <c r="N2" s="343">
        <v>43926</v>
      </c>
      <c r="O2" s="343">
        <v>43915</v>
      </c>
      <c r="P2" s="343">
        <v>43915</v>
      </c>
      <c r="Q2" s="343">
        <v>43915</v>
      </c>
    </row>
    <row r="3" spans="1:18" s="119" customFormat="1" ht="12.5" x14ac:dyDescent="0.25">
      <c r="A3" s="150"/>
      <c r="B3" s="150"/>
      <c r="C3" s="141"/>
      <c r="D3" s="142"/>
      <c r="E3" s="143"/>
      <c r="G3" s="119" t="s">
        <v>101</v>
      </c>
      <c r="H3" s="324" t="str">
        <f xml:space="preserve"> InpC!F3</f>
        <v>Scenario 1</v>
      </c>
      <c r="I3" s="141"/>
      <c r="J3" s="467"/>
      <c r="K3" s="394"/>
      <c r="L3" s="392"/>
      <c r="M3" s="240"/>
      <c r="N3" s="342" t="s">
        <v>155</v>
      </c>
      <c r="O3" s="342" t="s">
        <v>202</v>
      </c>
      <c r="P3" s="342" t="s">
        <v>203</v>
      </c>
      <c r="Q3" s="342" t="s">
        <v>204</v>
      </c>
      <c r="R3" s="240"/>
    </row>
    <row r="4" spans="1:18" x14ac:dyDescent="0.25">
      <c r="A4" s="140"/>
      <c r="B4" s="140"/>
      <c r="C4" s="141"/>
      <c r="E4" s="148"/>
      <c r="F4"/>
      <c r="G4"/>
      <c r="H4" s="149"/>
      <c r="I4" s="141"/>
      <c r="J4" s="467"/>
      <c r="M4" s="207"/>
      <c r="N4" s="148"/>
      <c r="O4" s="148"/>
      <c r="P4" s="148"/>
      <c r="Q4" s="148"/>
      <c r="R4" s="207"/>
    </row>
    <row r="5" spans="1:18" x14ac:dyDescent="0.25">
      <c r="A5" s="140"/>
      <c r="B5" s="140"/>
      <c r="C5" s="141"/>
      <c r="D5" s="148"/>
      <c r="E5" s="150" t="s">
        <v>64</v>
      </c>
      <c r="F5" s="151"/>
      <c r="G5" s="152" t="s">
        <v>17</v>
      </c>
      <c r="H5" s="345">
        <v>1</v>
      </c>
      <c r="I5" s="150"/>
      <c r="J5" s="468">
        <f xml:space="preserve"> MATCH($H$5, M5:R5, 0)</f>
        <v>2</v>
      </c>
      <c r="K5" s="394" t="s">
        <v>65</v>
      </c>
      <c r="L5" s="392" t="s">
        <v>66</v>
      </c>
      <c r="M5" s="208"/>
      <c r="N5" s="344">
        <v>1</v>
      </c>
      <c r="O5" s="344">
        <v>2</v>
      </c>
      <c r="P5" s="344">
        <v>3</v>
      </c>
      <c r="Q5" s="344">
        <v>4</v>
      </c>
      <c r="R5" s="208"/>
    </row>
    <row r="6" spans="1:18" s="246" customFormat="1" x14ac:dyDescent="0.25">
      <c r="A6" s="241"/>
      <c r="B6" s="241"/>
      <c r="C6" s="242"/>
      <c r="D6" s="243"/>
      <c r="E6" s="244" t="s">
        <v>67</v>
      </c>
      <c r="F6" s="245"/>
      <c r="G6" s="238"/>
      <c r="H6" s="238"/>
      <c r="I6" s="238"/>
      <c r="J6" s="469"/>
      <c r="K6" s="211"/>
      <c r="L6" s="239"/>
      <c r="M6" s="208"/>
      <c r="N6" s="238"/>
      <c r="O6" s="238"/>
      <c r="P6" s="238"/>
      <c r="Q6" s="238"/>
      <c r="R6" s="208"/>
    </row>
    <row r="7" spans="1:18" s="204" customFormat="1" x14ac:dyDescent="0.25">
      <c r="A7" s="140"/>
      <c r="B7" s="140"/>
      <c r="C7" s="141"/>
      <c r="D7" s="151"/>
      <c r="E7" s="169"/>
      <c r="F7" s="162"/>
      <c r="G7" s="144"/>
      <c r="H7" s="144"/>
      <c r="I7" s="144"/>
      <c r="J7" s="468"/>
      <c r="K7" s="35"/>
      <c r="L7" s="156"/>
      <c r="M7" s="208"/>
      <c r="N7" s="144"/>
      <c r="O7" s="144"/>
      <c r="P7" s="144"/>
      <c r="Q7" s="144"/>
      <c r="R7" s="208"/>
    </row>
    <row r="8" spans="1:18" s="204" customFormat="1" x14ac:dyDescent="0.25">
      <c r="A8" s="140" t="s">
        <v>69</v>
      </c>
      <c r="B8" s="140"/>
      <c r="C8" s="141"/>
      <c r="D8" s="151"/>
      <c r="E8" s="144"/>
      <c r="F8" s="162"/>
      <c r="G8" s="144"/>
      <c r="H8" s="144"/>
      <c r="I8" s="144"/>
      <c r="J8" s="470"/>
      <c r="K8" s="40"/>
      <c r="L8" s="159"/>
      <c r="M8" s="208"/>
      <c r="N8" s="150"/>
      <c r="O8" s="150"/>
      <c r="P8" s="150"/>
      <c r="Q8" s="150"/>
      <c r="R8" s="208"/>
    </row>
    <row r="9" spans="1:18" outlineLevel="1" x14ac:dyDescent="0.25">
      <c r="A9" s="140"/>
      <c r="B9" s="140"/>
      <c r="C9" s="141"/>
      <c r="D9" s="151"/>
      <c r="K9" s="49"/>
      <c r="L9" s="363"/>
      <c r="N9" s="157"/>
      <c r="O9" s="157"/>
      <c r="P9" s="157"/>
      <c r="Q9" s="157"/>
    </row>
    <row r="10" spans="1:18" s="363" customFormat="1" outlineLevel="1" x14ac:dyDescent="0.25">
      <c r="A10" s="362"/>
      <c r="B10" s="362"/>
      <c r="C10" s="159"/>
      <c r="D10" s="159"/>
      <c r="E10" s="559" t="str">
        <f xml:space="preserve"> Metrics!E$20</f>
        <v>Blended equity IRR</v>
      </c>
      <c r="F10" s="388"/>
      <c r="G10" s="559" t="str">
        <f xml:space="preserve"> Metrics!G$20</f>
        <v>%</v>
      </c>
      <c r="H10" s="560">
        <f ca="1" xml:space="preserve"> Metrics!F$20</f>
        <v>0.18273352980613711</v>
      </c>
      <c r="I10" s="389"/>
      <c r="J10" s="470" t="str">
        <f ca="1" xml:space="preserve"> IF(ABS(K10) &gt; TRK_TOL, "tu", "vw")</f>
        <v>vw</v>
      </c>
      <c r="K10" s="159">
        <f ca="1" xml:space="preserve"> H10 - INDEX(M10:R10, $J$5)</f>
        <v>0</v>
      </c>
      <c r="L10" s="159">
        <f ca="1" xml:space="preserve"> IF(ABS(K10) &gt; TRK_TOL, IF(INDEX(M10:R10, $J$5) = 0, 0, H10 / INDEX(M10:R10, $J$5) - 1), 0)</f>
        <v>0</v>
      </c>
      <c r="M10" s="370"/>
      <c r="N10" s="390">
        <v>0.18273352980613711</v>
      </c>
      <c r="O10" s="390">
        <v>0.10195913910865784</v>
      </c>
      <c r="P10" s="390">
        <v>0.10373563170433042</v>
      </c>
      <c r="Q10" s="390">
        <v>0.10018597245216371</v>
      </c>
      <c r="R10" s="370"/>
    </row>
    <row r="11" spans="1:18" s="585" customFormat="1" outlineLevel="1" x14ac:dyDescent="0.25">
      <c r="A11" s="577"/>
      <c r="B11" s="577"/>
      <c r="C11" s="578"/>
      <c r="D11" s="578"/>
      <c r="E11" s="579" t="str">
        <f xml:space="preserve"> Metrics!E$82</f>
        <v>Min DSCR</v>
      </c>
      <c r="F11" s="580"/>
      <c r="G11" s="579" t="str">
        <f xml:space="preserve"> Metrics!G$82</f>
        <v>ratio</v>
      </c>
      <c r="H11" s="581">
        <f ca="1" xml:space="preserve"> Metrics!F$82</f>
        <v>0.7332308155921502</v>
      </c>
      <c r="I11" s="582"/>
      <c r="J11" s="470" t="str">
        <f ca="1" xml:space="preserve"> IF(ABS(K11) &gt; TRK_TOL, "tu", "vw")</f>
        <v>vw</v>
      </c>
      <c r="K11" s="578">
        <f ca="1" xml:space="preserve"> H11 - INDEX(M11:R11, $J$5)</f>
        <v>0</v>
      </c>
      <c r="L11" s="419">
        <f ca="1" xml:space="preserve"> IF(ABS(K11) &gt; TRK_TOL, IF(INDEX(M11:R11, $J$5) = 0, 0, H11 / INDEX(M11:R11, $J$5) - 1), 0)</f>
        <v>0</v>
      </c>
      <c r="M11" s="583"/>
      <c r="N11" s="584">
        <v>0.7332308155921502</v>
      </c>
      <c r="O11" s="584"/>
      <c r="P11" s="584"/>
      <c r="Q11" s="584"/>
      <c r="R11" s="583"/>
    </row>
    <row r="12" spans="1:18" s="585" customFormat="1" outlineLevel="1" x14ac:dyDescent="0.25">
      <c r="A12" s="577"/>
      <c r="B12" s="577"/>
      <c r="C12" s="578"/>
      <c r="D12" s="578"/>
      <c r="E12" s="579" t="str">
        <f xml:space="preserve"> Metrics!E$83</f>
        <v>Avg DSCR</v>
      </c>
      <c r="F12" s="580"/>
      <c r="G12" s="579" t="str">
        <f xml:space="preserve"> Metrics!G$83</f>
        <v>ratio</v>
      </c>
      <c r="H12" s="581">
        <f ca="1" xml:space="preserve"> Metrics!F$83</f>
        <v>1.4416749658483536</v>
      </c>
      <c r="I12" s="582"/>
      <c r="J12" s="470" t="str">
        <f ca="1" xml:space="preserve"> IF(ABS(K12) &gt; TRK_TOL, "tu", "vw")</f>
        <v>vw</v>
      </c>
      <c r="K12" s="578">
        <f ca="1" xml:space="preserve"> H12 - INDEX(M12:R12, $J$5)</f>
        <v>0</v>
      </c>
      <c r="L12" s="419">
        <f ca="1" xml:space="preserve"> IF(ABS(K12) &gt; TRK_TOL, IF(INDEX(M12:R12, $J$5) = 0, 0, H12 / INDEX(M12:R12, $J$5) - 1), 0)</f>
        <v>0</v>
      </c>
      <c r="M12" s="583"/>
      <c r="N12" s="584">
        <v>1.4416749658483536</v>
      </c>
      <c r="O12" s="584"/>
      <c r="P12" s="584"/>
      <c r="Q12" s="584"/>
      <c r="R12" s="583"/>
    </row>
    <row r="13" spans="1:18" s="49" customFormat="1" outlineLevel="1" x14ac:dyDescent="0.25">
      <c r="A13" s="68"/>
      <c r="B13" s="68"/>
      <c r="C13" s="40"/>
      <c r="D13" s="40"/>
      <c r="E13" s="255" t="str">
        <f xml:space="preserve"> Metrics!E$66</f>
        <v>Aurelius premium</v>
      </c>
      <c r="F13" s="254"/>
      <c r="G13" s="255" t="str">
        <f xml:space="preserve"> Metrics!G$66</f>
        <v>$ 000s</v>
      </c>
      <c r="H13" s="255">
        <f ca="1" xml:space="preserve"> Metrics!F$66</f>
        <v>7568.1875415199693</v>
      </c>
      <c r="I13" s="589"/>
      <c r="J13" s="470" t="str">
        <f ca="1" xml:space="preserve"> IF(ABS(K13) &gt; TRK_TOL, "tu", "vw")</f>
        <v>vw</v>
      </c>
      <c r="K13" s="40">
        <f ca="1" xml:space="preserve"> H13 - INDEX(M13:R13, $J$5)</f>
        <v>0</v>
      </c>
      <c r="L13" s="40">
        <f ca="1" xml:space="preserve"> IF(ABS(K13) &gt; TRK_TOL, IF(INDEX(M13:R13, $J$5) = 0, 0, H13 / INDEX(M13:R13, $J$5) - 1), 0)</f>
        <v>0</v>
      </c>
      <c r="M13" s="234"/>
      <c r="N13" s="590">
        <v>7568.1875415199693</v>
      </c>
      <c r="O13" s="590"/>
      <c r="P13" s="590"/>
      <c r="Q13" s="590"/>
      <c r="R13" s="234"/>
    </row>
    <row r="14" spans="1:18" outlineLevel="1" x14ac:dyDescent="0.25">
      <c r="A14" s="140"/>
      <c r="B14" s="140"/>
      <c r="C14" s="150"/>
      <c r="D14" s="151"/>
      <c r="E14" s="144"/>
      <c r="F14" s="162"/>
      <c r="G14" s="163"/>
      <c r="H14" s="156"/>
      <c r="I14" s="164"/>
      <c r="K14" s="49"/>
      <c r="L14" s="363"/>
      <c r="M14" s="236"/>
      <c r="N14" s="157"/>
      <c r="O14" s="157"/>
      <c r="P14" s="157"/>
      <c r="Q14" s="157"/>
      <c r="R14" s="236"/>
    </row>
    <row r="15" spans="1:18" x14ac:dyDescent="0.25">
      <c r="A15" s="153"/>
      <c r="B15" s="153"/>
      <c r="C15" s="160"/>
      <c r="D15" s="154"/>
      <c r="E15" s="146"/>
      <c r="F15" s="146"/>
      <c r="G15" s="146"/>
      <c r="H15" s="165"/>
      <c r="I15" s="150"/>
      <c r="K15" s="49"/>
      <c r="L15" s="363"/>
      <c r="M15" s="229"/>
      <c r="N15" s="157"/>
      <c r="O15" s="157"/>
      <c r="P15" s="157"/>
      <c r="Q15" s="157"/>
      <c r="R15" s="229"/>
    </row>
    <row r="16" spans="1:18" x14ac:dyDescent="0.25">
      <c r="A16" s="153"/>
      <c r="B16" s="153"/>
      <c r="C16" s="160"/>
      <c r="D16" s="154"/>
      <c r="E16" s="146"/>
      <c r="F16" s="146"/>
      <c r="G16" s="146"/>
      <c r="H16" s="165"/>
      <c r="I16" s="150"/>
      <c r="K16" s="49"/>
      <c r="L16" s="363"/>
      <c r="M16" s="229"/>
      <c r="N16" s="157"/>
      <c r="O16" s="157"/>
      <c r="P16" s="157"/>
      <c r="Q16" s="157"/>
      <c r="R16" s="229"/>
    </row>
    <row r="17" spans="1:18" s="204" customFormat="1" x14ac:dyDescent="0.25">
      <c r="A17" s="140" t="s">
        <v>81</v>
      </c>
      <c r="B17" s="140"/>
      <c r="C17" s="141"/>
      <c r="D17" s="151"/>
      <c r="E17" s="144"/>
      <c r="F17" s="162"/>
      <c r="G17" s="144"/>
      <c r="H17" s="144"/>
      <c r="I17" s="144"/>
      <c r="J17" s="471"/>
      <c r="K17" s="49"/>
      <c r="L17" s="363"/>
      <c r="M17" s="229"/>
      <c r="N17" s="157"/>
      <c r="O17" s="157"/>
      <c r="P17" s="157"/>
      <c r="Q17" s="157"/>
      <c r="R17" s="229"/>
    </row>
    <row r="18" spans="1:18" outlineLevel="1" x14ac:dyDescent="0.25">
      <c r="A18" s="151"/>
      <c r="B18" s="153"/>
      <c r="C18" s="154"/>
      <c r="D18" s="150"/>
      <c r="E18" s="155"/>
      <c r="F18" s="155"/>
      <c r="G18" s="155"/>
      <c r="H18" s="155"/>
      <c r="I18" s="150"/>
      <c r="K18" s="49"/>
      <c r="L18" s="363"/>
      <c r="M18" s="209"/>
      <c r="N18" s="157"/>
      <c r="O18" s="157"/>
      <c r="P18" s="157"/>
      <c r="Q18" s="157"/>
      <c r="R18" s="209"/>
    </row>
    <row r="19" spans="1:18" s="256" customFormat="1" outlineLevel="1" x14ac:dyDescent="0.25">
      <c r="A19" s="479"/>
      <c r="B19" s="480"/>
      <c r="C19" s="481"/>
      <c r="D19" s="429"/>
      <c r="E19" s="445" t="str">
        <f xml:space="preserve"> 'FS Qtr'!E$9</f>
        <v>Electricity generation revenue</v>
      </c>
      <c r="F19" s="445">
        <f xml:space="preserve"> 'FS Qtr'!F$9</f>
        <v>0</v>
      </c>
      <c r="G19" s="445" t="str">
        <f xml:space="preserve"> 'FS Qtr'!G$9</f>
        <v>$ 000s</v>
      </c>
      <c r="H19" s="445">
        <f xml:space="preserve"> 'FS Qtr'!H$9</f>
        <v>440294.29450307303</v>
      </c>
      <c r="I19" s="429"/>
      <c r="J19" s="470" t="str">
        <f xml:space="preserve"> IF(ABS(K19) &gt; TRK_TOL, "tu", "vw")</f>
        <v>vw</v>
      </c>
      <c r="K19" s="253">
        <f xml:space="preserve"> H19 - INDEX(M19:R19, $J$5)</f>
        <v>0</v>
      </c>
      <c r="L19" s="419">
        <f xml:space="preserve"> IF(ABS(K19) &gt; TRK_TOL, IF(INDEX(M19:R19, $J$5) = 0, 0, H19 / INDEX(M19:R19, $J$5) - 1), 0)</f>
        <v>0</v>
      </c>
      <c r="M19" s="430"/>
      <c r="N19" s="431">
        <v>440294.29450307303</v>
      </c>
      <c r="O19" s="431">
        <v>371409.67882059288</v>
      </c>
      <c r="P19" s="431">
        <v>375238.64458162984</v>
      </c>
      <c r="Q19" s="431">
        <v>367580.71305955586</v>
      </c>
      <c r="R19" s="430"/>
    </row>
    <row r="20" spans="1:18" s="256" customFormat="1" outlineLevel="1" x14ac:dyDescent="0.25">
      <c r="A20" s="479"/>
      <c r="B20" s="480"/>
      <c r="C20" s="481"/>
      <c r="D20" s="429"/>
      <c r="E20" s="445" t="str">
        <f xml:space="preserve"> 'FS Qtr'!E$10</f>
        <v>O&amp;M expense</v>
      </c>
      <c r="F20" s="445">
        <f xml:space="preserve"> 'FS Qtr'!F$10</f>
        <v>0</v>
      </c>
      <c r="G20" s="445" t="str">
        <f xml:space="preserve"> 'FS Qtr'!G$10</f>
        <v>$ 000s</v>
      </c>
      <c r="H20" s="445">
        <f xml:space="preserve"> 'FS Qtr'!H$10</f>
        <v>-45000</v>
      </c>
      <c r="I20" s="429"/>
      <c r="J20" s="470" t="str">
        <f xml:space="preserve"> IF(ABS(K20) &gt; TRK_TOL, "tu", "vw")</f>
        <v>vw</v>
      </c>
      <c r="K20" s="253">
        <f xml:space="preserve"> H20 - INDEX(M20:R20, $J$5)</f>
        <v>0</v>
      </c>
      <c r="L20" s="419">
        <f xml:space="preserve"> IF(ABS(K20) &gt; TRK_TOL, IF(INDEX(M20:R20, $J$5) = 0, 0, H20 / INDEX(M20:R20, $J$5) - 1), 0)</f>
        <v>0</v>
      </c>
      <c r="M20" s="432"/>
      <c r="N20" s="431">
        <v>-45000</v>
      </c>
      <c r="O20" s="431">
        <v>-37500</v>
      </c>
      <c r="P20" s="431">
        <v>-37500</v>
      </c>
      <c r="Q20" s="431">
        <v>-37500</v>
      </c>
      <c r="R20" s="432"/>
    </row>
    <row r="21" spans="1:18" s="256" customFormat="1" outlineLevel="1" x14ac:dyDescent="0.25">
      <c r="A21" s="479"/>
      <c r="B21" s="480"/>
      <c r="C21" s="429"/>
      <c r="D21" s="429"/>
      <c r="E21" s="433" t="str">
        <f xml:space="preserve"> 'FS Qtr'!E$11</f>
        <v>EBITDA</v>
      </c>
      <c r="F21" s="433">
        <f xml:space="preserve"> 'FS Qtr'!F$11</f>
        <v>0</v>
      </c>
      <c r="G21" s="433" t="str">
        <f xml:space="preserve"> 'FS Qtr'!G$11</f>
        <v>$ 000s</v>
      </c>
      <c r="H21" s="433">
        <f xml:space="preserve"> 'FS Qtr'!H$11</f>
        <v>395294.29450307315</v>
      </c>
      <c r="I21" s="434"/>
      <c r="J21" s="472" t="str">
        <f xml:space="preserve"> IF(ABS(K21) &gt; TRK_TOL, "tu", "vw")</f>
        <v>vw</v>
      </c>
      <c r="K21" s="435">
        <f xml:space="preserve"> H21 - INDEX(M21:R21, $J$5)</f>
        <v>0</v>
      </c>
      <c r="L21" s="436">
        <f xml:space="preserve"> IF(ABS(K21) &gt; TRK_TOL, IF(INDEX(M21:R21, $J$5) = 0, 0, H21 / INDEX(M21:R21, $J$5) - 1), 0)</f>
        <v>0</v>
      </c>
      <c r="M21" s="437"/>
      <c r="N21" s="438">
        <v>395294.29450307315</v>
      </c>
      <c r="O21" s="438">
        <v>333909.67882059299</v>
      </c>
      <c r="P21" s="438">
        <v>337738.64458162984</v>
      </c>
      <c r="Q21" s="438">
        <v>330080.71305955591</v>
      </c>
      <c r="R21" s="437"/>
    </row>
    <row r="22" spans="1:18" s="256" customFormat="1" outlineLevel="1" x14ac:dyDescent="0.25">
      <c r="A22" s="479"/>
      <c r="B22" s="480"/>
      <c r="C22" s="429"/>
      <c r="D22" s="429"/>
      <c r="E22" s="442"/>
      <c r="F22" s="442"/>
      <c r="G22" s="442"/>
      <c r="H22" s="442"/>
      <c r="J22" s="470"/>
      <c r="K22" s="254"/>
      <c r="L22" s="420"/>
      <c r="M22" s="430"/>
      <c r="N22" s="431"/>
      <c r="O22" s="431"/>
      <c r="P22" s="431"/>
      <c r="Q22" s="431"/>
      <c r="R22" s="430"/>
    </row>
    <row r="23" spans="1:18" s="256" customFormat="1" outlineLevel="1" x14ac:dyDescent="0.25">
      <c r="A23" s="479"/>
      <c r="B23" s="480"/>
      <c r="C23" s="429"/>
      <c r="D23" s="429"/>
      <c r="E23" s="445" t="str">
        <f xml:space="preserve"> 'FS Qtr'!E$13</f>
        <v>Solar asset depreciation</v>
      </c>
      <c r="F23" s="445">
        <f xml:space="preserve"> 'FS Qtr'!F$13</f>
        <v>0</v>
      </c>
      <c r="G23" s="445" t="str">
        <f xml:space="preserve"> 'FS Qtr'!G$13</f>
        <v>$ 000s</v>
      </c>
      <c r="H23" s="445">
        <f xml:space="preserve"> 'FS Qtr'!H$13</f>
        <v>-100000</v>
      </c>
      <c r="I23" s="429"/>
      <c r="J23" s="470" t="str">
        <f xml:space="preserve"> IF(ABS(K23) &gt; TRK_TOL, "tu", "vw")</f>
        <v>vw</v>
      </c>
      <c r="K23" s="253">
        <f xml:space="preserve"> H23 - INDEX(M23:R23, $J$5)</f>
        <v>0</v>
      </c>
      <c r="L23" s="419">
        <f xml:space="preserve"> IF(ABS(K23) &gt; TRK_TOL, IF(INDEX(M23:R23, $J$5) = 0, 0, H23 / INDEX(M23:R23, $J$5) - 1), 0)</f>
        <v>0</v>
      </c>
      <c r="M23" s="439"/>
      <c r="N23" s="431">
        <v>-100000</v>
      </c>
      <c r="O23" s="431">
        <v>-100000</v>
      </c>
      <c r="P23" s="431">
        <v>-100000</v>
      </c>
      <c r="Q23" s="431">
        <v>-100000</v>
      </c>
      <c r="R23" s="439"/>
    </row>
    <row r="24" spans="1:18" s="256" customFormat="1" outlineLevel="1" x14ac:dyDescent="0.25">
      <c r="A24" s="479"/>
      <c r="B24" s="480"/>
      <c r="C24" s="429"/>
      <c r="D24" s="429"/>
      <c r="E24" s="433" t="str">
        <f xml:space="preserve"> 'FS Qtr'!E$14</f>
        <v>EBIT</v>
      </c>
      <c r="F24" s="433">
        <f xml:space="preserve"> 'FS Qtr'!F$14</f>
        <v>0</v>
      </c>
      <c r="G24" s="433" t="str">
        <f xml:space="preserve"> 'FS Qtr'!G$14</f>
        <v>$ 000s</v>
      </c>
      <c r="H24" s="433">
        <f xml:space="preserve"> 'FS Qtr'!H$14</f>
        <v>295294.29450307292</v>
      </c>
      <c r="I24" s="434"/>
      <c r="J24" s="472" t="str">
        <f xml:space="preserve"> IF(ABS(K24) &gt; TRK_TOL, "tu", "vw")</f>
        <v>vw</v>
      </c>
      <c r="K24" s="435">
        <f xml:space="preserve"> H24 - INDEX(M24:R24, $J$5)</f>
        <v>0</v>
      </c>
      <c r="L24" s="436">
        <f xml:space="preserve"> IF(ABS(K24) &gt; TRK_TOL, IF(INDEX(M24:R24, $J$5) = 0, 0, H24 / INDEX(M24:R24, $J$5) - 1), 0)</f>
        <v>0</v>
      </c>
      <c r="M24" s="440"/>
      <c r="N24" s="438">
        <v>295294.29450307292</v>
      </c>
      <c r="O24" s="438">
        <v>233909.67882059276</v>
      </c>
      <c r="P24" s="438">
        <v>237738.64458162984</v>
      </c>
      <c r="Q24" s="438">
        <v>230080.71305955577</v>
      </c>
      <c r="R24" s="440"/>
    </row>
    <row r="25" spans="1:18" s="256" customFormat="1" outlineLevel="1" x14ac:dyDescent="0.25">
      <c r="A25" s="479"/>
      <c r="B25" s="480"/>
      <c r="C25" s="429"/>
      <c r="D25" s="429"/>
      <c r="E25" s="428"/>
      <c r="F25" s="428"/>
      <c r="G25" s="428"/>
      <c r="H25" s="428"/>
      <c r="J25" s="470"/>
      <c r="K25" s="254"/>
      <c r="L25" s="420"/>
      <c r="M25" s="430"/>
      <c r="N25" s="431"/>
      <c r="O25" s="431"/>
      <c r="P25" s="431"/>
      <c r="Q25" s="431"/>
      <c r="R25" s="430"/>
    </row>
    <row r="26" spans="1:18" s="256" customFormat="1" outlineLevel="1" x14ac:dyDescent="0.25">
      <c r="A26" s="479"/>
      <c r="B26" s="480"/>
      <c r="C26" s="429"/>
      <c r="D26" s="429"/>
      <c r="E26" s="445" t="str">
        <f xml:space="preserve"> 'FS Qtr'!E$16</f>
        <v>Senior debt interest</v>
      </c>
      <c r="F26" s="445">
        <f xml:space="preserve"> 'FS Qtr'!F$16</f>
        <v>0</v>
      </c>
      <c r="G26" s="445" t="str">
        <f xml:space="preserve"> 'FS Qtr'!G$16</f>
        <v>$ 000s</v>
      </c>
      <c r="H26" s="445">
        <f ca="1" xml:space="preserve"> 'FS Qtr'!H$16</f>
        <v>-22932.612499999999</v>
      </c>
      <c r="I26" s="429"/>
      <c r="J26" s="470" t="str">
        <f ca="1" xml:space="preserve"> IF(ABS(K26) &gt; TRK_TOL, "tu", "vw")</f>
        <v>vw</v>
      </c>
      <c r="K26" s="253">
        <f ca="1" xml:space="preserve"> H26 - INDEX(M26:R26, $J$5)</f>
        <v>0</v>
      </c>
      <c r="L26" s="419">
        <f ca="1" xml:space="preserve"> IF(ABS(K26) &gt; TRK_TOL, IF(INDEX(M26:R26, $J$5) = 0, 0, H26 / INDEX(M26:R26, $J$5) - 1), 0)</f>
        <v>0</v>
      </c>
      <c r="M26" s="441"/>
      <c r="N26" s="431">
        <v>-22932.612499999999</v>
      </c>
      <c r="O26" s="431">
        <v>0</v>
      </c>
      <c r="P26" s="431">
        <v>0</v>
      </c>
      <c r="Q26" s="431">
        <v>0</v>
      </c>
      <c r="R26" s="441"/>
    </row>
    <row r="27" spans="1:18" s="256" customFormat="1" outlineLevel="1" x14ac:dyDescent="0.25">
      <c r="A27" s="479"/>
      <c r="B27" s="480"/>
      <c r="C27" s="429"/>
      <c r="D27" s="429"/>
      <c r="E27" s="445" t="str">
        <f xml:space="preserve"> 'FS Qtr'!E$17</f>
        <v>[Refi facility interest]</v>
      </c>
      <c r="F27" s="445">
        <f xml:space="preserve"> 'FS Qtr'!F$17</f>
        <v>0</v>
      </c>
      <c r="G27" s="445">
        <f xml:space="preserve"> 'FS Qtr'!G$17</f>
        <v>0</v>
      </c>
      <c r="H27" s="445">
        <f xml:space="preserve"> 'FS Qtr'!H$17</f>
        <v>0</v>
      </c>
      <c r="I27" s="429"/>
      <c r="J27" s="470" t="str">
        <f xml:space="preserve"> IF(ABS(K27) &gt; TRK_TOL, "tu", "vw")</f>
        <v>vw</v>
      </c>
      <c r="K27" s="253">
        <f xml:space="preserve"> H27 - INDEX(M27:R27, $J$5)</f>
        <v>0</v>
      </c>
      <c r="L27" s="419">
        <f xml:space="preserve"> IF(ABS(K27) &gt; TRK_TOL, IF(INDEX(M27:R27, $J$5) = 0, 0, H27 / INDEX(M27:R27, $J$5) - 1), 0)</f>
        <v>0</v>
      </c>
      <c r="M27" s="441"/>
      <c r="N27" s="431">
        <v>0</v>
      </c>
      <c r="O27" s="431">
        <v>0</v>
      </c>
      <c r="P27" s="431">
        <v>0</v>
      </c>
      <c r="Q27" s="431">
        <v>0</v>
      </c>
      <c r="R27" s="441"/>
    </row>
    <row r="28" spans="1:18" s="446" customFormat="1" outlineLevel="1" x14ac:dyDescent="0.25">
      <c r="A28" s="479"/>
      <c r="B28" s="480"/>
      <c r="C28" s="429"/>
      <c r="D28" s="429"/>
      <c r="E28" s="445" t="str">
        <f xml:space="preserve"> 'FS Qtr'!E$18</f>
        <v>RCF interest due</v>
      </c>
      <c r="F28" s="445">
        <f xml:space="preserve"> 'FS Qtr'!F$18</f>
        <v>0</v>
      </c>
      <c r="G28" s="445" t="str">
        <f xml:space="preserve"> 'FS Qtr'!G$18</f>
        <v>$ 000s</v>
      </c>
      <c r="H28" s="445">
        <f ca="1" xml:space="preserve"> 'FS Qtr'!H$18</f>
        <v>-320.11361438832154</v>
      </c>
      <c r="I28" s="429"/>
      <c r="J28" s="473" t="str">
        <f ca="1" xml:space="preserve"> IF(ABS(K28) &gt; TRK_TOL, "tu", "vw")</f>
        <v>vw</v>
      </c>
      <c r="K28" s="253">
        <f ca="1" xml:space="preserve"> H28 - INDEX(M28:R28, $J$5)</f>
        <v>0</v>
      </c>
      <c r="L28" s="419">
        <f ca="1" xml:space="preserve"> IF(ABS(K28) &gt; TRK_TOL, IF(INDEX(M28:R28, $J$5) = 0, 0, H28 / INDEX(M28:R28, $J$5) - 1), 0)</f>
        <v>0</v>
      </c>
      <c r="M28" s="443"/>
      <c r="N28" s="431">
        <v>-320.11361438832154</v>
      </c>
      <c r="O28" s="431">
        <v>0</v>
      </c>
      <c r="P28" s="431">
        <v>0</v>
      </c>
      <c r="Q28" s="431">
        <v>0</v>
      </c>
      <c r="R28" s="443"/>
    </row>
    <row r="29" spans="1:18" s="446" customFormat="1" outlineLevel="1" x14ac:dyDescent="0.25">
      <c r="E29" s="478" t="str">
        <f xml:space="preserve"> 'FS Qtr'!E$19</f>
        <v>Profit before tax</v>
      </c>
      <c r="F29" s="478">
        <f xml:space="preserve"> 'FS Qtr'!F$19</f>
        <v>0</v>
      </c>
      <c r="G29" s="478" t="str">
        <f xml:space="preserve"> 'FS Qtr'!G$19</f>
        <v>$ 000s</v>
      </c>
      <c r="H29" s="478">
        <f ca="1" xml:space="preserve"> 'FS Qtr'!H$19</f>
        <v>272041.56838868454</v>
      </c>
      <c r="I29" s="475"/>
      <c r="J29" s="472" t="str">
        <f ca="1" xml:space="preserve"> IF(ABS(K29) &gt; TRK_TOL, "tu", "vw")</f>
        <v>vw</v>
      </c>
      <c r="K29" s="435">
        <f ca="1" xml:space="preserve"> H29 - INDEX(M29:R29, $J$5)</f>
        <v>0</v>
      </c>
      <c r="L29" s="436">
        <f ca="1" xml:space="preserve"> IF(ABS(K29) &gt; TRK_TOL, IF(INDEX(M29:R29, $J$5) = 0, 0, H29 / INDEX(M29:R29, $J$5) - 1), 0)</f>
        <v>0</v>
      </c>
      <c r="M29" s="437"/>
      <c r="N29" s="438">
        <v>272041.56838868454</v>
      </c>
      <c r="O29" s="438">
        <v>233909.67882059276</v>
      </c>
      <c r="P29" s="438">
        <v>237738.64458162984</v>
      </c>
      <c r="Q29" s="438">
        <v>230080.71305955577</v>
      </c>
      <c r="R29" s="437"/>
    </row>
    <row r="30" spans="1:18" s="514" customFormat="1" outlineLevel="1" x14ac:dyDescent="0.25">
      <c r="B30" s="482"/>
      <c r="C30" s="483"/>
      <c r="D30" s="479"/>
      <c r="E30" s="428"/>
      <c r="F30" s="428"/>
      <c r="G30" s="428"/>
      <c r="H30" s="428"/>
      <c r="I30" s="429"/>
      <c r="J30" s="473"/>
      <c r="K30" s="253"/>
      <c r="L30" s="419"/>
      <c r="M30" s="443"/>
      <c r="N30" s="431"/>
      <c r="O30" s="431"/>
      <c r="P30" s="431"/>
      <c r="Q30" s="431"/>
      <c r="R30" s="443"/>
    </row>
    <row r="31" spans="1:18" s="446" customFormat="1" outlineLevel="1" x14ac:dyDescent="0.25">
      <c r="A31" s="479"/>
      <c r="B31" s="480"/>
      <c r="C31" s="484"/>
      <c r="D31" s="429"/>
      <c r="E31" s="445" t="str">
        <f xml:space="preserve"> 'FS Qtr'!E$21</f>
        <v>Corporate income tax expense</v>
      </c>
      <c r="F31" s="445">
        <f xml:space="preserve"> 'FS Qtr'!F$21</f>
        <v>0</v>
      </c>
      <c r="G31" s="445" t="str">
        <f xml:space="preserve"> 'FS Qtr'!G$21</f>
        <v>$ 000s</v>
      </c>
      <c r="H31" s="445">
        <f ca="1" xml:space="preserve"> 'FS Qtr'!H$21</f>
        <v>-54408.313677736893</v>
      </c>
      <c r="I31" s="429"/>
      <c r="J31" s="473" t="str">
        <f ca="1" xml:space="preserve"> IF(ABS(K31) &gt; TRK_TOL, "tu", "vw")</f>
        <v>vw</v>
      </c>
      <c r="K31" s="253">
        <f ca="1" xml:space="preserve"> H31 - INDEX(M31:R31, $J$5)</f>
        <v>0</v>
      </c>
      <c r="L31" s="419">
        <f ca="1" xml:space="preserve"> IF(ABS(K31) &gt; TRK_TOL, IF(INDEX(M31:R31, $J$5) = 0, 0, H31 / INDEX(M31:R31, $J$5) - 1), 0)</f>
        <v>0</v>
      </c>
      <c r="M31" s="443"/>
      <c r="N31" s="431">
        <v>-54408.313677736893</v>
      </c>
      <c r="O31" s="431">
        <v>0</v>
      </c>
      <c r="P31" s="431">
        <v>0</v>
      </c>
      <c r="Q31" s="431">
        <v>0</v>
      </c>
      <c r="R31" s="443"/>
    </row>
    <row r="32" spans="1:18" s="446" customFormat="1" outlineLevel="1" x14ac:dyDescent="0.25">
      <c r="A32" s="479"/>
      <c r="B32" s="480"/>
      <c r="C32" s="485"/>
      <c r="D32" s="429"/>
      <c r="E32" s="433" t="str">
        <f xml:space="preserve"> 'FS Qtr'!E$22</f>
        <v>Profit after tax</v>
      </c>
      <c r="F32" s="433">
        <f xml:space="preserve"> 'FS Qtr'!F$22</f>
        <v>0</v>
      </c>
      <c r="G32" s="433" t="str">
        <f xml:space="preserve"> 'FS Qtr'!G$22</f>
        <v>$ 000s</v>
      </c>
      <c r="H32" s="433">
        <f ca="1" xml:space="preserve"> 'FS Qtr'!H$22</f>
        <v>217633.25471094757</v>
      </c>
      <c r="I32" s="475"/>
      <c r="J32" s="472" t="str">
        <f ca="1" xml:space="preserve"> IF(ABS(K32) &gt; TRK_TOL, "tu", "vw")</f>
        <v>vw</v>
      </c>
      <c r="K32" s="435">
        <f ca="1" xml:space="preserve"> H32 - INDEX(M32:R32, $J$5)</f>
        <v>0</v>
      </c>
      <c r="L32" s="436">
        <f ca="1" xml:space="preserve"> IF(ABS(K32) &gt; TRK_TOL, IF(INDEX(M32:R32, $J$5) = 0, 0, H32 / INDEX(M32:R32, $J$5) - 1), 0)</f>
        <v>0</v>
      </c>
      <c r="M32" s="437"/>
      <c r="N32" s="438">
        <v>217633.25471094757</v>
      </c>
      <c r="O32" s="438">
        <v>233909.67882059276</v>
      </c>
      <c r="P32" s="438">
        <v>237738.64458162984</v>
      </c>
      <c r="Q32" s="438">
        <v>230080.71305955577</v>
      </c>
      <c r="R32" s="437"/>
    </row>
    <row r="33" spans="1:18" s="446" customFormat="1" outlineLevel="1" x14ac:dyDescent="0.25">
      <c r="A33" s="479"/>
      <c r="B33" s="480"/>
      <c r="C33" s="485"/>
      <c r="D33" s="429"/>
      <c r="E33" s="428"/>
      <c r="F33" s="428"/>
      <c r="G33" s="428"/>
      <c r="H33" s="428"/>
      <c r="I33" s="429"/>
      <c r="J33" s="473"/>
      <c r="K33" s="253"/>
      <c r="L33" s="419"/>
      <c r="M33" s="443"/>
      <c r="N33" s="431"/>
      <c r="O33" s="431"/>
      <c r="P33" s="431"/>
      <c r="Q33" s="431"/>
      <c r="R33" s="443"/>
    </row>
    <row r="34" spans="1:18" s="446" customFormat="1" outlineLevel="1" x14ac:dyDescent="0.25">
      <c r="A34" s="479"/>
      <c r="B34" s="480"/>
      <c r="C34" s="485"/>
      <c r="D34" s="429"/>
      <c r="E34" s="445" t="str">
        <f xml:space="preserve"> 'FS Qtr'!E$24</f>
        <v>Dividends paid</v>
      </c>
      <c r="F34" s="445">
        <f xml:space="preserve"> 'FS Qtr'!F$24</f>
        <v>0</v>
      </c>
      <c r="G34" s="445" t="str">
        <f xml:space="preserve"> 'FS Qtr'!G$24</f>
        <v>$ 000s</v>
      </c>
      <c r="H34" s="445">
        <f ca="1" xml:space="preserve"> 'FS Qtr'!H$24</f>
        <v>-217633.25471094763</v>
      </c>
      <c r="I34" s="429"/>
      <c r="J34" s="473" t="str">
        <f ca="1" xml:space="preserve"> IF(ABS(K34) &gt; TRK_TOL, "tu", "vw")</f>
        <v>vw</v>
      </c>
      <c r="K34" s="253">
        <f ca="1" xml:space="preserve"> H34 - INDEX(M34:R34, $J$5)</f>
        <v>0</v>
      </c>
      <c r="L34" s="419">
        <f ca="1" xml:space="preserve"> IF(ABS(K34) &gt; TRK_TOL, IF(INDEX(M34:R34, $J$5) = 0, 0, H34 / INDEX(M34:R34, $J$5) - 1), 0)</f>
        <v>0</v>
      </c>
      <c r="M34" s="443"/>
      <c r="N34" s="431">
        <v>-217633.25471094763</v>
      </c>
      <c r="O34" s="431">
        <v>-233909.67882059276</v>
      </c>
      <c r="P34" s="431">
        <v>-237738.64458162984</v>
      </c>
      <c r="Q34" s="431">
        <v>-230080.71305955577</v>
      </c>
      <c r="R34" s="443"/>
    </row>
    <row r="35" spans="1:18" s="446" customFormat="1" outlineLevel="1" x14ac:dyDescent="0.25">
      <c r="A35" s="151"/>
      <c r="B35" s="153"/>
      <c r="C35" s="160"/>
      <c r="D35" s="150"/>
      <c r="E35" s="433" t="str">
        <f xml:space="preserve"> 'FS Qtr'!E$25</f>
        <v>Net income</v>
      </c>
      <c r="F35" s="433">
        <f xml:space="preserve"> 'FS Qtr'!F$25</f>
        <v>0</v>
      </c>
      <c r="G35" s="433" t="str">
        <f xml:space="preserve"> 'FS Qtr'!G$25</f>
        <v>$ 000s</v>
      </c>
      <c r="H35" s="433">
        <f ca="1" xml:space="preserve"> 'FS Qtr'!H$25</f>
        <v>-5.0022208597511053E-12</v>
      </c>
      <c r="I35" s="434"/>
      <c r="J35" s="472" t="str">
        <f ca="1" xml:space="preserve"> IF(ABS(K35) &gt; TRK_TOL, "tu", "vw")</f>
        <v>vw</v>
      </c>
      <c r="K35" s="435">
        <f ca="1" xml:space="preserve"> H35 - INDEX(M35:R35, $J$5)</f>
        <v>0</v>
      </c>
      <c r="L35" s="621">
        <f ca="1" xml:space="preserve"> IF(ABS(K35) &gt; TRK_TOL, IF(INDEX(M35:R35, $J$5) = 0, 0, H35 / INDEX(M35:R35, $J$5) - 1), 0)</f>
        <v>0</v>
      </c>
      <c r="M35" s="440"/>
      <c r="N35" s="516">
        <v>-5.0022208597511053E-12</v>
      </c>
      <c r="O35" s="516">
        <v>0</v>
      </c>
      <c r="P35" s="516">
        <v>0</v>
      </c>
      <c r="Q35" s="516">
        <v>7.2759576141834259E-12</v>
      </c>
      <c r="R35" s="440"/>
    </row>
    <row r="36" spans="1:18" s="256" customFormat="1" outlineLevel="1" x14ac:dyDescent="0.25">
      <c r="A36" s="151"/>
      <c r="B36" s="153"/>
      <c r="C36" s="160"/>
      <c r="D36" s="150"/>
      <c r="E36" s="428"/>
      <c r="F36" s="429"/>
      <c r="G36" s="429"/>
      <c r="H36" s="429"/>
      <c r="I36" s="429"/>
      <c r="J36" s="471"/>
      <c r="K36" s="254"/>
      <c r="L36" s="420"/>
      <c r="M36" s="439"/>
      <c r="N36" s="425"/>
      <c r="O36" s="425"/>
      <c r="P36" s="425"/>
      <c r="Q36" s="425"/>
      <c r="R36" s="439"/>
    </row>
    <row r="37" spans="1:18" s="256" customFormat="1" x14ac:dyDescent="0.25">
      <c r="A37" s="151"/>
      <c r="B37" s="153"/>
      <c r="C37" s="160"/>
      <c r="D37" s="150"/>
      <c r="E37" s="429"/>
      <c r="F37" s="429"/>
      <c r="G37" s="429"/>
      <c r="H37" s="429"/>
      <c r="I37" s="429"/>
      <c r="J37" s="471"/>
      <c r="K37" s="254"/>
      <c r="L37" s="420"/>
      <c r="M37" s="439"/>
      <c r="N37" s="425"/>
      <c r="O37" s="425"/>
      <c r="P37" s="425"/>
      <c r="Q37" s="425"/>
      <c r="R37" s="439"/>
    </row>
    <row r="38" spans="1:18" s="256" customFormat="1" x14ac:dyDescent="0.25">
      <c r="A38" s="140" t="s">
        <v>68</v>
      </c>
      <c r="B38" s="153"/>
      <c r="C38" s="160"/>
      <c r="D38" s="150"/>
      <c r="E38" s="429"/>
      <c r="F38" s="429"/>
      <c r="G38" s="429"/>
      <c r="H38" s="429"/>
      <c r="I38" s="429"/>
      <c r="J38" s="471"/>
      <c r="K38" s="254"/>
      <c r="L38" s="420"/>
      <c r="M38" s="439"/>
      <c r="N38" s="425"/>
      <c r="O38" s="425"/>
      <c r="P38" s="425"/>
      <c r="Q38" s="425"/>
      <c r="R38" s="439"/>
    </row>
    <row r="39" spans="1:18" s="256" customFormat="1" outlineLevel="1" x14ac:dyDescent="0.25">
      <c r="A39" s="151"/>
      <c r="B39" s="153"/>
      <c r="C39" s="161"/>
      <c r="D39" s="150"/>
      <c r="E39" s="429"/>
      <c r="F39" s="429"/>
      <c r="G39" s="429"/>
      <c r="H39" s="429"/>
      <c r="I39" s="429"/>
      <c r="J39" s="471"/>
      <c r="K39" s="254"/>
      <c r="L39" s="420"/>
      <c r="M39" s="439"/>
      <c r="N39" s="425"/>
      <c r="O39" s="425"/>
      <c r="P39" s="425"/>
      <c r="Q39" s="425"/>
      <c r="R39" s="439"/>
    </row>
    <row r="40" spans="1:18" s="256" customFormat="1" outlineLevel="1" x14ac:dyDescent="0.25">
      <c r="A40" s="151"/>
      <c r="B40" s="153"/>
      <c r="C40" s="161"/>
      <c r="D40" s="150"/>
      <c r="E40" s="416" t="str">
        <f xml:space="preserve"> 'FS Qtr'!E$30</f>
        <v>Electricity generation revenue</v>
      </c>
      <c r="F40" s="416">
        <f xml:space="preserve"> 'FS Qtr'!F$30</f>
        <v>0</v>
      </c>
      <c r="G40" s="416" t="str">
        <f xml:space="preserve"> 'FS Qtr'!G$30</f>
        <v>$ 000s</v>
      </c>
      <c r="H40" s="416">
        <f xml:space="preserve"> 'FS Qtr'!H$30</f>
        <v>440294.29450307303</v>
      </c>
      <c r="I40" s="429"/>
      <c r="J40" s="470" t="str">
        <f xml:space="preserve"> IF(ABS(K40) &gt; TRK_TOL, "tu", "vw")</f>
        <v>vw</v>
      </c>
      <c r="K40" s="253">
        <f xml:space="preserve"> H40 - INDEX(M40:R40, $J$5)</f>
        <v>0</v>
      </c>
      <c r="L40" s="419">
        <f xml:space="preserve"> IF(ABS(K40) &gt; TRK_TOL, IF(INDEX(M40:R40, $J$5) = 0, 0, H40 / INDEX(M40:R40, $J$5) - 1), 0)</f>
        <v>0</v>
      </c>
      <c r="M40" s="441"/>
      <c r="N40" s="431">
        <v>440294.29450307303</v>
      </c>
      <c r="O40" s="431">
        <v>371409.67882059288</v>
      </c>
      <c r="P40" s="431">
        <v>375238.64458162984</v>
      </c>
      <c r="Q40" s="431">
        <v>367580.71305955586</v>
      </c>
      <c r="R40" s="441"/>
    </row>
    <row r="41" spans="1:18" s="256" customFormat="1" outlineLevel="1" x14ac:dyDescent="0.25">
      <c r="A41" s="151"/>
      <c r="B41" s="153"/>
      <c r="C41" s="161"/>
      <c r="D41" s="150"/>
      <c r="E41" s="371" t="str">
        <f xml:space="preserve"> 'FS Qtr'!E$31</f>
        <v>O&amp;M expense</v>
      </c>
      <c r="F41" s="371">
        <f xml:space="preserve"> 'FS Qtr'!F$31</f>
        <v>0</v>
      </c>
      <c r="G41" s="371" t="str">
        <f xml:space="preserve"> 'FS Qtr'!G$31</f>
        <v>$ 000s</v>
      </c>
      <c r="H41" s="371">
        <f xml:space="preserve"> 'FS Qtr'!H$31</f>
        <v>-45000</v>
      </c>
      <c r="I41" s="429"/>
      <c r="J41" s="470" t="str">
        <f xml:space="preserve"> IF(ABS(K41) &gt; TRK_TOL, "tu", "vw")</f>
        <v>vw</v>
      </c>
      <c r="K41" s="253">
        <f xml:space="preserve"> H41 - INDEX(M41:R41, $J$5)</f>
        <v>0</v>
      </c>
      <c r="L41" s="419">
        <f xml:space="preserve"> IF(ABS(K41) &gt; TRK_TOL, IF(INDEX(M41:R41, $J$5) = 0, 0, H41 / INDEX(M41:R41, $J$5) - 1), 0)</f>
        <v>0</v>
      </c>
      <c r="M41" s="441"/>
      <c r="N41" s="431">
        <v>-45000</v>
      </c>
      <c r="O41" s="431">
        <v>-37500</v>
      </c>
      <c r="P41" s="431">
        <v>-37500</v>
      </c>
      <c r="Q41" s="431">
        <v>-37500</v>
      </c>
      <c r="R41" s="441"/>
    </row>
    <row r="42" spans="1:18" s="256" customFormat="1" outlineLevel="1" x14ac:dyDescent="0.25">
      <c r="A42" s="151"/>
      <c r="B42" s="153"/>
      <c r="C42" s="161"/>
      <c r="D42" s="150"/>
      <c r="E42" s="371" t="str">
        <f xml:space="preserve"> 'FS Qtr'!E$32</f>
        <v>Corporate income tax paid</v>
      </c>
      <c r="F42" s="371">
        <f xml:space="preserve"> 'FS Qtr'!F$32</f>
        <v>0</v>
      </c>
      <c r="G42" s="371" t="str">
        <f xml:space="preserve"> 'FS Qtr'!G$32</f>
        <v>$ 000s</v>
      </c>
      <c r="H42" s="371">
        <f ca="1" xml:space="preserve"> 'FS Qtr'!H$32</f>
        <v>-54408.313677736915</v>
      </c>
      <c r="I42" s="429"/>
      <c r="J42" s="470" t="str">
        <f ca="1" xml:space="preserve"> IF(ABS(K42) &gt; TRK_TOL, "tu", "vw")</f>
        <v>vw</v>
      </c>
      <c r="K42" s="253">
        <f ca="1" xml:space="preserve"> H42 - INDEX(M42:R42, $J$5)</f>
        <v>0</v>
      </c>
      <c r="L42" s="419">
        <f ca="1" xml:space="preserve"> IF(ABS(K42) &gt; TRK_TOL, IF(INDEX(M42:R42, $J$5) = 0, 0, H42 / INDEX(M42:R42, $J$5) - 1), 0)</f>
        <v>0</v>
      </c>
      <c r="M42" s="441"/>
      <c r="N42" s="431">
        <v>-54408.313677736915</v>
      </c>
      <c r="O42" s="431">
        <v>0</v>
      </c>
      <c r="P42" s="431">
        <v>0</v>
      </c>
      <c r="Q42" s="431">
        <v>0</v>
      </c>
      <c r="R42" s="441"/>
    </row>
    <row r="43" spans="1:18" s="256" customFormat="1" outlineLevel="1" x14ac:dyDescent="0.25">
      <c r="A43" s="151"/>
      <c r="B43" s="153"/>
      <c r="C43" s="161"/>
      <c r="D43" s="150"/>
      <c r="E43" s="515" t="str">
        <f xml:space="preserve"> 'FS Qtr'!E$33</f>
        <v>Cash flow available for senior debt service</v>
      </c>
      <c r="F43" s="515">
        <f xml:space="preserve"> 'FS Qtr'!F$33</f>
        <v>0</v>
      </c>
      <c r="G43" s="515" t="str">
        <f xml:space="preserve"> 'FS Qtr'!G$33</f>
        <v>$ 000s</v>
      </c>
      <c r="H43" s="515">
        <f ca="1" xml:space="preserve"> 'FS Qtr'!H$33</f>
        <v>340885.98082533589</v>
      </c>
      <c r="I43" s="434"/>
      <c r="J43" s="472" t="str">
        <f ca="1" xml:space="preserve"> IF(ABS(K43) &gt; TRK_TOL, "tu", "vw")</f>
        <v>vw</v>
      </c>
      <c r="K43" s="435">
        <f ca="1" xml:space="preserve"> H43 - INDEX(M43:R43, $J$5)</f>
        <v>0</v>
      </c>
      <c r="L43" s="436">
        <f ca="1" xml:space="preserve"> IF(ABS(K43) &gt; TRK_TOL, IF(INDEX(M43:R43, $J$5) = 0, 0, H43 / INDEX(M43:R43, $J$5) - 1), 0)</f>
        <v>0</v>
      </c>
      <c r="M43" s="437"/>
      <c r="N43" s="438">
        <v>340885.98082533589</v>
      </c>
      <c r="O43" s="438">
        <v>333909.67882059299</v>
      </c>
      <c r="P43" s="438">
        <v>337738.64458162984</v>
      </c>
      <c r="Q43" s="438">
        <v>330080.71305955591</v>
      </c>
      <c r="R43" s="437"/>
    </row>
    <row r="44" spans="1:18" s="256" customFormat="1" outlineLevel="1" x14ac:dyDescent="0.25">
      <c r="A44" s="151"/>
      <c r="B44" s="153"/>
      <c r="C44" s="161"/>
      <c r="D44" s="150"/>
      <c r="E44" s="311"/>
      <c r="F44" s="311"/>
      <c r="G44" s="311"/>
      <c r="H44" s="311"/>
      <c r="J44" s="470"/>
      <c r="K44" s="254"/>
      <c r="L44" s="420"/>
      <c r="M44" s="441"/>
      <c r="N44" s="431"/>
      <c r="O44" s="431"/>
      <c r="P44" s="431"/>
      <c r="Q44" s="431"/>
      <c r="R44" s="441"/>
    </row>
    <row r="45" spans="1:18" s="256" customFormat="1" outlineLevel="1" x14ac:dyDescent="0.25">
      <c r="A45" s="151"/>
      <c r="B45" s="153"/>
      <c r="C45" s="161"/>
      <c r="D45" s="150"/>
      <c r="E45" s="371" t="str">
        <f xml:space="preserve"> 'FS Qtr'!E$35</f>
        <v>Senior debt interest</v>
      </c>
      <c r="F45" s="371">
        <f xml:space="preserve"> 'FS Qtr'!F$35</f>
        <v>0</v>
      </c>
      <c r="G45" s="371" t="str">
        <f xml:space="preserve"> 'FS Qtr'!G$35</f>
        <v>$ 000s</v>
      </c>
      <c r="H45" s="371">
        <f ca="1" xml:space="preserve"> 'FS Qtr'!H$35</f>
        <v>-22932.612499999999</v>
      </c>
      <c r="I45" s="429"/>
      <c r="J45" s="470" t="str">
        <f ca="1" xml:space="preserve"> IF(ABS(K45) &gt; TRK_TOL, "tu", "vw")</f>
        <v>vw</v>
      </c>
      <c r="K45" s="253">
        <f ca="1" xml:space="preserve"> H45 - INDEX(M45:R45, $J$5)</f>
        <v>0</v>
      </c>
      <c r="L45" s="419">
        <f ca="1" xml:space="preserve"> IF(ABS(K45) &gt; TRK_TOL, IF(INDEX(M45:R45, $J$5) = 0, 0, H45 / INDEX(M45:R45, $J$5) - 1), 0)</f>
        <v>0</v>
      </c>
      <c r="M45" s="441"/>
      <c r="N45" s="431">
        <v>-22932.612499999999</v>
      </c>
      <c r="O45" s="431">
        <v>0</v>
      </c>
      <c r="P45" s="431">
        <v>0</v>
      </c>
      <c r="Q45" s="431">
        <v>0</v>
      </c>
      <c r="R45" s="441"/>
    </row>
    <row r="46" spans="1:18" s="256" customFormat="1" outlineLevel="1" x14ac:dyDescent="0.25">
      <c r="A46" s="151"/>
      <c r="B46" s="153"/>
      <c r="C46" s="161"/>
      <c r="D46" s="150"/>
      <c r="E46" s="371" t="str">
        <f xml:space="preserve"> 'FS Qtr'!E$36</f>
        <v>Senior debt level principal repayment</v>
      </c>
      <c r="F46" s="371">
        <f xml:space="preserve"> 'FS Qtr'!F$36</f>
        <v>0</v>
      </c>
      <c r="G46" s="371" t="str">
        <f xml:space="preserve"> 'FS Qtr'!G$36</f>
        <v>$ 000s</v>
      </c>
      <c r="H46" s="371">
        <f ca="1" xml:space="preserve"> 'FS Qtr'!H$36</f>
        <v>-70000</v>
      </c>
      <c r="I46" s="429"/>
      <c r="J46" s="470" t="str">
        <f ca="1" xml:space="preserve"> IF(ABS(K46) &gt; TRK_TOL, "tu", "vw")</f>
        <v>vw</v>
      </c>
      <c r="K46" s="253">
        <f ca="1" xml:space="preserve"> H46 - INDEX(M46:R46, $J$5)</f>
        <v>0</v>
      </c>
      <c r="L46" s="419">
        <f ca="1" xml:space="preserve"> IF(ABS(K46) &gt; TRK_TOL, IF(INDEX(M46:R46, $J$5) = 0, 0, H46 / INDEX(M46:R46, $J$5) - 1), 0)</f>
        <v>0</v>
      </c>
      <c r="M46" s="441"/>
      <c r="N46" s="431">
        <v>-70000</v>
      </c>
      <c r="O46" s="431">
        <v>0</v>
      </c>
      <c r="P46" s="431">
        <v>0</v>
      </c>
      <c r="Q46" s="431">
        <v>0</v>
      </c>
      <c r="R46" s="441"/>
    </row>
    <row r="47" spans="1:18" s="256" customFormat="1" outlineLevel="1" x14ac:dyDescent="0.25">
      <c r="A47" s="151"/>
      <c r="B47" s="153"/>
      <c r="C47" s="161"/>
      <c r="D47" s="150"/>
      <c r="E47" s="515" t="str">
        <f xml:space="preserve"> 'FS Qtr'!E$37</f>
        <v>Cash flow available for refinancing facility</v>
      </c>
      <c r="F47" s="515">
        <f xml:space="preserve"> 'FS Qtr'!F$37</f>
        <v>0</v>
      </c>
      <c r="G47" s="515" t="str">
        <f xml:space="preserve"> 'FS Qtr'!G$37</f>
        <v>$ 000s</v>
      </c>
      <c r="H47" s="515">
        <f ca="1" xml:space="preserve"> 'FS Qtr'!H$37</f>
        <v>247953.36832533599</v>
      </c>
      <c r="I47" s="475"/>
      <c r="J47" s="472" t="str">
        <f xml:space="preserve"> IF(ABS(K47) &gt; TRK_TOL, "tu", "vw")</f>
        <v>vw</v>
      </c>
      <c r="K47" s="476"/>
      <c r="L47" s="477"/>
      <c r="M47" s="437"/>
      <c r="N47" s="438">
        <v>247953.36832533599</v>
      </c>
      <c r="O47" s="438">
        <v>333909.67882059299</v>
      </c>
      <c r="P47" s="438">
        <v>337738.64458162984</v>
      </c>
      <c r="Q47" s="438">
        <v>330080.71305955591</v>
      </c>
      <c r="R47" s="437"/>
    </row>
    <row r="48" spans="1:18" s="256" customFormat="1" outlineLevel="1" x14ac:dyDescent="0.25">
      <c r="A48" s="151"/>
      <c r="B48" s="153"/>
      <c r="C48" s="161"/>
      <c r="D48" s="150"/>
      <c r="E48" s="311"/>
      <c r="F48" s="311"/>
      <c r="G48" s="311"/>
      <c r="H48" s="311"/>
      <c r="I48" s="429"/>
      <c r="J48" s="470"/>
      <c r="K48" s="253"/>
      <c r="L48" s="419"/>
      <c r="M48" s="441"/>
      <c r="N48" s="431"/>
      <c r="O48" s="431"/>
      <c r="P48" s="431"/>
      <c r="Q48" s="431"/>
      <c r="R48" s="441"/>
    </row>
    <row r="49" spans="1:18" s="446" customFormat="1" outlineLevel="1" x14ac:dyDescent="0.25">
      <c r="A49" s="151"/>
      <c r="B49" s="153"/>
      <c r="C49" s="161"/>
      <c r="D49" s="150"/>
      <c r="E49" s="371" t="str">
        <f xml:space="preserve"> 'FS Qtr'!E$39</f>
        <v>[Refi facility drawdown]</v>
      </c>
      <c r="F49" s="371">
        <f xml:space="preserve"> 'FS Qtr'!F$39</f>
        <v>0</v>
      </c>
      <c r="G49" s="371">
        <f xml:space="preserve"> 'FS Qtr'!G$39</f>
        <v>0</v>
      </c>
      <c r="H49" s="371">
        <f xml:space="preserve"> 'FS Qtr'!H$39</f>
        <v>0</v>
      </c>
      <c r="I49" s="429"/>
      <c r="J49" s="470" t="str">
        <f xml:space="preserve"> IF(ABS(K49) &gt; TRK_TOL, "tu", "vw")</f>
        <v>vw</v>
      </c>
      <c r="K49" s="253">
        <f xml:space="preserve"> H49 - INDEX(M49:R49, $J$5)</f>
        <v>0</v>
      </c>
      <c r="L49" s="419">
        <f xml:space="preserve"> IF(ABS(K49) &gt; TRK_TOL, IF(INDEX(M49:R49, $J$5) = 0, 0, H49 / INDEX(M49:R49, $J$5) - 1), 0)</f>
        <v>0</v>
      </c>
      <c r="M49" s="443"/>
      <c r="N49" s="431">
        <v>0</v>
      </c>
      <c r="O49" s="431">
        <v>0</v>
      </c>
      <c r="P49" s="431">
        <v>0</v>
      </c>
      <c r="Q49" s="431">
        <v>0</v>
      </c>
      <c r="R49" s="443"/>
    </row>
    <row r="50" spans="1:18" s="446" customFormat="1" outlineLevel="1" x14ac:dyDescent="0.25">
      <c r="A50" s="151"/>
      <c r="B50" s="153"/>
      <c r="C50" s="161"/>
      <c r="D50" s="150"/>
      <c r="E50" s="371" t="str">
        <f xml:space="preserve"> 'FS Qtr'!E$40</f>
        <v>[Refi facility repayment]</v>
      </c>
      <c r="F50" s="371">
        <f xml:space="preserve"> 'FS Qtr'!F$40</f>
        <v>0</v>
      </c>
      <c r="G50" s="371">
        <f xml:space="preserve"> 'FS Qtr'!G$40</f>
        <v>0</v>
      </c>
      <c r="H50" s="371">
        <f xml:space="preserve"> 'FS Qtr'!H$40</f>
        <v>0</v>
      </c>
      <c r="I50" s="429"/>
      <c r="J50" s="470" t="str">
        <f xml:space="preserve"> IF(ABS(K50) &gt; TRK_TOL, "tu", "vw")</f>
        <v>vw</v>
      </c>
      <c r="K50" s="253">
        <f xml:space="preserve"> H50 - INDEX(M50:R50, $J$5)</f>
        <v>0</v>
      </c>
      <c r="L50" s="419">
        <f xml:space="preserve"> IF(ABS(K50) &gt; TRK_TOL, IF(INDEX(M50:R50, $J$5) = 0, 0, H50 / INDEX(M50:R50, $J$5) - 1), 0)</f>
        <v>0</v>
      </c>
      <c r="M50" s="443"/>
      <c r="N50" s="431">
        <v>0</v>
      </c>
      <c r="O50" s="431">
        <v>0</v>
      </c>
      <c r="P50" s="431">
        <v>0</v>
      </c>
      <c r="Q50" s="431">
        <v>0</v>
      </c>
      <c r="R50" s="443"/>
    </row>
    <row r="51" spans="1:18" s="446" customFormat="1" outlineLevel="1" x14ac:dyDescent="0.25">
      <c r="A51" s="151"/>
      <c r="B51" s="153"/>
      <c r="C51" s="161"/>
      <c r="D51" s="150"/>
      <c r="E51" s="371" t="str">
        <f xml:space="preserve"> 'FS Qtr'!E$41</f>
        <v>[Refi facility interest]</v>
      </c>
      <c r="F51" s="371">
        <f xml:space="preserve"> 'FS Qtr'!F$41</f>
        <v>0</v>
      </c>
      <c r="G51" s="371">
        <f xml:space="preserve"> 'FS Qtr'!G$41</f>
        <v>0</v>
      </c>
      <c r="H51" s="371">
        <f xml:space="preserve"> 'FS Qtr'!H$41</f>
        <v>0</v>
      </c>
      <c r="J51" s="470" t="str">
        <f xml:space="preserve"> IF(ABS(K51) &gt; TRK_TOL, "tu", "vw")</f>
        <v>vw</v>
      </c>
      <c r="K51" s="253">
        <f xml:space="preserve"> H51 - INDEX(M51:R51, $J$5)</f>
        <v>0</v>
      </c>
      <c r="L51" s="419">
        <f xml:space="preserve"> IF(ABS(K51) &gt; TRK_TOL, IF(INDEX(M51:R51, $J$5) = 0, 0, H51 / INDEX(M51:R51, $J$5) - 1), 0)</f>
        <v>0</v>
      </c>
      <c r="M51" s="443"/>
      <c r="N51" s="431">
        <v>0</v>
      </c>
      <c r="O51" s="431">
        <v>0</v>
      </c>
      <c r="P51" s="431">
        <v>0</v>
      </c>
      <c r="Q51" s="431">
        <v>0</v>
      </c>
      <c r="R51" s="443"/>
    </row>
    <row r="52" spans="1:18" s="446" customFormat="1" outlineLevel="1" x14ac:dyDescent="0.25">
      <c r="A52" s="151"/>
      <c r="B52" s="153"/>
      <c r="C52" s="141"/>
      <c r="D52" s="150"/>
      <c r="E52" s="515" t="str">
        <f xml:space="preserve"> 'FS Qtr'!E$42</f>
        <v>Cash flow available for revolving credit facility</v>
      </c>
      <c r="F52" s="515">
        <f xml:space="preserve"> 'FS Qtr'!F$42</f>
        <v>0</v>
      </c>
      <c r="G52" s="515" t="str">
        <f xml:space="preserve"> 'FS Qtr'!G$42</f>
        <v>$ 000s</v>
      </c>
      <c r="H52" s="515">
        <f ca="1" xml:space="preserve"> 'FS Qtr'!H$42</f>
        <v>247953.36832533599</v>
      </c>
      <c r="I52" s="434"/>
      <c r="J52" s="472" t="str">
        <f ca="1" xml:space="preserve"> IF(ABS(K52) &gt; TRK_TOL, "tu", "vw")</f>
        <v>vw</v>
      </c>
      <c r="K52" s="435">
        <f ca="1" xml:space="preserve"> H52 - INDEX(M52:R52, $J$5)</f>
        <v>0</v>
      </c>
      <c r="L52" s="436">
        <f ca="1" xml:space="preserve"> IF(ABS(K52) &gt; TRK_TOL, IF(INDEX(M52:R52, $J$5) = 0, 0, H52 / INDEX(M52:R52, $J$5) - 1), 0)</f>
        <v>0</v>
      </c>
      <c r="M52" s="437"/>
      <c r="N52" s="438">
        <v>247953.36832533599</v>
      </c>
      <c r="O52" s="438">
        <v>333909.67882059299</v>
      </c>
      <c r="P52" s="438">
        <v>337738.64458162984</v>
      </c>
      <c r="Q52" s="438">
        <v>330080.71305955591</v>
      </c>
      <c r="R52" s="437"/>
    </row>
    <row r="53" spans="1:18" s="446" customFormat="1" outlineLevel="1" x14ac:dyDescent="0.25">
      <c r="A53" s="151"/>
      <c r="B53" s="153"/>
      <c r="C53" s="160"/>
      <c r="D53" s="150"/>
      <c r="E53" s="311"/>
      <c r="F53" s="311"/>
      <c r="G53" s="311"/>
      <c r="H53" s="311"/>
      <c r="I53" s="429"/>
      <c r="J53" s="473"/>
      <c r="K53" s="253"/>
      <c r="L53" s="419"/>
      <c r="M53" s="443"/>
      <c r="N53" s="431"/>
      <c r="O53" s="431"/>
      <c r="P53" s="431"/>
      <c r="Q53" s="431"/>
      <c r="R53" s="443"/>
    </row>
    <row r="54" spans="1:18" s="446" customFormat="1" outlineLevel="1" x14ac:dyDescent="0.25">
      <c r="A54" s="151"/>
      <c r="B54" s="153"/>
      <c r="C54" s="160"/>
      <c r="D54" s="150"/>
      <c r="E54" s="371" t="str">
        <f xml:space="preserve"> 'FS Qtr'!E$44</f>
        <v>RCF drawdown</v>
      </c>
      <c r="F54" s="371">
        <f xml:space="preserve"> 'FS Qtr'!F$44</f>
        <v>0</v>
      </c>
      <c r="G54" s="371" t="str">
        <f xml:space="preserve"> 'FS Qtr'!G$44</f>
        <v>$ 000s</v>
      </c>
      <c r="H54" s="371">
        <f ca="1" xml:space="preserve"> 'FS Qtr'!H$44</f>
        <v>6876.1605211032402</v>
      </c>
      <c r="I54" s="429"/>
      <c r="J54" s="470" t="str">
        <f ca="1" xml:space="preserve"> IF(ABS(K54) &gt; TRK_TOL, "tu", "vw")</f>
        <v>vw</v>
      </c>
      <c r="K54" s="253">
        <f ca="1" xml:space="preserve"> H54 - INDEX(M54:R54, $J$5)</f>
        <v>0</v>
      </c>
      <c r="L54" s="419">
        <f ca="1" xml:space="preserve"> IF(ABS(K54) &gt; TRK_TOL, IF(INDEX(M54:R54, $J$5) = 0, 0, H54 / INDEX(M54:R54, $J$5) - 1), 0)</f>
        <v>0</v>
      </c>
      <c r="M54" s="443"/>
      <c r="N54" s="431">
        <v>6876.1605211032402</v>
      </c>
      <c r="O54" s="431">
        <v>0</v>
      </c>
      <c r="P54" s="431">
        <v>0</v>
      </c>
      <c r="Q54" s="431">
        <v>0</v>
      </c>
      <c r="R54" s="443"/>
    </row>
    <row r="55" spans="1:18" s="446" customFormat="1" outlineLevel="1" x14ac:dyDescent="0.25">
      <c r="A55" s="151"/>
      <c r="B55" s="153"/>
      <c r="C55" s="160"/>
      <c r="D55" s="150"/>
      <c r="E55" s="371" t="str">
        <f xml:space="preserve"> 'FS Qtr'!E$46</f>
        <v>RCF principal repayment</v>
      </c>
      <c r="F55" s="371">
        <f xml:space="preserve"> 'FS Qtr'!F$46</f>
        <v>0</v>
      </c>
      <c r="G55" s="371" t="str">
        <f xml:space="preserve"> 'FS Qtr'!G$46</f>
        <v>$ 000s</v>
      </c>
      <c r="H55" s="371">
        <f ca="1" xml:space="preserve"> 'FS Qtr'!H$46</f>
        <v>-6984.4135899303401</v>
      </c>
      <c r="I55" s="429"/>
      <c r="J55" s="470" t="str">
        <f ca="1" xml:space="preserve"> IF(ABS(K55) &gt; TRK_TOL, "tu", "vw")</f>
        <v>vw</v>
      </c>
      <c r="K55" s="253">
        <f ca="1" xml:space="preserve"> H55 - INDEX(M55:R55, $J$5)</f>
        <v>0</v>
      </c>
      <c r="L55" s="419">
        <f ca="1" xml:space="preserve"> IF(ABS(K55) &gt; TRK_TOL, IF(INDEX(M55:R55, $J$5) = 0, 0, H55 / INDEX(M55:R55, $J$5) - 1), 0)</f>
        <v>0</v>
      </c>
      <c r="M55" s="443"/>
      <c r="N55" s="431">
        <v>-6984.4135899303401</v>
      </c>
      <c r="O55" s="431">
        <v>0</v>
      </c>
      <c r="P55" s="431">
        <v>0</v>
      </c>
      <c r="Q55" s="431">
        <v>0</v>
      </c>
      <c r="R55" s="443"/>
    </row>
    <row r="56" spans="1:18" s="446" customFormat="1" outlineLevel="1" x14ac:dyDescent="0.25">
      <c r="A56" s="151"/>
      <c r="B56" s="153"/>
      <c r="C56" s="160"/>
      <c r="D56" s="150"/>
      <c r="E56" s="371" t="str">
        <f xml:space="preserve"> 'FS Qtr'!E$45</f>
        <v>RCF interest paid</v>
      </c>
      <c r="F56" s="371">
        <f xml:space="preserve"> 'FS Qtr'!F$45</f>
        <v>0</v>
      </c>
      <c r="G56" s="371" t="str">
        <f xml:space="preserve"> 'FS Qtr'!G$45</f>
        <v>$ 000s</v>
      </c>
      <c r="H56" s="371">
        <f ca="1" xml:space="preserve"> 'FS Qtr'!H$45</f>
        <v>-211.86054556122033</v>
      </c>
      <c r="I56" s="429"/>
      <c r="J56" s="470" t="str">
        <f ca="1" xml:space="preserve"> IF(ABS(K56) &gt; TRK_TOL, "tu", "vw")</f>
        <v>vw</v>
      </c>
      <c r="K56" s="253">
        <f ca="1" xml:space="preserve"> H56 - INDEX(M56:R56, $J$5)</f>
        <v>0</v>
      </c>
      <c r="L56" s="419">
        <f ca="1" xml:space="preserve"> IF(ABS(K56) &gt; TRK_TOL, IF(INDEX(M56:R56, $J$5) = 0, 0, H56 / INDEX(M56:R56, $J$5) - 1), 0)</f>
        <v>0</v>
      </c>
      <c r="M56" s="443"/>
      <c r="N56" s="431">
        <v>-211.86054556122033</v>
      </c>
      <c r="O56" s="431">
        <v>0</v>
      </c>
      <c r="P56" s="431">
        <v>0</v>
      </c>
      <c r="Q56" s="431">
        <v>0</v>
      </c>
      <c r="R56" s="443"/>
    </row>
    <row r="57" spans="1:18" s="446" customFormat="1" outlineLevel="1" x14ac:dyDescent="0.25">
      <c r="A57" s="151"/>
      <c r="B57" s="153"/>
      <c r="C57" s="160"/>
      <c r="D57" s="150"/>
      <c r="E57" s="515" t="str">
        <f xml:space="preserve"> 'FS Qtr'!E$47</f>
        <v>Cash available for shareholders</v>
      </c>
      <c r="F57" s="515">
        <f xml:space="preserve"> 'FS Qtr'!F$47</f>
        <v>0</v>
      </c>
      <c r="G57" s="515" t="str">
        <f xml:space="preserve"> 'FS Qtr'!G$47</f>
        <v>$ 000s</v>
      </c>
      <c r="H57" s="515">
        <f ca="1" xml:space="preserve"> 'FS Qtr'!H$47</f>
        <v>247633.25471094766</v>
      </c>
      <c r="I57" s="434"/>
      <c r="J57" s="472" t="str">
        <f ca="1" xml:space="preserve"> IF(ABS(K57) &gt; TRK_TOL, "tu", "vw")</f>
        <v>vw</v>
      </c>
      <c r="K57" s="435">
        <f ca="1" xml:space="preserve"> H57 - INDEX(M57:R57, $J$5)</f>
        <v>0</v>
      </c>
      <c r="L57" s="436">
        <f ca="1" xml:space="preserve"> IF(ABS(K57) &gt; TRK_TOL, IF(INDEX(M57:R57, $J$5) = 0, 0, H57 / INDEX(M57:R57, $J$5) - 1), 0)</f>
        <v>0</v>
      </c>
      <c r="M57" s="437"/>
      <c r="N57" s="438">
        <v>247633.25471094766</v>
      </c>
      <c r="O57" s="438">
        <v>333909.67882059299</v>
      </c>
      <c r="P57" s="438">
        <v>337738.64458162984</v>
      </c>
      <c r="Q57" s="438">
        <v>330080.71305955591</v>
      </c>
      <c r="R57" s="437"/>
    </row>
    <row r="58" spans="1:18" s="446" customFormat="1" outlineLevel="1" x14ac:dyDescent="0.25">
      <c r="A58" s="151"/>
      <c r="B58" s="153"/>
      <c r="C58" s="160"/>
      <c r="D58" s="150"/>
      <c r="E58" s="311"/>
      <c r="F58" s="311"/>
      <c r="G58" s="311"/>
      <c r="H58" s="311"/>
      <c r="I58" s="429"/>
      <c r="J58" s="473"/>
      <c r="K58" s="253"/>
      <c r="L58" s="419"/>
      <c r="M58" s="443"/>
      <c r="N58" s="431"/>
      <c r="O58" s="431"/>
      <c r="P58" s="431"/>
      <c r="Q58" s="431"/>
      <c r="R58" s="443"/>
    </row>
    <row r="59" spans="1:18" s="446" customFormat="1" outlineLevel="1" x14ac:dyDescent="0.25">
      <c r="A59" s="151"/>
      <c r="B59" s="153"/>
      <c r="C59" s="160"/>
      <c r="D59" s="150"/>
      <c r="E59" s="371" t="str">
        <f xml:space="preserve"> 'FS Qtr'!E$49</f>
        <v>Share capital redemption</v>
      </c>
      <c r="F59" s="371">
        <f xml:space="preserve"> 'FS Qtr'!F$49</f>
        <v>0</v>
      </c>
      <c r="G59" s="371" t="str">
        <f xml:space="preserve"> 'FS Qtr'!G$49</f>
        <v>$ 000s</v>
      </c>
      <c r="H59" s="371">
        <f xml:space="preserve"> 'FS Qtr'!H$49</f>
        <v>-30000.000000000004</v>
      </c>
      <c r="I59" s="429"/>
      <c r="J59" s="473" t="str">
        <f xml:space="preserve"> IF(ABS(K59) &gt; TRK_TOL, "tu", "vw")</f>
        <v>vw</v>
      </c>
      <c r="K59" s="253">
        <f xml:space="preserve"> H59 - INDEX(M59:R59, $J$5)</f>
        <v>0</v>
      </c>
      <c r="L59" s="419">
        <f xml:space="preserve"> IF(ABS(K59) &gt; TRK_TOL, IF(INDEX(M59:R59, $J$5) = 0, 0, H59 / INDEX(M59:R59, $J$5) - 1), 0)</f>
        <v>0</v>
      </c>
      <c r="M59" s="443"/>
      <c r="N59" s="431">
        <v>-30000.000000000004</v>
      </c>
      <c r="O59" s="431">
        <v>-100000</v>
      </c>
      <c r="P59" s="431">
        <v>-100000</v>
      </c>
      <c r="Q59" s="431">
        <v>-100000</v>
      </c>
      <c r="R59" s="443"/>
    </row>
    <row r="60" spans="1:18" s="446" customFormat="1" outlineLevel="1" x14ac:dyDescent="0.25">
      <c r="A60" s="151"/>
      <c r="B60" s="153"/>
      <c r="C60" s="160"/>
      <c r="D60" s="150"/>
      <c r="E60" s="515" t="str">
        <f xml:space="preserve"> 'FS Qtr'!E$50</f>
        <v>Cash flow available for dividends</v>
      </c>
      <c r="F60" s="515">
        <f xml:space="preserve"> 'FS Qtr'!F$50</f>
        <v>0</v>
      </c>
      <c r="G60" s="515" t="str">
        <f xml:space="preserve"> 'FS Qtr'!G$50</f>
        <v>$ 000s</v>
      </c>
      <c r="H60" s="515">
        <f ca="1" xml:space="preserve"> 'FS Qtr'!H$50</f>
        <v>217633.25471094766</v>
      </c>
      <c r="I60" s="475"/>
      <c r="J60" s="472" t="str">
        <f xml:space="preserve"> IF(ABS(K60) &gt; TRK_TOL, "tu", "vw")</f>
        <v>vw</v>
      </c>
      <c r="K60" s="476"/>
      <c r="L60" s="477"/>
      <c r="M60" s="437"/>
      <c r="N60" s="438">
        <v>217633.25471094766</v>
      </c>
      <c r="O60" s="438">
        <v>233909.67882059299</v>
      </c>
      <c r="P60" s="438">
        <v>237738.64458162984</v>
      </c>
      <c r="Q60" s="438">
        <v>230080.71305955591</v>
      </c>
      <c r="R60" s="437"/>
    </row>
    <row r="61" spans="1:18" s="446" customFormat="1" outlineLevel="1" x14ac:dyDescent="0.25">
      <c r="A61" s="151"/>
      <c r="B61" s="153"/>
      <c r="C61" s="160"/>
      <c r="D61" s="150"/>
      <c r="E61" s="311"/>
      <c r="F61" s="311"/>
      <c r="G61" s="311"/>
      <c r="H61" s="311"/>
      <c r="I61" s="429"/>
      <c r="J61" s="473"/>
      <c r="K61" s="253"/>
      <c r="L61" s="419"/>
      <c r="M61" s="443"/>
      <c r="N61" s="431"/>
      <c r="O61" s="431"/>
      <c r="P61" s="431"/>
      <c r="Q61" s="431"/>
      <c r="R61" s="443"/>
    </row>
    <row r="62" spans="1:18" s="446" customFormat="1" outlineLevel="1" x14ac:dyDescent="0.25">
      <c r="A62" s="151"/>
      <c r="B62" s="153"/>
      <c r="C62" s="160"/>
      <c r="D62" s="150"/>
      <c r="E62" s="371" t="str">
        <f xml:space="preserve"> 'FS Qtr'!E$52</f>
        <v>Dividends paid</v>
      </c>
      <c r="F62" s="371">
        <f xml:space="preserve"> 'FS Qtr'!F$52</f>
        <v>0</v>
      </c>
      <c r="G62" s="371" t="str">
        <f xml:space="preserve"> 'FS Qtr'!G$52</f>
        <v>$ 000s</v>
      </c>
      <c r="H62" s="371">
        <f ca="1" xml:space="preserve"> 'FS Qtr'!H$52</f>
        <v>-217633.25471094763</v>
      </c>
      <c r="I62" s="429"/>
      <c r="J62" s="473" t="str">
        <f ca="1" xml:space="preserve"> IF(ABS(K62) &gt; TRK_TOL, "tu", "vw")</f>
        <v>vw</v>
      </c>
      <c r="K62" s="253">
        <f ca="1" xml:space="preserve"> H62 - INDEX(M62:R62, $J$5)</f>
        <v>0</v>
      </c>
      <c r="L62" s="419">
        <f ca="1" xml:space="preserve"> IF(ABS(K62) &gt; TRK_TOL, IF(INDEX(M62:R62, $J$5) = 0, 0, H62 / INDEX(M62:R62, $J$5) - 1), 0)</f>
        <v>0</v>
      </c>
      <c r="M62" s="443"/>
      <c r="N62" s="431">
        <v>-217633.25471094763</v>
      </c>
      <c r="O62" s="431">
        <v>-233909.67882059276</v>
      </c>
      <c r="P62" s="431">
        <v>-237738.64458162984</v>
      </c>
      <c r="Q62" s="431">
        <v>-230080.71305955577</v>
      </c>
      <c r="R62" s="443"/>
    </row>
    <row r="63" spans="1:18" s="446" customFormat="1" outlineLevel="1" x14ac:dyDescent="0.25">
      <c r="A63" s="151"/>
      <c r="B63" s="153"/>
      <c r="C63" s="160"/>
      <c r="D63" s="150"/>
      <c r="E63" s="515" t="str">
        <f xml:space="preserve"> 'FS Qtr'!E$53</f>
        <v>Net cash flow</v>
      </c>
      <c r="F63" s="515">
        <f xml:space="preserve"> 'FS Qtr'!F$53</f>
        <v>0</v>
      </c>
      <c r="G63" s="515" t="str">
        <f xml:space="preserve"> 'FS Qtr'!G$53</f>
        <v>$ 000s</v>
      </c>
      <c r="H63" s="515">
        <f ca="1" xml:space="preserve"> 'FS Qtr'!H$53</f>
        <v>-1.0913936421275139E-11</v>
      </c>
      <c r="I63" s="434"/>
      <c r="J63" s="472" t="str">
        <f xml:space="preserve"> IF(ABS(K63) &gt; TRK_TOL, "tu", "vw")</f>
        <v>vw</v>
      </c>
      <c r="K63" s="435"/>
      <c r="L63" s="436"/>
      <c r="M63" s="437"/>
      <c r="N63" s="438">
        <v>-1.0913936421275139E-11</v>
      </c>
      <c r="O63" s="438">
        <v>0</v>
      </c>
      <c r="P63" s="438">
        <v>0</v>
      </c>
      <c r="Q63" s="438">
        <v>0</v>
      </c>
      <c r="R63" s="437"/>
    </row>
    <row r="64" spans="1:18" s="446" customFormat="1" outlineLevel="1" x14ac:dyDescent="0.25">
      <c r="A64" s="151"/>
      <c r="B64" s="153"/>
      <c r="C64" s="150"/>
      <c r="D64" s="150"/>
      <c r="E64" s="429"/>
      <c r="F64" s="429"/>
      <c r="G64" s="429"/>
      <c r="H64" s="429"/>
      <c r="I64" s="429"/>
      <c r="J64" s="474"/>
      <c r="K64" s="447"/>
      <c r="L64" s="448"/>
      <c r="M64" s="443"/>
      <c r="N64" s="431"/>
      <c r="O64" s="431"/>
      <c r="P64" s="431"/>
      <c r="Q64" s="431"/>
      <c r="R64" s="443"/>
    </row>
    <row r="65" spans="1:18" s="256" customFormat="1" x14ac:dyDescent="0.25">
      <c r="A65" s="151"/>
      <c r="B65" s="153"/>
      <c r="C65" s="150"/>
      <c r="D65" s="150"/>
      <c r="E65" s="429"/>
      <c r="F65" s="429"/>
      <c r="G65" s="429"/>
      <c r="H65" s="429"/>
      <c r="I65" s="429"/>
      <c r="J65" s="471"/>
      <c r="K65" s="254"/>
      <c r="L65" s="420"/>
      <c r="M65" s="441"/>
      <c r="N65" s="431"/>
      <c r="O65" s="431"/>
      <c r="P65" s="431"/>
      <c r="Q65" s="431"/>
      <c r="R65" s="441"/>
    </row>
    <row r="66" spans="1:18" s="316" customFormat="1" x14ac:dyDescent="0.25">
      <c r="A66" s="140" t="s">
        <v>105</v>
      </c>
      <c r="B66" s="150"/>
      <c r="C66" s="150"/>
      <c r="D66" s="150"/>
      <c r="E66" s="444"/>
      <c r="F66" s="449"/>
      <c r="G66" s="444"/>
      <c r="H66" s="444"/>
      <c r="I66" s="444"/>
      <c r="J66" s="468"/>
      <c r="K66" s="255"/>
      <c r="L66" s="421"/>
      <c r="M66" s="441"/>
      <c r="N66" s="450"/>
      <c r="O66" s="450"/>
      <c r="P66" s="450"/>
      <c r="Q66" s="450"/>
      <c r="R66" s="441"/>
    </row>
    <row r="67" spans="1:18" s="256" customFormat="1" outlineLevel="1" x14ac:dyDescent="0.25">
      <c r="A67" s="166"/>
      <c r="B67" s="166"/>
      <c r="C67" s="167"/>
      <c r="D67" s="168"/>
      <c r="E67" s="377" t="s">
        <v>71</v>
      </c>
      <c r="F67" s="451"/>
      <c r="G67" s="452"/>
      <c r="H67" s="453">
        <f ca="1" xml:space="preserve"> NOW()</f>
        <v>43937.64923865741</v>
      </c>
      <c r="I67" s="444"/>
      <c r="J67" s="471"/>
      <c r="K67" s="255"/>
      <c r="L67" s="421"/>
      <c r="M67" s="441"/>
      <c r="N67" s="454">
        <v>43926.367382870369</v>
      </c>
      <c r="O67" s="454">
        <v>43915.310571296293</v>
      </c>
      <c r="P67" s="454">
        <v>43915.310834143522</v>
      </c>
      <c r="Q67" s="454">
        <v>43915.311705324071</v>
      </c>
      <c r="R67" s="441"/>
    </row>
    <row r="68" spans="1:18" s="256" customFormat="1" outlineLevel="1" x14ac:dyDescent="0.25">
      <c r="A68" s="140"/>
      <c r="B68" s="140"/>
      <c r="C68" s="141"/>
      <c r="D68" s="150"/>
      <c r="E68" s="455" t="s">
        <v>106</v>
      </c>
      <c r="F68" s="451"/>
      <c r="G68" s="455"/>
      <c r="H68" s="456" t="str">
        <f ca="1" xml:space="preserve"> MID(CELL("filename",$A$1), SEARCH("[", CELL("filename",$A$1)) + 1, SEARCH("]", CELL("filename",$A$1)) - SEARCH("[", CELL("filename",$A$1)) - 1)</f>
        <v>EFM m15.2 BEG 01a.xlsx</v>
      </c>
      <c r="I68" s="444"/>
      <c r="J68" s="471"/>
      <c r="K68" s="255"/>
      <c r="L68" s="421"/>
      <c r="M68" s="441"/>
      <c r="N68" s="457" t="s">
        <v>305</v>
      </c>
      <c r="O68" s="457" t="s">
        <v>201</v>
      </c>
      <c r="P68" s="457" t="s">
        <v>201</v>
      </c>
      <c r="Q68" s="457" t="s">
        <v>201</v>
      </c>
      <c r="R68" s="441"/>
    </row>
    <row r="69" spans="1:18" s="256" customFormat="1" outlineLevel="1" x14ac:dyDescent="0.25">
      <c r="A69" s="140"/>
      <c r="B69" s="140"/>
      <c r="C69" s="141"/>
      <c r="D69" s="151"/>
      <c r="E69" s="458"/>
      <c r="F69" s="449"/>
      <c r="G69" s="444"/>
      <c r="H69" s="444"/>
      <c r="I69" s="444"/>
      <c r="J69" s="468"/>
      <c r="K69" s="255"/>
      <c r="L69" s="421"/>
      <c r="M69" s="441"/>
      <c r="N69" s="444"/>
      <c r="O69" s="444"/>
      <c r="P69" s="444"/>
      <c r="Q69" s="444"/>
      <c r="R69" s="441"/>
    </row>
    <row r="70" spans="1:18" s="256" customFormat="1" x14ac:dyDescent="0.25">
      <c r="A70" s="140"/>
      <c r="B70" s="140"/>
      <c r="C70" s="141"/>
      <c r="D70" s="151"/>
      <c r="E70" s="458"/>
      <c r="F70" s="449"/>
      <c r="G70" s="444"/>
      <c r="H70" s="444"/>
      <c r="I70" s="444"/>
      <c r="J70" s="468"/>
      <c r="K70" s="255"/>
      <c r="L70" s="421"/>
      <c r="M70" s="441"/>
      <c r="N70" s="444"/>
      <c r="O70" s="444"/>
      <c r="P70" s="444"/>
      <c r="Q70" s="444"/>
      <c r="R70" s="441"/>
    </row>
    <row r="71" spans="1:18" s="439" customFormat="1" x14ac:dyDescent="0.25">
      <c r="A71" s="339"/>
      <c r="B71" s="339"/>
      <c r="C71" s="340"/>
      <c r="D71" s="341"/>
      <c r="E71" s="459" t="s">
        <v>67</v>
      </c>
      <c r="F71" s="460"/>
      <c r="G71" s="461"/>
      <c r="H71" s="461"/>
      <c r="I71" s="462"/>
      <c r="J71" s="469" t="s">
        <v>72</v>
      </c>
      <c r="K71" s="430"/>
      <c r="L71" s="463"/>
      <c r="M71" s="441"/>
      <c r="N71" s="464"/>
      <c r="O71" s="464"/>
      <c r="P71" s="464"/>
      <c r="Q71" s="464"/>
      <c r="R71" s="441"/>
    </row>
    <row r="72" spans="1:18" s="256" customFormat="1" x14ac:dyDescent="0.25">
      <c r="A72" s="170"/>
      <c r="B72" s="170"/>
      <c r="C72" s="147"/>
      <c r="D72" s="142"/>
      <c r="E72" s="455"/>
      <c r="F72" s="455"/>
      <c r="G72" s="455"/>
      <c r="H72" s="455"/>
      <c r="I72" s="444"/>
      <c r="J72" s="471"/>
      <c r="K72" s="254"/>
      <c r="L72" s="420"/>
      <c r="M72" s="441"/>
      <c r="N72" s="455"/>
      <c r="O72" s="455"/>
      <c r="P72" s="455"/>
      <c r="Q72" s="455"/>
      <c r="R72" s="441"/>
    </row>
  </sheetData>
  <conditionalFormatting sqref="J8">
    <cfRule type="cellIs" dxfId="36" priority="18" operator="equal">
      <formula>"tu"</formula>
    </cfRule>
  </conditionalFormatting>
  <conditionalFormatting sqref="J10:J13">
    <cfRule type="cellIs" dxfId="35" priority="17" operator="equal">
      <formula>"tu"</formula>
    </cfRule>
  </conditionalFormatting>
  <conditionalFormatting sqref="J19:J28 J30:J31 J33:J34">
    <cfRule type="cellIs" dxfId="34" priority="16" operator="equal">
      <formula>"tu"</formula>
    </cfRule>
  </conditionalFormatting>
  <conditionalFormatting sqref="J40:J45 J47:J48 J52:J53 J58:J63">
    <cfRule type="cellIs" dxfId="33" priority="11" operator="equal">
      <formula>"tu"</formula>
    </cfRule>
  </conditionalFormatting>
  <conditionalFormatting sqref="J49">
    <cfRule type="cellIs" dxfId="32" priority="8" operator="equal">
      <formula>"tu"</formula>
    </cfRule>
  </conditionalFormatting>
  <conditionalFormatting sqref="J50">
    <cfRule type="cellIs" dxfId="31" priority="7" operator="equal">
      <formula>"tu"</formula>
    </cfRule>
  </conditionalFormatting>
  <conditionalFormatting sqref="J51">
    <cfRule type="cellIs" dxfId="30" priority="6" operator="equal">
      <formula>"tu"</formula>
    </cfRule>
  </conditionalFormatting>
  <conditionalFormatting sqref="J46">
    <cfRule type="cellIs" dxfId="29" priority="5" operator="equal">
      <formula>"tu"</formula>
    </cfRule>
  </conditionalFormatting>
  <conditionalFormatting sqref="J54:J57">
    <cfRule type="cellIs" dxfId="28" priority="4" operator="equal">
      <formula>"tu"</formula>
    </cfRule>
  </conditionalFormatting>
  <conditionalFormatting sqref="J29">
    <cfRule type="cellIs" dxfId="27" priority="3" operator="equal">
      <formula>"tu"</formula>
    </cfRule>
  </conditionalFormatting>
  <conditionalFormatting sqref="J32">
    <cfRule type="cellIs" dxfId="26" priority="2" operator="equal">
      <formula>"tu"</formula>
    </cfRule>
  </conditionalFormatting>
  <conditionalFormatting sqref="J35">
    <cfRule type="cellIs" dxfId="25" priority="1" operator="equal">
      <formula>"tu"</formula>
    </cfRule>
  </conditionalFormatting>
  <printOptions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r:id="rId1"/>
  <headerFooter alignWithMargins="0">
    <oddHeader>&amp;LPROJECT YAHSAT&amp;CSheet:&amp;A&amp;RSTRICTLY CONFIDENTIAL</oddHeader>
    <oddFooter>&amp;L&amp;F ( Printed on &amp;D at &amp;T )&amp;RPage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">
    <tabColor indexed="41"/>
    <outlinePr summaryBelow="0" summaryRight="0"/>
  </sheetPr>
  <dimension ref="A1:I31"/>
  <sheetViews>
    <sheetView showGridLines="0" defaultGridColor="0" colorId="22" workbookViewId="0">
      <pane xSplit="9" ySplit="5" topLeftCell="XER6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x14ac:dyDescent="0.25"/>
  <cols>
    <col min="1" max="1" width="1.36328125" style="120" customWidth="1"/>
    <col min="2" max="2" width="1.36328125" style="116" customWidth="1"/>
    <col min="3" max="3" width="1.36328125" style="117" customWidth="1"/>
    <col min="4" max="4" width="1.36328125" style="118" customWidth="1"/>
    <col min="5" max="5" width="40.6328125" style="119" customWidth="1"/>
    <col min="6" max="6" width="12.6328125" style="119" customWidth="1"/>
    <col min="7" max="8" width="11.6328125" style="119" customWidth="1"/>
    <col min="9" max="9" width="2.6328125" style="119" customWidth="1"/>
    <col min="10" max="16384" width="11.6328125" hidden="1"/>
  </cols>
  <sheetData>
    <row r="1" spans="1:9" ht="25" x14ac:dyDescent="0.25">
      <c r="A1" s="24" t="str">
        <f ca="1" xml:space="preserve"> RIGHT(CELL("filename", A1), LEN(CELL("filename", A1)) - SEARCH("]", CELL("filename", A1))) &amp; " - " &amp; InpC!F3</f>
        <v>Check - Scenario 1</v>
      </c>
    </row>
    <row r="2" spans="1:9" x14ac:dyDescent="0.25">
      <c r="A2" s="22"/>
      <c r="B2" s="23"/>
      <c r="C2" s="46"/>
      <c r="D2" s="47"/>
      <c r="E2" s="22"/>
      <c r="F2" s="350">
        <f ca="1" xml:space="preserve"> F9</f>
        <v>0</v>
      </c>
      <c r="G2" s="42" t="s">
        <v>23</v>
      </c>
      <c r="H2" s="22"/>
      <c r="I2" s="22"/>
    </row>
    <row r="3" spans="1:9" x14ac:dyDescent="0.25">
      <c r="F3" s="350">
        <f ca="1" xml:space="preserve"> Output!J2</f>
        <v>0</v>
      </c>
      <c r="G3" s="121" t="s">
        <v>25</v>
      </c>
    </row>
    <row r="4" spans="1:9" x14ac:dyDescent="0.25">
      <c r="F4" s="350">
        <f xml:space="preserve"> Check!$F$21</f>
        <v>0</v>
      </c>
      <c r="G4" s="121" t="s">
        <v>24</v>
      </c>
    </row>
    <row r="5" spans="1:9" x14ac:dyDescent="0.25">
      <c r="F5" s="44" t="s">
        <v>19</v>
      </c>
      <c r="G5" s="45" t="s">
        <v>17</v>
      </c>
      <c r="H5" s="120"/>
    </row>
    <row r="7" spans="1:9" x14ac:dyDescent="0.25">
      <c r="A7" s="120" t="s">
        <v>32</v>
      </c>
    </row>
    <row r="9" spans="1:9" x14ac:dyDescent="0.25">
      <c r="E9" s="119" t="s">
        <v>33</v>
      </c>
      <c r="F9" s="350">
        <f ca="1" xml:space="preserve"> SUM(F10:F16)</f>
        <v>0</v>
      </c>
      <c r="G9" s="119" t="s">
        <v>20</v>
      </c>
    </row>
    <row r="10" spans="1:9" s="246" customFormat="1" x14ac:dyDescent="0.25">
      <c r="A10" s="317"/>
      <c r="B10" s="317"/>
      <c r="C10" s="318"/>
      <c r="D10" s="319"/>
      <c r="E10" s="211" t="s">
        <v>34</v>
      </c>
      <c r="F10" s="211" t="s">
        <v>35</v>
      </c>
      <c r="G10" s="212"/>
      <c r="H10" s="212"/>
      <c r="I10" s="212"/>
    </row>
    <row r="12" spans="1:9" x14ac:dyDescent="0.25">
      <c r="E12" s="171" t="str">
        <f xml:space="preserve"> 'FS Qtr'!E$83</f>
        <v>Balance sheet check</v>
      </c>
      <c r="F12" s="350">
        <f ca="1" xml:space="preserve"> 'FS Qtr'!F$83</f>
        <v>0</v>
      </c>
      <c r="G12" s="171" t="str">
        <f xml:space="preserve"> 'FS Qtr'!G$83</f>
        <v>check</v>
      </c>
    </row>
    <row r="13" spans="1:9" x14ac:dyDescent="0.25">
      <c r="E13" s="171" t="str">
        <f xml:space="preserve"> 'FS Ann'!E$83</f>
        <v>Annual balance sheet check</v>
      </c>
      <c r="F13" s="350">
        <f ca="1" xml:space="preserve"> 'FS Ann'!F$83</f>
        <v>0</v>
      </c>
      <c r="G13" s="171" t="str">
        <f xml:space="preserve"> 'FS Ann'!G$83</f>
        <v>check</v>
      </c>
    </row>
    <row r="16" spans="1:9" s="246" customFormat="1" x14ac:dyDescent="0.25">
      <c r="A16" s="317"/>
      <c r="B16" s="317"/>
      <c r="C16" s="318"/>
      <c r="D16" s="319"/>
      <c r="E16" s="211" t="s">
        <v>34</v>
      </c>
      <c r="F16" s="211" t="s">
        <v>36</v>
      </c>
      <c r="G16" s="212"/>
      <c r="H16" s="212"/>
      <c r="I16" s="212"/>
    </row>
    <row r="19" spans="1:9" x14ac:dyDescent="0.25">
      <c r="A19" s="120" t="s">
        <v>37</v>
      </c>
    </row>
    <row r="21" spans="1:9" x14ac:dyDescent="0.25">
      <c r="E21" s="119" t="s">
        <v>38</v>
      </c>
      <c r="F21" s="350">
        <f xml:space="preserve"> SUM(F22:F31)</f>
        <v>0</v>
      </c>
      <c r="G21" s="119" t="s">
        <v>39</v>
      </c>
    </row>
    <row r="22" spans="1:9" s="246" customFormat="1" x14ac:dyDescent="0.25">
      <c r="A22" s="317"/>
      <c r="B22" s="317"/>
      <c r="C22" s="318"/>
      <c r="D22" s="319"/>
      <c r="E22" s="211" t="s">
        <v>34</v>
      </c>
      <c r="F22" s="211" t="s">
        <v>35</v>
      </c>
      <c r="G22" s="212"/>
      <c r="H22" s="212"/>
      <c r="I22" s="212"/>
    </row>
    <row r="31" spans="1:9" s="322" customFormat="1" x14ac:dyDescent="0.25">
      <c r="A31" s="320"/>
      <c r="B31" s="320"/>
      <c r="C31" s="321"/>
      <c r="D31" s="239"/>
      <c r="E31" s="239" t="s">
        <v>34</v>
      </c>
      <c r="F31" s="239" t="s">
        <v>36</v>
      </c>
      <c r="G31" s="239"/>
      <c r="H31" s="239"/>
      <c r="I31" s="239"/>
    </row>
  </sheetData>
  <conditionalFormatting sqref="F2:F4">
    <cfRule type="cellIs" dxfId="24" priority="13" stopIfTrue="1" operator="notEqual">
      <formula>0</formula>
    </cfRule>
    <cfRule type="cellIs" dxfId="23" priority="14" stopIfTrue="1" operator="equal">
      <formula>""</formula>
    </cfRule>
  </conditionalFormatting>
  <conditionalFormatting sqref="F2:F4">
    <cfRule type="cellIs" dxfId="22" priority="15" stopIfTrue="1" operator="notEqual">
      <formula>0</formula>
    </cfRule>
    <cfRule type="cellIs" dxfId="21" priority="16" stopIfTrue="1" operator="equal">
      <formula>""</formula>
    </cfRule>
  </conditionalFormatting>
  <conditionalFormatting sqref="F9">
    <cfRule type="cellIs" dxfId="20" priority="9" stopIfTrue="1" operator="notEqual">
      <formula>0</formula>
    </cfRule>
    <cfRule type="cellIs" dxfId="19" priority="10" stopIfTrue="1" operator="equal">
      <formula>""</formula>
    </cfRule>
  </conditionalFormatting>
  <conditionalFormatting sqref="F9">
    <cfRule type="cellIs" dxfId="18" priority="11" stopIfTrue="1" operator="notEqual">
      <formula>0</formula>
    </cfRule>
    <cfRule type="cellIs" dxfId="17" priority="12" stopIfTrue="1" operator="equal">
      <formula>""</formula>
    </cfRule>
  </conditionalFormatting>
  <conditionalFormatting sqref="F21">
    <cfRule type="cellIs" dxfId="16" priority="5" stopIfTrue="1" operator="notEqual">
      <formula>0</formula>
    </cfRule>
    <cfRule type="cellIs" dxfId="15" priority="6" stopIfTrue="1" operator="equal">
      <formula>""</formula>
    </cfRule>
  </conditionalFormatting>
  <conditionalFormatting sqref="F21">
    <cfRule type="cellIs" dxfId="14" priority="7" stopIfTrue="1" operator="notEqual">
      <formula>0</formula>
    </cfRule>
    <cfRule type="cellIs" dxfId="13" priority="8" stopIfTrue="1" operator="equal">
      <formula>""</formula>
    </cfRule>
  </conditionalFormatting>
  <conditionalFormatting sqref="F12:F13">
    <cfRule type="cellIs" dxfId="12" priority="1" stopIfTrue="1" operator="notEqual">
      <formula>0</formula>
    </cfRule>
    <cfRule type="cellIs" dxfId="11" priority="2" stopIfTrue="1" operator="equal">
      <formula>""</formula>
    </cfRule>
  </conditionalFormatting>
  <conditionalFormatting sqref="F12:F13">
    <cfRule type="cellIs" dxfId="10" priority="3" stopIfTrue="1" operator="notEqual">
      <formula>0</formula>
    </cfRule>
    <cfRule type="cellIs" dxfId="9" priority="4" stopIfTrue="1" operator="equal">
      <formula>""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>
    <tabColor rgb="FFFFFF00"/>
    <outlinePr summaryBelow="0" summaryRight="0"/>
  </sheetPr>
  <dimension ref="A1:PY24"/>
  <sheetViews>
    <sheetView defaultGridColor="0" colorId="8" workbookViewId="0">
      <pane xSplit="9" ySplit="5" topLeftCell="J6" activePane="bottomRight" state="frozen"/>
      <selection activeCell="E42" sqref="E42"/>
      <selection pane="topRight" activeCell="E42" sqref="E42"/>
      <selection pane="bottomLeft" activeCell="E42" sqref="E42"/>
      <selection pane="bottomRight" activeCell="E42" sqref="E42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Tmp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8" spans="1:441" s="293" customFormat="1" x14ac:dyDescent="0.25">
      <c r="A8" s="288"/>
      <c r="B8" s="288"/>
      <c r="C8" s="289"/>
      <c r="D8" s="290"/>
      <c r="E8" s="291" t="s">
        <v>7</v>
      </c>
      <c r="F8" s="291"/>
      <c r="G8" s="291"/>
      <c r="H8" s="291"/>
      <c r="I8" s="292"/>
      <c r="J8" s="291">
        <f t="shared" ref="J8:AO8" si="0" xml:space="preserve"> I11</f>
        <v>0</v>
      </c>
      <c r="K8" s="291">
        <f t="shared" si="0"/>
        <v>0</v>
      </c>
      <c r="L8" s="291">
        <f t="shared" si="0"/>
        <v>0</v>
      </c>
      <c r="M8" s="291">
        <f t="shared" si="0"/>
        <v>0</v>
      </c>
      <c r="N8" s="291">
        <f t="shared" si="0"/>
        <v>0</v>
      </c>
      <c r="O8" s="291">
        <f t="shared" si="0"/>
        <v>0</v>
      </c>
      <c r="P8" s="291">
        <f t="shared" si="0"/>
        <v>0</v>
      </c>
      <c r="Q8" s="291">
        <f t="shared" si="0"/>
        <v>0</v>
      </c>
      <c r="R8" s="291">
        <f t="shared" si="0"/>
        <v>0</v>
      </c>
      <c r="S8" s="291">
        <f t="shared" si="0"/>
        <v>0</v>
      </c>
      <c r="T8" s="291">
        <f t="shared" si="0"/>
        <v>0</v>
      </c>
      <c r="U8" s="291">
        <f t="shared" si="0"/>
        <v>0</v>
      </c>
      <c r="V8" s="291">
        <f t="shared" si="0"/>
        <v>0</v>
      </c>
      <c r="W8" s="291">
        <f t="shared" si="0"/>
        <v>0</v>
      </c>
      <c r="X8" s="291">
        <f t="shared" si="0"/>
        <v>0</v>
      </c>
      <c r="Y8" s="291">
        <f t="shared" si="0"/>
        <v>0</v>
      </c>
      <c r="Z8" s="291">
        <f t="shared" si="0"/>
        <v>0</v>
      </c>
      <c r="AA8" s="291">
        <f t="shared" si="0"/>
        <v>0</v>
      </c>
      <c r="AB8" s="291">
        <f t="shared" si="0"/>
        <v>0</v>
      </c>
      <c r="AC8" s="291">
        <f t="shared" si="0"/>
        <v>0</v>
      </c>
      <c r="AD8" s="291">
        <f t="shared" si="0"/>
        <v>0</v>
      </c>
      <c r="AE8" s="291">
        <f t="shared" si="0"/>
        <v>0</v>
      </c>
      <c r="AF8" s="291">
        <f t="shared" si="0"/>
        <v>0</v>
      </c>
      <c r="AG8" s="291">
        <f t="shared" si="0"/>
        <v>0</v>
      </c>
      <c r="AH8" s="291">
        <f t="shared" si="0"/>
        <v>0</v>
      </c>
      <c r="AI8" s="291">
        <f t="shared" si="0"/>
        <v>0</v>
      </c>
      <c r="AJ8" s="291">
        <f t="shared" si="0"/>
        <v>0</v>
      </c>
      <c r="AK8" s="291">
        <f t="shared" si="0"/>
        <v>0</v>
      </c>
      <c r="AL8" s="291">
        <f t="shared" si="0"/>
        <v>0</v>
      </c>
      <c r="AM8" s="291">
        <f t="shared" si="0"/>
        <v>0</v>
      </c>
      <c r="AN8" s="291">
        <f t="shared" si="0"/>
        <v>0</v>
      </c>
      <c r="AO8" s="291">
        <f t="shared" si="0"/>
        <v>0</v>
      </c>
      <c r="AP8" s="291">
        <f t="shared" ref="AP8:BU8" si="1" xml:space="preserve"> AO11</f>
        <v>0</v>
      </c>
      <c r="AQ8" s="291">
        <f t="shared" si="1"/>
        <v>0</v>
      </c>
      <c r="AR8" s="291">
        <f t="shared" si="1"/>
        <v>0</v>
      </c>
      <c r="AS8" s="291">
        <f t="shared" si="1"/>
        <v>0</v>
      </c>
      <c r="AT8" s="291">
        <f t="shared" si="1"/>
        <v>0</v>
      </c>
      <c r="AU8" s="291">
        <f t="shared" si="1"/>
        <v>0</v>
      </c>
      <c r="AV8" s="291">
        <f t="shared" si="1"/>
        <v>0</v>
      </c>
      <c r="AW8" s="291">
        <f t="shared" si="1"/>
        <v>0</v>
      </c>
      <c r="AX8" s="291">
        <f t="shared" si="1"/>
        <v>0</v>
      </c>
      <c r="AY8" s="291">
        <f t="shared" si="1"/>
        <v>0</v>
      </c>
      <c r="AZ8" s="291">
        <f t="shared" si="1"/>
        <v>0</v>
      </c>
      <c r="BA8" s="291">
        <f t="shared" si="1"/>
        <v>0</v>
      </c>
      <c r="BB8" s="291">
        <f t="shared" si="1"/>
        <v>0</v>
      </c>
      <c r="BC8" s="291">
        <f t="shared" si="1"/>
        <v>0</v>
      </c>
      <c r="BD8" s="291">
        <f t="shared" si="1"/>
        <v>0</v>
      </c>
      <c r="BE8" s="291">
        <f t="shared" si="1"/>
        <v>0</v>
      </c>
      <c r="BF8" s="291">
        <f t="shared" si="1"/>
        <v>0</v>
      </c>
      <c r="BG8" s="291">
        <f t="shared" si="1"/>
        <v>0</v>
      </c>
      <c r="BH8" s="291">
        <f t="shared" si="1"/>
        <v>0</v>
      </c>
      <c r="BI8" s="291">
        <f t="shared" si="1"/>
        <v>0</v>
      </c>
      <c r="BJ8" s="291">
        <f t="shared" si="1"/>
        <v>0</v>
      </c>
      <c r="BK8" s="291">
        <f t="shared" si="1"/>
        <v>0</v>
      </c>
      <c r="BL8" s="291">
        <f t="shared" si="1"/>
        <v>0</v>
      </c>
      <c r="BM8" s="291">
        <f t="shared" si="1"/>
        <v>0</v>
      </c>
      <c r="BN8" s="291">
        <f t="shared" si="1"/>
        <v>0</v>
      </c>
      <c r="BO8" s="291">
        <f t="shared" si="1"/>
        <v>0</v>
      </c>
      <c r="BP8" s="291">
        <f t="shared" si="1"/>
        <v>0</v>
      </c>
      <c r="BQ8" s="291">
        <f t="shared" si="1"/>
        <v>0</v>
      </c>
      <c r="BR8" s="291">
        <f t="shared" si="1"/>
        <v>0</v>
      </c>
      <c r="BS8" s="291">
        <f t="shared" si="1"/>
        <v>0</v>
      </c>
      <c r="BT8" s="291">
        <f t="shared" si="1"/>
        <v>0</v>
      </c>
      <c r="BU8" s="291">
        <f t="shared" si="1"/>
        <v>0</v>
      </c>
      <c r="BV8" s="291">
        <f t="shared" ref="BV8:DA8" si="2" xml:space="preserve"> BU11</f>
        <v>0</v>
      </c>
      <c r="BW8" s="291">
        <f t="shared" si="2"/>
        <v>0</v>
      </c>
      <c r="BX8" s="291">
        <f t="shared" si="2"/>
        <v>0</v>
      </c>
      <c r="BY8" s="291">
        <f t="shared" si="2"/>
        <v>0</v>
      </c>
      <c r="BZ8" s="291">
        <f t="shared" si="2"/>
        <v>0</v>
      </c>
      <c r="CA8" s="291">
        <f t="shared" si="2"/>
        <v>0</v>
      </c>
      <c r="CB8" s="291">
        <f t="shared" si="2"/>
        <v>0</v>
      </c>
      <c r="CC8" s="291">
        <f t="shared" si="2"/>
        <v>0</v>
      </c>
      <c r="CD8" s="291">
        <f t="shared" si="2"/>
        <v>0</v>
      </c>
      <c r="CE8" s="291">
        <f t="shared" si="2"/>
        <v>0</v>
      </c>
      <c r="CF8" s="291">
        <f t="shared" si="2"/>
        <v>0</v>
      </c>
      <c r="CG8" s="291">
        <f t="shared" si="2"/>
        <v>0</v>
      </c>
      <c r="CH8" s="291">
        <f t="shared" si="2"/>
        <v>0</v>
      </c>
      <c r="CI8" s="291">
        <f t="shared" si="2"/>
        <v>0</v>
      </c>
      <c r="CJ8" s="291">
        <f t="shared" si="2"/>
        <v>0</v>
      </c>
      <c r="CK8" s="291">
        <f t="shared" si="2"/>
        <v>0</v>
      </c>
      <c r="CL8" s="291">
        <f t="shared" si="2"/>
        <v>0</v>
      </c>
      <c r="CM8" s="291">
        <f t="shared" si="2"/>
        <v>0</v>
      </c>
      <c r="CN8" s="291">
        <f t="shared" si="2"/>
        <v>0</v>
      </c>
      <c r="CO8" s="291">
        <f t="shared" si="2"/>
        <v>0</v>
      </c>
      <c r="CP8" s="291">
        <f t="shared" si="2"/>
        <v>0</v>
      </c>
      <c r="CQ8" s="291">
        <f t="shared" si="2"/>
        <v>0</v>
      </c>
      <c r="CR8" s="291">
        <f t="shared" si="2"/>
        <v>0</v>
      </c>
      <c r="CS8" s="291">
        <f t="shared" si="2"/>
        <v>0</v>
      </c>
      <c r="CT8" s="291">
        <f t="shared" si="2"/>
        <v>0</v>
      </c>
      <c r="CU8" s="291">
        <f t="shared" si="2"/>
        <v>0</v>
      </c>
      <c r="CV8" s="291">
        <f t="shared" si="2"/>
        <v>0</v>
      </c>
      <c r="CW8" s="291">
        <f t="shared" si="2"/>
        <v>0</v>
      </c>
      <c r="CX8" s="291">
        <f t="shared" si="2"/>
        <v>0</v>
      </c>
      <c r="CY8" s="291">
        <f t="shared" si="2"/>
        <v>0</v>
      </c>
      <c r="CZ8" s="291">
        <f t="shared" si="2"/>
        <v>0</v>
      </c>
      <c r="DA8" s="291">
        <f t="shared" si="2"/>
        <v>0</v>
      </c>
      <c r="DB8" s="291">
        <f t="shared" ref="DB8:EG8" si="3" xml:space="preserve"> DA11</f>
        <v>0</v>
      </c>
      <c r="DC8" s="291">
        <f t="shared" si="3"/>
        <v>0</v>
      </c>
      <c r="DD8" s="291">
        <f t="shared" si="3"/>
        <v>0</v>
      </c>
      <c r="DE8" s="291">
        <f t="shared" si="3"/>
        <v>0</v>
      </c>
      <c r="DF8" s="291">
        <f t="shared" si="3"/>
        <v>0</v>
      </c>
      <c r="DG8" s="291">
        <f t="shared" si="3"/>
        <v>0</v>
      </c>
      <c r="DH8" s="291">
        <f t="shared" si="3"/>
        <v>0</v>
      </c>
      <c r="DI8" s="291">
        <f t="shared" si="3"/>
        <v>0</v>
      </c>
      <c r="DJ8" s="291">
        <f t="shared" si="3"/>
        <v>0</v>
      </c>
      <c r="DK8" s="291">
        <f t="shared" si="3"/>
        <v>0</v>
      </c>
      <c r="DL8" s="291">
        <f t="shared" si="3"/>
        <v>0</v>
      </c>
      <c r="DM8" s="291">
        <f t="shared" si="3"/>
        <v>0</v>
      </c>
      <c r="DN8" s="291">
        <f t="shared" si="3"/>
        <v>0</v>
      </c>
      <c r="DO8" s="291">
        <f t="shared" si="3"/>
        <v>0</v>
      </c>
      <c r="DP8" s="291">
        <f t="shared" si="3"/>
        <v>0</v>
      </c>
      <c r="DQ8" s="291">
        <f t="shared" si="3"/>
        <v>0</v>
      </c>
      <c r="DR8" s="291">
        <f t="shared" si="3"/>
        <v>0</v>
      </c>
      <c r="DS8" s="291">
        <f t="shared" si="3"/>
        <v>0</v>
      </c>
      <c r="DT8" s="291">
        <f t="shared" si="3"/>
        <v>0</v>
      </c>
      <c r="DU8" s="291">
        <f t="shared" si="3"/>
        <v>0</v>
      </c>
      <c r="DV8" s="291">
        <f t="shared" si="3"/>
        <v>0</v>
      </c>
      <c r="DW8" s="291">
        <f t="shared" si="3"/>
        <v>0</v>
      </c>
      <c r="DX8" s="291">
        <f t="shared" si="3"/>
        <v>0</v>
      </c>
      <c r="DY8" s="291">
        <f t="shared" si="3"/>
        <v>0</v>
      </c>
      <c r="DZ8" s="291">
        <f t="shared" si="3"/>
        <v>0</v>
      </c>
      <c r="EA8" s="291">
        <f t="shared" si="3"/>
        <v>0</v>
      </c>
      <c r="EB8" s="291">
        <f t="shared" si="3"/>
        <v>0</v>
      </c>
      <c r="EC8" s="291">
        <f t="shared" si="3"/>
        <v>0</v>
      </c>
      <c r="ED8" s="291">
        <f t="shared" si="3"/>
        <v>0</v>
      </c>
      <c r="EE8" s="291">
        <f t="shared" si="3"/>
        <v>0</v>
      </c>
      <c r="EF8" s="291">
        <f t="shared" si="3"/>
        <v>0</v>
      </c>
      <c r="EG8" s="291">
        <f t="shared" si="3"/>
        <v>0</v>
      </c>
      <c r="EH8" s="291">
        <f t="shared" ref="EH8:FM8" si="4" xml:space="preserve"> EG11</f>
        <v>0</v>
      </c>
      <c r="EI8" s="291">
        <f t="shared" si="4"/>
        <v>0</v>
      </c>
      <c r="EJ8" s="291">
        <f t="shared" si="4"/>
        <v>0</v>
      </c>
      <c r="EK8" s="291">
        <f t="shared" si="4"/>
        <v>0</v>
      </c>
      <c r="EL8" s="291">
        <f t="shared" si="4"/>
        <v>0</v>
      </c>
      <c r="EM8" s="291">
        <f t="shared" si="4"/>
        <v>0</v>
      </c>
      <c r="EN8" s="291">
        <f t="shared" si="4"/>
        <v>0</v>
      </c>
      <c r="EO8" s="291">
        <f t="shared" si="4"/>
        <v>0</v>
      </c>
      <c r="EP8" s="291">
        <f t="shared" si="4"/>
        <v>0</v>
      </c>
      <c r="EQ8" s="291">
        <f t="shared" si="4"/>
        <v>0</v>
      </c>
      <c r="ER8" s="291">
        <f t="shared" si="4"/>
        <v>0</v>
      </c>
      <c r="ES8" s="291">
        <f t="shared" si="4"/>
        <v>0</v>
      </c>
      <c r="ET8" s="291">
        <f t="shared" si="4"/>
        <v>0</v>
      </c>
      <c r="EU8" s="291">
        <f t="shared" si="4"/>
        <v>0</v>
      </c>
      <c r="EV8" s="291">
        <f t="shared" si="4"/>
        <v>0</v>
      </c>
      <c r="EW8" s="291">
        <f t="shared" si="4"/>
        <v>0</v>
      </c>
      <c r="EX8" s="291">
        <f t="shared" si="4"/>
        <v>0</v>
      </c>
      <c r="EY8" s="291">
        <f t="shared" si="4"/>
        <v>0</v>
      </c>
      <c r="EZ8" s="291">
        <f t="shared" si="4"/>
        <v>0</v>
      </c>
      <c r="FA8" s="291">
        <f t="shared" si="4"/>
        <v>0</v>
      </c>
      <c r="FB8" s="291">
        <f t="shared" si="4"/>
        <v>0</v>
      </c>
      <c r="FC8" s="291">
        <f t="shared" si="4"/>
        <v>0</v>
      </c>
      <c r="FD8" s="291">
        <f t="shared" si="4"/>
        <v>0</v>
      </c>
      <c r="FE8" s="291">
        <f t="shared" si="4"/>
        <v>0</v>
      </c>
      <c r="FF8" s="291">
        <f t="shared" si="4"/>
        <v>0</v>
      </c>
      <c r="FG8" s="291">
        <f t="shared" si="4"/>
        <v>0</v>
      </c>
      <c r="FH8" s="291">
        <f t="shared" si="4"/>
        <v>0</v>
      </c>
      <c r="FI8" s="291">
        <f t="shared" si="4"/>
        <v>0</v>
      </c>
      <c r="FJ8" s="291">
        <f t="shared" si="4"/>
        <v>0</v>
      </c>
      <c r="FK8" s="291">
        <f t="shared" si="4"/>
        <v>0</v>
      </c>
      <c r="FL8" s="291">
        <f t="shared" si="4"/>
        <v>0</v>
      </c>
      <c r="FM8" s="291">
        <f t="shared" si="4"/>
        <v>0</v>
      </c>
      <c r="FN8" s="291">
        <f t="shared" ref="FN8:GJ8" si="5" xml:space="preserve"> FM11</f>
        <v>0</v>
      </c>
      <c r="FO8" s="291">
        <f t="shared" si="5"/>
        <v>0</v>
      </c>
      <c r="FP8" s="291">
        <f t="shared" si="5"/>
        <v>0</v>
      </c>
      <c r="FQ8" s="291">
        <f t="shared" si="5"/>
        <v>0</v>
      </c>
      <c r="FR8" s="291">
        <f t="shared" si="5"/>
        <v>0</v>
      </c>
      <c r="FS8" s="291">
        <f t="shared" si="5"/>
        <v>0</v>
      </c>
      <c r="FT8" s="291">
        <f t="shared" si="5"/>
        <v>0</v>
      </c>
      <c r="FU8" s="291">
        <f t="shared" si="5"/>
        <v>0</v>
      </c>
      <c r="FV8" s="291">
        <f t="shared" si="5"/>
        <v>0</v>
      </c>
      <c r="FW8" s="291">
        <f t="shared" si="5"/>
        <v>0</v>
      </c>
      <c r="FX8" s="291">
        <f t="shared" si="5"/>
        <v>0</v>
      </c>
      <c r="FY8" s="291">
        <f t="shared" si="5"/>
        <v>0</v>
      </c>
      <c r="FZ8" s="291">
        <f t="shared" si="5"/>
        <v>0</v>
      </c>
      <c r="GA8" s="291">
        <f t="shared" si="5"/>
        <v>0</v>
      </c>
      <c r="GB8" s="291">
        <f t="shared" si="5"/>
        <v>0</v>
      </c>
      <c r="GC8" s="291">
        <f t="shared" si="5"/>
        <v>0</v>
      </c>
      <c r="GD8" s="291">
        <f t="shared" si="5"/>
        <v>0</v>
      </c>
      <c r="GE8" s="291">
        <f t="shared" si="5"/>
        <v>0</v>
      </c>
      <c r="GF8" s="291">
        <f t="shared" si="5"/>
        <v>0</v>
      </c>
      <c r="GG8" s="291">
        <f t="shared" si="5"/>
        <v>0</v>
      </c>
      <c r="GH8" s="291">
        <f t="shared" si="5"/>
        <v>0</v>
      </c>
      <c r="GI8" s="291">
        <f t="shared" si="5"/>
        <v>0</v>
      </c>
      <c r="GJ8" s="291">
        <f t="shared" si="5"/>
        <v>0</v>
      </c>
    </row>
    <row r="9" spans="1:441" s="275" customFormat="1" x14ac:dyDescent="0.25">
      <c r="A9" s="15"/>
      <c r="B9" s="15"/>
      <c r="C9" s="21"/>
      <c r="D9" s="60"/>
      <c r="E9" s="287" t="s">
        <v>95</v>
      </c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287"/>
      <c r="AA9" s="287"/>
      <c r="AB9" s="287"/>
      <c r="AC9" s="287"/>
      <c r="AD9" s="287"/>
      <c r="AE9" s="287"/>
      <c r="AF9" s="287"/>
      <c r="AG9" s="287"/>
      <c r="AH9" s="287"/>
      <c r="AI9" s="287"/>
      <c r="AJ9" s="287"/>
      <c r="AK9" s="287"/>
      <c r="AL9" s="287"/>
      <c r="AM9" s="287"/>
      <c r="AN9" s="287"/>
      <c r="AO9" s="287"/>
      <c r="AP9" s="287"/>
      <c r="AQ9" s="287"/>
      <c r="AR9" s="287"/>
      <c r="AS9" s="287"/>
      <c r="AT9" s="287"/>
      <c r="AU9" s="287"/>
      <c r="AV9" s="287"/>
      <c r="AW9" s="287"/>
      <c r="AX9" s="287"/>
      <c r="AY9" s="287"/>
      <c r="AZ9" s="287"/>
      <c r="BA9" s="287"/>
      <c r="BB9" s="287"/>
      <c r="BC9" s="287"/>
      <c r="BD9" s="287"/>
      <c r="BE9" s="287"/>
      <c r="BF9" s="287"/>
      <c r="BG9" s="287"/>
      <c r="BH9" s="287"/>
      <c r="BI9" s="287"/>
      <c r="BJ9" s="287"/>
      <c r="BK9" s="287"/>
      <c r="BL9" s="287"/>
      <c r="BM9" s="287"/>
      <c r="BN9" s="287"/>
      <c r="BO9" s="287"/>
      <c r="BP9" s="287"/>
      <c r="BQ9" s="287"/>
      <c r="BR9" s="287"/>
      <c r="BS9" s="287"/>
      <c r="BT9" s="287"/>
      <c r="BU9" s="287"/>
      <c r="BV9" s="287"/>
      <c r="BW9" s="287"/>
      <c r="BX9" s="287"/>
      <c r="BY9" s="287"/>
      <c r="BZ9" s="287"/>
      <c r="CA9" s="287"/>
      <c r="CB9" s="287"/>
      <c r="CC9" s="287"/>
      <c r="CD9" s="287"/>
      <c r="CE9" s="287"/>
      <c r="CF9" s="287"/>
      <c r="CG9" s="287"/>
      <c r="CH9" s="287"/>
      <c r="CI9" s="287"/>
      <c r="CJ9" s="287"/>
      <c r="CK9" s="287"/>
      <c r="CL9" s="287"/>
      <c r="CM9" s="287"/>
      <c r="CN9" s="287"/>
      <c r="CO9" s="287"/>
      <c r="CP9" s="287"/>
      <c r="CQ9" s="287"/>
      <c r="CR9" s="287"/>
      <c r="CS9" s="287"/>
      <c r="CT9" s="287"/>
      <c r="CU9" s="287"/>
      <c r="CV9" s="287"/>
      <c r="CW9" s="287"/>
      <c r="CX9" s="287"/>
      <c r="CY9" s="287"/>
      <c r="CZ9" s="287"/>
      <c r="DA9" s="287"/>
      <c r="DB9" s="287"/>
      <c r="DC9" s="287"/>
      <c r="DD9" s="287"/>
      <c r="DE9" s="287"/>
      <c r="DF9" s="287"/>
      <c r="DG9" s="287"/>
      <c r="DH9" s="287"/>
      <c r="DI9" s="287"/>
      <c r="DJ9" s="287"/>
      <c r="DK9" s="287"/>
      <c r="DL9" s="287"/>
      <c r="DM9" s="287"/>
      <c r="DN9" s="287"/>
      <c r="DO9" s="287"/>
      <c r="DP9" s="287"/>
      <c r="DQ9" s="287"/>
      <c r="DR9" s="287"/>
      <c r="DS9" s="287"/>
      <c r="DT9" s="287"/>
      <c r="DU9" s="287"/>
      <c r="DV9" s="287"/>
      <c r="DW9" s="287"/>
      <c r="DX9" s="287"/>
      <c r="DY9" s="287"/>
      <c r="DZ9" s="287"/>
      <c r="EA9" s="287"/>
      <c r="EB9" s="287"/>
      <c r="EC9" s="287"/>
      <c r="ED9" s="287"/>
      <c r="EE9" s="287"/>
      <c r="EF9" s="287"/>
      <c r="EG9" s="287"/>
      <c r="EH9" s="287"/>
      <c r="EI9" s="287"/>
      <c r="EJ9" s="287"/>
      <c r="EK9" s="287"/>
      <c r="EL9" s="287"/>
      <c r="EM9" s="287"/>
      <c r="EN9" s="287"/>
      <c r="EO9" s="287"/>
      <c r="EP9" s="287"/>
      <c r="EQ9" s="287"/>
      <c r="ER9" s="287"/>
      <c r="ES9" s="287"/>
      <c r="ET9" s="287"/>
      <c r="EU9" s="287"/>
      <c r="EV9" s="287"/>
      <c r="EW9" s="287"/>
      <c r="EX9" s="287"/>
      <c r="EY9" s="287"/>
      <c r="EZ9" s="287"/>
      <c r="FA9" s="287"/>
      <c r="FB9" s="287"/>
      <c r="FC9" s="287"/>
      <c r="FD9" s="287"/>
      <c r="FE9" s="287"/>
      <c r="FF9" s="287"/>
      <c r="FG9" s="287"/>
      <c r="FH9" s="287"/>
      <c r="FI9" s="287"/>
      <c r="FJ9" s="287"/>
      <c r="FK9" s="287"/>
      <c r="FL9" s="287"/>
      <c r="FM9" s="287"/>
      <c r="FN9" s="287"/>
      <c r="FO9" s="287"/>
      <c r="FP9" s="287"/>
      <c r="FQ9" s="287"/>
      <c r="FR9" s="287"/>
      <c r="FS9" s="287"/>
      <c r="FT9" s="287"/>
      <c r="FU9" s="287"/>
      <c r="FV9" s="287"/>
      <c r="FW9" s="287"/>
      <c r="FX9" s="287"/>
      <c r="FY9" s="287"/>
      <c r="FZ9" s="287"/>
      <c r="GA9" s="287"/>
      <c r="GB9" s="287"/>
      <c r="GC9" s="287"/>
      <c r="GD9" s="287"/>
      <c r="GE9" s="287"/>
      <c r="GF9" s="287"/>
      <c r="GG9" s="287"/>
      <c r="GH9" s="287"/>
      <c r="GI9" s="287"/>
      <c r="GJ9" s="287"/>
    </row>
    <row r="10" spans="1:441" s="275" customFormat="1" x14ac:dyDescent="0.25">
      <c r="A10" s="15"/>
      <c r="B10" s="15"/>
      <c r="C10" s="21"/>
      <c r="D10" s="60"/>
      <c r="E10" s="287" t="s">
        <v>96</v>
      </c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  <c r="BM10" s="287"/>
      <c r="BN10" s="287"/>
      <c r="BO10" s="287"/>
      <c r="BP10" s="287"/>
      <c r="BQ10" s="287"/>
      <c r="BR10" s="287"/>
      <c r="BS10" s="287"/>
      <c r="BT10" s="287"/>
      <c r="BU10" s="287"/>
      <c r="BV10" s="287"/>
      <c r="BW10" s="287"/>
      <c r="BX10" s="287"/>
      <c r="BY10" s="287"/>
      <c r="BZ10" s="287"/>
      <c r="CA10" s="287"/>
      <c r="CB10" s="287"/>
      <c r="CC10" s="287"/>
      <c r="CD10" s="287"/>
      <c r="CE10" s="287"/>
      <c r="CF10" s="287"/>
      <c r="CG10" s="287"/>
      <c r="CH10" s="287"/>
      <c r="CI10" s="287"/>
      <c r="CJ10" s="287"/>
      <c r="CK10" s="287"/>
      <c r="CL10" s="287"/>
      <c r="CM10" s="287"/>
      <c r="CN10" s="287"/>
      <c r="CO10" s="287"/>
      <c r="CP10" s="287"/>
      <c r="CQ10" s="287"/>
      <c r="CR10" s="287"/>
      <c r="CS10" s="287"/>
      <c r="CT10" s="287"/>
      <c r="CU10" s="287"/>
      <c r="CV10" s="287"/>
      <c r="CW10" s="287"/>
      <c r="CX10" s="287"/>
      <c r="CY10" s="287"/>
      <c r="CZ10" s="287"/>
      <c r="DA10" s="287"/>
      <c r="DB10" s="287"/>
      <c r="DC10" s="287"/>
      <c r="DD10" s="287"/>
      <c r="DE10" s="287"/>
      <c r="DF10" s="287"/>
      <c r="DG10" s="287"/>
      <c r="DH10" s="287"/>
      <c r="DI10" s="287"/>
      <c r="DJ10" s="287"/>
      <c r="DK10" s="287"/>
      <c r="DL10" s="287"/>
      <c r="DM10" s="287"/>
      <c r="DN10" s="287"/>
      <c r="DO10" s="287"/>
      <c r="DP10" s="287"/>
      <c r="DQ10" s="287"/>
      <c r="DR10" s="287"/>
      <c r="DS10" s="287"/>
      <c r="DT10" s="287"/>
      <c r="DU10" s="287"/>
      <c r="DV10" s="287"/>
      <c r="DW10" s="287"/>
      <c r="DX10" s="287"/>
      <c r="DY10" s="287"/>
      <c r="DZ10" s="287"/>
      <c r="EA10" s="287"/>
      <c r="EB10" s="287"/>
      <c r="EC10" s="287"/>
      <c r="ED10" s="287"/>
      <c r="EE10" s="287"/>
      <c r="EF10" s="287"/>
      <c r="EG10" s="287"/>
      <c r="EH10" s="287"/>
      <c r="EI10" s="287"/>
      <c r="EJ10" s="287"/>
      <c r="EK10" s="287"/>
      <c r="EL10" s="287"/>
      <c r="EM10" s="287"/>
      <c r="EN10" s="287"/>
      <c r="EO10" s="287"/>
      <c r="EP10" s="287"/>
      <c r="EQ10" s="287"/>
      <c r="ER10" s="287"/>
      <c r="ES10" s="287"/>
      <c r="ET10" s="287"/>
      <c r="EU10" s="287"/>
      <c r="EV10" s="287"/>
      <c r="EW10" s="287"/>
      <c r="EX10" s="287"/>
      <c r="EY10" s="287"/>
      <c r="EZ10" s="287"/>
      <c r="FA10" s="287"/>
      <c r="FB10" s="287"/>
      <c r="FC10" s="287"/>
      <c r="FD10" s="287"/>
      <c r="FE10" s="287"/>
      <c r="FF10" s="287"/>
      <c r="FG10" s="287"/>
      <c r="FH10" s="287"/>
      <c r="FI10" s="287"/>
      <c r="FJ10" s="287"/>
      <c r="FK10" s="287"/>
      <c r="FL10" s="287"/>
      <c r="FM10" s="287"/>
      <c r="FN10" s="287"/>
      <c r="FO10" s="287"/>
      <c r="FP10" s="287"/>
      <c r="FQ10" s="287"/>
      <c r="FR10" s="287"/>
      <c r="FS10" s="287"/>
      <c r="FT10" s="287"/>
      <c r="FU10" s="287"/>
      <c r="FV10" s="287"/>
      <c r="FW10" s="287"/>
      <c r="FX10" s="287"/>
      <c r="FY10" s="287"/>
      <c r="FZ10" s="287"/>
      <c r="GA10" s="287"/>
      <c r="GB10" s="287"/>
      <c r="GC10" s="287"/>
      <c r="GD10" s="287"/>
      <c r="GE10" s="287"/>
      <c r="GF10" s="287"/>
      <c r="GG10" s="287"/>
      <c r="GH10" s="287"/>
      <c r="GI10" s="287"/>
      <c r="GJ10" s="287"/>
    </row>
    <row r="11" spans="1:441" s="299" customFormat="1" x14ac:dyDescent="0.25">
      <c r="A11" s="294"/>
      <c r="B11" s="294"/>
      <c r="C11" s="295"/>
      <c r="D11" s="296"/>
      <c r="E11" s="297" t="s">
        <v>8</v>
      </c>
      <c r="F11" s="297"/>
      <c r="G11" s="297"/>
      <c r="H11" s="297"/>
      <c r="I11" s="298"/>
      <c r="J11" s="297">
        <f t="shared" ref="J11:AO11" si="6" xml:space="preserve"> J8 + J9 - J10</f>
        <v>0</v>
      </c>
      <c r="K11" s="297">
        <f t="shared" si="6"/>
        <v>0</v>
      </c>
      <c r="L11" s="297">
        <f t="shared" si="6"/>
        <v>0</v>
      </c>
      <c r="M11" s="297">
        <f t="shared" si="6"/>
        <v>0</v>
      </c>
      <c r="N11" s="297">
        <f t="shared" si="6"/>
        <v>0</v>
      </c>
      <c r="O11" s="297">
        <f t="shared" si="6"/>
        <v>0</v>
      </c>
      <c r="P11" s="297">
        <f t="shared" si="6"/>
        <v>0</v>
      </c>
      <c r="Q11" s="297">
        <f t="shared" si="6"/>
        <v>0</v>
      </c>
      <c r="R11" s="297">
        <f t="shared" si="6"/>
        <v>0</v>
      </c>
      <c r="S11" s="297">
        <f t="shared" si="6"/>
        <v>0</v>
      </c>
      <c r="T11" s="297">
        <f t="shared" si="6"/>
        <v>0</v>
      </c>
      <c r="U11" s="297">
        <f t="shared" si="6"/>
        <v>0</v>
      </c>
      <c r="V11" s="297">
        <f t="shared" si="6"/>
        <v>0</v>
      </c>
      <c r="W11" s="297">
        <f t="shared" si="6"/>
        <v>0</v>
      </c>
      <c r="X11" s="297">
        <f t="shared" si="6"/>
        <v>0</v>
      </c>
      <c r="Y11" s="297">
        <f t="shared" si="6"/>
        <v>0</v>
      </c>
      <c r="Z11" s="297">
        <f t="shared" si="6"/>
        <v>0</v>
      </c>
      <c r="AA11" s="297">
        <f t="shared" si="6"/>
        <v>0</v>
      </c>
      <c r="AB11" s="297">
        <f t="shared" si="6"/>
        <v>0</v>
      </c>
      <c r="AC11" s="297">
        <f t="shared" si="6"/>
        <v>0</v>
      </c>
      <c r="AD11" s="297">
        <f t="shared" si="6"/>
        <v>0</v>
      </c>
      <c r="AE11" s="297">
        <f t="shared" si="6"/>
        <v>0</v>
      </c>
      <c r="AF11" s="297">
        <f t="shared" si="6"/>
        <v>0</v>
      </c>
      <c r="AG11" s="297">
        <f t="shared" si="6"/>
        <v>0</v>
      </c>
      <c r="AH11" s="297">
        <f t="shared" si="6"/>
        <v>0</v>
      </c>
      <c r="AI11" s="297">
        <f t="shared" si="6"/>
        <v>0</v>
      </c>
      <c r="AJ11" s="297">
        <f t="shared" si="6"/>
        <v>0</v>
      </c>
      <c r="AK11" s="297">
        <f t="shared" si="6"/>
        <v>0</v>
      </c>
      <c r="AL11" s="297">
        <f t="shared" si="6"/>
        <v>0</v>
      </c>
      <c r="AM11" s="297">
        <f t="shared" si="6"/>
        <v>0</v>
      </c>
      <c r="AN11" s="297">
        <f t="shared" si="6"/>
        <v>0</v>
      </c>
      <c r="AO11" s="297">
        <f t="shared" si="6"/>
        <v>0</v>
      </c>
      <c r="AP11" s="297">
        <f t="shared" ref="AP11:BU11" si="7" xml:space="preserve"> AP8 + AP9 - AP10</f>
        <v>0</v>
      </c>
      <c r="AQ11" s="297">
        <f t="shared" si="7"/>
        <v>0</v>
      </c>
      <c r="AR11" s="297">
        <f t="shared" si="7"/>
        <v>0</v>
      </c>
      <c r="AS11" s="297">
        <f t="shared" si="7"/>
        <v>0</v>
      </c>
      <c r="AT11" s="297">
        <f t="shared" si="7"/>
        <v>0</v>
      </c>
      <c r="AU11" s="297">
        <f t="shared" si="7"/>
        <v>0</v>
      </c>
      <c r="AV11" s="297">
        <f t="shared" si="7"/>
        <v>0</v>
      </c>
      <c r="AW11" s="297">
        <f t="shared" si="7"/>
        <v>0</v>
      </c>
      <c r="AX11" s="297">
        <f t="shared" si="7"/>
        <v>0</v>
      </c>
      <c r="AY11" s="297">
        <f t="shared" si="7"/>
        <v>0</v>
      </c>
      <c r="AZ11" s="297">
        <f t="shared" si="7"/>
        <v>0</v>
      </c>
      <c r="BA11" s="297">
        <f t="shared" si="7"/>
        <v>0</v>
      </c>
      <c r="BB11" s="297">
        <f t="shared" si="7"/>
        <v>0</v>
      </c>
      <c r="BC11" s="297">
        <f t="shared" si="7"/>
        <v>0</v>
      </c>
      <c r="BD11" s="297">
        <f t="shared" si="7"/>
        <v>0</v>
      </c>
      <c r="BE11" s="297">
        <f t="shared" si="7"/>
        <v>0</v>
      </c>
      <c r="BF11" s="297">
        <f t="shared" si="7"/>
        <v>0</v>
      </c>
      <c r="BG11" s="297">
        <f t="shared" si="7"/>
        <v>0</v>
      </c>
      <c r="BH11" s="297">
        <f t="shared" si="7"/>
        <v>0</v>
      </c>
      <c r="BI11" s="297">
        <f t="shared" si="7"/>
        <v>0</v>
      </c>
      <c r="BJ11" s="297">
        <f t="shared" si="7"/>
        <v>0</v>
      </c>
      <c r="BK11" s="297">
        <f t="shared" si="7"/>
        <v>0</v>
      </c>
      <c r="BL11" s="297">
        <f t="shared" si="7"/>
        <v>0</v>
      </c>
      <c r="BM11" s="297">
        <f t="shared" si="7"/>
        <v>0</v>
      </c>
      <c r="BN11" s="297">
        <f t="shared" si="7"/>
        <v>0</v>
      </c>
      <c r="BO11" s="297">
        <f t="shared" si="7"/>
        <v>0</v>
      </c>
      <c r="BP11" s="297">
        <f t="shared" si="7"/>
        <v>0</v>
      </c>
      <c r="BQ11" s="297">
        <f t="shared" si="7"/>
        <v>0</v>
      </c>
      <c r="BR11" s="297">
        <f t="shared" si="7"/>
        <v>0</v>
      </c>
      <c r="BS11" s="297">
        <f t="shared" si="7"/>
        <v>0</v>
      </c>
      <c r="BT11" s="297">
        <f t="shared" si="7"/>
        <v>0</v>
      </c>
      <c r="BU11" s="297">
        <f t="shared" si="7"/>
        <v>0</v>
      </c>
      <c r="BV11" s="297">
        <f t="shared" ref="BV11:DA11" si="8" xml:space="preserve"> BV8 + BV9 - BV10</f>
        <v>0</v>
      </c>
      <c r="BW11" s="297">
        <f t="shared" si="8"/>
        <v>0</v>
      </c>
      <c r="BX11" s="297">
        <f t="shared" si="8"/>
        <v>0</v>
      </c>
      <c r="BY11" s="297">
        <f t="shared" si="8"/>
        <v>0</v>
      </c>
      <c r="BZ11" s="297">
        <f t="shared" si="8"/>
        <v>0</v>
      </c>
      <c r="CA11" s="297">
        <f t="shared" si="8"/>
        <v>0</v>
      </c>
      <c r="CB11" s="297">
        <f t="shared" si="8"/>
        <v>0</v>
      </c>
      <c r="CC11" s="297">
        <f t="shared" si="8"/>
        <v>0</v>
      </c>
      <c r="CD11" s="297">
        <f t="shared" si="8"/>
        <v>0</v>
      </c>
      <c r="CE11" s="297">
        <f t="shared" si="8"/>
        <v>0</v>
      </c>
      <c r="CF11" s="297">
        <f t="shared" si="8"/>
        <v>0</v>
      </c>
      <c r="CG11" s="297">
        <f t="shared" si="8"/>
        <v>0</v>
      </c>
      <c r="CH11" s="297">
        <f t="shared" si="8"/>
        <v>0</v>
      </c>
      <c r="CI11" s="297">
        <f t="shared" si="8"/>
        <v>0</v>
      </c>
      <c r="CJ11" s="297">
        <f t="shared" si="8"/>
        <v>0</v>
      </c>
      <c r="CK11" s="297">
        <f t="shared" si="8"/>
        <v>0</v>
      </c>
      <c r="CL11" s="297">
        <f t="shared" si="8"/>
        <v>0</v>
      </c>
      <c r="CM11" s="297">
        <f t="shared" si="8"/>
        <v>0</v>
      </c>
      <c r="CN11" s="297">
        <f t="shared" si="8"/>
        <v>0</v>
      </c>
      <c r="CO11" s="297">
        <f t="shared" si="8"/>
        <v>0</v>
      </c>
      <c r="CP11" s="297">
        <f t="shared" si="8"/>
        <v>0</v>
      </c>
      <c r="CQ11" s="297">
        <f t="shared" si="8"/>
        <v>0</v>
      </c>
      <c r="CR11" s="297">
        <f t="shared" si="8"/>
        <v>0</v>
      </c>
      <c r="CS11" s="297">
        <f t="shared" si="8"/>
        <v>0</v>
      </c>
      <c r="CT11" s="297">
        <f t="shared" si="8"/>
        <v>0</v>
      </c>
      <c r="CU11" s="297">
        <f t="shared" si="8"/>
        <v>0</v>
      </c>
      <c r="CV11" s="297">
        <f t="shared" si="8"/>
        <v>0</v>
      </c>
      <c r="CW11" s="297">
        <f t="shared" si="8"/>
        <v>0</v>
      </c>
      <c r="CX11" s="297">
        <f t="shared" si="8"/>
        <v>0</v>
      </c>
      <c r="CY11" s="297">
        <f t="shared" si="8"/>
        <v>0</v>
      </c>
      <c r="CZ11" s="297">
        <f t="shared" si="8"/>
        <v>0</v>
      </c>
      <c r="DA11" s="297">
        <f t="shared" si="8"/>
        <v>0</v>
      </c>
      <c r="DB11" s="297">
        <f t="shared" ref="DB11:EG11" si="9" xml:space="preserve"> DB8 + DB9 - DB10</f>
        <v>0</v>
      </c>
      <c r="DC11" s="297">
        <f t="shared" si="9"/>
        <v>0</v>
      </c>
      <c r="DD11" s="297">
        <f t="shared" si="9"/>
        <v>0</v>
      </c>
      <c r="DE11" s="297">
        <f t="shared" si="9"/>
        <v>0</v>
      </c>
      <c r="DF11" s="297">
        <f t="shared" si="9"/>
        <v>0</v>
      </c>
      <c r="DG11" s="297">
        <f t="shared" si="9"/>
        <v>0</v>
      </c>
      <c r="DH11" s="297">
        <f t="shared" si="9"/>
        <v>0</v>
      </c>
      <c r="DI11" s="297">
        <f t="shared" si="9"/>
        <v>0</v>
      </c>
      <c r="DJ11" s="297">
        <f t="shared" si="9"/>
        <v>0</v>
      </c>
      <c r="DK11" s="297">
        <f t="shared" si="9"/>
        <v>0</v>
      </c>
      <c r="DL11" s="297">
        <f t="shared" si="9"/>
        <v>0</v>
      </c>
      <c r="DM11" s="297">
        <f t="shared" si="9"/>
        <v>0</v>
      </c>
      <c r="DN11" s="297">
        <f t="shared" si="9"/>
        <v>0</v>
      </c>
      <c r="DO11" s="297">
        <f t="shared" si="9"/>
        <v>0</v>
      </c>
      <c r="DP11" s="297">
        <f t="shared" si="9"/>
        <v>0</v>
      </c>
      <c r="DQ11" s="297">
        <f t="shared" si="9"/>
        <v>0</v>
      </c>
      <c r="DR11" s="297">
        <f t="shared" si="9"/>
        <v>0</v>
      </c>
      <c r="DS11" s="297">
        <f t="shared" si="9"/>
        <v>0</v>
      </c>
      <c r="DT11" s="297">
        <f t="shared" si="9"/>
        <v>0</v>
      </c>
      <c r="DU11" s="297">
        <f t="shared" si="9"/>
        <v>0</v>
      </c>
      <c r="DV11" s="297">
        <f t="shared" si="9"/>
        <v>0</v>
      </c>
      <c r="DW11" s="297">
        <f t="shared" si="9"/>
        <v>0</v>
      </c>
      <c r="DX11" s="297">
        <f t="shared" si="9"/>
        <v>0</v>
      </c>
      <c r="DY11" s="297">
        <f t="shared" si="9"/>
        <v>0</v>
      </c>
      <c r="DZ11" s="297">
        <f t="shared" si="9"/>
        <v>0</v>
      </c>
      <c r="EA11" s="297">
        <f t="shared" si="9"/>
        <v>0</v>
      </c>
      <c r="EB11" s="297">
        <f t="shared" si="9"/>
        <v>0</v>
      </c>
      <c r="EC11" s="297">
        <f t="shared" si="9"/>
        <v>0</v>
      </c>
      <c r="ED11" s="297">
        <f t="shared" si="9"/>
        <v>0</v>
      </c>
      <c r="EE11" s="297">
        <f t="shared" si="9"/>
        <v>0</v>
      </c>
      <c r="EF11" s="297">
        <f t="shared" si="9"/>
        <v>0</v>
      </c>
      <c r="EG11" s="297">
        <f t="shared" si="9"/>
        <v>0</v>
      </c>
      <c r="EH11" s="297">
        <f t="shared" ref="EH11:FM11" si="10" xml:space="preserve"> EH8 + EH9 - EH10</f>
        <v>0</v>
      </c>
      <c r="EI11" s="297">
        <f t="shared" si="10"/>
        <v>0</v>
      </c>
      <c r="EJ11" s="297">
        <f t="shared" si="10"/>
        <v>0</v>
      </c>
      <c r="EK11" s="297">
        <f t="shared" si="10"/>
        <v>0</v>
      </c>
      <c r="EL11" s="297">
        <f t="shared" si="10"/>
        <v>0</v>
      </c>
      <c r="EM11" s="297">
        <f t="shared" si="10"/>
        <v>0</v>
      </c>
      <c r="EN11" s="297">
        <f t="shared" si="10"/>
        <v>0</v>
      </c>
      <c r="EO11" s="297">
        <f t="shared" si="10"/>
        <v>0</v>
      </c>
      <c r="EP11" s="297">
        <f t="shared" si="10"/>
        <v>0</v>
      </c>
      <c r="EQ11" s="297">
        <f t="shared" si="10"/>
        <v>0</v>
      </c>
      <c r="ER11" s="297">
        <f t="shared" si="10"/>
        <v>0</v>
      </c>
      <c r="ES11" s="297">
        <f t="shared" si="10"/>
        <v>0</v>
      </c>
      <c r="ET11" s="297">
        <f t="shared" si="10"/>
        <v>0</v>
      </c>
      <c r="EU11" s="297">
        <f t="shared" si="10"/>
        <v>0</v>
      </c>
      <c r="EV11" s="297">
        <f t="shared" si="10"/>
        <v>0</v>
      </c>
      <c r="EW11" s="297">
        <f t="shared" si="10"/>
        <v>0</v>
      </c>
      <c r="EX11" s="297">
        <f t="shared" si="10"/>
        <v>0</v>
      </c>
      <c r="EY11" s="297">
        <f t="shared" si="10"/>
        <v>0</v>
      </c>
      <c r="EZ11" s="297">
        <f t="shared" si="10"/>
        <v>0</v>
      </c>
      <c r="FA11" s="297">
        <f t="shared" si="10"/>
        <v>0</v>
      </c>
      <c r="FB11" s="297">
        <f t="shared" si="10"/>
        <v>0</v>
      </c>
      <c r="FC11" s="297">
        <f t="shared" si="10"/>
        <v>0</v>
      </c>
      <c r="FD11" s="297">
        <f t="shared" si="10"/>
        <v>0</v>
      </c>
      <c r="FE11" s="297">
        <f t="shared" si="10"/>
        <v>0</v>
      </c>
      <c r="FF11" s="297">
        <f t="shared" si="10"/>
        <v>0</v>
      </c>
      <c r="FG11" s="297">
        <f t="shared" si="10"/>
        <v>0</v>
      </c>
      <c r="FH11" s="297">
        <f t="shared" si="10"/>
        <v>0</v>
      </c>
      <c r="FI11" s="297">
        <f t="shared" si="10"/>
        <v>0</v>
      </c>
      <c r="FJ11" s="297">
        <f t="shared" si="10"/>
        <v>0</v>
      </c>
      <c r="FK11" s="297">
        <f t="shared" si="10"/>
        <v>0</v>
      </c>
      <c r="FL11" s="297">
        <f t="shared" si="10"/>
        <v>0</v>
      </c>
      <c r="FM11" s="297">
        <f t="shared" si="10"/>
        <v>0</v>
      </c>
      <c r="FN11" s="297">
        <f t="shared" ref="FN11:GJ11" si="11" xml:space="preserve"> FN8 + FN9 - FN10</f>
        <v>0</v>
      </c>
      <c r="FO11" s="297">
        <f t="shared" si="11"/>
        <v>0</v>
      </c>
      <c r="FP11" s="297">
        <f t="shared" si="11"/>
        <v>0</v>
      </c>
      <c r="FQ11" s="297">
        <f t="shared" si="11"/>
        <v>0</v>
      </c>
      <c r="FR11" s="297">
        <f t="shared" si="11"/>
        <v>0</v>
      </c>
      <c r="FS11" s="297">
        <f t="shared" si="11"/>
        <v>0</v>
      </c>
      <c r="FT11" s="297">
        <f t="shared" si="11"/>
        <v>0</v>
      </c>
      <c r="FU11" s="297">
        <f t="shared" si="11"/>
        <v>0</v>
      </c>
      <c r="FV11" s="297">
        <f t="shared" si="11"/>
        <v>0</v>
      </c>
      <c r="FW11" s="297">
        <f t="shared" si="11"/>
        <v>0</v>
      </c>
      <c r="FX11" s="297">
        <f t="shared" si="11"/>
        <v>0</v>
      </c>
      <c r="FY11" s="297">
        <f t="shared" si="11"/>
        <v>0</v>
      </c>
      <c r="FZ11" s="297">
        <f t="shared" si="11"/>
        <v>0</v>
      </c>
      <c r="GA11" s="297">
        <f t="shared" si="11"/>
        <v>0</v>
      </c>
      <c r="GB11" s="297">
        <f t="shared" si="11"/>
        <v>0</v>
      </c>
      <c r="GC11" s="297">
        <f t="shared" si="11"/>
        <v>0</v>
      </c>
      <c r="GD11" s="297">
        <f t="shared" si="11"/>
        <v>0</v>
      </c>
      <c r="GE11" s="297">
        <f t="shared" si="11"/>
        <v>0</v>
      </c>
      <c r="GF11" s="297">
        <f t="shared" si="11"/>
        <v>0</v>
      </c>
      <c r="GG11" s="297">
        <f t="shared" si="11"/>
        <v>0</v>
      </c>
      <c r="GH11" s="297">
        <f t="shared" si="11"/>
        <v>0</v>
      </c>
      <c r="GI11" s="297">
        <f t="shared" si="11"/>
        <v>0</v>
      </c>
      <c r="GJ11" s="297">
        <f t="shared" si="11"/>
        <v>0</v>
      </c>
    </row>
    <row r="14" spans="1:441" s="293" customFormat="1" x14ac:dyDescent="0.25">
      <c r="A14" s="288"/>
      <c r="B14" s="288"/>
      <c r="C14" s="289"/>
      <c r="D14" s="290"/>
      <c r="E14" s="291" t="s">
        <v>118</v>
      </c>
      <c r="F14" s="387"/>
      <c r="G14" s="291" t="str">
        <f xml:space="preserve"> SMU</f>
        <v>$ 000s</v>
      </c>
      <c r="H14" s="291"/>
      <c r="I14" s="292"/>
      <c r="J14" s="291"/>
      <c r="K14" s="291"/>
      <c r="L14" s="291"/>
      <c r="M14" s="291"/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91"/>
      <c r="CD14" s="291"/>
      <c r="CE14" s="291"/>
      <c r="CF14" s="291"/>
      <c r="CG14" s="291"/>
      <c r="CH14" s="291"/>
      <c r="CI14" s="291"/>
      <c r="CJ14" s="291"/>
      <c r="CK14" s="291"/>
      <c r="CL14" s="291"/>
      <c r="CM14" s="291"/>
      <c r="CN14" s="291"/>
      <c r="CO14" s="291"/>
      <c r="CP14" s="291"/>
      <c r="CQ14" s="291"/>
      <c r="CR14" s="291"/>
      <c r="CS14" s="291"/>
      <c r="CT14" s="291"/>
      <c r="CU14" s="291"/>
      <c r="CV14" s="291"/>
      <c r="CW14" s="291"/>
      <c r="CX14" s="291"/>
      <c r="CY14" s="291"/>
      <c r="CZ14" s="291"/>
      <c r="DA14" s="291"/>
      <c r="DB14" s="291"/>
      <c r="DC14" s="291"/>
      <c r="DD14" s="291"/>
      <c r="DE14" s="291"/>
      <c r="DF14" s="291"/>
      <c r="DG14" s="291"/>
      <c r="DH14" s="291"/>
      <c r="DI14" s="291"/>
      <c r="DJ14" s="291"/>
      <c r="DK14" s="291"/>
      <c r="DL14" s="291"/>
      <c r="DM14" s="291"/>
      <c r="DN14" s="291"/>
      <c r="DO14" s="291"/>
      <c r="DP14" s="291"/>
      <c r="DQ14" s="291"/>
      <c r="DR14" s="291"/>
      <c r="DS14" s="291"/>
      <c r="DT14" s="291"/>
      <c r="DU14" s="291"/>
      <c r="DV14" s="291"/>
      <c r="DW14" s="291"/>
      <c r="DX14" s="291"/>
      <c r="DY14" s="291"/>
      <c r="DZ14" s="291"/>
      <c r="EA14" s="291"/>
      <c r="EB14" s="291"/>
      <c r="EC14" s="291"/>
      <c r="ED14" s="291"/>
      <c r="EE14" s="291"/>
      <c r="EF14" s="291"/>
      <c r="EG14" s="291"/>
      <c r="EH14" s="291"/>
      <c r="EI14" s="291"/>
      <c r="EJ14" s="291"/>
      <c r="EK14" s="291"/>
      <c r="EL14" s="291"/>
      <c r="EM14" s="291"/>
      <c r="EN14" s="291"/>
      <c r="EO14" s="291"/>
      <c r="EP14" s="291"/>
      <c r="EQ14" s="291"/>
      <c r="ER14" s="291"/>
      <c r="ES14" s="291"/>
      <c r="ET14" s="291"/>
      <c r="EU14" s="291"/>
      <c r="EV14" s="291"/>
      <c r="EW14" s="291"/>
      <c r="EX14" s="291"/>
      <c r="EY14" s="291"/>
      <c r="EZ14" s="291"/>
      <c r="FA14" s="291"/>
      <c r="FB14" s="291"/>
      <c r="FC14" s="291"/>
      <c r="FD14" s="291"/>
      <c r="FE14" s="291"/>
      <c r="FF14" s="291"/>
      <c r="FG14" s="291"/>
      <c r="FH14" s="291"/>
      <c r="FI14" s="291"/>
      <c r="FJ14" s="291"/>
      <c r="FK14" s="291"/>
      <c r="FL14" s="291"/>
      <c r="FM14" s="291"/>
      <c r="FN14" s="291"/>
      <c r="FO14" s="291"/>
      <c r="FP14" s="291"/>
      <c r="FQ14" s="291"/>
      <c r="FR14" s="291"/>
      <c r="FS14" s="291"/>
      <c r="FT14" s="291"/>
      <c r="FU14" s="291"/>
      <c r="FV14" s="291"/>
      <c r="FW14" s="291"/>
      <c r="FX14" s="291"/>
      <c r="FY14" s="291"/>
      <c r="FZ14" s="291"/>
      <c r="GA14" s="291"/>
      <c r="GB14" s="291"/>
      <c r="GC14" s="291"/>
      <c r="GD14" s="291"/>
      <c r="GE14" s="291"/>
      <c r="GF14" s="291"/>
      <c r="GG14" s="291"/>
      <c r="GH14" s="291"/>
      <c r="GI14" s="291"/>
      <c r="GJ14" s="291"/>
    </row>
    <row r="15" spans="1:441" s="275" customFormat="1" x14ac:dyDescent="0.25">
      <c r="A15" s="15"/>
      <c r="B15" s="15"/>
      <c r="C15" s="21"/>
      <c r="D15" s="60"/>
      <c r="E15" s="301" t="str">
        <f xml:space="preserve"> Time!E$76</f>
        <v>Financial close date flag</v>
      </c>
      <c r="F15" s="301">
        <f xml:space="preserve"> Time!F$76</f>
        <v>0</v>
      </c>
      <c r="G15" s="301" t="str">
        <f xml:space="preserve"> Time!G$76</f>
        <v>flag</v>
      </c>
      <c r="H15" s="301">
        <f xml:space="preserve"> Time!H$76</f>
        <v>1</v>
      </c>
      <c r="I15" s="301">
        <f xml:space="preserve"> Time!I$76</f>
        <v>0</v>
      </c>
      <c r="J15" s="301">
        <f xml:space="preserve"> Time!J$76</f>
        <v>0</v>
      </c>
      <c r="K15" s="301">
        <f xml:space="preserve"> Time!K$76</f>
        <v>0</v>
      </c>
      <c r="L15" s="301">
        <f xml:space="preserve"> Time!L$76</f>
        <v>1</v>
      </c>
      <c r="M15" s="301">
        <f xml:space="preserve"> Time!M$76</f>
        <v>0</v>
      </c>
      <c r="N15" s="301">
        <f xml:space="preserve"> Time!N$76</f>
        <v>0</v>
      </c>
      <c r="O15" s="301">
        <f xml:space="preserve"> Time!O$76</f>
        <v>0</v>
      </c>
      <c r="P15" s="301">
        <f xml:space="preserve"> Time!P$76</f>
        <v>0</v>
      </c>
      <c r="Q15" s="301">
        <f xml:space="preserve"> Time!Q$76</f>
        <v>0</v>
      </c>
      <c r="R15" s="301">
        <f xml:space="preserve"> Time!R$76</f>
        <v>0</v>
      </c>
      <c r="S15" s="301">
        <f xml:space="preserve"> Time!S$76</f>
        <v>0</v>
      </c>
      <c r="T15" s="301">
        <f xml:space="preserve"> Time!T$76</f>
        <v>0</v>
      </c>
      <c r="U15" s="301">
        <f xml:space="preserve"> Time!U$76</f>
        <v>0</v>
      </c>
      <c r="V15" s="301">
        <f xml:space="preserve"> Time!V$76</f>
        <v>0</v>
      </c>
      <c r="W15" s="301">
        <f xml:space="preserve"> Time!W$76</f>
        <v>0</v>
      </c>
      <c r="X15" s="301">
        <f xml:space="preserve"> Time!X$76</f>
        <v>0</v>
      </c>
      <c r="Y15" s="301">
        <f xml:space="preserve"> Time!Y$76</f>
        <v>0</v>
      </c>
      <c r="Z15" s="301">
        <f xml:space="preserve"> Time!Z$76</f>
        <v>0</v>
      </c>
      <c r="AA15" s="301">
        <f xml:space="preserve"> Time!AA$76</f>
        <v>0</v>
      </c>
      <c r="AB15" s="301">
        <f xml:space="preserve"> Time!AB$76</f>
        <v>0</v>
      </c>
      <c r="AC15" s="301">
        <f xml:space="preserve"> Time!AC$76</f>
        <v>0</v>
      </c>
      <c r="AD15" s="301">
        <f xml:space="preserve"> Time!AD$76</f>
        <v>0</v>
      </c>
      <c r="AE15" s="301">
        <f xml:space="preserve"> Time!AE$76</f>
        <v>0</v>
      </c>
      <c r="AF15" s="301">
        <f xml:space="preserve"> Time!AF$76</f>
        <v>0</v>
      </c>
      <c r="AG15" s="301">
        <f xml:space="preserve"> Time!AG$76</f>
        <v>0</v>
      </c>
      <c r="AH15" s="301">
        <f xml:space="preserve"> Time!AH$76</f>
        <v>0</v>
      </c>
      <c r="AI15" s="301">
        <f xml:space="preserve"> Time!AI$76</f>
        <v>0</v>
      </c>
      <c r="AJ15" s="301">
        <f xml:space="preserve"> Time!AJ$76</f>
        <v>0</v>
      </c>
      <c r="AK15" s="301">
        <f xml:space="preserve"> Time!AK$76</f>
        <v>0</v>
      </c>
      <c r="AL15" s="301">
        <f xml:space="preserve"> Time!AL$76</f>
        <v>0</v>
      </c>
      <c r="AM15" s="301">
        <f xml:space="preserve"> Time!AM$76</f>
        <v>0</v>
      </c>
      <c r="AN15" s="301">
        <f xml:space="preserve"> Time!AN$76</f>
        <v>0</v>
      </c>
      <c r="AO15" s="301">
        <f xml:space="preserve"> Time!AO$76</f>
        <v>0</v>
      </c>
      <c r="AP15" s="301">
        <f xml:space="preserve"> Time!AP$76</f>
        <v>0</v>
      </c>
      <c r="AQ15" s="301">
        <f xml:space="preserve"> Time!AQ$76</f>
        <v>0</v>
      </c>
      <c r="AR15" s="301">
        <f xml:space="preserve"> Time!AR$76</f>
        <v>0</v>
      </c>
      <c r="AS15" s="301">
        <f xml:space="preserve"> Time!AS$76</f>
        <v>0</v>
      </c>
      <c r="AT15" s="301">
        <f xml:space="preserve"> Time!AT$76</f>
        <v>0</v>
      </c>
      <c r="AU15" s="301">
        <f xml:space="preserve"> Time!AU$76</f>
        <v>0</v>
      </c>
      <c r="AV15" s="301">
        <f xml:space="preserve"> Time!AV$76</f>
        <v>0</v>
      </c>
      <c r="AW15" s="301">
        <f xml:space="preserve"> Time!AW$76</f>
        <v>0</v>
      </c>
      <c r="AX15" s="301">
        <f xml:space="preserve"> Time!AX$76</f>
        <v>0</v>
      </c>
      <c r="AY15" s="301">
        <f xml:space="preserve"> Time!AY$76</f>
        <v>0</v>
      </c>
      <c r="AZ15" s="301">
        <f xml:space="preserve"> Time!AZ$76</f>
        <v>0</v>
      </c>
      <c r="BA15" s="301">
        <f xml:space="preserve"> Time!BA$76</f>
        <v>0</v>
      </c>
      <c r="BB15" s="301">
        <f xml:space="preserve"> Time!BB$76</f>
        <v>0</v>
      </c>
      <c r="BC15" s="301">
        <f xml:space="preserve"> Time!BC$76</f>
        <v>0</v>
      </c>
      <c r="BD15" s="301">
        <f xml:space="preserve"> Time!BD$76</f>
        <v>0</v>
      </c>
      <c r="BE15" s="301">
        <f xml:space="preserve"> Time!BE$76</f>
        <v>0</v>
      </c>
      <c r="BF15" s="301">
        <f xml:space="preserve"> Time!BF$76</f>
        <v>0</v>
      </c>
      <c r="BG15" s="301">
        <f xml:space="preserve"> Time!BG$76</f>
        <v>0</v>
      </c>
      <c r="BH15" s="301">
        <f xml:space="preserve"> Time!BH$76</f>
        <v>0</v>
      </c>
      <c r="BI15" s="301">
        <f xml:space="preserve"> Time!BI$76</f>
        <v>0</v>
      </c>
      <c r="BJ15" s="301">
        <f xml:space="preserve"> Time!BJ$76</f>
        <v>0</v>
      </c>
      <c r="BK15" s="301">
        <f xml:space="preserve"> Time!BK$76</f>
        <v>0</v>
      </c>
      <c r="BL15" s="301">
        <f xml:space="preserve"> Time!BL$76</f>
        <v>0</v>
      </c>
      <c r="BM15" s="301">
        <f xml:space="preserve"> Time!BM$76</f>
        <v>0</v>
      </c>
      <c r="BN15" s="301">
        <f xml:space="preserve"> Time!BN$76</f>
        <v>0</v>
      </c>
      <c r="BO15" s="301">
        <f xml:space="preserve"> Time!BO$76</f>
        <v>0</v>
      </c>
      <c r="BP15" s="301">
        <f xml:space="preserve"> Time!BP$76</f>
        <v>0</v>
      </c>
      <c r="BQ15" s="301">
        <f xml:space="preserve"> Time!BQ$76</f>
        <v>0</v>
      </c>
      <c r="BR15" s="301">
        <f xml:space="preserve"> Time!BR$76</f>
        <v>0</v>
      </c>
      <c r="BS15" s="301">
        <f xml:space="preserve"> Time!BS$76</f>
        <v>0</v>
      </c>
      <c r="BT15" s="301">
        <f xml:space="preserve"> Time!BT$76</f>
        <v>0</v>
      </c>
      <c r="BU15" s="301">
        <f xml:space="preserve"> Time!BU$76</f>
        <v>0</v>
      </c>
      <c r="BV15" s="301">
        <f xml:space="preserve"> Time!BV$76</f>
        <v>0</v>
      </c>
      <c r="BW15" s="301">
        <f xml:space="preserve"> Time!BW$76</f>
        <v>0</v>
      </c>
      <c r="BX15" s="301">
        <f xml:space="preserve"> Time!BX$76</f>
        <v>0</v>
      </c>
      <c r="BY15" s="301">
        <f xml:space="preserve"> Time!BY$76</f>
        <v>0</v>
      </c>
      <c r="BZ15" s="301">
        <f xml:space="preserve"> Time!BZ$76</f>
        <v>0</v>
      </c>
      <c r="CA15" s="301">
        <f xml:space="preserve"> Time!CA$76</f>
        <v>0</v>
      </c>
      <c r="CB15" s="301">
        <f xml:space="preserve"> Time!CB$76</f>
        <v>0</v>
      </c>
      <c r="CC15" s="301">
        <f xml:space="preserve"> Time!CC$76</f>
        <v>0</v>
      </c>
      <c r="CD15" s="301">
        <f xml:space="preserve"> Time!CD$76</f>
        <v>0</v>
      </c>
      <c r="CE15" s="301">
        <f xml:space="preserve"> Time!CE$76</f>
        <v>0</v>
      </c>
      <c r="CF15" s="301">
        <f xml:space="preserve"> Time!CF$76</f>
        <v>0</v>
      </c>
      <c r="CG15" s="301">
        <f xml:space="preserve"> Time!CG$76</f>
        <v>0</v>
      </c>
      <c r="CH15" s="301">
        <f xml:space="preserve"> Time!CH$76</f>
        <v>0</v>
      </c>
      <c r="CI15" s="301">
        <f xml:space="preserve"> Time!CI$76</f>
        <v>0</v>
      </c>
      <c r="CJ15" s="301">
        <f xml:space="preserve"> Time!CJ$76</f>
        <v>0</v>
      </c>
      <c r="CK15" s="301">
        <f xml:space="preserve"> Time!CK$76</f>
        <v>0</v>
      </c>
      <c r="CL15" s="301">
        <f xml:space="preserve"> Time!CL$76</f>
        <v>0</v>
      </c>
      <c r="CM15" s="301">
        <f xml:space="preserve"> Time!CM$76</f>
        <v>0</v>
      </c>
      <c r="CN15" s="301">
        <f xml:space="preserve"> Time!CN$76</f>
        <v>0</v>
      </c>
      <c r="CO15" s="301">
        <f xml:space="preserve"> Time!CO$76</f>
        <v>0</v>
      </c>
      <c r="CP15" s="301">
        <f xml:space="preserve"> Time!CP$76</f>
        <v>0</v>
      </c>
      <c r="CQ15" s="301">
        <f xml:space="preserve"> Time!CQ$76</f>
        <v>0</v>
      </c>
      <c r="CR15" s="301">
        <f xml:space="preserve"> Time!CR$76</f>
        <v>0</v>
      </c>
      <c r="CS15" s="301">
        <f xml:space="preserve"> Time!CS$76</f>
        <v>0</v>
      </c>
      <c r="CT15" s="301">
        <f xml:space="preserve"> Time!CT$76</f>
        <v>0</v>
      </c>
      <c r="CU15" s="301">
        <f xml:space="preserve"> Time!CU$76</f>
        <v>0</v>
      </c>
      <c r="CV15" s="301">
        <f xml:space="preserve"> Time!CV$76</f>
        <v>0</v>
      </c>
      <c r="CW15" s="301">
        <f xml:space="preserve"> Time!CW$76</f>
        <v>0</v>
      </c>
      <c r="CX15" s="301">
        <f xml:space="preserve"> Time!CX$76</f>
        <v>0</v>
      </c>
      <c r="CY15" s="301">
        <f xml:space="preserve"> Time!CY$76</f>
        <v>0</v>
      </c>
      <c r="CZ15" s="301">
        <f xml:space="preserve"> Time!CZ$76</f>
        <v>0</v>
      </c>
      <c r="DA15" s="301">
        <f xml:space="preserve"> Time!DA$76</f>
        <v>0</v>
      </c>
      <c r="DB15" s="301">
        <f xml:space="preserve"> Time!DB$76</f>
        <v>0</v>
      </c>
      <c r="DC15" s="301">
        <f xml:space="preserve"> Time!DC$76</f>
        <v>0</v>
      </c>
      <c r="DD15" s="301">
        <f xml:space="preserve"> Time!DD$76</f>
        <v>0</v>
      </c>
      <c r="DE15" s="301">
        <f xml:space="preserve"> Time!DE$76</f>
        <v>0</v>
      </c>
      <c r="DF15" s="301">
        <f xml:space="preserve"> Time!DF$76</f>
        <v>0</v>
      </c>
      <c r="DG15" s="301">
        <f xml:space="preserve"> Time!DG$76</f>
        <v>0</v>
      </c>
      <c r="DH15" s="301">
        <f xml:space="preserve"> Time!DH$76</f>
        <v>0</v>
      </c>
      <c r="DI15" s="301">
        <f xml:space="preserve"> Time!DI$76</f>
        <v>0</v>
      </c>
      <c r="DJ15" s="301">
        <f xml:space="preserve"> Time!DJ$76</f>
        <v>0</v>
      </c>
      <c r="DK15" s="301">
        <f xml:space="preserve"> Time!DK$76</f>
        <v>0</v>
      </c>
      <c r="DL15" s="301">
        <f xml:space="preserve"> Time!DL$76</f>
        <v>0</v>
      </c>
      <c r="DM15" s="301">
        <f xml:space="preserve"> Time!DM$76</f>
        <v>0</v>
      </c>
      <c r="DN15" s="301">
        <f xml:space="preserve"> Time!DN$76</f>
        <v>0</v>
      </c>
      <c r="DO15" s="301">
        <f xml:space="preserve"> Time!DO$76</f>
        <v>0</v>
      </c>
      <c r="DP15" s="301">
        <f xml:space="preserve"> Time!DP$76</f>
        <v>0</v>
      </c>
      <c r="DQ15" s="301">
        <f xml:space="preserve"> Time!DQ$76</f>
        <v>0</v>
      </c>
      <c r="DR15" s="301">
        <f xml:space="preserve"> Time!DR$76</f>
        <v>0</v>
      </c>
      <c r="DS15" s="301">
        <f xml:space="preserve"> Time!DS$76</f>
        <v>0</v>
      </c>
      <c r="DT15" s="301">
        <f xml:space="preserve"> Time!DT$76</f>
        <v>0</v>
      </c>
      <c r="DU15" s="301">
        <f xml:space="preserve"> Time!DU$76</f>
        <v>0</v>
      </c>
      <c r="DV15" s="301">
        <f xml:space="preserve"> Time!DV$76</f>
        <v>0</v>
      </c>
      <c r="DW15" s="301">
        <f xml:space="preserve"> Time!DW$76</f>
        <v>0</v>
      </c>
      <c r="DX15" s="301">
        <f xml:space="preserve"> Time!DX$76</f>
        <v>0</v>
      </c>
      <c r="DY15" s="301">
        <f xml:space="preserve"> Time!DY$76</f>
        <v>0</v>
      </c>
      <c r="DZ15" s="301">
        <f xml:space="preserve"> Time!DZ$76</f>
        <v>0</v>
      </c>
      <c r="EA15" s="301">
        <f xml:space="preserve"> Time!EA$76</f>
        <v>0</v>
      </c>
      <c r="EB15" s="301">
        <f xml:space="preserve"> Time!EB$76</f>
        <v>0</v>
      </c>
      <c r="EC15" s="301">
        <f xml:space="preserve"> Time!EC$76</f>
        <v>0</v>
      </c>
      <c r="ED15" s="301">
        <f xml:space="preserve"> Time!ED$76</f>
        <v>0</v>
      </c>
      <c r="EE15" s="301">
        <f xml:space="preserve"> Time!EE$76</f>
        <v>0</v>
      </c>
      <c r="EF15" s="301">
        <f xml:space="preserve"> Time!EF$76</f>
        <v>0</v>
      </c>
      <c r="EG15" s="301">
        <f xml:space="preserve"> Time!EG$76</f>
        <v>0</v>
      </c>
      <c r="EH15" s="301">
        <f xml:space="preserve"> Time!EH$76</f>
        <v>0</v>
      </c>
      <c r="EI15" s="301">
        <f xml:space="preserve"> Time!EI$76</f>
        <v>0</v>
      </c>
      <c r="EJ15" s="301">
        <f xml:space="preserve"> Time!EJ$76</f>
        <v>0</v>
      </c>
      <c r="EK15" s="301">
        <f xml:space="preserve"> Time!EK$76</f>
        <v>0</v>
      </c>
      <c r="EL15" s="301">
        <f xml:space="preserve"> Time!EL$76</f>
        <v>0</v>
      </c>
      <c r="EM15" s="301">
        <f xml:space="preserve"> Time!EM$76</f>
        <v>0</v>
      </c>
      <c r="EN15" s="301">
        <f xml:space="preserve"> Time!EN$76</f>
        <v>0</v>
      </c>
      <c r="EO15" s="301">
        <f xml:space="preserve"> Time!EO$76</f>
        <v>0</v>
      </c>
      <c r="EP15" s="301">
        <f xml:space="preserve"> Time!EP$76</f>
        <v>0</v>
      </c>
      <c r="EQ15" s="301">
        <f xml:space="preserve"> Time!EQ$76</f>
        <v>0</v>
      </c>
      <c r="ER15" s="301">
        <f xml:space="preserve"> Time!ER$76</f>
        <v>0</v>
      </c>
      <c r="ES15" s="301">
        <f xml:space="preserve"> Time!ES$76</f>
        <v>0</v>
      </c>
      <c r="ET15" s="301">
        <f xml:space="preserve"> Time!ET$76</f>
        <v>0</v>
      </c>
      <c r="EU15" s="301">
        <f xml:space="preserve"> Time!EU$76</f>
        <v>0</v>
      </c>
      <c r="EV15" s="301">
        <f xml:space="preserve"> Time!EV$76</f>
        <v>0</v>
      </c>
      <c r="EW15" s="301">
        <f xml:space="preserve"> Time!EW$76</f>
        <v>0</v>
      </c>
      <c r="EX15" s="301">
        <f xml:space="preserve"> Time!EX$76</f>
        <v>0</v>
      </c>
      <c r="EY15" s="301">
        <f xml:space="preserve"> Time!EY$76</f>
        <v>0</v>
      </c>
      <c r="EZ15" s="301">
        <f xml:space="preserve"> Time!EZ$76</f>
        <v>0</v>
      </c>
      <c r="FA15" s="301">
        <f xml:space="preserve"> Time!FA$76</f>
        <v>0</v>
      </c>
      <c r="FB15" s="301">
        <f xml:space="preserve"> Time!FB$76</f>
        <v>0</v>
      </c>
      <c r="FC15" s="301">
        <f xml:space="preserve"> Time!FC$76</f>
        <v>0</v>
      </c>
      <c r="FD15" s="301">
        <f xml:space="preserve"> Time!FD$76</f>
        <v>0</v>
      </c>
      <c r="FE15" s="301">
        <f xml:space="preserve"> Time!FE$76</f>
        <v>0</v>
      </c>
      <c r="FF15" s="301">
        <f xml:space="preserve"> Time!FF$76</f>
        <v>0</v>
      </c>
      <c r="FG15" s="301">
        <f xml:space="preserve"> Time!FG$76</f>
        <v>0</v>
      </c>
      <c r="FH15" s="301">
        <f xml:space="preserve"> Time!FH$76</f>
        <v>0</v>
      </c>
      <c r="FI15" s="301">
        <f xml:space="preserve"> Time!FI$76</f>
        <v>0</v>
      </c>
      <c r="FJ15" s="301">
        <f xml:space="preserve"> Time!FJ$76</f>
        <v>0</v>
      </c>
      <c r="FK15" s="301">
        <f xml:space="preserve"> Time!FK$76</f>
        <v>0</v>
      </c>
      <c r="FL15" s="301">
        <f xml:space="preserve"> Time!FL$76</f>
        <v>0</v>
      </c>
      <c r="FM15" s="301">
        <f xml:space="preserve"> Time!FM$76</f>
        <v>0</v>
      </c>
      <c r="FN15" s="301">
        <f xml:space="preserve"> Time!FN$76</f>
        <v>0</v>
      </c>
      <c r="FO15" s="301">
        <f xml:space="preserve"> Time!FO$76</f>
        <v>0</v>
      </c>
      <c r="FP15" s="301">
        <f xml:space="preserve"> Time!FP$76</f>
        <v>0</v>
      </c>
      <c r="FQ15" s="301">
        <f xml:space="preserve"> Time!FQ$76</f>
        <v>0</v>
      </c>
      <c r="FR15" s="301">
        <f xml:space="preserve"> Time!FR$76</f>
        <v>0</v>
      </c>
      <c r="FS15" s="301">
        <f xml:space="preserve"> Time!FS$76</f>
        <v>0</v>
      </c>
      <c r="FT15" s="301">
        <f xml:space="preserve"> Time!FT$76</f>
        <v>0</v>
      </c>
      <c r="FU15" s="301">
        <f xml:space="preserve"> Time!FU$76</f>
        <v>0</v>
      </c>
      <c r="FV15" s="301">
        <f xml:space="preserve"> Time!FV$76</f>
        <v>0</v>
      </c>
      <c r="FW15" s="301">
        <f xml:space="preserve"> Time!FW$76</f>
        <v>0</v>
      </c>
      <c r="FX15" s="301">
        <f xml:space="preserve"> Time!FX$76</f>
        <v>0</v>
      </c>
      <c r="FY15" s="301">
        <f xml:space="preserve"> Time!FY$76</f>
        <v>0</v>
      </c>
      <c r="FZ15" s="301">
        <f xml:space="preserve"> Time!FZ$76</f>
        <v>0</v>
      </c>
      <c r="GA15" s="301">
        <f xml:space="preserve"> Time!GA$76</f>
        <v>0</v>
      </c>
      <c r="GB15" s="301">
        <f xml:space="preserve"> Time!GB$76</f>
        <v>0</v>
      </c>
      <c r="GC15" s="301">
        <f xml:space="preserve"> Time!GC$76</f>
        <v>0</v>
      </c>
      <c r="GD15" s="301">
        <f xml:space="preserve"> Time!GD$76</f>
        <v>0</v>
      </c>
      <c r="GE15" s="301">
        <f xml:space="preserve"> Time!GE$76</f>
        <v>0</v>
      </c>
      <c r="GF15" s="301">
        <f xml:space="preserve"> Time!GF$76</f>
        <v>0</v>
      </c>
      <c r="GG15" s="301">
        <f xml:space="preserve"> Time!GG$76</f>
        <v>0</v>
      </c>
      <c r="GH15" s="301">
        <f xml:space="preserve"> Time!GH$76</f>
        <v>0</v>
      </c>
      <c r="GI15" s="301">
        <f xml:space="preserve"> Time!GI$76</f>
        <v>0</v>
      </c>
      <c r="GJ15" s="301">
        <f xml:space="preserve"> Time!GJ$76</f>
        <v>0</v>
      </c>
    </row>
    <row r="16" spans="1:441" s="275" customFormat="1" x14ac:dyDescent="0.25">
      <c r="A16" s="15"/>
      <c r="B16" s="15"/>
      <c r="C16" s="21"/>
      <c r="D16" s="60"/>
      <c r="E16" s="286"/>
      <c r="F16" s="286"/>
      <c r="G16" s="286"/>
      <c r="H16" s="286"/>
      <c r="I16" s="43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86"/>
      <c r="AF16" s="286"/>
      <c r="AG16" s="286"/>
      <c r="AH16" s="286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86"/>
      <c r="AW16" s="286"/>
      <c r="AX16" s="286"/>
      <c r="AY16" s="286"/>
      <c r="AZ16" s="286"/>
      <c r="BA16" s="286"/>
      <c r="BB16" s="286"/>
      <c r="BC16" s="286"/>
      <c r="BD16" s="286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86"/>
      <c r="BT16" s="286"/>
      <c r="BU16" s="286"/>
      <c r="BV16" s="286"/>
      <c r="BW16" s="286"/>
      <c r="BX16" s="286"/>
      <c r="BY16" s="286"/>
      <c r="BZ16" s="286"/>
      <c r="CA16" s="286"/>
      <c r="CB16" s="286"/>
      <c r="CC16" s="286"/>
      <c r="CD16" s="286"/>
      <c r="CE16" s="286"/>
      <c r="CF16" s="286"/>
      <c r="CG16" s="286"/>
      <c r="CH16" s="286"/>
      <c r="CI16" s="286"/>
      <c r="CJ16" s="286"/>
      <c r="CK16" s="286"/>
      <c r="CL16" s="286"/>
      <c r="CM16" s="286"/>
      <c r="CN16" s="286"/>
      <c r="CO16" s="286"/>
      <c r="CP16" s="286"/>
      <c r="CQ16" s="286"/>
      <c r="CR16" s="286"/>
      <c r="CS16" s="286"/>
      <c r="CT16" s="286"/>
      <c r="CU16" s="286"/>
      <c r="CV16" s="286"/>
      <c r="CW16" s="286"/>
      <c r="CX16" s="286"/>
      <c r="CY16" s="286"/>
      <c r="CZ16" s="286"/>
      <c r="DA16" s="286"/>
      <c r="DB16" s="286"/>
      <c r="DC16" s="286"/>
      <c r="DD16" s="286"/>
      <c r="DE16" s="286"/>
      <c r="DF16" s="286"/>
      <c r="DG16" s="286"/>
      <c r="DH16" s="286"/>
      <c r="DI16" s="286"/>
      <c r="DJ16" s="286"/>
      <c r="DK16" s="286"/>
      <c r="DL16" s="286"/>
      <c r="DM16" s="286"/>
      <c r="DN16" s="286"/>
      <c r="DO16" s="286"/>
      <c r="DP16" s="286"/>
      <c r="DQ16" s="286"/>
      <c r="DR16" s="286"/>
      <c r="DS16" s="286"/>
      <c r="DT16" s="286"/>
      <c r="DU16" s="286"/>
      <c r="DV16" s="286"/>
      <c r="DW16" s="286"/>
      <c r="DX16" s="286"/>
      <c r="DY16" s="286"/>
      <c r="DZ16" s="286"/>
      <c r="EA16" s="286"/>
      <c r="EB16" s="286"/>
      <c r="EC16" s="286"/>
      <c r="ED16" s="286"/>
      <c r="EE16" s="286"/>
      <c r="EF16" s="286"/>
      <c r="EG16" s="286"/>
      <c r="EH16" s="286"/>
      <c r="EI16" s="286"/>
      <c r="EJ16" s="286"/>
      <c r="EK16" s="286"/>
      <c r="EL16" s="286"/>
      <c r="EM16" s="286"/>
      <c r="EN16" s="286"/>
      <c r="EO16" s="286"/>
      <c r="EP16" s="286"/>
      <c r="EQ16" s="286"/>
      <c r="ER16" s="286"/>
      <c r="ES16" s="286"/>
      <c r="ET16" s="286"/>
      <c r="EU16" s="286"/>
      <c r="EV16" s="286"/>
      <c r="EW16" s="286"/>
      <c r="EX16" s="286"/>
      <c r="EY16" s="286"/>
      <c r="EZ16" s="286"/>
      <c r="FA16" s="286"/>
      <c r="FB16" s="286"/>
      <c r="FC16" s="286"/>
      <c r="FD16" s="286"/>
      <c r="FE16" s="286"/>
      <c r="FF16" s="286"/>
      <c r="FG16" s="286"/>
      <c r="FH16" s="286"/>
      <c r="FI16" s="286"/>
      <c r="FJ16" s="286"/>
      <c r="FK16" s="286"/>
      <c r="FL16" s="286"/>
      <c r="FM16" s="286"/>
      <c r="FN16" s="286"/>
      <c r="FO16" s="286"/>
      <c r="FP16" s="286"/>
      <c r="FQ16" s="286"/>
      <c r="FR16" s="286"/>
      <c r="FS16" s="286"/>
      <c r="FT16" s="286"/>
      <c r="FU16" s="286"/>
      <c r="FV16" s="286"/>
      <c r="FW16" s="286"/>
      <c r="FX16" s="286"/>
      <c r="FY16" s="286"/>
      <c r="FZ16" s="286"/>
      <c r="GA16" s="286"/>
      <c r="GB16" s="286"/>
      <c r="GC16" s="286"/>
      <c r="GD16" s="286"/>
      <c r="GE16" s="286"/>
      <c r="GF16" s="286"/>
      <c r="GG16" s="286"/>
      <c r="GH16" s="286"/>
      <c r="GI16" s="286"/>
      <c r="GJ16" s="286"/>
    </row>
    <row r="17" spans="1:255" s="275" customFormat="1" x14ac:dyDescent="0.25">
      <c r="A17" s="15"/>
      <c r="B17" s="15"/>
      <c r="C17" s="21"/>
      <c r="D17" s="60"/>
      <c r="E17" s="286" t="s">
        <v>7</v>
      </c>
      <c r="F17" s="286"/>
      <c r="G17" s="286" t="str">
        <f xml:space="preserve"> SMU</f>
        <v>$ 000s</v>
      </c>
      <c r="H17" s="286"/>
      <c r="I17" s="43"/>
      <c r="J17" s="286">
        <f t="shared" ref="J17:AO17" si="12">I20</f>
        <v>0</v>
      </c>
      <c r="K17" s="286">
        <f t="shared" si="12"/>
        <v>0</v>
      </c>
      <c r="L17" s="286">
        <f t="shared" si="12"/>
        <v>0</v>
      </c>
      <c r="M17" s="286">
        <f t="shared" si="12"/>
        <v>0</v>
      </c>
      <c r="N17" s="286">
        <f t="shared" si="12"/>
        <v>0</v>
      </c>
      <c r="O17" s="286">
        <f t="shared" si="12"/>
        <v>0</v>
      </c>
      <c r="P17" s="286">
        <f t="shared" si="12"/>
        <v>0</v>
      </c>
      <c r="Q17" s="286">
        <f t="shared" si="12"/>
        <v>0</v>
      </c>
      <c r="R17" s="286">
        <f t="shared" si="12"/>
        <v>0</v>
      </c>
      <c r="S17" s="286">
        <f t="shared" si="12"/>
        <v>0</v>
      </c>
      <c r="T17" s="286">
        <f t="shared" si="12"/>
        <v>0</v>
      </c>
      <c r="U17" s="286">
        <f t="shared" si="12"/>
        <v>0</v>
      </c>
      <c r="V17" s="286">
        <f t="shared" si="12"/>
        <v>0</v>
      </c>
      <c r="W17" s="286">
        <f t="shared" si="12"/>
        <v>0</v>
      </c>
      <c r="X17" s="286">
        <f t="shared" si="12"/>
        <v>0</v>
      </c>
      <c r="Y17" s="286">
        <f t="shared" si="12"/>
        <v>0</v>
      </c>
      <c r="Z17" s="286">
        <f t="shared" si="12"/>
        <v>0</v>
      </c>
      <c r="AA17" s="286">
        <f t="shared" si="12"/>
        <v>0</v>
      </c>
      <c r="AB17" s="286">
        <f t="shared" si="12"/>
        <v>0</v>
      </c>
      <c r="AC17" s="286">
        <f t="shared" si="12"/>
        <v>0</v>
      </c>
      <c r="AD17" s="286">
        <f t="shared" si="12"/>
        <v>0</v>
      </c>
      <c r="AE17" s="286">
        <f t="shared" si="12"/>
        <v>0</v>
      </c>
      <c r="AF17" s="286">
        <f t="shared" si="12"/>
        <v>0</v>
      </c>
      <c r="AG17" s="286">
        <f t="shared" si="12"/>
        <v>0</v>
      </c>
      <c r="AH17" s="286">
        <f t="shared" si="12"/>
        <v>0</v>
      </c>
      <c r="AI17" s="286">
        <f t="shared" si="12"/>
        <v>0</v>
      </c>
      <c r="AJ17" s="286">
        <f t="shared" si="12"/>
        <v>0</v>
      </c>
      <c r="AK17" s="286">
        <f t="shared" si="12"/>
        <v>0</v>
      </c>
      <c r="AL17" s="286">
        <f t="shared" si="12"/>
        <v>0</v>
      </c>
      <c r="AM17" s="286">
        <f t="shared" si="12"/>
        <v>0</v>
      </c>
      <c r="AN17" s="286">
        <f t="shared" si="12"/>
        <v>0</v>
      </c>
      <c r="AO17" s="286">
        <f t="shared" si="12"/>
        <v>0</v>
      </c>
      <c r="AP17" s="286">
        <f t="shared" ref="AP17:BU17" si="13">AO20</f>
        <v>0</v>
      </c>
      <c r="AQ17" s="286">
        <f t="shared" si="13"/>
        <v>0</v>
      </c>
      <c r="AR17" s="286">
        <f t="shared" si="13"/>
        <v>0</v>
      </c>
      <c r="AS17" s="286">
        <f t="shared" si="13"/>
        <v>0</v>
      </c>
      <c r="AT17" s="286">
        <f t="shared" si="13"/>
        <v>0</v>
      </c>
      <c r="AU17" s="286">
        <f t="shared" si="13"/>
        <v>0</v>
      </c>
      <c r="AV17" s="286">
        <f t="shared" si="13"/>
        <v>0</v>
      </c>
      <c r="AW17" s="286">
        <f t="shared" si="13"/>
        <v>0</v>
      </c>
      <c r="AX17" s="286">
        <f t="shared" si="13"/>
        <v>0</v>
      </c>
      <c r="AY17" s="286">
        <f t="shared" si="13"/>
        <v>0</v>
      </c>
      <c r="AZ17" s="286">
        <f t="shared" si="13"/>
        <v>0</v>
      </c>
      <c r="BA17" s="286">
        <f t="shared" si="13"/>
        <v>0</v>
      </c>
      <c r="BB17" s="286">
        <f t="shared" si="13"/>
        <v>0</v>
      </c>
      <c r="BC17" s="286">
        <f t="shared" si="13"/>
        <v>0</v>
      </c>
      <c r="BD17" s="286">
        <f t="shared" si="13"/>
        <v>0</v>
      </c>
      <c r="BE17" s="286">
        <f t="shared" si="13"/>
        <v>0</v>
      </c>
      <c r="BF17" s="286">
        <f t="shared" si="13"/>
        <v>0</v>
      </c>
      <c r="BG17" s="286">
        <f t="shared" si="13"/>
        <v>0</v>
      </c>
      <c r="BH17" s="286">
        <f t="shared" si="13"/>
        <v>0</v>
      </c>
      <c r="BI17" s="286">
        <f t="shared" si="13"/>
        <v>0</v>
      </c>
      <c r="BJ17" s="286">
        <f t="shared" si="13"/>
        <v>0</v>
      </c>
      <c r="BK17" s="286">
        <f t="shared" si="13"/>
        <v>0</v>
      </c>
      <c r="BL17" s="286">
        <f t="shared" si="13"/>
        <v>0</v>
      </c>
      <c r="BM17" s="286">
        <f t="shared" si="13"/>
        <v>0</v>
      </c>
      <c r="BN17" s="286">
        <f t="shared" si="13"/>
        <v>0</v>
      </c>
      <c r="BO17" s="286">
        <f t="shared" si="13"/>
        <v>0</v>
      </c>
      <c r="BP17" s="286">
        <f t="shared" si="13"/>
        <v>0</v>
      </c>
      <c r="BQ17" s="286">
        <f t="shared" si="13"/>
        <v>0</v>
      </c>
      <c r="BR17" s="286">
        <f t="shared" si="13"/>
        <v>0</v>
      </c>
      <c r="BS17" s="286">
        <f t="shared" si="13"/>
        <v>0</v>
      </c>
      <c r="BT17" s="286">
        <f t="shared" si="13"/>
        <v>0</v>
      </c>
      <c r="BU17" s="286">
        <f t="shared" si="13"/>
        <v>0</v>
      </c>
      <c r="BV17" s="286">
        <f t="shared" ref="BV17:DA17" si="14">BU20</f>
        <v>0</v>
      </c>
      <c r="BW17" s="286">
        <f t="shared" si="14"/>
        <v>0</v>
      </c>
      <c r="BX17" s="286">
        <f t="shared" si="14"/>
        <v>0</v>
      </c>
      <c r="BY17" s="286">
        <f t="shared" si="14"/>
        <v>0</v>
      </c>
      <c r="BZ17" s="286">
        <f t="shared" si="14"/>
        <v>0</v>
      </c>
      <c r="CA17" s="286">
        <f t="shared" si="14"/>
        <v>0</v>
      </c>
      <c r="CB17" s="286">
        <f t="shared" si="14"/>
        <v>0</v>
      </c>
      <c r="CC17" s="286">
        <f t="shared" si="14"/>
        <v>0</v>
      </c>
      <c r="CD17" s="286">
        <f t="shared" si="14"/>
        <v>0</v>
      </c>
      <c r="CE17" s="286">
        <f t="shared" si="14"/>
        <v>0</v>
      </c>
      <c r="CF17" s="286">
        <f t="shared" si="14"/>
        <v>0</v>
      </c>
      <c r="CG17" s="286">
        <f t="shared" si="14"/>
        <v>0</v>
      </c>
      <c r="CH17" s="286">
        <f t="shared" si="14"/>
        <v>0</v>
      </c>
      <c r="CI17" s="286">
        <f t="shared" si="14"/>
        <v>0</v>
      </c>
      <c r="CJ17" s="286">
        <f t="shared" si="14"/>
        <v>0</v>
      </c>
      <c r="CK17" s="286">
        <f t="shared" si="14"/>
        <v>0</v>
      </c>
      <c r="CL17" s="286">
        <f t="shared" si="14"/>
        <v>0</v>
      </c>
      <c r="CM17" s="286">
        <f t="shared" si="14"/>
        <v>0</v>
      </c>
      <c r="CN17" s="286">
        <f t="shared" si="14"/>
        <v>0</v>
      </c>
      <c r="CO17" s="286">
        <f t="shared" si="14"/>
        <v>0</v>
      </c>
      <c r="CP17" s="286">
        <f t="shared" si="14"/>
        <v>0</v>
      </c>
      <c r="CQ17" s="286">
        <f t="shared" si="14"/>
        <v>0</v>
      </c>
      <c r="CR17" s="286">
        <f t="shared" si="14"/>
        <v>0</v>
      </c>
      <c r="CS17" s="286">
        <f t="shared" si="14"/>
        <v>0</v>
      </c>
      <c r="CT17" s="286">
        <f t="shared" si="14"/>
        <v>0</v>
      </c>
      <c r="CU17" s="286">
        <f t="shared" si="14"/>
        <v>0</v>
      </c>
      <c r="CV17" s="286">
        <f t="shared" si="14"/>
        <v>0</v>
      </c>
      <c r="CW17" s="286">
        <f t="shared" si="14"/>
        <v>0</v>
      </c>
      <c r="CX17" s="286">
        <f t="shared" si="14"/>
        <v>0</v>
      </c>
      <c r="CY17" s="286">
        <f t="shared" si="14"/>
        <v>0</v>
      </c>
      <c r="CZ17" s="286">
        <f t="shared" si="14"/>
        <v>0</v>
      </c>
      <c r="DA17" s="286">
        <f t="shared" si="14"/>
        <v>0</v>
      </c>
      <c r="DB17" s="286">
        <f t="shared" ref="DB17:EG17" si="15">DA20</f>
        <v>0</v>
      </c>
      <c r="DC17" s="286">
        <f t="shared" si="15"/>
        <v>0</v>
      </c>
      <c r="DD17" s="286">
        <f t="shared" si="15"/>
        <v>0</v>
      </c>
      <c r="DE17" s="286">
        <f t="shared" si="15"/>
        <v>0</v>
      </c>
      <c r="DF17" s="286">
        <f t="shared" si="15"/>
        <v>0</v>
      </c>
      <c r="DG17" s="286">
        <f t="shared" si="15"/>
        <v>0</v>
      </c>
      <c r="DH17" s="286">
        <f t="shared" si="15"/>
        <v>0</v>
      </c>
      <c r="DI17" s="286">
        <f t="shared" si="15"/>
        <v>0</v>
      </c>
      <c r="DJ17" s="286">
        <f t="shared" si="15"/>
        <v>0</v>
      </c>
      <c r="DK17" s="286">
        <f t="shared" si="15"/>
        <v>0</v>
      </c>
      <c r="DL17" s="286">
        <f t="shared" si="15"/>
        <v>0</v>
      </c>
      <c r="DM17" s="286">
        <f t="shared" si="15"/>
        <v>0</v>
      </c>
      <c r="DN17" s="286">
        <f t="shared" si="15"/>
        <v>0</v>
      </c>
      <c r="DO17" s="286">
        <f t="shared" si="15"/>
        <v>0</v>
      </c>
      <c r="DP17" s="286">
        <f t="shared" si="15"/>
        <v>0</v>
      </c>
      <c r="DQ17" s="286">
        <f t="shared" si="15"/>
        <v>0</v>
      </c>
      <c r="DR17" s="286">
        <f t="shared" si="15"/>
        <v>0</v>
      </c>
      <c r="DS17" s="286">
        <f t="shared" si="15"/>
        <v>0</v>
      </c>
      <c r="DT17" s="286">
        <f t="shared" si="15"/>
        <v>0</v>
      </c>
      <c r="DU17" s="286">
        <f t="shared" si="15"/>
        <v>0</v>
      </c>
      <c r="DV17" s="286">
        <f t="shared" si="15"/>
        <v>0</v>
      </c>
      <c r="DW17" s="286">
        <f t="shared" si="15"/>
        <v>0</v>
      </c>
      <c r="DX17" s="286">
        <f t="shared" si="15"/>
        <v>0</v>
      </c>
      <c r="DY17" s="286">
        <f t="shared" si="15"/>
        <v>0</v>
      </c>
      <c r="DZ17" s="286">
        <f t="shared" si="15"/>
        <v>0</v>
      </c>
      <c r="EA17" s="286">
        <f t="shared" si="15"/>
        <v>0</v>
      </c>
      <c r="EB17" s="286">
        <f t="shared" si="15"/>
        <v>0</v>
      </c>
      <c r="EC17" s="286">
        <f t="shared" si="15"/>
        <v>0</v>
      </c>
      <c r="ED17" s="286">
        <f t="shared" si="15"/>
        <v>0</v>
      </c>
      <c r="EE17" s="286">
        <f t="shared" si="15"/>
        <v>0</v>
      </c>
      <c r="EF17" s="286">
        <f t="shared" si="15"/>
        <v>0</v>
      </c>
      <c r="EG17" s="286">
        <f t="shared" si="15"/>
        <v>0</v>
      </c>
      <c r="EH17" s="286">
        <f t="shared" ref="EH17:FM17" si="16">EG20</f>
        <v>0</v>
      </c>
      <c r="EI17" s="286">
        <f t="shared" si="16"/>
        <v>0</v>
      </c>
      <c r="EJ17" s="286">
        <f t="shared" si="16"/>
        <v>0</v>
      </c>
      <c r="EK17" s="286">
        <f t="shared" si="16"/>
        <v>0</v>
      </c>
      <c r="EL17" s="286">
        <f t="shared" si="16"/>
        <v>0</v>
      </c>
      <c r="EM17" s="286">
        <f t="shared" si="16"/>
        <v>0</v>
      </c>
      <c r="EN17" s="286">
        <f t="shared" si="16"/>
        <v>0</v>
      </c>
      <c r="EO17" s="286">
        <f t="shared" si="16"/>
        <v>0</v>
      </c>
      <c r="EP17" s="286">
        <f t="shared" si="16"/>
        <v>0</v>
      </c>
      <c r="EQ17" s="286">
        <f t="shared" si="16"/>
        <v>0</v>
      </c>
      <c r="ER17" s="286">
        <f t="shared" si="16"/>
        <v>0</v>
      </c>
      <c r="ES17" s="286">
        <f t="shared" si="16"/>
        <v>0</v>
      </c>
      <c r="ET17" s="286">
        <f t="shared" si="16"/>
        <v>0</v>
      </c>
      <c r="EU17" s="286">
        <f t="shared" si="16"/>
        <v>0</v>
      </c>
      <c r="EV17" s="286">
        <f t="shared" si="16"/>
        <v>0</v>
      </c>
      <c r="EW17" s="286">
        <f t="shared" si="16"/>
        <v>0</v>
      </c>
      <c r="EX17" s="286">
        <f t="shared" si="16"/>
        <v>0</v>
      </c>
      <c r="EY17" s="286">
        <f t="shared" si="16"/>
        <v>0</v>
      </c>
      <c r="EZ17" s="286">
        <f t="shared" si="16"/>
        <v>0</v>
      </c>
      <c r="FA17" s="286">
        <f t="shared" si="16"/>
        <v>0</v>
      </c>
      <c r="FB17" s="286">
        <f t="shared" si="16"/>
        <v>0</v>
      </c>
      <c r="FC17" s="286">
        <f t="shared" si="16"/>
        <v>0</v>
      </c>
      <c r="FD17" s="286">
        <f t="shared" si="16"/>
        <v>0</v>
      </c>
      <c r="FE17" s="286">
        <f t="shared" si="16"/>
        <v>0</v>
      </c>
      <c r="FF17" s="286">
        <f t="shared" si="16"/>
        <v>0</v>
      </c>
      <c r="FG17" s="286">
        <f t="shared" si="16"/>
        <v>0</v>
      </c>
      <c r="FH17" s="286">
        <f t="shared" si="16"/>
        <v>0</v>
      </c>
      <c r="FI17" s="286">
        <f t="shared" si="16"/>
        <v>0</v>
      </c>
      <c r="FJ17" s="286">
        <f t="shared" si="16"/>
        <v>0</v>
      </c>
      <c r="FK17" s="286">
        <f t="shared" si="16"/>
        <v>0</v>
      </c>
      <c r="FL17" s="286">
        <f t="shared" si="16"/>
        <v>0</v>
      </c>
      <c r="FM17" s="286">
        <f t="shared" si="16"/>
        <v>0</v>
      </c>
      <c r="FN17" s="286">
        <f t="shared" ref="FN17:GG17" si="17">FM20</f>
        <v>0</v>
      </c>
      <c r="FO17" s="286">
        <f t="shared" si="17"/>
        <v>0</v>
      </c>
      <c r="FP17" s="286">
        <f t="shared" si="17"/>
        <v>0</v>
      </c>
      <c r="FQ17" s="286">
        <f t="shared" si="17"/>
        <v>0</v>
      </c>
      <c r="FR17" s="286">
        <f t="shared" si="17"/>
        <v>0</v>
      </c>
      <c r="FS17" s="286">
        <f t="shared" si="17"/>
        <v>0</v>
      </c>
      <c r="FT17" s="286">
        <f t="shared" si="17"/>
        <v>0</v>
      </c>
      <c r="FU17" s="286">
        <f t="shared" si="17"/>
        <v>0</v>
      </c>
      <c r="FV17" s="286">
        <f t="shared" si="17"/>
        <v>0</v>
      </c>
      <c r="FW17" s="286">
        <f t="shared" si="17"/>
        <v>0</v>
      </c>
      <c r="FX17" s="286">
        <f t="shared" si="17"/>
        <v>0</v>
      </c>
      <c r="FY17" s="286">
        <f t="shared" si="17"/>
        <v>0</v>
      </c>
      <c r="FZ17" s="286">
        <f t="shared" si="17"/>
        <v>0</v>
      </c>
      <c r="GA17" s="286">
        <f t="shared" si="17"/>
        <v>0</v>
      </c>
      <c r="GB17" s="286">
        <f t="shared" si="17"/>
        <v>0</v>
      </c>
      <c r="GC17" s="286">
        <f t="shared" si="17"/>
        <v>0</v>
      </c>
      <c r="GD17" s="286">
        <f t="shared" si="17"/>
        <v>0</v>
      </c>
      <c r="GE17" s="286">
        <f t="shared" si="17"/>
        <v>0</v>
      </c>
      <c r="GF17" s="286">
        <f t="shared" si="17"/>
        <v>0</v>
      </c>
      <c r="GG17" s="286">
        <f t="shared" si="17"/>
        <v>0</v>
      </c>
      <c r="GH17" s="286">
        <f t="shared" ref="GH17:GJ17" si="18">GG20</f>
        <v>0</v>
      </c>
      <c r="GI17" s="286">
        <f t="shared" si="18"/>
        <v>0</v>
      </c>
      <c r="GJ17" s="286">
        <f t="shared" si="18"/>
        <v>0</v>
      </c>
    </row>
    <row r="18" spans="1:255" s="275" customFormat="1" x14ac:dyDescent="0.25">
      <c r="A18" s="15"/>
      <c r="B18" s="15"/>
      <c r="C18" s="21"/>
      <c r="D18" s="60"/>
      <c r="E18" s="287" t="s">
        <v>95</v>
      </c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287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287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287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287"/>
      <c r="BV18" s="287"/>
      <c r="BW18" s="287"/>
      <c r="BX18" s="287"/>
      <c r="BY18" s="287"/>
      <c r="BZ18" s="287"/>
      <c r="CA18" s="287"/>
      <c r="CB18" s="287"/>
      <c r="CC18" s="287"/>
      <c r="CD18" s="287"/>
      <c r="CE18" s="287"/>
      <c r="CF18" s="287"/>
      <c r="CG18" s="287"/>
      <c r="CH18" s="287"/>
      <c r="CI18" s="287"/>
      <c r="CJ18" s="287"/>
      <c r="CK18" s="287"/>
      <c r="CL18" s="287"/>
      <c r="CM18" s="287"/>
      <c r="CN18" s="287"/>
      <c r="CO18" s="287"/>
      <c r="CP18" s="287"/>
      <c r="CQ18" s="287"/>
      <c r="CR18" s="287"/>
      <c r="CS18" s="287"/>
      <c r="CT18" s="287"/>
      <c r="CU18" s="287"/>
      <c r="CV18" s="287"/>
      <c r="CW18" s="287"/>
      <c r="CX18" s="287"/>
      <c r="CY18" s="287"/>
      <c r="CZ18" s="287"/>
      <c r="DA18" s="287"/>
      <c r="DB18" s="287"/>
      <c r="DC18" s="287"/>
      <c r="DD18" s="287"/>
      <c r="DE18" s="287"/>
      <c r="DF18" s="287"/>
      <c r="DG18" s="287"/>
      <c r="DH18" s="287"/>
      <c r="DI18" s="287"/>
      <c r="DJ18" s="287"/>
      <c r="DK18" s="287"/>
      <c r="DL18" s="287"/>
      <c r="DM18" s="287"/>
      <c r="DN18" s="287"/>
      <c r="DO18" s="287"/>
      <c r="DP18" s="287"/>
      <c r="DQ18" s="287"/>
      <c r="DR18" s="287"/>
      <c r="DS18" s="287"/>
      <c r="DT18" s="287"/>
      <c r="DU18" s="287"/>
      <c r="DV18" s="287"/>
      <c r="DW18" s="287"/>
      <c r="DX18" s="287"/>
      <c r="DY18" s="287"/>
      <c r="DZ18" s="287"/>
      <c r="EA18" s="287"/>
      <c r="EB18" s="287"/>
      <c r="EC18" s="287"/>
      <c r="ED18" s="287"/>
      <c r="EE18" s="287"/>
      <c r="EF18" s="287"/>
      <c r="EG18" s="287"/>
      <c r="EH18" s="287"/>
      <c r="EI18" s="287"/>
      <c r="EJ18" s="287"/>
      <c r="EK18" s="287"/>
      <c r="EL18" s="287"/>
      <c r="EM18" s="287"/>
      <c r="EN18" s="287"/>
      <c r="EO18" s="287"/>
      <c r="EP18" s="287"/>
      <c r="EQ18" s="287"/>
      <c r="ER18" s="287"/>
      <c r="ES18" s="287"/>
      <c r="ET18" s="287"/>
      <c r="EU18" s="287"/>
      <c r="EV18" s="287"/>
      <c r="EW18" s="287"/>
      <c r="EX18" s="287"/>
      <c r="EY18" s="287"/>
      <c r="EZ18" s="287"/>
      <c r="FA18" s="287"/>
      <c r="FB18" s="287"/>
      <c r="FC18" s="287"/>
      <c r="FD18" s="287"/>
      <c r="FE18" s="287"/>
      <c r="FF18" s="287"/>
      <c r="FG18" s="287"/>
      <c r="FH18" s="287"/>
      <c r="FI18" s="287"/>
      <c r="FJ18" s="287"/>
      <c r="FK18" s="287"/>
      <c r="FL18" s="287"/>
      <c r="FM18" s="287"/>
      <c r="FN18" s="287"/>
      <c r="FO18" s="287"/>
      <c r="FP18" s="287"/>
      <c r="FQ18" s="287"/>
      <c r="FR18" s="287"/>
      <c r="FS18" s="287"/>
      <c r="FT18" s="287"/>
      <c r="FU18" s="287"/>
      <c r="FV18" s="287"/>
      <c r="FW18" s="287"/>
      <c r="FX18" s="287"/>
      <c r="FY18" s="287"/>
      <c r="FZ18" s="287"/>
      <c r="GA18" s="287"/>
      <c r="GB18" s="287"/>
      <c r="GC18" s="287"/>
      <c r="GD18" s="287"/>
      <c r="GE18" s="287"/>
      <c r="GF18" s="287"/>
      <c r="GG18" s="287"/>
      <c r="GH18" s="287"/>
      <c r="GI18" s="287"/>
      <c r="GJ18" s="287"/>
    </row>
    <row r="19" spans="1:255" s="275" customFormat="1" x14ac:dyDescent="0.25">
      <c r="A19" s="15"/>
      <c r="B19" s="15"/>
      <c r="C19" s="21"/>
      <c r="D19" s="60"/>
      <c r="E19" s="287" t="s">
        <v>96</v>
      </c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287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287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287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287"/>
      <c r="BV19" s="287"/>
      <c r="BW19" s="287"/>
      <c r="BX19" s="287"/>
      <c r="BY19" s="287"/>
      <c r="BZ19" s="287"/>
      <c r="CA19" s="287"/>
      <c r="CB19" s="287"/>
      <c r="CC19" s="287"/>
      <c r="CD19" s="287"/>
      <c r="CE19" s="287"/>
      <c r="CF19" s="287"/>
      <c r="CG19" s="287"/>
      <c r="CH19" s="287"/>
      <c r="CI19" s="287"/>
      <c r="CJ19" s="287"/>
      <c r="CK19" s="287"/>
      <c r="CL19" s="287"/>
      <c r="CM19" s="287"/>
      <c r="CN19" s="287"/>
      <c r="CO19" s="287"/>
      <c r="CP19" s="287"/>
      <c r="CQ19" s="287"/>
      <c r="CR19" s="287"/>
      <c r="CS19" s="287"/>
      <c r="CT19" s="287"/>
      <c r="CU19" s="287"/>
      <c r="CV19" s="287"/>
      <c r="CW19" s="287"/>
      <c r="CX19" s="287"/>
      <c r="CY19" s="287"/>
      <c r="CZ19" s="287"/>
      <c r="DA19" s="287"/>
      <c r="DB19" s="287"/>
      <c r="DC19" s="287"/>
      <c r="DD19" s="287"/>
      <c r="DE19" s="287"/>
      <c r="DF19" s="287"/>
      <c r="DG19" s="287"/>
      <c r="DH19" s="287"/>
      <c r="DI19" s="287"/>
      <c r="DJ19" s="287"/>
      <c r="DK19" s="287"/>
      <c r="DL19" s="287"/>
      <c r="DM19" s="287"/>
      <c r="DN19" s="287"/>
      <c r="DO19" s="287"/>
      <c r="DP19" s="287"/>
      <c r="DQ19" s="287"/>
      <c r="DR19" s="287"/>
      <c r="DS19" s="287"/>
      <c r="DT19" s="287"/>
      <c r="DU19" s="287"/>
      <c r="DV19" s="287"/>
      <c r="DW19" s="287"/>
      <c r="DX19" s="287"/>
      <c r="DY19" s="287"/>
      <c r="DZ19" s="287"/>
      <c r="EA19" s="287"/>
      <c r="EB19" s="287"/>
      <c r="EC19" s="287"/>
      <c r="ED19" s="287"/>
      <c r="EE19" s="287"/>
      <c r="EF19" s="287"/>
      <c r="EG19" s="287"/>
      <c r="EH19" s="287"/>
      <c r="EI19" s="287"/>
      <c r="EJ19" s="287"/>
      <c r="EK19" s="287"/>
      <c r="EL19" s="287"/>
      <c r="EM19" s="287"/>
      <c r="EN19" s="287"/>
      <c r="EO19" s="287"/>
      <c r="EP19" s="287"/>
      <c r="EQ19" s="287"/>
      <c r="ER19" s="287"/>
      <c r="ES19" s="287"/>
      <c r="ET19" s="287"/>
      <c r="EU19" s="287"/>
      <c r="EV19" s="287"/>
      <c r="EW19" s="287"/>
      <c r="EX19" s="287"/>
      <c r="EY19" s="287"/>
      <c r="EZ19" s="287"/>
      <c r="FA19" s="287"/>
      <c r="FB19" s="287"/>
      <c r="FC19" s="287"/>
      <c r="FD19" s="287"/>
      <c r="FE19" s="287"/>
      <c r="FF19" s="287"/>
      <c r="FG19" s="287"/>
      <c r="FH19" s="287"/>
      <c r="FI19" s="287"/>
      <c r="FJ19" s="287"/>
      <c r="FK19" s="287"/>
      <c r="FL19" s="287"/>
      <c r="FM19" s="287"/>
      <c r="FN19" s="287"/>
      <c r="FO19" s="287"/>
      <c r="FP19" s="287"/>
      <c r="FQ19" s="287"/>
      <c r="FR19" s="287"/>
      <c r="FS19" s="287"/>
      <c r="FT19" s="287"/>
      <c r="FU19" s="287"/>
      <c r="FV19" s="287"/>
      <c r="FW19" s="287"/>
      <c r="FX19" s="287"/>
      <c r="FY19" s="287"/>
      <c r="FZ19" s="287"/>
      <c r="GA19" s="287"/>
      <c r="GB19" s="287"/>
      <c r="GC19" s="287"/>
      <c r="GD19" s="287"/>
      <c r="GE19" s="287"/>
      <c r="GF19" s="287"/>
      <c r="GG19" s="287"/>
      <c r="GH19" s="287"/>
      <c r="GI19" s="287"/>
      <c r="GJ19" s="287"/>
    </row>
    <row r="20" spans="1:255" s="299" customFormat="1" x14ac:dyDescent="0.25">
      <c r="A20" s="294"/>
      <c r="B20" s="294"/>
      <c r="C20" s="295"/>
      <c r="D20" s="296"/>
      <c r="E20" s="297" t="s">
        <v>8</v>
      </c>
      <c r="F20" s="297"/>
      <c r="G20" s="297" t="str">
        <f xml:space="preserve"> SMU</f>
        <v>$ 000s</v>
      </c>
      <c r="H20" s="297"/>
      <c r="I20" s="298"/>
      <c r="J20" s="297">
        <f t="shared" ref="J20:AO20" si="19" xml:space="preserve"> IF( J15 = 1, $F14, J17 + J18 - J19)</f>
        <v>0</v>
      </c>
      <c r="K20" s="297">
        <f t="shared" si="19"/>
        <v>0</v>
      </c>
      <c r="L20" s="297">
        <f t="shared" si="19"/>
        <v>0</v>
      </c>
      <c r="M20" s="297">
        <f t="shared" si="19"/>
        <v>0</v>
      </c>
      <c r="N20" s="297">
        <f t="shared" si="19"/>
        <v>0</v>
      </c>
      <c r="O20" s="297">
        <f t="shared" si="19"/>
        <v>0</v>
      </c>
      <c r="P20" s="297">
        <f t="shared" si="19"/>
        <v>0</v>
      </c>
      <c r="Q20" s="297">
        <f t="shared" si="19"/>
        <v>0</v>
      </c>
      <c r="R20" s="297">
        <f t="shared" si="19"/>
        <v>0</v>
      </c>
      <c r="S20" s="297">
        <f t="shared" si="19"/>
        <v>0</v>
      </c>
      <c r="T20" s="297">
        <f t="shared" si="19"/>
        <v>0</v>
      </c>
      <c r="U20" s="297">
        <f t="shared" si="19"/>
        <v>0</v>
      </c>
      <c r="V20" s="297">
        <f t="shared" si="19"/>
        <v>0</v>
      </c>
      <c r="W20" s="297">
        <f t="shared" si="19"/>
        <v>0</v>
      </c>
      <c r="X20" s="297">
        <f t="shared" si="19"/>
        <v>0</v>
      </c>
      <c r="Y20" s="297">
        <f t="shared" si="19"/>
        <v>0</v>
      </c>
      <c r="Z20" s="297">
        <f t="shared" si="19"/>
        <v>0</v>
      </c>
      <c r="AA20" s="297">
        <f t="shared" si="19"/>
        <v>0</v>
      </c>
      <c r="AB20" s="297">
        <f t="shared" si="19"/>
        <v>0</v>
      </c>
      <c r="AC20" s="297">
        <f t="shared" si="19"/>
        <v>0</v>
      </c>
      <c r="AD20" s="297">
        <f t="shared" si="19"/>
        <v>0</v>
      </c>
      <c r="AE20" s="297">
        <f t="shared" si="19"/>
        <v>0</v>
      </c>
      <c r="AF20" s="297">
        <f t="shared" si="19"/>
        <v>0</v>
      </c>
      <c r="AG20" s="297">
        <f t="shared" si="19"/>
        <v>0</v>
      </c>
      <c r="AH20" s="297">
        <f t="shared" si="19"/>
        <v>0</v>
      </c>
      <c r="AI20" s="297">
        <f t="shared" si="19"/>
        <v>0</v>
      </c>
      <c r="AJ20" s="297">
        <f t="shared" si="19"/>
        <v>0</v>
      </c>
      <c r="AK20" s="297">
        <f t="shared" si="19"/>
        <v>0</v>
      </c>
      <c r="AL20" s="297">
        <f t="shared" si="19"/>
        <v>0</v>
      </c>
      <c r="AM20" s="297">
        <f t="shared" si="19"/>
        <v>0</v>
      </c>
      <c r="AN20" s="297">
        <f t="shared" si="19"/>
        <v>0</v>
      </c>
      <c r="AO20" s="297">
        <f t="shared" si="19"/>
        <v>0</v>
      </c>
      <c r="AP20" s="297">
        <f t="shared" ref="AP20:BU20" si="20" xml:space="preserve"> IF( AP15 = 1, $F14, AP17 + AP18 - AP19)</f>
        <v>0</v>
      </c>
      <c r="AQ20" s="297">
        <f t="shared" si="20"/>
        <v>0</v>
      </c>
      <c r="AR20" s="297">
        <f t="shared" si="20"/>
        <v>0</v>
      </c>
      <c r="AS20" s="297">
        <f t="shared" si="20"/>
        <v>0</v>
      </c>
      <c r="AT20" s="297">
        <f t="shared" si="20"/>
        <v>0</v>
      </c>
      <c r="AU20" s="297">
        <f t="shared" si="20"/>
        <v>0</v>
      </c>
      <c r="AV20" s="297">
        <f t="shared" si="20"/>
        <v>0</v>
      </c>
      <c r="AW20" s="297">
        <f t="shared" si="20"/>
        <v>0</v>
      </c>
      <c r="AX20" s="297">
        <f t="shared" si="20"/>
        <v>0</v>
      </c>
      <c r="AY20" s="297">
        <f t="shared" si="20"/>
        <v>0</v>
      </c>
      <c r="AZ20" s="297">
        <f t="shared" si="20"/>
        <v>0</v>
      </c>
      <c r="BA20" s="297">
        <f t="shared" si="20"/>
        <v>0</v>
      </c>
      <c r="BB20" s="297">
        <f t="shared" si="20"/>
        <v>0</v>
      </c>
      <c r="BC20" s="297">
        <f t="shared" si="20"/>
        <v>0</v>
      </c>
      <c r="BD20" s="297">
        <f t="shared" si="20"/>
        <v>0</v>
      </c>
      <c r="BE20" s="297">
        <f t="shared" si="20"/>
        <v>0</v>
      </c>
      <c r="BF20" s="297">
        <f t="shared" si="20"/>
        <v>0</v>
      </c>
      <c r="BG20" s="297">
        <f t="shared" si="20"/>
        <v>0</v>
      </c>
      <c r="BH20" s="297">
        <f t="shared" si="20"/>
        <v>0</v>
      </c>
      <c r="BI20" s="297">
        <f t="shared" si="20"/>
        <v>0</v>
      </c>
      <c r="BJ20" s="297">
        <f t="shared" si="20"/>
        <v>0</v>
      </c>
      <c r="BK20" s="297">
        <f t="shared" si="20"/>
        <v>0</v>
      </c>
      <c r="BL20" s="297">
        <f t="shared" si="20"/>
        <v>0</v>
      </c>
      <c r="BM20" s="297">
        <f t="shared" si="20"/>
        <v>0</v>
      </c>
      <c r="BN20" s="297">
        <f t="shared" si="20"/>
        <v>0</v>
      </c>
      <c r="BO20" s="297">
        <f t="shared" si="20"/>
        <v>0</v>
      </c>
      <c r="BP20" s="297">
        <f t="shared" si="20"/>
        <v>0</v>
      </c>
      <c r="BQ20" s="297">
        <f t="shared" si="20"/>
        <v>0</v>
      </c>
      <c r="BR20" s="297">
        <f t="shared" si="20"/>
        <v>0</v>
      </c>
      <c r="BS20" s="297">
        <f t="shared" si="20"/>
        <v>0</v>
      </c>
      <c r="BT20" s="297">
        <f t="shared" si="20"/>
        <v>0</v>
      </c>
      <c r="BU20" s="297">
        <f t="shared" si="20"/>
        <v>0</v>
      </c>
      <c r="BV20" s="297">
        <f t="shared" ref="BV20:DA20" si="21" xml:space="preserve"> IF( BV15 = 1, $F14, BV17 + BV18 - BV19)</f>
        <v>0</v>
      </c>
      <c r="BW20" s="297">
        <f t="shared" si="21"/>
        <v>0</v>
      </c>
      <c r="BX20" s="297">
        <f t="shared" si="21"/>
        <v>0</v>
      </c>
      <c r="BY20" s="297">
        <f t="shared" si="21"/>
        <v>0</v>
      </c>
      <c r="BZ20" s="297">
        <f t="shared" si="21"/>
        <v>0</v>
      </c>
      <c r="CA20" s="297">
        <f t="shared" si="21"/>
        <v>0</v>
      </c>
      <c r="CB20" s="297">
        <f t="shared" si="21"/>
        <v>0</v>
      </c>
      <c r="CC20" s="297">
        <f t="shared" si="21"/>
        <v>0</v>
      </c>
      <c r="CD20" s="297">
        <f t="shared" si="21"/>
        <v>0</v>
      </c>
      <c r="CE20" s="297">
        <f t="shared" si="21"/>
        <v>0</v>
      </c>
      <c r="CF20" s="297">
        <f t="shared" si="21"/>
        <v>0</v>
      </c>
      <c r="CG20" s="297">
        <f t="shared" si="21"/>
        <v>0</v>
      </c>
      <c r="CH20" s="297">
        <f t="shared" si="21"/>
        <v>0</v>
      </c>
      <c r="CI20" s="297">
        <f t="shared" si="21"/>
        <v>0</v>
      </c>
      <c r="CJ20" s="297">
        <f t="shared" si="21"/>
        <v>0</v>
      </c>
      <c r="CK20" s="297">
        <f t="shared" si="21"/>
        <v>0</v>
      </c>
      <c r="CL20" s="297">
        <f t="shared" si="21"/>
        <v>0</v>
      </c>
      <c r="CM20" s="297">
        <f t="shared" si="21"/>
        <v>0</v>
      </c>
      <c r="CN20" s="297">
        <f t="shared" si="21"/>
        <v>0</v>
      </c>
      <c r="CO20" s="297">
        <f t="shared" si="21"/>
        <v>0</v>
      </c>
      <c r="CP20" s="297">
        <f t="shared" si="21"/>
        <v>0</v>
      </c>
      <c r="CQ20" s="297">
        <f t="shared" si="21"/>
        <v>0</v>
      </c>
      <c r="CR20" s="297">
        <f t="shared" si="21"/>
        <v>0</v>
      </c>
      <c r="CS20" s="297">
        <f t="shared" si="21"/>
        <v>0</v>
      </c>
      <c r="CT20" s="297">
        <f t="shared" si="21"/>
        <v>0</v>
      </c>
      <c r="CU20" s="297">
        <f t="shared" si="21"/>
        <v>0</v>
      </c>
      <c r="CV20" s="297">
        <f t="shared" si="21"/>
        <v>0</v>
      </c>
      <c r="CW20" s="297">
        <f t="shared" si="21"/>
        <v>0</v>
      </c>
      <c r="CX20" s="297">
        <f t="shared" si="21"/>
        <v>0</v>
      </c>
      <c r="CY20" s="297">
        <f t="shared" si="21"/>
        <v>0</v>
      </c>
      <c r="CZ20" s="297">
        <f t="shared" si="21"/>
        <v>0</v>
      </c>
      <c r="DA20" s="297">
        <f t="shared" si="21"/>
        <v>0</v>
      </c>
      <c r="DB20" s="297">
        <f t="shared" ref="DB20:EG20" si="22" xml:space="preserve"> IF( DB15 = 1, $F14, DB17 + DB18 - DB19)</f>
        <v>0</v>
      </c>
      <c r="DC20" s="297">
        <f t="shared" si="22"/>
        <v>0</v>
      </c>
      <c r="DD20" s="297">
        <f t="shared" si="22"/>
        <v>0</v>
      </c>
      <c r="DE20" s="297">
        <f t="shared" si="22"/>
        <v>0</v>
      </c>
      <c r="DF20" s="297">
        <f t="shared" si="22"/>
        <v>0</v>
      </c>
      <c r="DG20" s="297">
        <f t="shared" si="22"/>
        <v>0</v>
      </c>
      <c r="DH20" s="297">
        <f t="shared" si="22"/>
        <v>0</v>
      </c>
      <c r="DI20" s="297">
        <f t="shared" si="22"/>
        <v>0</v>
      </c>
      <c r="DJ20" s="297">
        <f t="shared" si="22"/>
        <v>0</v>
      </c>
      <c r="DK20" s="297">
        <f t="shared" si="22"/>
        <v>0</v>
      </c>
      <c r="DL20" s="297">
        <f t="shared" si="22"/>
        <v>0</v>
      </c>
      <c r="DM20" s="297">
        <f t="shared" si="22"/>
        <v>0</v>
      </c>
      <c r="DN20" s="297">
        <f t="shared" si="22"/>
        <v>0</v>
      </c>
      <c r="DO20" s="297">
        <f t="shared" si="22"/>
        <v>0</v>
      </c>
      <c r="DP20" s="297">
        <f t="shared" si="22"/>
        <v>0</v>
      </c>
      <c r="DQ20" s="297">
        <f t="shared" si="22"/>
        <v>0</v>
      </c>
      <c r="DR20" s="297">
        <f t="shared" si="22"/>
        <v>0</v>
      </c>
      <c r="DS20" s="297">
        <f t="shared" si="22"/>
        <v>0</v>
      </c>
      <c r="DT20" s="297">
        <f t="shared" si="22"/>
        <v>0</v>
      </c>
      <c r="DU20" s="297">
        <f t="shared" si="22"/>
        <v>0</v>
      </c>
      <c r="DV20" s="297">
        <f t="shared" si="22"/>
        <v>0</v>
      </c>
      <c r="DW20" s="297">
        <f t="shared" si="22"/>
        <v>0</v>
      </c>
      <c r="DX20" s="297">
        <f t="shared" si="22"/>
        <v>0</v>
      </c>
      <c r="DY20" s="297">
        <f t="shared" si="22"/>
        <v>0</v>
      </c>
      <c r="DZ20" s="297">
        <f t="shared" si="22"/>
        <v>0</v>
      </c>
      <c r="EA20" s="297">
        <f t="shared" si="22"/>
        <v>0</v>
      </c>
      <c r="EB20" s="297">
        <f t="shared" si="22"/>
        <v>0</v>
      </c>
      <c r="EC20" s="297">
        <f t="shared" si="22"/>
        <v>0</v>
      </c>
      <c r="ED20" s="297">
        <f t="shared" si="22"/>
        <v>0</v>
      </c>
      <c r="EE20" s="297">
        <f t="shared" si="22"/>
        <v>0</v>
      </c>
      <c r="EF20" s="297">
        <f t="shared" si="22"/>
        <v>0</v>
      </c>
      <c r="EG20" s="297">
        <f t="shared" si="22"/>
        <v>0</v>
      </c>
      <c r="EH20" s="297">
        <f t="shared" ref="EH20:FM20" si="23" xml:space="preserve"> IF( EH15 = 1, $F14, EH17 + EH18 - EH19)</f>
        <v>0</v>
      </c>
      <c r="EI20" s="297">
        <f t="shared" si="23"/>
        <v>0</v>
      </c>
      <c r="EJ20" s="297">
        <f t="shared" si="23"/>
        <v>0</v>
      </c>
      <c r="EK20" s="297">
        <f t="shared" si="23"/>
        <v>0</v>
      </c>
      <c r="EL20" s="297">
        <f t="shared" si="23"/>
        <v>0</v>
      </c>
      <c r="EM20" s="297">
        <f t="shared" si="23"/>
        <v>0</v>
      </c>
      <c r="EN20" s="297">
        <f t="shared" si="23"/>
        <v>0</v>
      </c>
      <c r="EO20" s="297">
        <f t="shared" si="23"/>
        <v>0</v>
      </c>
      <c r="EP20" s="297">
        <f t="shared" si="23"/>
        <v>0</v>
      </c>
      <c r="EQ20" s="297">
        <f t="shared" si="23"/>
        <v>0</v>
      </c>
      <c r="ER20" s="297">
        <f t="shared" si="23"/>
        <v>0</v>
      </c>
      <c r="ES20" s="297">
        <f t="shared" si="23"/>
        <v>0</v>
      </c>
      <c r="ET20" s="297">
        <f t="shared" si="23"/>
        <v>0</v>
      </c>
      <c r="EU20" s="297">
        <f t="shared" si="23"/>
        <v>0</v>
      </c>
      <c r="EV20" s="297">
        <f t="shared" si="23"/>
        <v>0</v>
      </c>
      <c r="EW20" s="297">
        <f t="shared" si="23"/>
        <v>0</v>
      </c>
      <c r="EX20" s="297">
        <f t="shared" si="23"/>
        <v>0</v>
      </c>
      <c r="EY20" s="297">
        <f t="shared" si="23"/>
        <v>0</v>
      </c>
      <c r="EZ20" s="297">
        <f t="shared" si="23"/>
        <v>0</v>
      </c>
      <c r="FA20" s="297">
        <f t="shared" si="23"/>
        <v>0</v>
      </c>
      <c r="FB20" s="297">
        <f t="shared" si="23"/>
        <v>0</v>
      </c>
      <c r="FC20" s="297">
        <f t="shared" si="23"/>
        <v>0</v>
      </c>
      <c r="FD20" s="297">
        <f t="shared" si="23"/>
        <v>0</v>
      </c>
      <c r="FE20" s="297">
        <f t="shared" si="23"/>
        <v>0</v>
      </c>
      <c r="FF20" s="297">
        <f t="shared" si="23"/>
        <v>0</v>
      </c>
      <c r="FG20" s="297">
        <f t="shared" si="23"/>
        <v>0</v>
      </c>
      <c r="FH20" s="297">
        <f t="shared" si="23"/>
        <v>0</v>
      </c>
      <c r="FI20" s="297">
        <f t="shared" si="23"/>
        <v>0</v>
      </c>
      <c r="FJ20" s="297">
        <f t="shared" si="23"/>
        <v>0</v>
      </c>
      <c r="FK20" s="297">
        <f t="shared" si="23"/>
        <v>0</v>
      </c>
      <c r="FL20" s="297">
        <f t="shared" si="23"/>
        <v>0</v>
      </c>
      <c r="FM20" s="297">
        <f t="shared" si="23"/>
        <v>0</v>
      </c>
      <c r="FN20" s="297">
        <f t="shared" ref="FN20:GG20" si="24" xml:space="preserve"> IF( FN15 = 1, $F14, FN17 + FN18 - FN19)</f>
        <v>0</v>
      </c>
      <c r="FO20" s="297">
        <f t="shared" si="24"/>
        <v>0</v>
      </c>
      <c r="FP20" s="297">
        <f t="shared" si="24"/>
        <v>0</v>
      </c>
      <c r="FQ20" s="297">
        <f t="shared" si="24"/>
        <v>0</v>
      </c>
      <c r="FR20" s="297">
        <f t="shared" si="24"/>
        <v>0</v>
      </c>
      <c r="FS20" s="297">
        <f t="shared" si="24"/>
        <v>0</v>
      </c>
      <c r="FT20" s="297">
        <f t="shared" si="24"/>
        <v>0</v>
      </c>
      <c r="FU20" s="297">
        <f t="shared" si="24"/>
        <v>0</v>
      </c>
      <c r="FV20" s="297">
        <f t="shared" si="24"/>
        <v>0</v>
      </c>
      <c r="FW20" s="297">
        <f t="shared" si="24"/>
        <v>0</v>
      </c>
      <c r="FX20" s="297">
        <f t="shared" si="24"/>
        <v>0</v>
      </c>
      <c r="FY20" s="297">
        <f t="shared" si="24"/>
        <v>0</v>
      </c>
      <c r="FZ20" s="297">
        <f t="shared" si="24"/>
        <v>0</v>
      </c>
      <c r="GA20" s="297">
        <f t="shared" si="24"/>
        <v>0</v>
      </c>
      <c r="GB20" s="297">
        <f t="shared" si="24"/>
        <v>0</v>
      </c>
      <c r="GC20" s="297">
        <f t="shared" si="24"/>
        <v>0</v>
      </c>
      <c r="GD20" s="297">
        <f t="shared" si="24"/>
        <v>0</v>
      </c>
      <c r="GE20" s="297">
        <f t="shared" si="24"/>
        <v>0</v>
      </c>
      <c r="GF20" s="297">
        <f t="shared" si="24"/>
        <v>0</v>
      </c>
      <c r="GG20" s="297">
        <f t="shared" si="24"/>
        <v>0</v>
      </c>
      <c r="GH20" s="297">
        <f t="shared" ref="GH20:GJ20" si="25" xml:space="preserve"> IF( GH15 = 1, $F14, GH17 + GH18 - GH19)</f>
        <v>0</v>
      </c>
      <c r="GI20" s="297">
        <f t="shared" si="25"/>
        <v>0</v>
      </c>
      <c r="GJ20" s="297">
        <f t="shared" si="25"/>
        <v>0</v>
      </c>
    </row>
    <row r="23" spans="1:255" x14ac:dyDescent="0.25">
      <c r="E23" s="12" t="s">
        <v>9</v>
      </c>
      <c r="G23" s="12" t="str">
        <f xml:space="preserve"> SMU</f>
        <v>$ 000s</v>
      </c>
      <c r="H23" s="12">
        <f xml:space="preserve"> SUM(J23:GJ23)</f>
        <v>18300</v>
      </c>
      <c r="J23" s="267">
        <v>100</v>
      </c>
      <c r="K23" s="267">
        <v>100</v>
      </c>
      <c r="L23" s="267">
        <v>100</v>
      </c>
      <c r="M23" s="267">
        <v>100</v>
      </c>
      <c r="N23" s="267">
        <v>100</v>
      </c>
      <c r="O23" s="267">
        <v>100</v>
      </c>
      <c r="P23" s="267">
        <v>100</v>
      </c>
      <c r="Q23" s="267">
        <v>100</v>
      </c>
      <c r="R23" s="267">
        <v>100</v>
      </c>
      <c r="S23" s="267">
        <v>100</v>
      </c>
      <c r="T23" s="267">
        <v>100</v>
      </c>
      <c r="U23" s="267">
        <v>100</v>
      </c>
      <c r="V23" s="267">
        <v>100</v>
      </c>
      <c r="W23" s="267">
        <v>100</v>
      </c>
      <c r="X23" s="267">
        <v>100</v>
      </c>
      <c r="Y23" s="267">
        <v>100</v>
      </c>
      <c r="Z23" s="267">
        <v>100</v>
      </c>
      <c r="AA23" s="267">
        <v>100</v>
      </c>
      <c r="AB23" s="267">
        <v>100</v>
      </c>
      <c r="AC23" s="267">
        <v>100</v>
      </c>
      <c r="AD23" s="267">
        <v>100</v>
      </c>
      <c r="AE23" s="267">
        <v>100</v>
      </c>
      <c r="AF23" s="267">
        <v>100</v>
      </c>
      <c r="AG23" s="267">
        <v>100</v>
      </c>
      <c r="AH23" s="267">
        <v>100</v>
      </c>
      <c r="AI23" s="267">
        <v>100</v>
      </c>
      <c r="AJ23" s="267">
        <v>100</v>
      </c>
      <c r="AK23" s="267">
        <v>100</v>
      </c>
      <c r="AL23" s="267">
        <v>100</v>
      </c>
      <c r="AM23" s="267">
        <v>100</v>
      </c>
      <c r="AN23" s="267">
        <v>100</v>
      </c>
      <c r="AO23" s="267">
        <v>100</v>
      </c>
      <c r="AP23" s="267">
        <v>100</v>
      </c>
      <c r="AQ23" s="267">
        <v>100</v>
      </c>
      <c r="AR23" s="267">
        <v>100</v>
      </c>
      <c r="AS23" s="267">
        <v>100</v>
      </c>
      <c r="AT23" s="267">
        <v>100</v>
      </c>
      <c r="AU23" s="267">
        <v>100</v>
      </c>
      <c r="AV23" s="267">
        <v>100</v>
      </c>
      <c r="AW23" s="267">
        <v>100</v>
      </c>
      <c r="AX23" s="267">
        <v>100</v>
      </c>
      <c r="AY23" s="267">
        <v>100</v>
      </c>
      <c r="AZ23" s="267">
        <v>100</v>
      </c>
      <c r="BA23" s="267">
        <v>100</v>
      </c>
      <c r="BB23" s="267">
        <v>100</v>
      </c>
      <c r="BC23" s="267">
        <v>100</v>
      </c>
      <c r="BD23" s="267">
        <v>100</v>
      </c>
      <c r="BE23" s="267">
        <v>100</v>
      </c>
      <c r="BF23" s="267">
        <v>100</v>
      </c>
      <c r="BG23" s="267">
        <v>100</v>
      </c>
      <c r="BH23" s="267">
        <v>100</v>
      </c>
      <c r="BI23" s="267">
        <v>100</v>
      </c>
      <c r="BJ23" s="267">
        <v>100</v>
      </c>
      <c r="BK23" s="267">
        <v>100</v>
      </c>
      <c r="BL23" s="267">
        <v>100</v>
      </c>
      <c r="BM23" s="267">
        <v>100</v>
      </c>
      <c r="BN23" s="267">
        <v>100</v>
      </c>
      <c r="BO23" s="267">
        <v>100</v>
      </c>
      <c r="BP23" s="267">
        <v>100</v>
      </c>
      <c r="BQ23" s="267">
        <v>100</v>
      </c>
      <c r="BR23" s="267">
        <v>100</v>
      </c>
      <c r="BS23" s="267">
        <v>100</v>
      </c>
      <c r="BT23" s="267">
        <v>100</v>
      </c>
      <c r="BU23" s="267">
        <v>100</v>
      </c>
      <c r="BV23" s="267">
        <v>100</v>
      </c>
      <c r="BW23" s="267">
        <v>100</v>
      </c>
      <c r="BX23" s="267">
        <v>100</v>
      </c>
      <c r="BY23" s="267">
        <v>100</v>
      </c>
      <c r="BZ23" s="267">
        <v>100</v>
      </c>
      <c r="CA23" s="267">
        <v>100</v>
      </c>
      <c r="CB23" s="267">
        <v>100</v>
      </c>
      <c r="CC23" s="267">
        <v>100</v>
      </c>
      <c r="CD23" s="267">
        <v>100</v>
      </c>
      <c r="CE23" s="267">
        <v>100</v>
      </c>
      <c r="CF23" s="267">
        <v>100</v>
      </c>
      <c r="CG23" s="267">
        <v>100</v>
      </c>
      <c r="CH23" s="267">
        <v>100</v>
      </c>
      <c r="CI23" s="267">
        <v>100</v>
      </c>
      <c r="CJ23" s="267">
        <v>100</v>
      </c>
      <c r="CK23" s="267">
        <v>100</v>
      </c>
      <c r="CL23" s="267">
        <v>100</v>
      </c>
      <c r="CM23" s="267">
        <v>100</v>
      </c>
      <c r="CN23" s="267">
        <v>100</v>
      </c>
      <c r="CO23" s="267">
        <v>100</v>
      </c>
      <c r="CP23" s="267">
        <v>100</v>
      </c>
      <c r="CQ23" s="267">
        <v>100</v>
      </c>
      <c r="CR23" s="267">
        <v>100</v>
      </c>
      <c r="CS23" s="267">
        <v>100</v>
      </c>
      <c r="CT23" s="267">
        <v>100</v>
      </c>
      <c r="CU23" s="267">
        <v>100</v>
      </c>
      <c r="CV23" s="267">
        <v>100</v>
      </c>
      <c r="CW23" s="267">
        <v>100</v>
      </c>
      <c r="CX23" s="267">
        <v>100</v>
      </c>
      <c r="CY23" s="267">
        <v>100</v>
      </c>
      <c r="CZ23" s="267">
        <v>100</v>
      </c>
      <c r="DA23" s="267">
        <v>100</v>
      </c>
      <c r="DB23" s="267">
        <v>100</v>
      </c>
      <c r="DC23" s="267">
        <v>100</v>
      </c>
      <c r="DD23" s="267">
        <v>100</v>
      </c>
      <c r="DE23" s="267">
        <v>100</v>
      </c>
      <c r="DF23" s="267">
        <v>100</v>
      </c>
      <c r="DG23" s="267">
        <v>100</v>
      </c>
      <c r="DH23" s="267">
        <v>100</v>
      </c>
      <c r="DI23" s="267">
        <v>100</v>
      </c>
      <c r="DJ23" s="267">
        <v>100</v>
      </c>
      <c r="DK23" s="267">
        <v>100</v>
      </c>
      <c r="DL23" s="267">
        <v>100</v>
      </c>
      <c r="DM23" s="267">
        <v>100</v>
      </c>
      <c r="DN23" s="267">
        <v>100</v>
      </c>
      <c r="DO23" s="267">
        <v>100</v>
      </c>
      <c r="DP23" s="267">
        <v>100</v>
      </c>
      <c r="DQ23" s="267">
        <v>100</v>
      </c>
      <c r="DR23" s="267">
        <v>100</v>
      </c>
      <c r="DS23" s="267">
        <v>100</v>
      </c>
      <c r="DT23" s="267">
        <v>100</v>
      </c>
      <c r="DU23" s="267">
        <v>100</v>
      </c>
      <c r="DV23" s="267">
        <v>100</v>
      </c>
      <c r="DW23" s="267">
        <v>100</v>
      </c>
      <c r="DX23" s="267">
        <v>100</v>
      </c>
      <c r="DY23" s="267">
        <v>100</v>
      </c>
      <c r="DZ23" s="267">
        <v>100</v>
      </c>
      <c r="EA23" s="267">
        <v>100</v>
      </c>
      <c r="EB23" s="267">
        <v>100</v>
      </c>
      <c r="EC23" s="267">
        <v>100</v>
      </c>
      <c r="ED23" s="267">
        <v>100</v>
      </c>
      <c r="EE23" s="267">
        <v>100</v>
      </c>
      <c r="EF23" s="267">
        <v>100</v>
      </c>
      <c r="EG23" s="267">
        <v>100</v>
      </c>
      <c r="EH23" s="267">
        <v>100</v>
      </c>
      <c r="EI23" s="267">
        <v>100</v>
      </c>
      <c r="EJ23" s="267">
        <v>100</v>
      </c>
      <c r="EK23" s="267">
        <v>100</v>
      </c>
      <c r="EL23" s="267">
        <v>100</v>
      </c>
      <c r="EM23" s="267">
        <v>100</v>
      </c>
      <c r="EN23" s="267">
        <v>100</v>
      </c>
      <c r="EO23" s="267">
        <v>100</v>
      </c>
      <c r="EP23" s="267">
        <v>100</v>
      </c>
      <c r="EQ23" s="267">
        <v>100</v>
      </c>
      <c r="ER23" s="267">
        <v>100</v>
      </c>
      <c r="ES23" s="267">
        <v>100</v>
      </c>
      <c r="ET23" s="267">
        <v>100</v>
      </c>
      <c r="EU23" s="267">
        <v>100</v>
      </c>
      <c r="EV23" s="267">
        <v>100</v>
      </c>
      <c r="EW23" s="267">
        <v>100</v>
      </c>
      <c r="EX23" s="267">
        <v>100</v>
      </c>
      <c r="EY23" s="267">
        <v>100</v>
      </c>
      <c r="EZ23" s="267">
        <v>100</v>
      </c>
      <c r="FA23" s="267">
        <v>100</v>
      </c>
      <c r="FB23" s="267">
        <v>100</v>
      </c>
      <c r="FC23" s="267">
        <v>100</v>
      </c>
      <c r="FD23" s="267">
        <v>100</v>
      </c>
      <c r="FE23" s="267">
        <v>100</v>
      </c>
      <c r="FF23" s="267">
        <v>100</v>
      </c>
      <c r="FG23" s="267">
        <v>100</v>
      </c>
      <c r="FH23" s="267">
        <v>100</v>
      </c>
      <c r="FI23" s="267">
        <v>100</v>
      </c>
      <c r="FJ23" s="267">
        <v>100</v>
      </c>
      <c r="FK23" s="267">
        <v>100</v>
      </c>
      <c r="FL23" s="267">
        <v>100</v>
      </c>
      <c r="FM23" s="267">
        <v>100</v>
      </c>
      <c r="FN23" s="267">
        <v>100</v>
      </c>
      <c r="FO23" s="267">
        <v>100</v>
      </c>
      <c r="FP23" s="267">
        <v>100</v>
      </c>
      <c r="FQ23" s="267">
        <v>100</v>
      </c>
      <c r="FR23" s="267">
        <v>100</v>
      </c>
      <c r="FS23" s="267">
        <v>100</v>
      </c>
      <c r="FT23" s="267">
        <v>100</v>
      </c>
      <c r="FU23" s="267">
        <v>100</v>
      </c>
      <c r="FV23" s="267">
        <v>100</v>
      </c>
      <c r="FW23" s="267">
        <v>100</v>
      </c>
      <c r="FX23" s="267">
        <v>100</v>
      </c>
      <c r="FY23" s="267">
        <v>100</v>
      </c>
      <c r="FZ23" s="267">
        <v>100</v>
      </c>
      <c r="GA23" s="267">
        <v>100</v>
      </c>
      <c r="GB23" s="267">
        <v>100</v>
      </c>
      <c r="GC23" s="267">
        <v>100</v>
      </c>
      <c r="GD23" s="267">
        <v>100</v>
      </c>
      <c r="GE23" s="267">
        <v>100</v>
      </c>
      <c r="GF23" s="267">
        <v>100</v>
      </c>
      <c r="GG23" s="267">
        <v>100</v>
      </c>
      <c r="GH23" s="267">
        <v>100</v>
      </c>
      <c r="GI23" s="267">
        <v>100</v>
      </c>
      <c r="GJ23" s="267">
        <v>100</v>
      </c>
    </row>
    <row r="24" spans="1:255" s="250" customFormat="1" x14ac:dyDescent="0.25">
      <c r="A24" s="189"/>
      <c r="B24" s="189"/>
      <c r="C24" s="190"/>
      <c r="D24" s="191"/>
      <c r="E24" s="249" t="str">
        <f xml:space="preserve"> LEFT(E23, LEN(E23) - 4)</f>
        <v>Sign switch line item</v>
      </c>
      <c r="F24" s="249"/>
      <c r="G24" s="249" t="str">
        <f xml:space="preserve"> SMU</f>
        <v>$ 000s</v>
      </c>
      <c r="H24" s="249">
        <f xml:space="preserve"> SUM(J24:GJ24)</f>
        <v>-18300</v>
      </c>
      <c r="I24" s="192"/>
      <c r="J24" s="249">
        <f t="shared" ref="J24:AO24" si="26" xml:space="preserve"> -1 * J23</f>
        <v>-100</v>
      </c>
      <c r="K24" s="249">
        <f t="shared" si="26"/>
        <v>-100</v>
      </c>
      <c r="L24" s="249">
        <f t="shared" si="26"/>
        <v>-100</v>
      </c>
      <c r="M24" s="249">
        <f t="shared" si="26"/>
        <v>-100</v>
      </c>
      <c r="N24" s="249">
        <f t="shared" si="26"/>
        <v>-100</v>
      </c>
      <c r="O24" s="249">
        <f t="shared" si="26"/>
        <v>-100</v>
      </c>
      <c r="P24" s="249">
        <f t="shared" si="26"/>
        <v>-100</v>
      </c>
      <c r="Q24" s="249">
        <f t="shared" si="26"/>
        <v>-100</v>
      </c>
      <c r="R24" s="249">
        <f t="shared" si="26"/>
        <v>-100</v>
      </c>
      <c r="S24" s="249">
        <f t="shared" si="26"/>
        <v>-100</v>
      </c>
      <c r="T24" s="249">
        <f t="shared" si="26"/>
        <v>-100</v>
      </c>
      <c r="U24" s="249">
        <f t="shared" si="26"/>
        <v>-100</v>
      </c>
      <c r="V24" s="249">
        <f t="shared" si="26"/>
        <v>-100</v>
      </c>
      <c r="W24" s="249">
        <f t="shared" si="26"/>
        <v>-100</v>
      </c>
      <c r="X24" s="249">
        <f t="shared" si="26"/>
        <v>-100</v>
      </c>
      <c r="Y24" s="249">
        <f t="shared" si="26"/>
        <v>-100</v>
      </c>
      <c r="Z24" s="249">
        <f t="shared" si="26"/>
        <v>-100</v>
      </c>
      <c r="AA24" s="249">
        <f t="shared" si="26"/>
        <v>-100</v>
      </c>
      <c r="AB24" s="249">
        <f t="shared" si="26"/>
        <v>-100</v>
      </c>
      <c r="AC24" s="249">
        <f t="shared" si="26"/>
        <v>-100</v>
      </c>
      <c r="AD24" s="249">
        <f t="shared" si="26"/>
        <v>-100</v>
      </c>
      <c r="AE24" s="249">
        <f t="shared" si="26"/>
        <v>-100</v>
      </c>
      <c r="AF24" s="249">
        <f t="shared" si="26"/>
        <v>-100</v>
      </c>
      <c r="AG24" s="249">
        <f t="shared" si="26"/>
        <v>-100</v>
      </c>
      <c r="AH24" s="249">
        <f t="shared" si="26"/>
        <v>-100</v>
      </c>
      <c r="AI24" s="249">
        <f t="shared" si="26"/>
        <v>-100</v>
      </c>
      <c r="AJ24" s="249">
        <f t="shared" si="26"/>
        <v>-100</v>
      </c>
      <c r="AK24" s="249">
        <f t="shared" si="26"/>
        <v>-100</v>
      </c>
      <c r="AL24" s="249">
        <f t="shared" si="26"/>
        <v>-100</v>
      </c>
      <c r="AM24" s="249">
        <f t="shared" si="26"/>
        <v>-100</v>
      </c>
      <c r="AN24" s="249">
        <f t="shared" si="26"/>
        <v>-100</v>
      </c>
      <c r="AO24" s="249">
        <f t="shared" si="26"/>
        <v>-100</v>
      </c>
      <c r="AP24" s="249">
        <f t="shared" ref="AP24:BU24" si="27" xml:space="preserve"> -1 * AP23</f>
        <v>-100</v>
      </c>
      <c r="AQ24" s="249">
        <f t="shared" si="27"/>
        <v>-100</v>
      </c>
      <c r="AR24" s="249">
        <f t="shared" si="27"/>
        <v>-100</v>
      </c>
      <c r="AS24" s="249">
        <f t="shared" si="27"/>
        <v>-100</v>
      </c>
      <c r="AT24" s="249">
        <f t="shared" si="27"/>
        <v>-100</v>
      </c>
      <c r="AU24" s="249">
        <f t="shared" si="27"/>
        <v>-100</v>
      </c>
      <c r="AV24" s="249">
        <f t="shared" si="27"/>
        <v>-100</v>
      </c>
      <c r="AW24" s="249">
        <f t="shared" si="27"/>
        <v>-100</v>
      </c>
      <c r="AX24" s="249">
        <f t="shared" si="27"/>
        <v>-100</v>
      </c>
      <c r="AY24" s="249">
        <f t="shared" si="27"/>
        <v>-100</v>
      </c>
      <c r="AZ24" s="249">
        <f t="shared" si="27"/>
        <v>-100</v>
      </c>
      <c r="BA24" s="249">
        <f t="shared" si="27"/>
        <v>-100</v>
      </c>
      <c r="BB24" s="249">
        <f t="shared" si="27"/>
        <v>-100</v>
      </c>
      <c r="BC24" s="249">
        <f t="shared" si="27"/>
        <v>-100</v>
      </c>
      <c r="BD24" s="249">
        <f t="shared" si="27"/>
        <v>-100</v>
      </c>
      <c r="BE24" s="249">
        <f t="shared" si="27"/>
        <v>-100</v>
      </c>
      <c r="BF24" s="249">
        <f t="shared" si="27"/>
        <v>-100</v>
      </c>
      <c r="BG24" s="249">
        <f t="shared" si="27"/>
        <v>-100</v>
      </c>
      <c r="BH24" s="249">
        <f t="shared" si="27"/>
        <v>-100</v>
      </c>
      <c r="BI24" s="249">
        <f t="shared" si="27"/>
        <v>-100</v>
      </c>
      <c r="BJ24" s="249">
        <f t="shared" si="27"/>
        <v>-100</v>
      </c>
      <c r="BK24" s="249">
        <f t="shared" si="27"/>
        <v>-100</v>
      </c>
      <c r="BL24" s="249">
        <f t="shared" si="27"/>
        <v>-100</v>
      </c>
      <c r="BM24" s="249">
        <f t="shared" si="27"/>
        <v>-100</v>
      </c>
      <c r="BN24" s="249">
        <f t="shared" si="27"/>
        <v>-100</v>
      </c>
      <c r="BO24" s="249">
        <f t="shared" si="27"/>
        <v>-100</v>
      </c>
      <c r="BP24" s="249">
        <f t="shared" si="27"/>
        <v>-100</v>
      </c>
      <c r="BQ24" s="249">
        <f t="shared" si="27"/>
        <v>-100</v>
      </c>
      <c r="BR24" s="249">
        <f t="shared" si="27"/>
        <v>-100</v>
      </c>
      <c r="BS24" s="249">
        <f t="shared" si="27"/>
        <v>-100</v>
      </c>
      <c r="BT24" s="249">
        <f t="shared" si="27"/>
        <v>-100</v>
      </c>
      <c r="BU24" s="249">
        <f t="shared" si="27"/>
        <v>-100</v>
      </c>
      <c r="BV24" s="249">
        <f t="shared" ref="BV24:DA24" si="28" xml:space="preserve"> -1 * BV23</f>
        <v>-100</v>
      </c>
      <c r="BW24" s="249">
        <f t="shared" si="28"/>
        <v>-100</v>
      </c>
      <c r="BX24" s="249">
        <f t="shared" si="28"/>
        <v>-100</v>
      </c>
      <c r="BY24" s="249">
        <f t="shared" si="28"/>
        <v>-100</v>
      </c>
      <c r="BZ24" s="249">
        <f t="shared" si="28"/>
        <v>-100</v>
      </c>
      <c r="CA24" s="249">
        <f t="shared" si="28"/>
        <v>-100</v>
      </c>
      <c r="CB24" s="249">
        <f t="shared" si="28"/>
        <v>-100</v>
      </c>
      <c r="CC24" s="249">
        <f t="shared" si="28"/>
        <v>-100</v>
      </c>
      <c r="CD24" s="249">
        <f t="shared" si="28"/>
        <v>-100</v>
      </c>
      <c r="CE24" s="249">
        <f t="shared" si="28"/>
        <v>-100</v>
      </c>
      <c r="CF24" s="249">
        <f t="shared" si="28"/>
        <v>-100</v>
      </c>
      <c r="CG24" s="249">
        <f t="shared" si="28"/>
        <v>-100</v>
      </c>
      <c r="CH24" s="249">
        <f t="shared" si="28"/>
        <v>-100</v>
      </c>
      <c r="CI24" s="249">
        <f t="shared" si="28"/>
        <v>-100</v>
      </c>
      <c r="CJ24" s="249">
        <f t="shared" si="28"/>
        <v>-100</v>
      </c>
      <c r="CK24" s="249">
        <f t="shared" si="28"/>
        <v>-100</v>
      </c>
      <c r="CL24" s="249">
        <f t="shared" si="28"/>
        <v>-100</v>
      </c>
      <c r="CM24" s="249">
        <f t="shared" si="28"/>
        <v>-100</v>
      </c>
      <c r="CN24" s="249">
        <f t="shared" si="28"/>
        <v>-100</v>
      </c>
      <c r="CO24" s="249">
        <f t="shared" si="28"/>
        <v>-100</v>
      </c>
      <c r="CP24" s="249">
        <f t="shared" si="28"/>
        <v>-100</v>
      </c>
      <c r="CQ24" s="249">
        <f t="shared" si="28"/>
        <v>-100</v>
      </c>
      <c r="CR24" s="249">
        <f t="shared" si="28"/>
        <v>-100</v>
      </c>
      <c r="CS24" s="249">
        <f t="shared" si="28"/>
        <v>-100</v>
      </c>
      <c r="CT24" s="249">
        <f t="shared" si="28"/>
        <v>-100</v>
      </c>
      <c r="CU24" s="249">
        <f t="shared" si="28"/>
        <v>-100</v>
      </c>
      <c r="CV24" s="249">
        <f t="shared" si="28"/>
        <v>-100</v>
      </c>
      <c r="CW24" s="249">
        <f t="shared" si="28"/>
        <v>-100</v>
      </c>
      <c r="CX24" s="249">
        <f t="shared" si="28"/>
        <v>-100</v>
      </c>
      <c r="CY24" s="249">
        <f t="shared" si="28"/>
        <v>-100</v>
      </c>
      <c r="CZ24" s="249">
        <f t="shared" si="28"/>
        <v>-100</v>
      </c>
      <c r="DA24" s="249">
        <f t="shared" si="28"/>
        <v>-100</v>
      </c>
      <c r="DB24" s="249">
        <f t="shared" ref="DB24:EG24" si="29" xml:space="preserve"> -1 * DB23</f>
        <v>-100</v>
      </c>
      <c r="DC24" s="249">
        <f t="shared" si="29"/>
        <v>-100</v>
      </c>
      <c r="DD24" s="249">
        <f t="shared" si="29"/>
        <v>-100</v>
      </c>
      <c r="DE24" s="249">
        <f t="shared" si="29"/>
        <v>-100</v>
      </c>
      <c r="DF24" s="249">
        <f t="shared" si="29"/>
        <v>-100</v>
      </c>
      <c r="DG24" s="249">
        <f t="shared" si="29"/>
        <v>-100</v>
      </c>
      <c r="DH24" s="249">
        <f t="shared" si="29"/>
        <v>-100</v>
      </c>
      <c r="DI24" s="249">
        <f t="shared" si="29"/>
        <v>-100</v>
      </c>
      <c r="DJ24" s="249">
        <f t="shared" si="29"/>
        <v>-100</v>
      </c>
      <c r="DK24" s="249">
        <f t="shared" si="29"/>
        <v>-100</v>
      </c>
      <c r="DL24" s="249">
        <f t="shared" si="29"/>
        <v>-100</v>
      </c>
      <c r="DM24" s="249">
        <f t="shared" si="29"/>
        <v>-100</v>
      </c>
      <c r="DN24" s="249">
        <f t="shared" si="29"/>
        <v>-100</v>
      </c>
      <c r="DO24" s="249">
        <f t="shared" si="29"/>
        <v>-100</v>
      </c>
      <c r="DP24" s="249">
        <f t="shared" si="29"/>
        <v>-100</v>
      </c>
      <c r="DQ24" s="249">
        <f t="shared" si="29"/>
        <v>-100</v>
      </c>
      <c r="DR24" s="249">
        <f t="shared" si="29"/>
        <v>-100</v>
      </c>
      <c r="DS24" s="249">
        <f t="shared" si="29"/>
        <v>-100</v>
      </c>
      <c r="DT24" s="249">
        <f t="shared" si="29"/>
        <v>-100</v>
      </c>
      <c r="DU24" s="249">
        <f t="shared" si="29"/>
        <v>-100</v>
      </c>
      <c r="DV24" s="249">
        <f t="shared" si="29"/>
        <v>-100</v>
      </c>
      <c r="DW24" s="249">
        <f t="shared" si="29"/>
        <v>-100</v>
      </c>
      <c r="DX24" s="249">
        <f t="shared" si="29"/>
        <v>-100</v>
      </c>
      <c r="DY24" s="249">
        <f t="shared" si="29"/>
        <v>-100</v>
      </c>
      <c r="DZ24" s="249">
        <f t="shared" si="29"/>
        <v>-100</v>
      </c>
      <c r="EA24" s="249">
        <f t="shared" si="29"/>
        <v>-100</v>
      </c>
      <c r="EB24" s="249">
        <f t="shared" si="29"/>
        <v>-100</v>
      </c>
      <c r="EC24" s="249">
        <f t="shared" si="29"/>
        <v>-100</v>
      </c>
      <c r="ED24" s="249">
        <f t="shared" si="29"/>
        <v>-100</v>
      </c>
      <c r="EE24" s="249">
        <f t="shared" si="29"/>
        <v>-100</v>
      </c>
      <c r="EF24" s="249">
        <f t="shared" si="29"/>
        <v>-100</v>
      </c>
      <c r="EG24" s="249">
        <f t="shared" si="29"/>
        <v>-100</v>
      </c>
      <c r="EH24" s="249">
        <f t="shared" ref="EH24:FM24" si="30" xml:space="preserve"> -1 * EH23</f>
        <v>-100</v>
      </c>
      <c r="EI24" s="249">
        <f t="shared" si="30"/>
        <v>-100</v>
      </c>
      <c r="EJ24" s="249">
        <f t="shared" si="30"/>
        <v>-100</v>
      </c>
      <c r="EK24" s="249">
        <f t="shared" si="30"/>
        <v>-100</v>
      </c>
      <c r="EL24" s="249">
        <f t="shared" si="30"/>
        <v>-100</v>
      </c>
      <c r="EM24" s="249">
        <f t="shared" si="30"/>
        <v>-100</v>
      </c>
      <c r="EN24" s="249">
        <f t="shared" si="30"/>
        <v>-100</v>
      </c>
      <c r="EO24" s="249">
        <f t="shared" si="30"/>
        <v>-100</v>
      </c>
      <c r="EP24" s="249">
        <f t="shared" si="30"/>
        <v>-100</v>
      </c>
      <c r="EQ24" s="249">
        <f t="shared" si="30"/>
        <v>-100</v>
      </c>
      <c r="ER24" s="249">
        <f t="shared" si="30"/>
        <v>-100</v>
      </c>
      <c r="ES24" s="249">
        <f t="shared" si="30"/>
        <v>-100</v>
      </c>
      <c r="ET24" s="249">
        <f t="shared" si="30"/>
        <v>-100</v>
      </c>
      <c r="EU24" s="249">
        <f t="shared" si="30"/>
        <v>-100</v>
      </c>
      <c r="EV24" s="249">
        <f t="shared" si="30"/>
        <v>-100</v>
      </c>
      <c r="EW24" s="249">
        <f t="shared" si="30"/>
        <v>-100</v>
      </c>
      <c r="EX24" s="249">
        <f t="shared" si="30"/>
        <v>-100</v>
      </c>
      <c r="EY24" s="249">
        <f t="shared" si="30"/>
        <v>-100</v>
      </c>
      <c r="EZ24" s="249">
        <f t="shared" si="30"/>
        <v>-100</v>
      </c>
      <c r="FA24" s="249">
        <f t="shared" si="30"/>
        <v>-100</v>
      </c>
      <c r="FB24" s="249">
        <f t="shared" si="30"/>
        <v>-100</v>
      </c>
      <c r="FC24" s="249">
        <f t="shared" si="30"/>
        <v>-100</v>
      </c>
      <c r="FD24" s="249">
        <f t="shared" si="30"/>
        <v>-100</v>
      </c>
      <c r="FE24" s="249">
        <f t="shared" si="30"/>
        <v>-100</v>
      </c>
      <c r="FF24" s="249">
        <f t="shared" si="30"/>
        <v>-100</v>
      </c>
      <c r="FG24" s="249">
        <f t="shared" si="30"/>
        <v>-100</v>
      </c>
      <c r="FH24" s="249">
        <f t="shared" si="30"/>
        <v>-100</v>
      </c>
      <c r="FI24" s="249">
        <f t="shared" si="30"/>
        <v>-100</v>
      </c>
      <c r="FJ24" s="249">
        <f t="shared" si="30"/>
        <v>-100</v>
      </c>
      <c r="FK24" s="249">
        <f t="shared" si="30"/>
        <v>-100</v>
      </c>
      <c r="FL24" s="249">
        <f t="shared" si="30"/>
        <v>-100</v>
      </c>
      <c r="FM24" s="249">
        <f t="shared" si="30"/>
        <v>-100</v>
      </c>
      <c r="FN24" s="249">
        <f t="shared" ref="FN24:GG24" si="31" xml:space="preserve"> -1 * FN23</f>
        <v>-100</v>
      </c>
      <c r="FO24" s="249">
        <f t="shared" si="31"/>
        <v>-100</v>
      </c>
      <c r="FP24" s="249">
        <f t="shared" si="31"/>
        <v>-100</v>
      </c>
      <c r="FQ24" s="249">
        <f t="shared" si="31"/>
        <v>-100</v>
      </c>
      <c r="FR24" s="249">
        <f t="shared" si="31"/>
        <v>-100</v>
      </c>
      <c r="FS24" s="249">
        <f t="shared" si="31"/>
        <v>-100</v>
      </c>
      <c r="FT24" s="249">
        <f t="shared" si="31"/>
        <v>-100</v>
      </c>
      <c r="FU24" s="249">
        <f t="shared" si="31"/>
        <v>-100</v>
      </c>
      <c r="FV24" s="249">
        <f t="shared" si="31"/>
        <v>-100</v>
      </c>
      <c r="FW24" s="249">
        <f t="shared" si="31"/>
        <v>-100</v>
      </c>
      <c r="FX24" s="249">
        <f t="shared" si="31"/>
        <v>-100</v>
      </c>
      <c r="FY24" s="249">
        <f t="shared" si="31"/>
        <v>-100</v>
      </c>
      <c r="FZ24" s="249">
        <f t="shared" si="31"/>
        <v>-100</v>
      </c>
      <c r="GA24" s="249">
        <f t="shared" si="31"/>
        <v>-100</v>
      </c>
      <c r="GB24" s="249">
        <f t="shared" si="31"/>
        <v>-100</v>
      </c>
      <c r="GC24" s="249">
        <f t="shared" si="31"/>
        <v>-100</v>
      </c>
      <c r="GD24" s="249">
        <f t="shared" si="31"/>
        <v>-100</v>
      </c>
      <c r="GE24" s="249">
        <f t="shared" si="31"/>
        <v>-100</v>
      </c>
      <c r="GF24" s="249">
        <f t="shared" si="31"/>
        <v>-100</v>
      </c>
      <c r="GG24" s="249">
        <f t="shared" si="31"/>
        <v>-100</v>
      </c>
      <c r="GH24" s="249">
        <f t="shared" ref="GH24:GJ24" si="32" xml:space="preserve"> -1 * GH23</f>
        <v>-100</v>
      </c>
      <c r="GI24" s="249">
        <f t="shared" si="32"/>
        <v>-100</v>
      </c>
      <c r="GJ24" s="249">
        <f t="shared" si="32"/>
        <v>-100</v>
      </c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</row>
  </sheetData>
  <conditionalFormatting sqref="J3:GJ3">
    <cfRule type="cellIs" dxfId="8" priority="20" stopIfTrue="1" operator="equal">
      <formula>"Construction"</formula>
    </cfRule>
    <cfRule type="cellIs" dxfId="7" priority="21" stopIfTrue="1" operator="equal">
      <formula>"Operations"</formula>
    </cfRule>
  </conditionalFormatting>
  <conditionalFormatting sqref="J3:GJ3">
    <cfRule type="cellIs" dxfId="6" priority="19" operator="equal">
      <formula>"Fin Close"</formula>
    </cfRule>
  </conditionalFormatting>
  <conditionalFormatting sqref="J3:GJ3">
    <cfRule type="cellIs" dxfId="5" priority="13" operator="equal">
      <formula>"PPA ext."</formula>
    </cfRule>
    <cfRule type="cellIs" dxfId="4" priority="14" operator="equal">
      <formula>"Delay"</formula>
    </cfRule>
  </conditionalFormatting>
  <conditionalFormatting sqref="F2:F4">
    <cfRule type="cellIs" dxfId="3" priority="1" stopIfTrue="1" operator="notEqual">
      <formula>0</formula>
    </cfRule>
    <cfRule type="cellIs" dxfId="2" priority="2" stopIfTrue="1" operator="equal">
      <formula>""</formula>
    </cfRule>
  </conditionalFormatting>
  <conditionalFormatting sqref="F2:F4">
    <cfRule type="cellIs" dxfId="1" priority="3" stopIfTrue="1" operator="notEqual">
      <formula>0</formula>
    </cfRule>
    <cfRule type="cellIs" dxfId="0" priority="4" stopIfTrue="1" operator="equal">
      <formula>""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InpC</vt:lpstr>
      <vt:lpstr>Time</vt:lpstr>
      <vt:lpstr>Ops</vt:lpstr>
      <vt:lpstr>Acct</vt:lpstr>
      <vt:lpstr>Debt</vt:lpstr>
      <vt:lpstr>Equity</vt:lpstr>
      <vt:lpstr>Tax</vt:lpstr>
      <vt:lpstr>Metrics</vt:lpstr>
      <vt:lpstr>FS Qtr</vt:lpstr>
      <vt:lpstr>FS Ann</vt:lpstr>
      <vt:lpstr>Output</vt:lpstr>
      <vt:lpstr>Check</vt:lpstr>
      <vt:lpstr>Tmp</vt:lpstr>
      <vt:lpstr>BaseCaseIndicator</vt:lpstr>
      <vt:lpstr>CHK_TOL</vt:lpstr>
      <vt:lpstr>InputRowTemplate</vt:lpstr>
      <vt:lpstr>SMU</vt:lpstr>
      <vt:lpstr>TRK_TOL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F1F9</dc:creator>
  <cp:lastModifiedBy>Liam Mullen</cp:lastModifiedBy>
  <cp:lastPrinted>2020-03-18T20:08:06Z</cp:lastPrinted>
  <dcterms:created xsi:type="dcterms:W3CDTF">2004-05-12T17:06:52Z</dcterms:created>
  <dcterms:modified xsi:type="dcterms:W3CDTF">2020-04-16T14:34:56Z</dcterms:modified>
</cp:coreProperties>
</file>