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atso\Documents\MEM Program\MSiA\MSiA 2022 Fall\Week 08 Stochastic IP\"/>
    </mc:Choice>
  </mc:AlternateContent>
  <xr:revisionPtr revIDLastSave="0" documentId="13_ncr:1_{CAABA348-B3CD-4BD0-9DEB-F001D36A2B6D}" xr6:coauthVersionLast="47" xr6:coauthVersionMax="47" xr10:uidLastSave="{00000000-0000-0000-0000-000000000000}"/>
  <bookViews>
    <workbookView xWindow="2268" yWindow="2268" windowWidth="30960" windowHeight="12204" xr2:uid="{00000000-000D-0000-FFFF-FFFF00000000}"/>
  </bookViews>
  <sheets>
    <sheet name="Base Problem" sheetId="1" r:id="rId1"/>
    <sheet name="Expected Value Problem" sheetId="4" r:id="rId2"/>
    <sheet name="Stochastic Formulation" sheetId="5" r:id="rId3"/>
  </sheets>
  <definedNames>
    <definedName name="OpenSolver_ChosenSolver" localSheetId="0" hidden="1">CBC</definedName>
    <definedName name="OpenSolver_ChosenSolver" localSheetId="1" hidden="1">CBC</definedName>
    <definedName name="OpenSolver_ChosenSolver" localSheetId="2" hidden="1">CBC</definedName>
    <definedName name="OpenSolver_DualsNewSheet" localSheetId="0" hidden="1">FALSE</definedName>
    <definedName name="OpenSolver_DualsNewSheet" localSheetId="1" hidden="1">FALSE</definedName>
    <definedName name="OpenSolver_DualsNewSheet" localSheetId="2" hidden="1">FALSE</definedName>
    <definedName name="OpenSolver_LinearityCheck" localSheetId="0" hidden="1">1</definedName>
    <definedName name="OpenSolver_LinearityCheck" localSheetId="1" hidden="1">1</definedName>
    <definedName name="OpenSolver_LinearityCheck" localSheetId="2" hidden="1">1</definedName>
    <definedName name="OpenSolver_UpdateSensitivity" localSheetId="0" hidden="1">1</definedName>
    <definedName name="OpenSolver_UpdateSensitivity" localSheetId="2" hidden="1">1</definedName>
    <definedName name="solver_adj" localSheetId="0" hidden="1">'Base Problem'!$G$12:$I$13</definedName>
    <definedName name="solver_adj" localSheetId="1" hidden="1">'Expected Value Problem'!$G$12:$I$13</definedName>
    <definedName name="solver_adj" localSheetId="2" hidden="1">'Stochastic Formulation'!$H$12:$J$15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lhs1" localSheetId="0" hidden="1">'Base Problem'!$J$12:$J$13</definedName>
    <definedName name="solver_lhs1" localSheetId="1" hidden="1">'Expected Value Problem'!$J$12:$J$13</definedName>
    <definedName name="solver_lhs1" localSheetId="2" hidden="1">'Stochastic Formulation'!$K$12:$K$15</definedName>
    <definedName name="solver_lhs2" localSheetId="0" hidden="1">'Base Problem'!$I$12:$I$13</definedName>
    <definedName name="solver_lhs2" localSheetId="1" hidden="1">'Expected Value Problem'!$I$12:$I$13</definedName>
    <definedName name="solver_lhs2" localSheetId="2" hidden="1">'Stochastic Formulation'!$J$12:$J$15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'Base Problem'!$K$14</definedName>
    <definedName name="solver_opt" localSheetId="1" hidden="1">'Expected Value Problem'!$K$14</definedName>
    <definedName name="solver_opt" localSheetId="2" hidden="1">'Stochastic Formulation'!$L$16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hs1" localSheetId="0" hidden="1">'Base Problem'!$E$12:$E$13</definedName>
    <definedName name="solver_rhs1" localSheetId="1" hidden="1">'Expected Value Problem'!$E$12:$E$13</definedName>
    <definedName name="solver_rhs1" localSheetId="2" hidden="1">'Stochastic Formulation'!$E$12:$E$15</definedName>
    <definedName name="solver_rhs2" localSheetId="0" hidden="1">'Base Problem'!$H$12:$H$13</definedName>
    <definedName name="solver_rhs2" localSheetId="1" hidden="1">'Expected Value Problem'!$H$12:$H$13</definedName>
    <definedName name="solver_rhs2" localSheetId="2" hidden="1">'Stochastic Formulation'!$I$12:$I$15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tim" localSheetId="0" hidden="1">999999999</definedName>
    <definedName name="solver_tim" localSheetId="1" hidden="1">999999999</definedName>
    <definedName name="solver_tim" localSheetId="2" hidden="1">999999999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5" l="1"/>
  <c r="D5" i="5"/>
  <c r="D4" i="5"/>
  <c r="E13" i="4" l="1"/>
  <c r="E12" i="4"/>
  <c r="H25" i="5" l="1"/>
  <c r="K13" i="5"/>
  <c r="G30" i="5"/>
  <c r="G25" i="5"/>
  <c r="G20" i="5"/>
  <c r="H20" i="4" l="1"/>
  <c r="H25" i="4" s="1"/>
  <c r="H30" i="4" s="1"/>
  <c r="I20" i="4"/>
  <c r="G20" i="4"/>
  <c r="G25" i="4" s="1"/>
  <c r="G30" i="4" s="1"/>
  <c r="I25" i="4" l="1"/>
  <c r="I30" i="4" s="1"/>
  <c r="K15" i="5"/>
  <c r="K14" i="5"/>
  <c r="J13" i="1"/>
  <c r="I30" i="5" l="1"/>
  <c r="H30" i="5"/>
  <c r="I25" i="5"/>
  <c r="I20" i="5"/>
  <c r="H20" i="5"/>
  <c r="F14" i="5"/>
  <c r="M14" i="5" s="1"/>
  <c r="F15" i="5"/>
  <c r="M15" i="5" s="1"/>
  <c r="E14" i="5"/>
  <c r="E15" i="5"/>
  <c r="F31" i="5"/>
  <c r="E31" i="5"/>
  <c r="J30" i="5"/>
  <c r="F30" i="5"/>
  <c r="E30" i="5"/>
  <c r="F26" i="5"/>
  <c r="E26" i="5"/>
  <c r="J25" i="5"/>
  <c r="F25" i="5"/>
  <c r="E25" i="5"/>
  <c r="F21" i="5"/>
  <c r="E21" i="5"/>
  <c r="J20" i="5"/>
  <c r="F20" i="5"/>
  <c r="E20" i="5"/>
  <c r="K12" i="5"/>
  <c r="F12" i="5"/>
  <c r="L12" i="5" s="1"/>
  <c r="E12" i="5"/>
  <c r="G15" i="5"/>
  <c r="G14" i="5"/>
  <c r="F31" i="4"/>
  <c r="E31" i="4"/>
  <c r="J30" i="4"/>
  <c r="F30" i="4"/>
  <c r="K30" i="4" s="1"/>
  <c r="E30" i="4"/>
  <c r="F26" i="4"/>
  <c r="E26" i="4"/>
  <c r="G26" i="4" s="1"/>
  <c r="J25" i="4"/>
  <c r="F25" i="4"/>
  <c r="K25" i="4" s="1"/>
  <c r="E25" i="4"/>
  <c r="J21" i="4"/>
  <c r="F21" i="4"/>
  <c r="E21" i="4"/>
  <c r="I21" i="4" s="1"/>
  <c r="J20" i="4"/>
  <c r="F20" i="4"/>
  <c r="K20" i="4" s="1"/>
  <c r="E20" i="4"/>
  <c r="J31" i="1"/>
  <c r="F31" i="1"/>
  <c r="K31" i="1" s="1"/>
  <c r="E31" i="1"/>
  <c r="J30" i="1"/>
  <c r="F30" i="1"/>
  <c r="K30" i="1" s="1"/>
  <c r="E30" i="1"/>
  <c r="J26" i="1"/>
  <c r="F26" i="1"/>
  <c r="K26" i="1" s="1"/>
  <c r="E26" i="1"/>
  <c r="J25" i="1"/>
  <c r="F25" i="1"/>
  <c r="K25" i="1" s="1"/>
  <c r="E25" i="1"/>
  <c r="J21" i="1"/>
  <c r="F21" i="1"/>
  <c r="K21" i="1" s="1"/>
  <c r="E21" i="1"/>
  <c r="J20" i="1"/>
  <c r="F20" i="1"/>
  <c r="K20" i="1" s="1"/>
  <c r="E20" i="1"/>
  <c r="J13" i="4"/>
  <c r="J12" i="4"/>
  <c r="F12" i="4"/>
  <c r="K12" i="4" s="1"/>
  <c r="D6" i="4"/>
  <c r="D5" i="4"/>
  <c r="D4" i="4"/>
  <c r="J12" i="1"/>
  <c r="F13" i="1"/>
  <c r="K13" i="1" s="1"/>
  <c r="F12" i="1"/>
  <c r="K12" i="1" s="1"/>
  <c r="E13" i="1"/>
  <c r="E12" i="1"/>
  <c r="D5" i="1"/>
  <c r="D6" i="1"/>
  <c r="D4" i="1"/>
  <c r="G26" i="5" l="1"/>
  <c r="K26" i="5" s="1"/>
  <c r="G31" i="5"/>
  <c r="J31" i="5" s="1"/>
  <c r="G21" i="5"/>
  <c r="K21" i="5" s="1"/>
  <c r="K14" i="1"/>
  <c r="K21" i="4"/>
  <c r="K22" i="4" s="1"/>
  <c r="G31" i="4"/>
  <c r="J31" i="4" s="1"/>
  <c r="L14" i="5"/>
  <c r="K25" i="5"/>
  <c r="E7" i="4"/>
  <c r="F13" i="4" s="1"/>
  <c r="K13" i="4" s="1"/>
  <c r="K14" i="4" s="1"/>
  <c r="L15" i="5"/>
  <c r="K30" i="5"/>
  <c r="K20" i="5"/>
  <c r="D7" i="4"/>
  <c r="G13" i="5"/>
  <c r="K26" i="4"/>
  <c r="K27" i="4" s="1"/>
  <c r="J26" i="4"/>
  <c r="F7" i="5"/>
  <c r="E13" i="5" s="1"/>
  <c r="E7" i="5"/>
  <c r="F13" i="5" s="1"/>
  <c r="M13" i="5" s="1"/>
  <c r="F7" i="4"/>
  <c r="D7" i="5"/>
  <c r="K27" i="1"/>
  <c r="K32" i="1"/>
  <c r="K22" i="1"/>
  <c r="L13" i="5" l="1"/>
  <c r="L16" i="5" s="1"/>
  <c r="J21" i="5"/>
  <c r="K22" i="5"/>
  <c r="K31" i="4"/>
  <c r="K32" i="4" s="1"/>
  <c r="N23" i="4" s="1"/>
  <c r="K31" i="5"/>
  <c r="K32" i="5" s="1"/>
  <c r="J26" i="5"/>
  <c r="M12" i="5"/>
  <c r="K27" i="5"/>
  <c r="N23" i="5" l="1"/>
</calcChain>
</file>

<file path=xl/sharedStrings.xml><?xml version="1.0" encoding="utf-8"?>
<sst xmlns="http://schemas.openxmlformats.org/spreadsheetml/2006/main" count="173" uniqueCount="23">
  <si>
    <t>Scenario</t>
  </si>
  <si>
    <t>Probability</t>
  </si>
  <si>
    <t>Gas Cost ($)</t>
  </si>
  <si>
    <t>Demand (units)</t>
  </si>
  <si>
    <t>Normal</t>
  </si>
  <si>
    <t>Cold</t>
  </si>
  <si>
    <t>Very Cold</t>
  </si>
  <si>
    <t>Storage cost</t>
  </si>
  <si>
    <t>Year</t>
  </si>
  <si>
    <t>Scenario- Normal-Normal</t>
  </si>
  <si>
    <t>Gas Example from http://neos-guide.org/content/stochastic-linear-programming</t>
  </si>
  <si>
    <t>Demand</t>
  </si>
  <si>
    <t>Buy To Use</t>
  </si>
  <si>
    <t>Buy to Store</t>
  </si>
  <si>
    <t>Storage</t>
  </si>
  <si>
    <t>Cost</t>
  </si>
  <si>
    <t>Price</t>
  </si>
  <si>
    <t>Available for Demand</t>
  </si>
  <si>
    <t>Average</t>
  </si>
  <si>
    <t>Scenario Comparisons</t>
  </si>
  <si>
    <t>Overall Expected Value</t>
  </si>
  <si>
    <t>Expected Cost</t>
  </si>
  <si>
    <t>Actual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</si>
</sst>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555555"/>
      <name val="Trebuchet MS"/>
      <family val="2"/>
    </font>
    <font>
      <sz val="10"/>
      <color rgb="FF555555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2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D4C6CD70-4A41-4B4A-BCAF-915C6F20DD88}"/>
            </a:ext>
          </a:extLst>
        </xdr:cNvPr>
        <xdr:cNvSpPr/>
      </xdr:nvSpPr>
      <xdr:spPr>
        <a:xfrm>
          <a:off x="4638675" y="2095500"/>
          <a:ext cx="2619375" cy="3810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11</xdr:col>
      <xdr:colOff>0</xdr:colOff>
      <xdr:row>14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FDCA91B0-BC14-4539-99D2-E2884D42150E}"/>
            </a:ext>
          </a:extLst>
        </xdr:cNvPr>
        <xdr:cNvSpPr/>
      </xdr:nvSpPr>
      <xdr:spPr>
        <a:xfrm>
          <a:off x="8524875" y="2476500"/>
          <a:ext cx="676275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1250950</xdr:colOff>
      <xdr:row>12</xdr:row>
      <xdr:rowOff>114300</xdr:rowOff>
    </xdr:from>
    <xdr:to>
      <xdr:col>10</xdr:col>
      <xdr:colOff>215214</xdr:colOff>
      <xdr:row>13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D6B7874A-5CA9-45CC-A7C0-F64C02439863}"/>
            </a:ext>
          </a:extLst>
        </xdr:cNvPr>
        <xdr:cNvSpPr/>
      </xdr:nvSpPr>
      <xdr:spPr>
        <a:xfrm>
          <a:off x="8509000" y="24003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13</xdr:row>
      <xdr:rowOff>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6283E64D-C83E-4C50-9DB0-1AB6040D2322}"/>
            </a:ext>
          </a:extLst>
        </xdr:cNvPr>
        <xdr:cNvSpPr/>
      </xdr:nvSpPr>
      <xdr:spPr>
        <a:xfrm>
          <a:off x="2686050" y="2095500"/>
          <a:ext cx="981075" cy="381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E4E9F980-550B-4990-8C2B-3F00B149EA22}"/>
            </a:ext>
          </a:extLst>
        </xdr:cNvPr>
        <xdr:cNvSpPr/>
      </xdr:nvSpPr>
      <xdr:spPr>
        <a:xfrm>
          <a:off x="7258050" y="2095500"/>
          <a:ext cx="1266825" cy="381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9</xdr:col>
      <xdr:colOff>0</xdr:colOff>
      <xdr:row>12</xdr:row>
      <xdr:rowOff>0</xdr:rowOff>
    </xdr:to>
    <xdr:cxnSp macro="">
      <xdr:nvCxnSpPr>
        <xdr:cNvPr id="7" name="OpenSolver6">
          <a:extLst>
            <a:ext uri="{FF2B5EF4-FFF2-40B4-BE49-F238E27FC236}">
              <a16:creationId xmlns:a16="http://schemas.microsoft.com/office/drawing/2014/main" id="{E44CB516-9B3B-41C8-AB10-F59A2394EC6E}"/>
            </a:ext>
          </a:extLst>
        </xdr:cNvPr>
        <xdr:cNvCxnSpPr>
          <a:stCxn id="5" idx="3"/>
          <a:endCxn id="6" idx="1"/>
        </xdr:cNvCxnSpPr>
      </xdr:nvCxnSpPr>
      <xdr:spPr>
        <a:xfrm>
          <a:off x="3667125" y="2286000"/>
          <a:ext cx="3590925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633413</xdr:colOff>
      <xdr:row>11</xdr:row>
      <xdr:rowOff>63500</xdr:rowOff>
    </xdr:from>
    <xdr:to>
      <xdr:col>7</xdr:col>
      <xdr:colOff>71438</xdr:colOff>
      <xdr:row>12</xdr:row>
      <xdr:rowOff>127000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76E341A3-C592-4E8B-B627-0419AF777976}"/>
            </a:ext>
          </a:extLst>
        </xdr:cNvPr>
        <xdr:cNvSpPr/>
      </xdr:nvSpPr>
      <xdr:spPr>
        <a:xfrm>
          <a:off x="5272088" y="2159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66B0E2C2-DF9A-4FB9-9E9C-071BDF27749C}"/>
            </a:ext>
          </a:extLst>
        </xdr:cNvPr>
        <xdr:cNvSpPr/>
      </xdr:nvSpPr>
      <xdr:spPr>
        <a:xfrm>
          <a:off x="5581650" y="2095500"/>
          <a:ext cx="895350" cy="381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24F90600-E652-47C2-B786-479524911730}"/>
            </a:ext>
          </a:extLst>
        </xdr:cNvPr>
        <xdr:cNvSpPr/>
      </xdr:nvSpPr>
      <xdr:spPr>
        <a:xfrm>
          <a:off x="6477000" y="2095500"/>
          <a:ext cx="781050" cy="381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8</xdr:col>
      <xdr:colOff>0</xdr:colOff>
      <xdr:row>12</xdr:row>
      <xdr:rowOff>0</xdr:rowOff>
    </xdr:to>
    <xdr:cxnSp macro="">
      <xdr:nvCxnSpPr>
        <xdr:cNvPr id="11" name="OpenSolver10">
          <a:extLst>
            <a:ext uri="{FF2B5EF4-FFF2-40B4-BE49-F238E27FC236}">
              <a16:creationId xmlns:a16="http://schemas.microsoft.com/office/drawing/2014/main" id="{8BB1AFA8-2719-43D1-A44F-A38DD2813656}"/>
            </a:ext>
          </a:extLst>
        </xdr:cNvPr>
        <xdr:cNvCxnSpPr>
          <a:stCxn id="9" idx="3"/>
          <a:endCxn id="10" idx="1"/>
        </xdr:cNvCxnSpPr>
      </xdr:nvCxnSpPr>
      <xdr:spPr>
        <a:xfrm>
          <a:off x="6477000" y="228600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11</xdr:row>
      <xdr:rowOff>63500</xdr:rowOff>
    </xdr:from>
    <xdr:to>
      <xdr:col>8</xdr:col>
      <xdr:colOff>190500</xdr:colOff>
      <xdr:row>12</xdr:row>
      <xdr:rowOff>127000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AEDD0B22-3299-416B-BBA6-6970F232D190}"/>
            </a:ext>
          </a:extLst>
        </xdr:cNvPr>
        <xdr:cNvSpPr/>
      </xdr:nvSpPr>
      <xdr:spPr>
        <a:xfrm>
          <a:off x="6286500" y="2159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495800" y="2095500"/>
          <a:ext cx="2619375" cy="3810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11</xdr:col>
      <xdr:colOff>0</xdr:colOff>
      <xdr:row>14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382000" y="2476500"/>
          <a:ext cx="676275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1254125</xdr:colOff>
      <xdr:row>12</xdr:row>
      <xdr:rowOff>114300</xdr:rowOff>
    </xdr:from>
    <xdr:to>
      <xdr:col>10</xdr:col>
      <xdr:colOff>218389</xdr:colOff>
      <xdr:row>13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369300" y="24003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13</xdr:row>
      <xdr:rowOff>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543175" y="2095500"/>
          <a:ext cx="981075" cy="381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115175" y="2095500"/>
          <a:ext cx="1266825" cy="381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9</xdr:col>
      <xdr:colOff>0</xdr:colOff>
      <xdr:row>12</xdr:row>
      <xdr:rowOff>0</xdr:rowOff>
    </xdr:to>
    <xdr:cxnSp macro="">
      <xdr:nvCxnSpPr>
        <xdr:cNvPr id="7" name="OpenSolve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5" idx="3"/>
          <a:endCxn id="6" idx="1"/>
        </xdr:cNvCxnSpPr>
      </xdr:nvCxnSpPr>
      <xdr:spPr>
        <a:xfrm>
          <a:off x="3524250" y="2286000"/>
          <a:ext cx="3590925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633413</xdr:colOff>
      <xdr:row>11</xdr:row>
      <xdr:rowOff>63500</xdr:rowOff>
    </xdr:from>
    <xdr:to>
      <xdr:col>7</xdr:col>
      <xdr:colOff>71438</xdr:colOff>
      <xdr:row>12</xdr:row>
      <xdr:rowOff>127000</xdr:rowOff>
    </xdr:to>
    <xdr:sp macro="" textlink="">
      <xdr:nvSpPr>
        <xdr:cNvPr id="8" name="OpenSolve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129213" y="2159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438775" y="2095500"/>
          <a:ext cx="895350" cy="381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6334125" y="2095500"/>
          <a:ext cx="781050" cy="381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8</xdr:col>
      <xdr:colOff>0</xdr:colOff>
      <xdr:row>12</xdr:row>
      <xdr:rowOff>0</xdr:rowOff>
    </xdr:to>
    <xdr:cxnSp macro="">
      <xdr:nvCxnSpPr>
        <xdr:cNvPr id="11" name="OpenSolve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9" idx="3"/>
          <a:endCxn id="10" idx="1"/>
        </xdr:cNvCxnSpPr>
      </xdr:nvCxnSpPr>
      <xdr:spPr>
        <a:xfrm>
          <a:off x="6334125" y="228600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11</xdr:row>
      <xdr:rowOff>63500</xdr:rowOff>
    </xdr:from>
    <xdr:to>
      <xdr:col>8</xdr:col>
      <xdr:colOff>190500</xdr:colOff>
      <xdr:row>12</xdr:row>
      <xdr:rowOff>127000</xdr:rowOff>
    </xdr:to>
    <xdr:sp macro="" textlink="">
      <xdr:nvSpPr>
        <xdr:cNvPr id="12" name="OpenSolve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43625" y="2159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13" name="OpenSolver1">
          <a:extLst>
            <a:ext uri="{FF2B5EF4-FFF2-40B4-BE49-F238E27FC236}">
              <a16:creationId xmlns:a16="http://schemas.microsoft.com/office/drawing/2014/main" id="{8DD03B80-2786-D604-2C23-98AF03FB4552}"/>
            </a:ext>
          </a:extLst>
        </xdr:cNvPr>
        <xdr:cNvSpPr/>
      </xdr:nvSpPr>
      <xdr:spPr>
        <a:xfrm>
          <a:off x="5577840" y="2011680"/>
          <a:ext cx="3025140" cy="73152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14" name="OpenSolver2">
          <a:extLst>
            <a:ext uri="{FF2B5EF4-FFF2-40B4-BE49-F238E27FC236}">
              <a16:creationId xmlns:a16="http://schemas.microsoft.com/office/drawing/2014/main" id="{E88170B5-330A-82B5-4D90-3753893568B2}"/>
            </a:ext>
          </a:extLst>
        </xdr:cNvPr>
        <xdr:cNvSpPr/>
      </xdr:nvSpPr>
      <xdr:spPr>
        <a:xfrm>
          <a:off x="9700260" y="2743200"/>
          <a:ext cx="929640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1087120</xdr:colOff>
      <xdr:row>14</xdr:row>
      <xdr:rowOff>106680</xdr:rowOff>
    </xdr:from>
    <xdr:to>
      <xdr:col>11</xdr:col>
      <xdr:colOff>220929</xdr:colOff>
      <xdr:row>15</xdr:row>
      <xdr:rowOff>50800</xdr:rowOff>
    </xdr:to>
    <xdr:sp macro="" textlink="">
      <xdr:nvSpPr>
        <xdr:cNvPr id="15" name="OpenSolver3">
          <a:extLst>
            <a:ext uri="{FF2B5EF4-FFF2-40B4-BE49-F238E27FC236}">
              <a16:creationId xmlns:a16="http://schemas.microsoft.com/office/drawing/2014/main" id="{C301834C-70DA-27E0-0646-7DDC61A09AA7}"/>
            </a:ext>
          </a:extLst>
        </xdr:cNvPr>
        <xdr:cNvSpPr/>
      </xdr:nvSpPr>
      <xdr:spPr>
        <a:xfrm>
          <a:off x="9690100" y="26670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16" name="OpenSolver4">
          <a:extLst>
            <a:ext uri="{FF2B5EF4-FFF2-40B4-BE49-F238E27FC236}">
              <a16:creationId xmlns:a16="http://schemas.microsoft.com/office/drawing/2014/main" id="{521B4E75-58C9-10A1-6345-B3E1FB28398F}"/>
            </a:ext>
          </a:extLst>
        </xdr:cNvPr>
        <xdr:cNvSpPr/>
      </xdr:nvSpPr>
      <xdr:spPr>
        <a:xfrm>
          <a:off x="2606040" y="2011680"/>
          <a:ext cx="1005840" cy="7315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11</xdr:col>
      <xdr:colOff>1</xdr:colOff>
      <xdr:row>15</xdr:row>
      <xdr:rowOff>0</xdr:rowOff>
    </xdr:to>
    <xdr:sp macro="" textlink="">
      <xdr:nvSpPr>
        <xdr:cNvPr id="17" name="OpenSolver5">
          <a:extLst>
            <a:ext uri="{FF2B5EF4-FFF2-40B4-BE49-F238E27FC236}">
              <a16:creationId xmlns:a16="http://schemas.microsoft.com/office/drawing/2014/main" id="{2D8646D2-AB35-4106-767D-4D89A33038C9}"/>
            </a:ext>
          </a:extLst>
        </xdr:cNvPr>
        <xdr:cNvSpPr/>
      </xdr:nvSpPr>
      <xdr:spPr>
        <a:xfrm>
          <a:off x="8602980" y="2011680"/>
          <a:ext cx="1097281" cy="7315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10</xdr:col>
      <xdr:colOff>0</xdr:colOff>
      <xdr:row>13</xdr:row>
      <xdr:rowOff>0</xdr:rowOff>
    </xdr:to>
    <xdr:cxnSp macro="">
      <xdr:nvCxnSpPr>
        <xdr:cNvPr id="18" name="OpenSolver6">
          <a:extLst>
            <a:ext uri="{FF2B5EF4-FFF2-40B4-BE49-F238E27FC236}">
              <a16:creationId xmlns:a16="http://schemas.microsoft.com/office/drawing/2014/main" id="{2CFD64AE-C264-3346-AF2C-006ED52FF8ED}"/>
            </a:ext>
          </a:extLst>
        </xdr:cNvPr>
        <xdr:cNvCxnSpPr>
          <a:stCxn id="16" idx="3"/>
          <a:endCxn id="17" idx="1"/>
        </xdr:cNvCxnSpPr>
      </xdr:nvCxnSpPr>
      <xdr:spPr>
        <a:xfrm>
          <a:off x="3611880" y="2377440"/>
          <a:ext cx="49911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339090</xdr:colOff>
      <xdr:row>12</xdr:row>
      <xdr:rowOff>55880</xdr:rowOff>
    </xdr:from>
    <xdr:to>
      <xdr:col>7</xdr:col>
      <xdr:colOff>720090</xdr:colOff>
      <xdr:row>13</xdr:row>
      <xdr:rowOff>127000</xdr:rowOff>
    </xdr:to>
    <xdr:sp macro="" textlink="">
      <xdr:nvSpPr>
        <xdr:cNvPr id="19" name="OpenSolver7">
          <a:extLst>
            <a:ext uri="{FF2B5EF4-FFF2-40B4-BE49-F238E27FC236}">
              <a16:creationId xmlns:a16="http://schemas.microsoft.com/office/drawing/2014/main" id="{94F11F53-A92C-1A4D-7A75-070F24BA35EE}"/>
            </a:ext>
          </a:extLst>
        </xdr:cNvPr>
        <xdr:cNvSpPr/>
      </xdr:nvSpPr>
      <xdr:spPr>
        <a:xfrm>
          <a:off x="5916930" y="225044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15</xdr:row>
      <xdr:rowOff>0</xdr:rowOff>
    </xdr:to>
    <xdr:sp macro="" textlink="">
      <xdr:nvSpPr>
        <xdr:cNvPr id="20" name="OpenSolver8">
          <a:extLst>
            <a:ext uri="{FF2B5EF4-FFF2-40B4-BE49-F238E27FC236}">
              <a16:creationId xmlns:a16="http://schemas.microsoft.com/office/drawing/2014/main" id="{9EC2BAF4-9AEE-9475-D09A-523EAE24D374}"/>
            </a:ext>
          </a:extLst>
        </xdr:cNvPr>
        <xdr:cNvSpPr/>
      </xdr:nvSpPr>
      <xdr:spPr>
        <a:xfrm>
          <a:off x="6499860" y="2011680"/>
          <a:ext cx="800100" cy="7315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21" name="OpenSolver9">
          <a:extLst>
            <a:ext uri="{FF2B5EF4-FFF2-40B4-BE49-F238E27FC236}">
              <a16:creationId xmlns:a16="http://schemas.microsoft.com/office/drawing/2014/main" id="{87341857-0AFA-2A36-DC1D-41B0E69B1EEB}"/>
            </a:ext>
          </a:extLst>
        </xdr:cNvPr>
        <xdr:cNvSpPr/>
      </xdr:nvSpPr>
      <xdr:spPr>
        <a:xfrm>
          <a:off x="7299960" y="2011680"/>
          <a:ext cx="1303020" cy="7315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cxnSp macro="">
      <xdr:nvCxnSpPr>
        <xdr:cNvPr id="22" name="OpenSolver10">
          <a:extLst>
            <a:ext uri="{FF2B5EF4-FFF2-40B4-BE49-F238E27FC236}">
              <a16:creationId xmlns:a16="http://schemas.microsoft.com/office/drawing/2014/main" id="{80D05B65-4BCB-D548-21D8-D372BE8BF5FF}"/>
            </a:ext>
          </a:extLst>
        </xdr:cNvPr>
        <xdr:cNvCxnSpPr>
          <a:stCxn id="20" idx="3"/>
          <a:endCxn id="21" idx="1"/>
        </xdr:cNvCxnSpPr>
      </xdr:nvCxnSpPr>
      <xdr:spPr>
        <a:xfrm>
          <a:off x="7299960" y="237744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12</xdr:row>
      <xdr:rowOff>55880</xdr:rowOff>
    </xdr:from>
    <xdr:to>
      <xdr:col>9</xdr:col>
      <xdr:colOff>190500</xdr:colOff>
      <xdr:row>13</xdr:row>
      <xdr:rowOff>127000</xdr:rowOff>
    </xdr:to>
    <xdr:sp macro="" textlink="">
      <xdr:nvSpPr>
        <xdr:cNvPr id="23" name="OpenSolver11">
          <a:extLst>
            <a:ext uri="{FF2B5EF4-FFF2-40B4-BE49-F238E27FC236}">
              <a16:creationId xmlns:a16="http://schemas.microsoft.com/office/drawing/2014/main" id="{2E5B0831-7FA1-B01F-D21C-244EA291DA55}"/>
            </a:ext>
          </a:extLst>
        </xdr:cNvPr>
        <xdr:cNvSpPr/>
      </xdr:nvSpPr>
      <xdr:spPr>
        <a:xfrm>
          <a:off x="7109460" y="225044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K32"/>
  <sheetViews>
    <sheetView tabSelected="1" topLeftCell="A7" workbookViewId="0">
      <selection activeCell="G17" sqref="G17"/>
    </sheetView>
  </sheetViews>
  <sheetFormatPr defaultColWidth="9.109375" defaultRowHeight="14.4" x14ac:dyDescent="0.3"/>
  <cols>
    <col min="3" max="3" width="11.33203125" customWidth="1"/>
    <col min="4" max="4" width="10.6640625" bestFit="1" customWidth="1"/>
    <col min="5" max="5" width="14.6640625" customWidth="1"/>
    <col min="6" max="6" width="14.5546875" bestFit="1" customWidth="1"/>
    <col min="7" max="7" width="14.109375" customWidth="1"/>
    <col min="8" max="8" width="13.44140625" customWidth="1"/>
    <col min="9" max="9" width="11.6640625" customWidth="1"/>
    <col min="10" max="10" width="19" customWidth="1"/>
    <col min="11" max="11" width="10.109375" customWidth="1"/>
  </cols>
  <sheetData>
    <row r="1" spans="3:11" x14ac:dyDescent="0.3">
      <c r="C1" t="s">
        <v>10</v>
      </c>
    </row>
    <row r="3" spans="3:11" x14ac:dyDescent="0.3">
      <c r="C3" s="1" t="s">
        <v>0</v>
      </c>
      <c r="D3" s="1" t="s">
        <v>1</v>
      </c>
      <c r="E3" s="1" t="s">
        <v>2</v>
      </c>
      <c r="F3" s="1" t="s">
        <v>3</v>
      </c>
    </row>
    <row r="4" spans="3:11" x14ac:dyDescent="0.3">
      <c r="C4" s="2" t="s">
        <v>4</v>
      </c>
      <c r="D4" s="3">
        <f>1/3</f>
        <v>0.33333333333333331</v>
      </c>
      <c r="E4" s="4">
        <v>5</v>
      </c>
      <c r="F4" s="4">
        <v>100</v>
      </c>
    </row>
    <row r="5" spans="3:11" x14ac:dyDescent="0.3">
      <c r="C5" s="2" t="s">
        <v>5</v>
      </c>
      <c r="D5" s="3">
        <f>1/3</f>
        <v>0.33333333333333331</v>
      </c>
      <c r="E5" s="4">
        <v>6</v>
      </c>
      <c r="F5" s="4">
        <v>150</v>
      </c>
    </row>
    <row r="6" spans="3:11" x14ac:dyDescent="0.3">
      <c r="C6" s="2" t="s">
        <v>6</v>
      </c>
      <c r="D6" s="3">
        <f>1/3</f>
        <v>0.33333333333333331</v>
      </c>
      <c r="E6" s="4">
        <v>7.5</v>
      </c>
      <c r="F6" s="4">
        <v>180</v>
      </c>
    </row>
    <row r="8" spans="3:11" x14ac:dyDescent="0.3">
      <c r="C8" s="2" t="s">
        <v>7</v>
      </c>
      <c r="D8">
        <v>1</v>
      </c>
    </row>
    <row r="10" spans="3:11" x14ac:dyDescent="0.3">
      <c r="C10" s="2" t="s">
        <v>9</v>
      </c>
    </row>
    <row r="11" spans="3:11" x14ac:dyDescent="0.3">
      <c r="C11" s="9" t="s">
        <v>8</v>
      </c>
      <c r="D11" t="s">
        <v>0</v>
      </c>
      <c r="E11" s="9" t="s">
        <v>11</v>
      </c>
      <c r="F11" s="9" t="s">
        <v>16</v>
      </c>
      <c r="G11" s="9" t="s">
        <v>12</v>
      </c>
      <c r="H11" s="9" t="s">
        <v>13</v>
      </c>
      <c r="I11" s="9" t="s">
        <v>14</v>
      </c>
      <c r="J11" s="9" t="s">
        <v>17</v>
      </c>
      <c r="K11" s="9" t="s">
        <v>15</v>
      </c>
    </row>
    <row r="12" spans="3:11" x14ac:dyDescent="0.3">
      <c r="C12" s="9">
        <v>1</v>
      </c>
      <c r="D12" t="s">
        <v>4</v>
      </c>
      <c r="E12" s="9">
        <f>VLOOKUP(D12,$C$4:$F$6,4,FALSE)</f>
        <v>100</v>
      </c>
      <c r="F12" s="9">
        <f>VLOOKUP(D12,$C$4:$F$6,3,FALSE)</f>
        <v>5</v>
      </c>
      <c r="G12" s="9">
        <v>0</v>
      </c>
      <c r="H12" s="9">
        <v>0</v>
      </c>
      <c r="I12" s="9">
        <v>0</v>
      </c>
      <c r="J12" s="9">
        <f>G12</f>
        <v>0</v>
      </c>
      <c r="K12" s="9">
        <f>G12*F12+H12*F12+I12*$D$8</f>
        <v>0</v>
      </c>
    </row>
    <row r="13" spans="3:11" x14ac:dyDescent="0.3">
      <c r="C13" s="9">
        <v>2</v>
      </c>
      <c r="D13" t="s">
        <v>4</v>
      </c>
      <c r="E13" s="9">
        <f>VLOOKUP(D13,$C$4:$F$6,4,FALSE)</f>
        <v>100</v>
      </c>
      <c r="F13" s="9">
        <f>VLOOKUP(D13,$C$4:$F$6,3,FALSE)</f>
        <v>5</v>
      </c>
      <c r="G13" s="9">
        <v>0</v>
      </c>
      <c r="H13" s="9">
        <v>0</v>
      </c>
      <c r="I13" s="9">
        <v>0</v>
      </c>
      <c r="J13" s="9">
        <f>I12+G13</f>
        <v>0</v>
      </c>
      <c r="K13" s="9">
        <f>G13*F13+H13*F13+I13*$D$8</f>
        <v>0</v>
      </c>
    </row>
    <row r="14" spans="3:11" x14ac:dyDescent="0.3">
      <c r="C14" s="9"/>
      <c r="E14" s="9"/>
      <c r="F14" s="9"/>
      <c r="G14" s="9"/>
      <c r="H14" s="9"/>
      <c r="I14" s="9"/>
      <c r="J14" s="9"/>
      <c r="K14" s="9">
        <f>SUM(K12:K13)</f>
        <v>0</v>
      </c>
    </row>
    <row r="15" spans="3:11" x14ac:dyDescent="0.3">
      <c r="C15" s="9"/>
      <c r="E15" s="9"/>
      <c r="F15" s="9"/>
      <c r="G15" s="9"/>
      <c r="H15" s="9"/>
      <c r="I15" s="9"/>
      <c r="J15" s="9"/>
      <c r="K15" s="9"/>
    </row>
    <row r="16" spans="3:11" x14ac:dyDescent="0.3">
      <c r="C16" s="9"/>
      <c r="E16" s="9"/>
      <c r="F16" s="9"/>
      <c r="G16" s="9"/>
      <c r="H16" s="9"/>
      <c r="I16" s="9"/>
      <c r="J16" s="9"/>
      <c r="K16" s="9"/>
    </row>
    <row r="17" spans="3:11" x14ac:dyDescent="0.3">
      <c r="C17" s="11" t="s">
        <v>19</v>
      </c>
      <c r="E17" s="9"/>
      <c r="F17" s="9"/>
      <c r="G17" s="9"/>
      <c r="H17" s="9"/>
      <c r="I17" s="9"/>
      <c r="J17" s="9"/>
      <c r="K17" s="9"/>
    </row>
    <row r="18" spans="3:11" x14ac:dyDescent="0.3">
      <c r="C18" s="9"/>
      <c r="E18" s="9"/>
      <c r="F18" s="9"/>
      <c r="G18" s="9"/>
      <c r="H18" s="9"/>
      <c r="I18" s="9"/>
      <c r="J18" s="9"/>
      <c r="K18" s="9"/>
    </row>
    <row r="19" spans="3:11" x14ac:dyDescent="0.3">
      <c r="C19" s="9" t="s">
        <v>8</v>
      </c>
      <c r="D19" t="s">
        <v>0</v>
      </c>
      <c r="E19" s="9" t="s">
        <v>11</v>
      </c>
      <c r="F19" s="9" t="s">
        <v>16</v>
      </c>
      <c r="G19" s="9" t="s">
        <v>12</v>
      </c>
      <c r="H19" s="9" t="s">
        <v>13</v>
      </c>
      <c r="I19" s="9" t="s">
        <v>14</v>
      </c>
      <c r="J19" s="9" t="s">
        <v>17</v>
      </c>
      <c r="K19" s="9" t="s">
        <v>15</v>
      </c>
    </row>
    <row r="20" spans="3:11" x14ac:dyDescent="0.3">
      <c r="C20" s="9">
        <v>1</v>
      </c>
      <c r="D20" t="s">
        <v>4</v>
      </c>
      <c r="E20" s="9">
        <f>VLOOKUP(D20,$C$4:$F$6,4,FALSE)</f>
        <v>100</v>
      </c>
      <c r="F20" s="9">
        <f>VLOOKUP(D20,$C$4:$F$6,3,FALSE)</f>
        <v>5</v>
      </c>
      <c r="G20" s="9">
        <v>100</v>
      </c>
      <c r="H20" s="9">
        <v>0</v>
      </c>
      <c r="I20" s="9">
        <v>0</v>
      </c>
      <c r="J20" s="9">
        <f>G20</f>
        <v>100</v>
      </c>
      <c r="K20" s="9">
        <f>G20*F20+H20*F20+I20*$D$8</f>
        <v>500</v>
      </c>
    </row>
    <row r="21" spans="3:11" x14ac:dyDescent="0.3">
      <c r="C21" s="9">
        <v>2</v>
      </c>
      <c r="D21" t="s">
        <v>4</v>
      </c>
      <c r="E21" s="9">
        <f>VLOOKUP(D21,$C$4:$F$6,4,FALSE)</f>
        <v>100</v>
      </c>
      <c r="F21" s="9">
        <f>VLOOKUP(D21,$C$4:$F$6,3,FALSE)</f>
        <v>5</v>
      </c>
      <c r="G21" s="9">
        <v>100</v>
      </c>
      <c r="H21" s="9">
        <v>0</v>
      </c>
      <c r="I21" s="9">
        <v>0</v>
      </c>
      <c r="J21" s="9">
        <f>I20+G21</f>
        <v>100</v>
      </c>
      <c r="K21" s="9">
        <f>G21*F21+H21*F21+I21*$D$8</f>
        <v>500</v>
      </c>
    </row>
    <row r="22" spans="3:11" x14ac:dyDescent="0.3">
      <c r="C22" s="9"/>
      <c r="E22" s="9"/>
      <c r="F22" s="9"/>
      <c r="G22" s="9"/>
      <c r="H22" s="9"/>
      <c r="I22" s="9"/>
      <c r="J22" s="9"/>
      <c r="K22" s="10">
        <f>SUM(K20:K21)</f>
        <v>1000</v>
      </c>
    </row>
    <row r="23" spans="3:11" x14ac:dyDescent="0.3">
      <c r="C23" s="9"/>
      <c r="E23" s="9"/>
      <c r="F23" s="9"/>
      <c r="G23" s="9"/>
      <c r="H23" s="9"/>
      <c r="I23" s="9"/>
      <c r="J23" s="9"/>
      <c r="K23" s="9"/>
    </row>
    <row r="24" spans="3:11" x14ac:dyDescent="0.3">
      <c r="C24" s="9" t="s">
        <v>8</v>
      </c>
      <c r="D24" t="s">
        <v>0</v>
      </c>
      <c r="E24" s="9" t="s">
        <v>11</v>
      </c>
      <c r="F24" s="9" t="s">
        <v>16</v>
      </c>
      <c r="G24" s="9" t="s">
        <v>12</v>
      </c>
      <c r="H24" s="9" t="s">
        <v>13</v>
      </c>
      <c r="I24" s="9" t="s">
        <v>14</v>
      </c>
      <c r="J24" s="9" t="s">
        <v>17</v>
      </c>
      <c r="K24" s="9" t="s">
        <v>15</v>
      </c>
    </row>
    <row r="25" spans="3:11" x14ac:dyDescent="0.3">
      <c r="C25" s="9">
        <v>1</v>
      </c>
      <c r="D25" t="s">
        <v>4</v>
      </c>
      <c r="E25" s="9">
        <f>VLOOKUP(D25,$C$4:$F$6,4,FALSE)</f>
        <v>100</v>
      </c>
      <c r="F25" s="9">
        <f>VLOOKUP(D25,$C$4:$F$6,3,FALSE)</f>
        <v>5</v>
      </c>
      <c r="G25" s="9">
        <v>100</v>
      </c>
      <c r="H25" s="9">
        <v>150</v>
      </c>
      <c r="I25" s="9">
        <v>150</v>
      </c>
      <c r="J25" s="9">
        <f>G25</f>
        <v>100</v>
      </c>
      <c r="K25" s="9">
        <f>G25*F25+H25*F25+I25*$D$8</f>
        <v>1400</v>
      </c>
    </row>
    <row r="26" spans="3:11" x14ac:dyDescent="0.3">
      <c r="C26" s="9">
        <v>2</v>
      </c>
      <c r="D26" t="s">
        <v>5</v>
      </c>
      <c r="E26" s="9">
        <f>VLOOKUP(D26,$C$4:$F$6,4,FALSE)</f>
        <v>150</v>
      </c>
      <c r="F26" s="9">
        <f>VLOOKUP(D26,$C$4:$F$6,3,FALSE)</f>
        <v>6</v>
      </c>
      <c r="G26" s="9">
        <v>0</v>
      </c>
      <c r="H26" s="9">
        <v>0</v>
      </c>
      <c r="I26" s="9">
        <v>0</v>
      </c>
      <c r="J26" s="9">
        <f>I25+G26</f>
        <v>150</v>
      </c>
      <c r="K26" s="9">
        <f>G26*F26+H26*F26+I26*$D$8</f>
        <v>0</v>
      </c>
    </row>
    <row r="27" spans="3:11" x14ac:dyDescent="0.3">
      <c r="C27" s="9"/>
      <c r="E27" s="9"/>
      <c r="F27" s="9"/>
      <c r="G27" s="9"/>
      <c r="H27" s="9"/>
      <c r="I27" s="9"/>
      <c r="J27" s="9"/>
      <c r="K27" s="10">
        <f>SUM(K25:K26)</f>
        <v>1400</v>
      </c>
    </row>
    <row r="28" spans="3:11" x14ac:dyDescent="0.3">
      <c r="C28" s="9"/>
      <c r="E28" s="9"/>
      <c r="F28" s="9"/>
      <c r="G28" s="9"/>
      <c r="H28" s="9"/>
      <c r="I28" s="9"/>
      <c r="J28" s="9"/>
      <c r="K28" s="9"/>
    </row>
    <row r="29" spans="3:11" x14ac:dyDescent="0.3">
      <c r="C29" s="9" t="s">
        <v>8</v>
      </c>
      <c r="D29" t="s">
        <v>0</v>
      </c>
      <c r="E29" s="9" t="s">
        <v>11</v>
      </c>
      <c r="F29" s="9" t="s">
        <v>16</v>
      </c>
      <c r="G29" s="9" t="s">
        <v>12</v>
      </c>
      <c r="H29" s="9" t="s">
        <v>13</v>
      </c>
      <c r="I29" s="9" t="s">
        <v>14</v>
      </c>
      <c r="J29" s="9" t="s">
        <v>17</v>
      </c>
      <c r="K29" s="9" t="s">
        <v>15</v>
      </c>
    </row>
    <row r="30" spans="3:11" x14ac:dyDescent="0.3">
      <c r="C30" s="9">
        <v>1</v>
      </c>
      <c r="D30" t="s">
        <v>4</v>
      </c>
      <c r="E30" s="9">
        <f>VLOOKUP(D30,$C$4:$F$6,4,FALSE)</f>
        <v>100</v>
      </c>
      <c r="F30" s="9">
        <f>VLOOKUP(D30,$C$4:$F$6,3,FALSE)</f>
        <v>5</v>
      </c>
      <c r="G30" s="9">
        <v>100</v>
      </c>
      <c r="H30" s="9">
        <v>180</v>
      </c>
      <c r="I30" s="9">
        <v>180</v>
      </c>
      <c r="J30" s="9">
        <f>G30</f>
        <v>100</v>
      </c>
      <c r="K30" s="9">
        <f>G30*F30+H30*F30+I30*$D$8</f>
        <v>1580</v>
      </c>
    </row>
    <row r="31" spans="3:11" x14ac:dyDescent="0.3">
      <c r="C31" s="9">
        <v>2</v>
      </c>
      <c r="D31" t="s">
        <v>6</v>
      </c>
      <c r="E31" s="9">
        <f>VLOOKUP(D31,$C$4:$F$6,4,FALSE)</f>
        <v>180</v>
      </c>
      <c r="F31" s="9">
        <f>VLOOKUP(D31,$C$4:$F$6,3,FALSE)</f>
        <v>7.5</v>
      </c>
      <c r="G31" s="9">
        <v>0</v>
      </c>
      <c r="H31" s="9">
        <v>0</v>
      </c>
      <c r="I31" s="9">
        <v>0</v>
      </c>
      <c r="J31" s="9">
        <f>I30+G31</f>
        <v>180</v>
      </c>
      <c r="K31" s="9">
        <f>G31*F31+H31*F31+I31*$D$8</f>
        <v>0</v>
      </c>
    </row>
    <row r="32" spans="3:11" x14ac:dyDescent="0.3">
      <c r="C32" s="9"/>
      <c r="E32" s="9"/>
      <c r="F32" s="9"/>
      <c r="G32" s="9"/>
      <c r="H32" s="9"/>
      <c r="I32" s="9"/>
      <c r="J32" s="9"/>
      <c r="K32" s="10">
        <f>SUM(K30:K31)</f>
        <v>1580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P32"/>
  <sheetViews>
    <sheetView workbookViewId="0">
      <selection activeCell="G13" sqref="G12:I13"/>
    </sheetView>
  </sheetViews>
  <sheetFormatPr defaultColWidth="9.109375" defaultRowHeight="14.4" x14ac:dyDescent="0.3"/>
  <cols>
    <col min="4" max="4" width="10.6640625" bestFit="1" customWidth="1"/>
    <col min="5" max="5" width="14.6640625" customWidth="1"/>
    <col min="6" max="6" width="14.5546875" bestFit="1" customWidth="1"/>
    <col min="7" max="7" width="14.109375" customWidth="1"/>
    <col min="8" max="8" width="13.44140625" customWidth="1"/>
    <col min="9" max="9" width="11.6640625" customWidth="1"/>
    <col min="10" max="10" width="19" customWidth="1"/>
    <col min="11" max="11" width="10.109375" customWidth="1"/>
  </cols>
  <sheetData>
    <row r="1" spans="3:11" x14ac:dyDescent="0.3">
      <c r="C1" t="s">
        <v>10</v>
      </c>
    </row>
    <row r="3" spans="3:11" x14ac:dyDescent="0.3">
      <c r="C3" s="1" t="s">
        <v>0</v>
      </c>
      <c r="D3" s="1" t="s">
        <v>1</v>
      </c>
      <c r="E3" s="1" t="s">
        <v>2</v>
      </c>
      <c r="F3" s="1" t="s">
        <v>3</v>
      </c>
    </row>
    <row r="4" spans="3:11" x14ac:dyDescent="0.3">
      <c r="C4" s="2" t="s">
        <v>4</v>
      </c>
      <c r="D4" s="3">
        <f>1/3</f>
        <v>0.33333333333333331</v>
      </c>
      <c r="E4" s="4">
        <v>5</v>
      </c>
      <c r="F4" s="4">
        <v>100</v>
      </c>
    </row>
    <row r="5" spans="3:11" x14ac:dyDescent="0.3">
      <c r="C5" s="2" t="s">
        <v>5</v>
      </c>
      <c r="D5" s="3">
        <f>1/3</f>
        <v>0.33333333333333331</v>
      </c>
      <c r="E5" s="4">
        <v>6</v>
      </c>
      <c r="F5" s="4">
        <v>150</v>
      </c>
    </row>
    <row r="6" spans="3:11" x14ac:dyDescent="0.3">
      <c r="C6" s="2" t="s">
        <v>6</v>
      </c>
      <c r="D6" s="3">
        <f>1/3</f>
        <v>0.33333333333333331</v>
      </c>
      <c r="E6" s="4">
        <v>7.5</v>
      </c>
      <c r="F6" s="4">
        <v>180</v>
      </c>
    </row>
    <row r="7" spans="3:11" x14ac:dyDescent="0.3">
      <c r="C7" s="2" t="s">
        <v>18</v>
      </c>
      <c r="D7" s="14">
        <f>SUM(D4:D6)</f>
        <v>1</v>
      </c>
      <c r="E7" s="15">
        <f>SUMPRODUCT(D4:D6,E4:E6)</f>
        <v>6.1666666666666661</v>
      </c>
      <c r="F7" s="13">
        <f>SUMPRODUCT(D4:D6,F4:F6)</f>
        <v>143.33333333333331</v>
      </c>
    </row>
    <row r="8" spans="3:11" x14ac:dyDescent="0.3">
      <c r="C8" s="2" t="s">
        <v>7</v>
      </c>
      <c r="D8">
        <v>1</v>
      </c>
    </row>
    <row r="10" spans="3:11" x14ac:dyDescent="0.3">
      <c r="C10" s="2" t="s">
        <v>9</v>
      </c>
      <c r="D10" s="9"/>
      <c r="E10" s="9"/>
      <c r="F10" s="9"/>
      <c r="G10" s="9"/>
      <c r="H10" s="9"/>
      <c r="I10" s="9"/>
      <c r="J10" s="9"/>
      <c r="K10" s="9"/>
    </row>
    <row r="11" spans="3:11" x14ac:dyDescent="0.3">
      <c r="C11" s="9" t="s">
        <v>8</v>
      </c>
      <c r="D11" s="9" t="s">
        <v>0</v>
      </c>
      <c r="E11" s="9" t="s">
        <v>11</v>
      </c>
      <c r="F11" s="9" t="s">
        <v>16</v>
      </c>
      <c r="G11" s="9" t="s">
        <v>12</v>
      </c>
      <c r="H11" s="9" t="s">
        <v>13</v>
      </c>
      <c r="I11" s="9" t="s">
        <v>14</v>
      </c>
      <c r="J11" s="9" t="s">
        <v>17</v>
      </c>
      <c r="K11" s="9" t="s">
        <v>15</v>
      </c>
    </row>
    <row r="12" spans="3:11" x14ac:dyDescent="0.3">
      <c r="C12" s="9">
        <v>1</v>
      </c>
      <c r="D12" s="9" t="s">
        <v>4</v>
      </c>
      <c r="E12" s="9">
        <f>VLOOKUP(D12,$C$4:$F$7,4,FALSE)</f>
        <v>100</v>
      </c>
      <c r="F12" s="9">
        <f>VLOOKUP(D12,$C$4:$F$6,3,FALSE)</f>
        <v>5</v>
      </c>
      <c r="G12" s="9"/>
      <c r="H12" s="13"/>
      <c r="I12" s="13"/>
      <c r="J12" s="9">
        <f>G12</f>
        <v>0</v>
      </c>
      <c r="K12" s="9">
        <f>G12*F12+H12*F12+I12*$D$8</f>
        <v>0</v>
      </c>
    </row>
    <row r="13" spans="3:11" x14ac:dyDescent="0.3">
      <c r="C13" s="9">
        <v>2</v>
      </c>
      <c r="D13" s="9" t="s">
        <v>4</v>
      </c>
      <c r="E13" s="13">
        <f>VLOOKUP(D13,$C$4:$F$7,4,FALSE)</f>
        <v>100</v>
      </c>
      <c r="F13" s="13">
        <f>VLOOKUP(D13,$C$4:$F$7,3,FALSE)</f>
        <v>5</v>
      </c>
      <c r="G13" s="9"/>
      <c r="H13" s="9"/>
      <c r="I13" s="9"/>
      <c r="J13" s="13">
        <f>I12+G13</f>
        <v>0</v>
      </c>
      <c r="K13" s="9">
        <f>G13*F13+H13*F13+I13*$D$8</f>
        <v>0</v>
      </c>
    </row>
    <row r="14" spans="3:11" x14ac:dyDescent="0.3">
      <c r="C14" s="9"/>
      <c r="D14" s="9"/>
      <c r="E14" s="9"/>
      <c r="F14" s="9"/>
      <c r="G14" s="9"/>
      <c r="H14" s="9"/>
      <c r="I14" s="9"/>
      <c r="J14" s="9"/>
      <c r="K14" s="9">
        <f>SUM(K12:K13)</f>
        <v>0</v>
      </c>
    </row>
    <row r="15" spans="3:11" x14ac:dyDescent="0.3">
      <c r="C15" s="9"/>
      <c r="D15" s="9"/>
      <c r="E15" s="9"/>
      <c r="F15" s="9"/>
      <c r="G15" s="9"/>
      <c r="H15" s="9"/>
      <c r="I15" s="9"/>
      <c r="J15" s="9"/>
      <c r="K15" s="9"/>
    </row>
    <row r="16" spans="3:11" x14ac:dyDescent="0.3">
      <c r="C16" s="9"/>
      <c r="D16" s="9"/>
      <c r="E16" s="9"/>
      <c r="F16" s="9"/>
      <c r="G16" s="9"/>
      <c r="H16" s="9"/>
      <c r="I16" s="9"/>
      <c r="J16" s="9"/>
      <c r="K16" s="9"/>
    </row>
    <row r="17" spans="3:16" x14ac:dyDescent="0.3">
      <c r="C17" s="11" t="s">
        <v>19</v>
      </c>
      <c r="D17" s="9"/>
      <c r="E17" s="9"/>
      <c r="F17" s="9"/>
      <c r="G17" s="9"/>
      <c r="H17" s="9"/>
      <c r="I17" s="9"/>
      <c r="J17" s="9"/>
      <c r="K17" s="9"/>
    </row>
    <row r="18" spans="3:16" x14ac:dyDescent="0.3">
      <c r="C18" s="9"/>
      <c r="D18" s="9"/>
      <c r="E18" s="9"/>
      <c r="F18" s="9"/>
      <c r="G18" s="9"/>
      <c r="H18" s="9"/>
      <c r="I18" s="9"/>
      <c r="J18" s="9"/>
      <c r="K18" s="9"/>
    </row>
    <row r="19" spans="3:16" x14ac:dyDescent="0.3">
      <c r="C19" s="9" t="s">
        <v>8</v>
      </c>
      <c r="D19" s="9" t="s">
        <v>0</v>
      </c>
      <c r="E19" s="9" t="s">
        <v>11</v>
      </c>
      <c r="F19" s="9" t="s">
        <v>16</v>
      </c>
      <c r="G19" s="9" t="s">
        <v>12</v>
      </c>
      <c r="H19" s="9" t="s">
        <v>13</v>
      </c>
      <c r="I19" s="9" t="s">
        <v>14</v>
      </c>
      <c r="J19" s="9" t="s">
        <v>17</v>
      </c>
      <c r="K19" s="9" t="s">
        <v>15</v>
      </c>
    </row>
    <row r="20" spans="3:16" x14ac:dyDescent="0.3">
      <c r="C20" s="9">
        <v>1</v>
      </c>
      <c r="D20" s="9" t="s">
        <v>4</v>
      </c>
      <c r="E20" s="9">
        <f>VLOOKUP(D20,$C$4:$F$6,4,FALSE)</f>
        <v>100</v>
      </c>
      <c r="F20" s="9">
        <f>VLOOKUP(D20,$C$4:$F$6,3,FALSE)</f>
        <v>5</v>
      </c>
      <c r="G20" s="9">
        <f>G12</f>
        <v>0</v>
      </c>
      <c r="H20" s="9">
        <f>H12</f>
        <v>0</v>
      </c>
      <c r="I20" s="9">
        <f>I12</f>
        <v>0</v>
      </c>
      <c r="J20" s="9">
        <f>G20</f>
        <v>0</v>
      </c>
      <c r="K20" s="9">
        <f>G20*F20+H20*F20+I20*$D$8</f>
        <v>0</v>
      </c>
    </row>
    <row r="21" spans="3:16" x14ac:dyDescent="0.3">
      <c r="C21" s="9">
        <v>2</v>
      </c>
      <c r="D21" s="9" t="s">
        <v>4</v>
      </c>
      <c r="E21" s="9">
        <f>VLOOKUP(D21,$C$4:$F$6,4,FALSE)</f>
        <v>100</v>
      </c>
      <c r="F21" s="9">
        <f>VLOOKUP(D21,$C$4:$F$6,3,FALSE)</f>
        <v>5</v>
      </c>
      <c r="G21" s="9">
        <v>0</v>
      </c>
      <c r="H21" s="9">
        <v>0</v>
      </c>
      <c r="I21" s="9">
        <f>I20-E21</f>
        <v>-100</v>
      </c>
      <c r="J21" s="9">
        <f>I20+G21</f>
        <v>0</v>
      </c>
      <c r="K21" s="9">
        <f>G21*F21+H21*F21+I21*$D$8</f>
        <v>-100</v>
      </c>
    </row>
    <row r="22" spans="3:16" x14ac:dyDescent="0.3">
      <c r="C22" s="9"/>
      <c r="D22" s="9"/>
      <c r="E22" s="9"/>
      <c r="F22" s="9"/>
      <c r="G22" s="9"/>
      <c r="H22" s="9"/>
      <c r="I22" s="9"/>
      <c r="J22" s="9"/>
      <c r="K22" s="10">
        <f>SUM(K20:K21)</f>
        <v>-100</v>
      </c>
      <c r="N22" s="8" t="s">
        <v>20</v>
      </c>
      <c r="O22" s="8"/>
      <c r="P22" s="8"/>
    </row>
    <row r="23" spans="3:16" x14ac:dyDescent="0.3">
      <c r="C23" s="9"/>
      <c r="D23" s="9"/>
      <c r="E23" s="9"/>
      <c r="F23" s="9"/>
      <c r="G23" s="9"/>
      <c r="H23" s="9"/>
      <c r="I23" s="9"/>
      <c r="J23" s="9"/>
      <c r="K23" s="9"/>
      <c r="N23" s="8">
        <f>K22*D4+K27*D5+K32*D6</f>
        <v>716.66666666666674</v>
      </c>
      <c r="O23" s="8"/>
      <c r="P23" s="8"/>
    </row>
    <row r="24" spans="3:16" x14ac:dyDescent="0.3">
      <c r="C24" s="9" t="s">
        <v>8</v>
      </c>
      <c r="D24" s="9" t="s">
        <v>0</v>
      </c>
      <c r="E24" s="9" t="s">
        <v>11</v>
      </c>
      <c r="F24" s="9" t="s">
        <v>16</v>
      </c>
      <c r="G24" s="9" t="s">
        <v>12</v>
      </c>
      <c r="H24" s="9" t="s">
        <v>13</v>
      </c>
      <c r="I24" s="9" t="s">
        <v>14</v>
      </c>
      <c r="J24" s="9" t="s">
        <v>17</v>
      </c>
      <c r="K24" s="9" t="s">
        <v>15</v>
      </c>
      <c r="N24" s="8"/>
      <c r="O24" s="8"/>
      <c r="P24" s="8"/>
    </row>
    <row r="25" spans="3:16" x14ac:dyDescent="0.3">
      <c r="C25" s="9">
        <v>1</v>
      </c>
      <c r="D25" s="9" t="s">
        <v>4</v>
      </c>
      <c r="E25" s="9">
        <f>VLOOKUP(D25,$C$4:$F$6,4,FALSE)</f>
        <v>100</v>
      </c>
      <c r="F25" s="9">
        <f>VLOOKUP(D25,$C$4:$F$6,3,FALSE)</f>
        <v>5</v>
      </c>
      <c r="G25" s="9">
        <f>G20</f>
        <v>0</v>
      </c>
      <c r="H25" s="9">
        <f>H20</f>
        <v>0</v>
      </c>
      <c r="I25" s="9">
        <f>I20</f>
        <v>0</v>
      </c>
      <c r="J25" s="9">
        <f>G25</f>
        <v>0</v>
      </c>
      <c r="K25" s="9">
        <f>G25*F25+H25*F25+I25*$D$8</f>
        <v>0</v>
      </c>
    </row>
    <row r="26" spans="3:16" x14ac:dyDescent="0.3">
      <c r="C26" s="9">
        <v>2</v>
      </c>
      <c r="D26" s="9" t="s">
        <v>5</v>
      </c>
      <c r="E26" s="9">
        <f>VLOOKUP(D26,$C$4:$F$6,4,FALSE)</f>
        <v>150</v>
      </c>
      <c r="F26" s="9">
        <f>VLOOKUP(D26,$C$4:$F$6,3,FALSE)</f>
        <v>6</v>
      </c>
      <c r="G26" s="9">
        <f>E26-I25</f>
        <v>150</v>
      </c>
      <c r="H26" s="9">
        <v>0</v>
      </c>
      <c r="I26" s="9">
        <v>0</v>
      </c>
      <c r="J26" s="9">
        <f>I25+G26</f>
        <v>150</v>
      </c>
      <c r="K26" s="9">
        <f>G26*F26+H26*F26+I26*$D$8</f>
        <v>900</v>
      </c>
    </row>
    <row r="27" spans="3:16" x14ac:dyDescent="0.3">
      <c r="C27" s="9"/>
      <c r="D27" s="9"/>
      <c r="E27" s="9"/>
      <c r="F27" s="9"/>
      <c r="G27" s="9"/>
      <c r="H27" s="9"/>
      <c r="I27" s="9"/>
      <c r="J27" s="9"/>
      <c r="K27" s="10">
        <f>SUM(K25:K26)</f>
        <v>900</v>
      </c>
    </row>
    <row r="28" spans="3:16" x14ac:dyDescent="0.3">
      <c r="C28" s="9"/>
      <c r="D28" s="9"/>
      <c r="E28" s="9"/>
      <c r="F28" s="9"/>
      <c r="G28" s="9"/>
      <c r="H28" s="9"/>
      <c r="I28" s="9"/>
      <c r="J28" s="9"/>
      <c r="K28" s="9"/>
    </row>
    <row r="29" spans="3:16" x14ac:dyDescent="0.3">
      <c r="C29" s="9" t="s">
        <v>8</v>
      </c>
      <c r="D29" s="9" t="s">
        <v>0</v>
      </c>
      <c r="E29" s="9" t="s">
        <v>11</v>
      </c>
      <c r="F29" s="9" t="s">
        <v>16</v>
      </c>
      <c r="G29" s="9" t="s">
        <v>12</v>
      </c>
      <c r="H29" s="9" t="s">
        <v>13</v>
      </c>
      <c r="I29" s="9" t="s">
        <v>14</v>
      </c>
      <c r="J29" s="9" t="s">
        <v>17</v>
      </c>
      <c r="K29" s="9" t="s">
        <v>15</v>
      </c>
    </row>
    <row r="30" spans="3:16" x14ac:dyDescent="0.3">
      <c r="C30" s="9">
        <v>1</v>
      </c>
      <c r="D30" s="9" t="s">
        <v>4</v>
      </c>
      <c r="E30" s="9">
        <f>VLOOKUP(D30,$C$4:$F$6,4,FALSE)</f>
        <v>100</v>
      </c>
      <c r="F30" s="9">
        <f>VLOOKUP(D30,$C$4:$F$6,3,FALSE)</f>
        <v>5</v>
      </c>
      <c r="G30" s="9">
        <f>G25</f>
        <v>0</v>
      </c>
      <c r="H30" s="9">
        <f>H25</f>
        <v>0</v>
      </c>
      <c r="I30" s="9">
        <f>I25</f>
        <v>0</v>
      </c>
      <c r="J30" s="9">
        <f>G30</f>
        <v>0</v>
      </c>
      <c r="K30" s="9">
        <f>G30*F30+H30*F30+I30*$D$8</f>
        <v>0</v>
      </c>
    </row>
    <row r="31" spans="3:16" x14ac:dyDescent="0.3">
      <c r="C31" s="9">
        <v>2</v>
      </c>
      <c r="D31" s="9" t="s">
        <v>6</v>
      </c>
      <c r="E31" s="9">
        <f>VLOOKUP(D31,$C$4:$F$6,4,FALSE)</f>
        <v>180</v>
      </c>
      <c r="F31" s="9">
        <f>VLOOKUP(D31,$C$4:$F$6,3,FALSE)</f>
        <v>7.5</v>
      </c>
      <c r="G31" s="9">
        <f>E31-I30</f>
        <v>180</v>
      </c>
      <c r="H31" s="9">
        <v>0</v>
      </c>
      <c r="I31" s="9">
        <v>0</v>
      </c>
      <c r="J31" s="9">
        <f>I30+G31</f>
        <v>180</v>
      </c>
      <c r="K31" s="9">
        <f>G31*F31+H31*F31+I31*$D$8</f>
        <v>1350</v>
      </c>
    </row>
    <row r="32" spans="3:16" x14ac:dyDescent="0.3">
      <c r="C32" s="9"/>
      <c r="D32" s="9"/>
      <c r="E32" s="9"/>
      <c r="F32" s="9"/>
      <c r="G32" s="9"/>
      <c r="H32" s="9"/>
      <c r="I32" s="9"/>
      <c r="J32" s="9"/>
      <c r="K32" s="10">
        <f>SUM(K30:K31)</f>
        <v>1350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P32"/>
  <sheetViews>
    <sheetView workbookViewId="0">
      <selection activeCell="H16" sqref="H16"/>
    </sheetView>
  </sheetViews>
  <sheetFormatPr defaultColWidth="9.109375" defaultRowHeight="14.4" x14ac:dyDescent="0.3"/>
  <cols>
    <col min="4" max="4" width="10.6640625" bestFit="1" customWidth="1"/>
    <col min="5" max="5" width="14.6640625" customWidth="1"/>
    <col min="6" max="6" width="14.5546875" bestFit="1" customWidth="1"/>
    <col min="7" max="7" width="14.109375" customWidth="1"/>
    <col min="8" max="8" width="13.44140625" customWidth="1"/>
    <col min="9" max="9" width="11.6640625" customWidth="1"/>
    <col min="10" max="10" width="19" customWidth="1"/>
    <col min="11" max="11" width="16" customWidth="1"/>
    <col min="12" max="12" width="13.5546875" bestFit="1" customWidth="1"/>
  </cols>
  <sheetData>
    <row r="1" spans="3:13" x14ac:dyDescent="0.3">
      <c r="C1" t="s">
        <v>10</v>
      </c>
    </row>
    <row r="3" spans="3:13" x14ac:dyDescent="0.3">
      <c r="C3" s="1" t="s">
        <v>0</v>
      </c>
      <c r="D3" s="1" t="s">
        <v>1</v>
      </c>
      <c r="E3" s="1" t="s">
        <v>2</v>
      </c>
      <c r="F3" s="1" t="s">
        <v>3</v>
      </c>
    </row>
    <row r="4" spans="3:13" x14ac:dyDescent="0.3">
      <c r="C4" s="2" t="s">
        <v>4</v>
      </c>
      <c r="D4" s="3">
        <f>1/3</f>
        <v>0.33333333333333331</v>
      </c>
      <c r="E4" s="4">
        <v>5</v>
      </c>
      <c r="F4" s="4">
        <v>100</v>
      </c>
    </row>
    <row r="5" spans="3:13" x14ac:dyDescent="0.3">
      <c r="C5" s="2" t="s">
        <v>5</v>
      </c>
      <c r="D5" s="3">
        <f t="shared" ref="D5:D6" si="0">1/3</f>
        <v>0.33333333333333331</v>
      </c>
      <c r="E5" s="4">
        <v>6</v>
      </c>
      <c r="F5" s="4">
        <v>150</v>
      </c>
    </row>
    <row r="6" spans="3:13" x14ac:dyDescent="0.3">
      <c r="C6" s="2" t="s">
        <v>6</v>
      </c>
      <c r="D6" s="3">
        <f t="shared" si="0"/>
        <v>0.33333333333333331</v>
      </c>
      <c r="E6" s="4">
        <v>7.5</v>
      </c>
      <c r="F6" s="4">
        <v>180</v>
      </c>
    </row>
    <row r="7" spans="3:13" x14ac:dyDescent="0.3">
      <c r="C7" s="2" t="s">
        <v>18</v>
      </c>
      <c r="D7" s="5">
        <f>SUM(D4:D6)</f>
        <v>1</v>
      </c>
      <c r="E7" s="6">
        <f>SUMPRODUCT(D4:D6,E4:E6)</f>
        <v>6.1666666666666661</v>
      </c>
      <c r="F7" s="7">
        <f>SUMPRODUCT(D4:D6,F4:F6)</f>
        <v>143.33333333333331</v>
      </c>
    </row>
    <row r="8" spans="3:13" x14ac:dyDescent="0.3">
      <c r="C8" s="2" t="s">
        <v>7</v>
      </c>
      <c r="D8">
        <v>1</v>
      </c>
    </row>
    <row r="10" spans="3:13" x14ac:dyDescent="0.3">
      <c r="C10" s="2" t="s">
        <v>9</v>
      </c>
    </row>
    <row r="11" spans="3:13" x14ac:dyDescent="0.3">
      <c r="C11" s="9" t="s">
        <v>8</v>
      </c>
      <c r="D11" s="9" t="s">
        <v>0</v>
      </c>
      <c r="E11" s="9" t="s">
        <v>11</v>
      </c>
      <c r="F11" s="9" t="s">
        <v>16</v>
      </c>
      <c r="G11" s="9" t="s">
        <v>1</v>
      </c>
      <c r="H11" s="9" t="s">
        <v>12</v>
      </c>
      <c r="I11" s="9" t="s">
        <v>13</v>
      </c>
      <c r="J11" s="9" t="s">
        <v>14</v>
      </c>
      <c r="K11" s="9" t="s">
        <v>17</v>
      </c>
      <c r="L11" s="9" t="s">
        <v>21</v>
      </c>
      <c r="M11" s="9" t="s">
        <v>22</v>
      </c>
    </row>
    <row r="12" spans="3:13" x14ac:dyDescent="0.3">
      <c r="C12" s="9">
        <v>1</v>
      </c>
      <c r="D12" s="9" t="s">
        <v>4</v>
      </c>
      <c r="E12" s="9">
        <f>VLOOKUP(D12,$C$4:$F$6,4,FALSE)</f>
        <v>100</v>
      </c>
      <c r="F12" s="9">
        <f>VLOOKUP(D12,$C$4:$F$6,3,FALSE)</f>
        <v>5</v>
      </c>
      <c r="G12" s="16">
        <v>1</v>
      </c>
      <c r="H12" s="9"/>
      <c r="I12" s="13"/>
      <c r="J12" s="13"/>
      <c r="K12" s="9">
        <f>H12</f>
        <v>0</v>
      </c>
      <c r="L12" s="9">
        <f>H12*F12+I12*F12+J12*$D$8</f>
        <v>0</v>
      </c>
      <c r="M12" s="9">
        <f>L12</f>
        <v>0</v>
      </c>
    </row>
    <row r="13" spans="3:13" x14ac:dyDescent="0.3">
      <c r="C13" s="9">
        <v>2</v>
      </c>
      <c r="D13" s="9" t="s">
        <v>4</v>
      </c>
      <c r="E13" s="9">
        <f>VLOOKUP(D13,$C$4:$F$7,4,FALSE)</f>
        <v>100</v>
      </c>
      <c r="F13" s="9">
        <f>VLOOKUP(D13,$C$4:$F$7,3,FALSE)</f>
        <v>5</v>
      </c>
      <c r="G13" s="12">
        <f>VLOOKUP(D13,$C$4:$F$6,2,FALSE)</f>
        <v>0.33333333333333331</v>
      </c>
      <c r="H13" s="9"/>
      <c r="I13" s="9"/>
      <c r="J13" s="9"/>
      <c r="K13" s="13">
        <f>$J$12+H13</f>
        <v>0</v>
      </c>
      <c r="L13" s="9">
        <f>G13*(H13*F13+I13*F13+J13*$D$8)</f>
        <v>0</v>
      </c>
      <c r="M13" s="9">
        <f>H13*F13</f>
        <v>0</v>
      </c>
    </row>
    <row r="14" spans="3:13" x14ac:dyDescent="0.3">
      <c r="C14" s="9">
        <v>2</v>
      </c>
      <c r="D14" s="9" t="s">
        <v>5</v>
      </c>
      <c r="E14" s="9">
        <f>VLOOKUP(D14,$C$4:$F$7,4,FALSE)</f>
        <v>150</v>
      </c>
      <c r="F14" s="9">
        <f>VLOOKUP(D14,$C$4:$F$7,3,FALSE)</f>
        <v>6</v>
      </c>
      <c r="G14" s="12">
        <f>VLOOKUP(D14,$C$4:$F$6,2,FALSE)</f>
        <v>0.33333333333333331</v>
      </c>
      <c r="H14" s="9"/>
      <c r="I14" s="9"/>
      <c r="J14" s="9"/>
      <c r="K14" s="13">
        <f>$J$12+H14</f>
        <v>0</v>
      </c>
      <c r="L14" s="9">
        <f>G14*(H14*F14+I14*F14+J14*$D$8)</f>
        <v>0</v>
      </c>
      <c r="M14" s="9">
        <f>H14*F14</f>
        <v>0</v>
      </c>
    </row>
    <row r="15" spans="3:13" x14ac:dyDescent="0.3">
      <c r="C15" s="9">
        <v>2</v>
      </c>
      <c r="D15" s="9" t="s">
        <v>6</v>
      </c>
      <c r="E15" s="9">
        <f>VLOOKUP(D15,$C$4:$F$7,4,FALSE)</f>
        <v>180</v>
      </c>
      <c r="F15" s="9">
        <f>VLOOKUP(D15,$C$4:$F$7,3,FALSE)</f>
        <v>7.5</v>
      </c>
      <c r="G15" s="12">
        <f>VLOOKUP(D15,$C$4:$F$6,2,FALSE)</f>
        <v>0.33333333333333331</v>
      </c>
      <c r="H15" s="9"/>
      <c r="I15" s="9"/>
      <c r="J15" s="9"/>
      <c r="K15" s="13">
        <f>$J$12+H15</f>
        <v>0</v>
      </c>
      <c r="L15" s="9">
        <f>G15*(H15*F15+I15*F15+J15*$D$8)</f>
        <v>0</v>
      </c>
      <c r="M15" s="9">
        <f>H15*F15</f>
        <v>0</v>
      </c>
    </row>
    <row r="16" spans="3:13" x14ac:dyDescent="0.3">
      <c r="C16" s="9"/>
      <c r="D16" s="9"/>
      <c r="E16" s="9"/>
      <c r="F16" s="9"/>
      <c r="G16" s="9"/>
      <c r="H16" s="9"/>
      <c r="I16" s="9"/>
      <c r="J16" s="9"/>
      <c r="K16" s="9"/>
      <c r="L16" s="9">
        <f>SUM(L12:L15)</f>
        <v>0</v>
      </c>
      <c r="M16" s="9"/>
    </row>
    <row r="17" spans="3:16" x14ac:dyDescent="0.3">
      <c r="C17" s="11" t="s">
        <v>19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3:16" x14ac:dyDescent="0.3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3:16" x14ac:dyDescent="0.3">
      <c r="C19" s="9" t="s">
        <v>8</v>
      </c>
      <c r="D19" s="9" t="s">
        <v>0</v>
      </c>
      <c r="E19" s="9" t="s">
        <v>11</v>
      </c>
      <c r="F19" s="9" t="s">
        <v>16</v>
      </c>
      <c r="G19" s="9" t="s">
        <v>12</v>
      </c>
      <c r="H19" s="9" t="s">
        <v>13</v>
      </c>
      <c r="I19" s="9" t="s">
        <v>14</v>
      </c>
      <c r="J19" s="9" t="s">
        <v>17</v>
      </c>
      <c r="K19" s="9" t="s">
        <v>15</v>
      </c>
      <c r="L19" s="9"/>
      <c r="M19" s="9"/>
    </row>
    <row r="20" spans="3:16" x14ac:dyDescent="0.3">
      <c r="C20" s="9">
        <v>1</v>
      </c>
      <c r="D20" s="9" t="s">
        <v>4</v>
      </c>
      <c r="E20" s="9">
        <f>VLOOKUP(D20,$C$4:$F$6,4,FALSE)</f>
        <v>100</v>
      </c>
      <c r="F20" s="9">
        <f>VLOOKUP(D20,$C$4:$F$6,3,FALSE)</f>
        <v>5</v>
      </c>
      <c r="G20" s="9">
        <f>H12</f>
        <v>0</v>
      </c>
      <c r="H20" s="13">
        <f>I12</f>
        <v>0</v>
      </c>
      <c r="I20" s="13">
        <f>I12</f>
        <v>0</v>
      </c>
      <c r="J20" s="9">
        <f>G20</f>
        <v>0</v>
      </c>
      <c r="K20" s="9">
        <f>G20*F20+H20*F20+I20*$D$8</f>
        <v>0</v>
      </c>
      <c r="L20" s="9"/>
      <c r="M20" s="9"/>
    </row>
    <row r="21" spans="3:16" x14ac:dyDescent="0.3">
      <c r="C21" s="9">
        <v>2</v>
      </c>
      <c r="D21" s="9" t="s">
        <v>4</v>
      </c>
      <c r="E21" s="9">
        <f>VLOOKUP(D21,$C$4:$F$6,4,FALSE)</f>
        <v>100</v>
      </c>
      <c r="F21" s="9">
        <f>VLOOKUP(D21,$C$4:$F$6,3,FALSE)</f>
        <v>5</v>
      </c>
      <c r="G21" s="13">
        <f>MAX(0,E21-I20)</f>
        <v>100</v>
      </c>
      <c r="H21" s="9">
        <v>0</v>
      </c>
      <c r="I21" s="9">
        <v>0</v>
      </c>
      <c r="J21" s="9">
        <f>I20+G21</f>
        <v>100</v>
      </c>
      <c r="K21" s="9">
        <f>G21*F21+H21*F21+I21*$D$8</f>
        <v>500</v>
      </c>
      <c r="L21" s="9"/>
      <c r="M21" s="9"/>
    </row>
    <row r="22" spans="3:16" x14ac:dyDescent="0.3">
      <c r="C22" s="9"/>
      <c r="D22" s="9"/>
      <c r="E22" s="9"/>
      <c r="F22" s="9"/>
      <c r="G22" s="9"/>
      <c r="H22" s="9"/>
      <c r="I22" s="9"/>
      <c r="J22" s="9"/>
      <c r="K22" s="10">
        <f>SUM(K20:K21)</f>
        <v>500</v>
      </c>
      <c r="L22" s="9"/>
      <c r="M22" s="9"/>
      <c r="N22" s="8" t="s">
        <v>20</v>
      </c>
      <c r="O22" s="8"/>
      <c r="P22" s="8"/>
    </row>
    <row r="23" spans="3:16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8">
        <f>K22*D4+K27*D5+K32*D6</f>
        <v>916.66666666666663</v>
      </c>
      <c r="O23" s="8"/>
      <c r="P23" s="8"/>
    </row>
    <row r="24" spans="3:16" x14ac:dyDescent="0.3">
      <c r="C24" s="9" t="s">
        <v>8</v>
      </c>
      <c r="D24" s="9" t="s">
        <v>0</v>
      </c>
      <c r="E24" s="9" t="s">
        <v>11</v>
      </c>
      <c r="F24" s="9" t="s">
        <v>16</v>
      </c>
      <c r="G24" s="9" t="s">
        <v>12</v>
      </c>
      <c r="H24" s="9" t="s">
        <v>13</v>
      </c>
      <c r="I24" s="9" t="s">
        <v>14</v>
      </c>
      <c r="J24" s="9" t="s">
        <v>17</v>
      </c>
      <c r="K24" s="9" t="s">
        <v>15</v>
      </c>
      <c r="L24" s="9"/>
      <c r="M24" s="9"/>
      <c r="N24" s="8"/>
      <c r="O24" s="8"/>
      <c r="P24" s="8"/>
    </row>
    <row r="25" spans="3:16" x14ac:dyDescent="0.3">
      <c r="C25" s="9">
        <v>1</v>
      </c>
      <c r="D25" s="9" t="s">
        <v>4</v>
      </c>
      <c r="E25" s="9">
        <f>VLOOKUP(D25,$C$4:$F$6,4,FALSE)</f>
        <v>100</v>
      </c>
      <c r="F25" s="9">
        <f>VLOOKUP(D25,$C$4:$F$6,3,FALSE)</f>
        <v>5</v>
      </c>
      <c r="G25" s="9">
        <f>H12</f>
        <v>0</v>
      </c>
      <c r="H25" s="13">
        <f>I12</f>
        <v>0</v>
      </c>
      <c r="I25" s="13">
        <f>I12</f>
        <v>0</v>
      </c>
      <c r="J25" s="9">
        <f>G25</f>
        <v>0</v>
      </c>
      <c r="K25" s="9">
        <f>G25*F25+H25*F25+I25*$D$8</f>
        <v>0</v>
      </c>
      <c r="L25" s="9"/>
      <c r="M25" s="9"/>
    </row>
    <row r="26" spans="3:16" x14ac:dyDescent="0.3">
      <c r="C26" s="9">
        <v>2</v>
      </c>
      <c r="D26" s="9" t="s">
        <v>5</v>
      </c>
      <c r="E26" s="9">
        <f>VLOOKUP(D26,$C$4:$F$6,4,FALSE)</f>
        <v>150</v>
      </c>
      <c r="F26" s="9">
        <f>VLOOKUP(D26,$C$4:$F$6,3,FALSE)</f>
        <v>6</v>
      </c>
      <c r="G26" s="13">
        <f>MAX(0,E26-I25)</f>
        <v>150</v>
      </c>
      <c r="H26" s="9">
        <v>0</v>
      </c>
      <c r="I26" s="9">
        <v>0</v>
      </c>
      <c r="J26" s="9">
        <f>I25+G26</f>
        <v>150</v>
      </c>
      <c r="K26" s="9">
        <f>G26*F26+H26*F26+I26*$D$8</f>
        <v>900</v>
      </c>
      <c r="L26" s="9"/>
      <c r="M26" s="9"/>
    </row>
    <row r="27" spans="3:16" x14ac:dyDescent="0.3">
      <c r="C27" s="9"/>
      <c r="D27" s="9"/>
      <c r="E27" s="9"/>
      <c r="F27" s="9"/>
      <c r="G27" s="9"/>
      <c r="H27" s="9"/>
      <c r="I27" s="9"/>
      <c r="J27" s="9"/>
      <c r="K27" s="10">
        <f>SUM(K25:K26)</f>
        <v>900</v>
      </c>
      <c r="L27" s="9"/>
      <c r="M27" s="9"/>
    </row>
    <row r="28" spans="3:16" x14ac:dyDescent="0.3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3:16" x14ac:dyDescent="0.3">
      <c r="C29" s="9" t="s">
        <v>8</v>
      </c>
      <c r="D29" s="9" t="s">
        <v>0</v>
      </c>
      <c r="E29" s="9" t="s">
        <v>11</v>
      </c>
      <c r="F29" s="9" t="s">
        <v>16</v>
      </c>
      <c r="G29" s="9" t="s">
        <v>12</v>
      </c>
      <c r="H29" s="9" t="s">
        <v>13</v>
      </c>
      <c r="I29" s="9" t="s">
        <v>14</v>
      </c>
      <c r="J29" s="9" t="s">
        <v>17</v>
      </c>
      <c r="K29" s="9" t="s">
        <v>15</v>
      </c>
      <c r="L29" s="9"/>
      <c r="M29" s="9"/>
    </row>
    <row r="30" spans="3:16" x14ac:dyDescent="0.3">
      <c r="C30" s="9">
        <v>1</v>
      </c>
      <c r="D30" s="9" t="s">
        <v>4</v>
      </c>
      <c r="E30" s="9">
        <f>VLOOKUP(D30,$C$4:$F$6,4,FALSE)</f>
        <v>100</v>
      </c>
      <c r="F30" s="9">
        <f>VLOOKUP(D30,$C$4:$F$6,3,FALSE)</f>
        <v>5</v>
      </c>
      <c r="G30" s="9">
        <f>H12</f>
        <v>0</v>
      </c>
      <c r="H30" s="13">
        <f>I12</f>
        <v>0</v>
      </c>
      <c r="I30" s="13">
        <f>J12</f>
        <v>0</v>
      </c>
      <c r="J30" s="9">
        <f>G30</f>
        <v>0</v>
      </c>
      <c r="K30" s="9">
        <f>G30*F30+H30*F30+I30*$D$8</f>
        <v>0</v>
      </c>
      <c r="L30" s="9"/>
      <c r="M30" s="9"/>
    </row>
    <row r="31" spans="3:16" x14ac:dyDescent="0.3">
      <c r="C31" s="9">
        <v>2</v>
      </c>
      <c r="D31" s="9" t="s">
        <v>6</v>
      </c>
      <c r="E31" s="9">
        <f>VLOOKUP(D31,$C$4:$F$6,4,FALSE)</f>
        <v>180</v>
      </c>
      <c r="F31" s="9">
        <f>VLOOKUP(D31,$C$4:$F$6,3,FALSE)</f>
        <v>7.5</v>
      </c>
      <c r="G31" s="13">
        <f>MAX(0,E31-I30)</f>
        <v>180</v>
      </c>
      <c r="H31" s="9">
        <v>0</v>
      </c>
      <c r="I31" s="9">
        <v>0</v>
      </c>
      <c r="J31" s="9">
        <f>I30+G31</f>
        <v>180</v>
      </c>
      <c r="K31" s="9">
        <f>G31*F31+H31*F31+I31*$D$8</f>
        <v>1350</v>
      </c>
      <c r="L31" s="9"/>
      <c r="M31" s="9"/>
    </row>
    <row r="32" spans="3:16" x14ac:dyDescent="0.3">
      <c r="C32" s="9"/>
      <c r="D32" s="9"/>
      <c r="E32" s="9"/>
      <c r="F32" s="9"/>
      <c r="G32" s="9"/>
      <c r="H32" s="9"/>
      <c r="I32" s="9"/>
      <c r="J32" s="9"/>
      <c r="K32" s="10">
        <f>SUM(K30:K31)</f>
        <v>1350</v>
      </c>
      <c r="L32" s="9"/>
      <c r="M32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Problem</vt:lpstr>
      <vt:lpstr>Expected Value Problem</vt:lpstr>
      <vt:lpstr>Stochastic Formulation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mwatson</dc:creator>
  <cp:lastModifiedBy>Michael Watson</cp:lastModifiedBy>
  <dcterms:created xsi:type="dcterms:W3CDTF">2013-02-25T15:17:31Z</dcterms:created>
  <dcterms:modified xsi:type="dcterms:W3CDTF">2022-11-07T20:14:10Z</dcterms:modified>
</cp:coreProperties>
</file>