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defaultThemeVersion="124226"/>
  <xr:revisionPtr revIDLastSave="0" documentId="13_ncr:1_{50AD8A01-AF4D-46C0-AB2D-B848519C77C0}" xr6:coauthVersionLast="47" xr6:coauthVersionMax="47" xr10:uidLastSave="{00000000-0000-0000-0000-000000000000}"/>
  <bookViews>
    <workbookView xWindow="720" yWindow="720" windowWidth="21446" windowHeight="15746" xr2:uid="{00000000-000D-0000-FFFF-FFFF00000000}"/>
  </bookViews>
  <sheets>
    <sheet name="Question_2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Question_2!$H$20:$H$36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Question_2!$H$4:$H$17</definedName>
    <definedName name="solver_lhs10" localSheetId="0" hidden="1">Question_2!#REF!</definedName>
    <definedName name="solver_lhs11" localSheetId="0" hidden="1">Question_2!#REF!</definedName>
    <definedName name="solver_lhs12" localSheetId="0" hidden="1">Question_2!#REF!</definedName>
    <definedName name="solver_lhs13" localSheetId="0" hidden="1">Question_2!#REF!</definedName>
    <definedName name="solver_lhs14" localSheetId="0" hidden="1">Question_2!#REF!</definedName>
    <definedName name="solver_lhs2" localSheetId="0" hidden="1">Question_2!#REF!</definedName>
    <definedName name="solver_lhs3" localSheetId="0" hidden="1">Question_2!#REF!</definedName>
    <definedName name="solver_lhs4" localSheetId="0" hidden="1">Question_2!#REF!</definedName>
    <definedName name="solver_lhs5" localSheetId="0" hidden="1">Question_2!#REF!</definedName>
    <definedName name="solver_lhs6" localSheetId="0" hidden="1">Question_2!#REF!</definedName>
    <definedName name="solver_lhs7" localSheetId="0" hidden="1">Question_2!#REF!</definedName>
    <definedName name="solver_lhs8" localSheetId="0" hidden="1">Question_2!#REF!</definedName>
    <definedName name="solver_lhs9" localSheetId="0" hidden="1">Question_2!#REF!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Question_2!$K$25</definedName>
    <definedName name="solver_pre" localSheetId="0" hidden="1">0.000001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Question_2!$L$12</definedName>
    <definedName name="solver_rhs11" localSheetId="0" hidden="1">Question_2!$L$13</definedName>
    <definedName name="solver_rhs12" localSheetId="0" hidden="1">Question_2!$L$14</definedName>
    <definedName name="solver_rhs13" localSheetId="0" hidden="1">Question_2!$L$15</definedName>
    <definedName name="solver_rhs14" localSheetId="0" hidden="1">Question_2!$L$16</definedName>
    <definedName name="solver_rhs2" localSheetId="0" hidden="1">Question_2!$L$4</definedName>
    <definedName name="solver_rhs3" localSheetId="0" hidden="1">Question_2!$L$5</definedName>
    <definedName name="solver_rhs4" localSheetId="0" hidden="1">Question_2!$L$6</definedName>
    <definedName name="solver_rhs5" localSheetId="0" hidden="1">Question_2!$L$7</definedName>
    <definedName name="solver_rhs6" localSheetId="0" hidden="1">Question_2!$L$8</definedName>
    <definedName name="solver_rhs7" localSheetId="0" hidden="1">Question_2!$L$9</definedName>
    <definedName name="solver_rhs8" localSheetId="0" hidden="1">Question_2!$L$10</definedName>
    <definedName name="solver_rhs9" localSheetId="0" hidden="1">Question_2!$L$11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81029"/>
</workbook>
</file>

<file path=xl/calcChain.xml><?xml version="1.0" encoding="utf-8"?>
<calcChain xmlns="http://schemas.openxmlformats.org/spreadsheetml/2006/main">
  <c r="I29" i="1" l="1"/>
  <c r="F4" i="1"/>
  <c r="I24" i="1"/>
  <c r="I25" i="1"/>
  <c r="I26" i="1"/>
  <c r="I27" i="1"/>
  <c r="I28" i="1"/>
  <c r="I30" i="1"/>
  <c r="I31" i="1"/>
  <c r="I32" i="1"/>
  <c r="I33" i="1"/>
  <c r="I34" i="1"/>
  <c r="I35" i="1"/>
  <c r="I36" i="1"/>
  <c r="I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L20" i="1"/>
  <c r="C6" i="1" l="1"/>
  <c r="L22" i="1"/>
  <c r="L21" i="1"/>
  <c r="E17" i="1"/>
  <c r="G17" i="1" s="1"/>
  <c r="E16" i="1"/>
  <c r="G16" i="1" s="1"/>
  <c r="E15" i="1"/>
  <c r="G15" i="1" s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C8" i="1"/>
  <c r="E7" i="1"/>
  <c r="D7" i="1"/>
  <c r="C7" i="1"/>
  <c r="E6" i="1"/>
  <c r="D6" i="1"/>
  <c r="E5" i="1"/>
  <c r="D5" i="1"/>
  <c r="C5" i="1"/>
  <c r="E4" i="1"/>
  <c r="D4" i="1"/>
  <c r="C4" i="1"/>
  <c r="K25" i="1" l="1"/>
  <c r="G7" i="1"/>
  <c r="G13" i="1"/>
  <c r="G11" i="1"/>
  <c r="G5" i="1"/>
  <c r="G4" i="1"/>
  <c r="H4" i="1" s="1"/>
  <c r="G10" i="1"/>
  <c r="G12" i="1"/>
  <c r="G9" i="1"/>
  <c r="G14" i="1"/>
  <c r="G8" i="1"/>
  <c r="G6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</calcChain>
</file>

<file path=xl/sharedStrings.xml><?xml version="1.0" encoding="utf-8"?>
<sst xmlns="http://schemas.openxmlformats.org/spreadsheetml/2006/main" count="56" uniqueCount="49">
  <si>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</si>
  <si>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</si>
  <si>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</si>
  <si>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</si>
  <si>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</si>
  <si>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</si>
  <si>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</si>
  <si>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</si>
  <si>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</si>
  <si>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</si>
  <si>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</si>
  <si>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</si>
  <si>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</si>
  <si>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</si>
  <si>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Pensions Due at End of Year (in $000's)</t>
  </si>
  <si>
    <t>Bonds Available</t>
  </si>
  <si>
    <t>Bond 1</t>
  </si>
  <si>
    <t>Bond 2</t>
  </si>
  <si>
    <t>Bond 3</t>
  </si>
  <si>
    <t>Price ($000s)</t>
  </si>
  <si>
    <t>Annual Coupon</t>
  </si>
  <si>
    <t>Maturity Year</t>
  </si>
  <si>
    <t>Value at Maturity</t>
  </si>
  <si>
    <t>Savings Interest</t>
  </si>
  <si>
    <t>Earned</t>
  </si>
  <si>
    <t>Earned Bond 1</t>
  </si>
  <si>
    <t>Earned Bond 2</t>
  </si>
  <si>
    <t>Earned Bond 3</t>
  </si>
  <si>
    <t>Total</t>
  </si>
  <si>
    <t>Year</t>
  </si>
  <si>
    <t>Savings</t>
  </si>
  <si>
    <t>Investments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</si>
  <si>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</si>
  <si>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</si>
  <si>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</si>
  <si>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</si>
  <si>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</si>
  <si>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</si>
  <si>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</si>
  <si>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</si>
  <si>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</si>
  <si>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</si>
  <si>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</si>
  <si>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</si>
  <si>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</si>
  <si>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</si>
  <si>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Investment Variables</t>
  </si>
  <si>
    <t xml:space="preserve">Total Invested 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</si>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</sst>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44" fontId="0" fillId="0" borderId="1" xfId="1" applyFont="1" applyBorder="1"/>
    <xf numFmtId="44" fontId="0" fillId="0" borderId="1" xfId="1" applyFont="1" applyFill="1" applyBorder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1" applyNumberFormat="1" applyFont="1" applyBorder="1"/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7</xdr:col>
      <xdr:colOff>898071</xdr:colOff>
      <xdr:row>36</xdr:row>
      <xdr:rowOff>0</xdr:rowOff>
    </xdr:to>
    <xdr:sp macro="" textlink="">
      <xdr:nvSpPr>
        <xdr:cNvPr id="14" name="OpenSolver1">
          <a:extLst>
            <a:ext uri="{FF2B5EF4-FFF2-40B4-BE49-F238E27FC236}">
              <a16:creationId xmlns:a16="http://schemas.microsoft.com/office/drawing/2014/main" id="{78D91A90-A775-C63D-79E4-989CB20BD572}"/>
            </a:ext>
          </a:extLst>
        </xdr:cNvPr>
        <xdr:cNvSpPr/>
      </xdr:nvSpPr>
      <xdr:spPr>
        <a:xfrm>
          <a:off x="6585857" y="3516086"/>
          <a:ext cx="898071" cy="3145971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778328</xdr:colOff>
      <xdr:row>24</xdr:row>
      <xdr:rowOff>1</xdr:rowOff>
    </xdr:from>
    <xdr:to>
      <xdr:col>11</xdr:col>
      <xdr:colOff>919842</xdr:colOff>
      <xdr:row>25</xdr:row>
      <xdr:rowOff>0</xdr:rowOff>
    </xdr:to>
    <xdr:sp macro="" textlink="">
      <xdr:nvSpPr>
        <xdr:cNvPr id="15" name="OpenSolver2">
          <a:extLst>
            <a:ext uri="{FF2B5EF4-FFF2-40B4-BE49-F238E27FC236}">
              <a16:creationId xmlns:a16="http://schemas.microsoft.com/office/drawing/2014/main" id="{A7C85586-7C27-BFF5-6D0C-B81F415CA0F3}"/>
            </a:ext>
          </a:extLst>
        </xdr:cNvPr>
        <xdr:cNvSpPr/>
      </xdr:nvSpPr>
      <xdr:spPr>
        <a:xfrm>
          <a:off x="9726385" y="4441372"/>
          <a:ext cx="2585357" cy="185057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767443</xdr:colOff>
      <xdr:row>23</xdr:row>
      <xdr:rowOff>112486</xdr:rowOff>
    </xdr:from>
    <xdr:to>
      <xdr:col>10</xdr:col>
      <xdr:colOff>220203</xdr:colOff>
      <xdr:row>24</xdr:row>
      <xdr:rowOff>54429</xdr:rowOff>
    </xdr:to>
    <xdr:sp macro="" textlink="">
      <xdr:nvSpPr>
        <xdr:cNvPr id="16" name="OpenSolver3">
          <a:extLst>
            <a:ext uri="{FF2B5EF4-FFF2-40B4-BE49-F238E27FC236}">
              <a16:creationId xmlns:a16="http://schemas.microsoft.com/office/drawing/2014/main" id="{C1E79919-6315-DAB8-DB54-F3C430282EB7}"/>
            </a:ext>
          </a:extLst>
        </xdr:cNvPr>
        <xdr:cNvSpPr/>
      </xdr:nvSpPr>
      <xdr:spPr>
        <a:xfrm>
          <a:off x="9715500" y="4368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7</xdr:col>
      <xdr:colOff>898071</xdr:colOff>
      <xdr:row>17</xdr:row>
      <xdr:rowOff>1</xdr:rowOff>
    </xdr:to>
    <xdr:sp macro="" textlink="">
      <xdr:nvSpPr>
        <xdr:cNvPr id="17" name="OpenSolverH4:H17">
          <a:extLst>
            <a:ext uri="{FF2B5EF4-FFF2-40B4-BE49-F238E27FC236}">
              <a16:creationId xmlns:a16="http://schemas.microsoft.com/office/drawing/2014/main" id="{5293B669-FDBF-39AD-72D9-CD6A54F4FCFA}"/>
            </a:ext>
          </a:extLst>
        </xdr:cNvPr>
        <xdr:cNvSpPr/>
      </xdr:nvSpPr>
      <xdr:spPr>
        <a:xfrm>
          <a:off x="6585857" y="555171"/>
          <a:ext cx="898071" cy="2590801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0≤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6"/>
  <sheetViews>
    <sheetView tabSelected="1" topLeftCell="B1" workbookViewId="0">
      <selection activeCell="J19" sqref="J19"/>
    </sheetView>
  </sheetViews>
  <sheetFormatPr defaultRowHeight="14.6" x14ac:dyDescent="0.4"/>
  <cols>
    <col min="2" max="2" width="16.3828125" bestFit="1" customWidth="1"/>
    <col min="3" max="4" width="13.69140625" bestFit="1" customWidth="1"/>
    <col min="5" max="5" width="13.69140625" customWidth="1"/>
    <col min="6" max="6" width="13.69140625" bestFit="1" customWidth="1"/>
    <col min="7" max="8" width="12.69140625" bestFit="1" customWidth="1"/>
    <col min="9" max="9" width="20.69140625" bestFit="1" customWidth="1"/>
    <col min="10" max="10" width="11" customWidth="1"/>
    <col min="11" max="11" width="23.53515625" customWidth="1"/>
    <col min="12" max="12" width="13" customWidth="1"/>
    <col min="13" max="13" width="6.69140625" customWidth="1"/>
    <col min="14" max="14" width="7.3046875" customWidth="1"/>
  </cols>
  <sheetData>
    <row r="2" spans="2:12" x14ac:dyDescent="0.4">
      <c r="B2" s="14" t="s">
        <v>24</v>
      </c>
      <c r="C2" s="14"/>
      <c r="D2" s="14"/>
      <c r="E2" s="14"/>
      <c r="F2" s="14"/>
      <c r="G2" s="14"/>
      <c r="H2" s="14"/>
      <c r="K2" s="14" t="s">
        <v>14</v>
      </c>
      <c r="L2" s="14"/>
    </row>
    <row r="3" spans="2:12" x14ac:dyDescent="0.4">
      <c r="B3" s="3" t="s">
        <v>29</v>
      </c>
      <c r="C3" s="3" t="s">
        <v>25</v>
      </c>
      <c r="D3" s="3" t="s">
        <v>26</v>
      </c>
      <c r="E3" s="3" t="s">
        <v>27</v>
      </c>
      <c r="F3" s="3" t="s">
        <v>30</v>
      </c>
      <c r="G3" s="3" t="s">
        <v>24</v>
      </c>
      <c r="H3" s="3" t="s">
        <v>28</v>
      </c>
      <c r="K3" s="3" t="s">
        <v>0</v>
      </c>
      <c r="L3" s="5">
        <v>12</v>
      </c>
    </row>
    <row r="4" spans="2:12" x14ac:dyDescent="0.4">
      <c r="B4" s="3">
        <v>1</v>
      </c>
      <c r="C4" s="5">
        <f>$H$20 * $C$22</f>
        <v>4.4216878800000003</v>
      </c>
      <c r="D4" s="5">
        <f t="shared" ref="D4:D13" si="0">$H$21 * $D$22</f>
        <v>5.0185441800000001</v>
      </c>
      <c r="E4" s="5">
        <f t="shared" ref="E4:E16" si="1">$H$22 * $E$22</f>
        <v>2.1627906750000001</v>
      </c>
      <c r="F4" s="5">
        <f>H23 * (1 + $C$26)</f>
        <v>0.38227437040000001</v>
      </c>
      <c r="G4" s="5">
        <f>C4+D4+E4+(F4-H23)</f>
        <v>11.6177255954</v>
      </c>
      <c r="H4" s="5">
        <f>G4 - L3 + H23*(1+$C$26)</f>
        <v>-3.4200000387230034E-8</v>
      </c>
      <c r="I4" s="7"/>
      <c r="K4" s="3" t="s">
        <v>1</v>
      </c>
      <c r="L4" s="5">
        <v>14</v>
      </c>
    </row>
    <row r="5" spans="2:12" x14ac:dyDescent="0.4">
      <c r="B5" s="3">
        <v>2</v>
      </c>
      <c r="C5" s="5">
        <f>$H$20 * $C$22</f>
        <v>4.4216878800000003</v>
      </c>
      <c r="D5" s="5">
        <f t="shared" si="0"/>
        <v>5.0185441800000001</v>
      </c>
      <c r="E5" s="5">
        <f t="shared" si="1"/>
        <v>2.1627906750000001</v>
      </c>
      <c r="F5" s="5">
        <f>H24 * (1 + $C$26)</f>
        <v>2.3082003360000001</v>
      </c>
      <c r="G5" s="5">
        <f>C5+D5+E5+(F5-H24)</f>
        <v>11.691799671</v>
      </c>
      <c r="H5" s="5">
        <f>G5 - L4 + (H24+H4)*(1+$C$26)</f>
        <v>-2.8567999965645186E-8</v>
      </c>
      <c r="K5" s="3" t="s">
        <v>2</v>
      </c>
      <c r="L5" s="5">
        <v>15</v>
      </c>
    </row>
    <row r="6" spans="2:12" x14ac:dyDescent="0.4">
      <c r="B6" s="3">
        <v>3</v>
      </c>
      <c r="C6" s="5">
        <f>$H$20 * $C$22</f>
        <v>4.4216878800000003</v>
      </c>
      <c r="D6" s="5">
        <f t="shared" si="0"/>
        <v>5.0185441800000001</v>
      </c>
      <c r="E6" s="5">
        <f t="shared" si="1"/>
        <v>2.1627906750000001</v>
      </c>
      <c r="F6" s="5">
        <f>H25 * (1 + $C$26)</f>
        <v>3.2711632719999999</v>
      </c>
      <c r="G6" s="5">
        <f>C6+D6+E6+(F6-H25)</f>
        <v>11.728836706999999</v>
      </c>
      <c r="H6" s="5">
        <f t="shared" ref="H6:H17" si="2">G6 - L5 + (H25+H5)*(1+$C$26)</f>
        <v>-5.0710720511659702E-8</v>
      </c>
      <c r="K6" s="3" t="s">
        <v>3</v>
      </c>
      <c r="L6" s="5">
        <v>16</v>
      </c>
    </row>
    <row r="7" spans="2:12" x14ac:dyDescent="0.4">
      <c r="B7" s="3">
        <v>4</v>
      </c>
      <c r="C7" s="5">
        <f>$H$20 * $C$22</f>
        <v>4.4216878800000003</v>
      </c>
      <c r="D7" s="5">
        <f t="shared" si="0"/>
        <v>5.0185441800000001</v>
      </c>
      <c r="E7" s="5">
        <f t="shared" si="1"/>
        <v>2.1627906750000001</v>
      </c>
      <c r="F7" s="5">
        <f>H26 * (1 + $C$26)</f>
        <v>4.2341262080000002</v>
      </c>
      <c r="G7" s="5">
        <f>C7+D7+E7+(F7-H26)</f>
        <v>11.765873743</v>
      </c>
      <c r="H7" s="5">
        <f t="shared" si="2"/>
        <v>-1.0173914866129508E-7</v>
      </c>
      <c r="K7" s="3" t="s">
        <v>4</v>
      </c>
      <c r="L7" s="5">
        <v>18</v>
      </c>
    </row>
    <row r="8" spans="2:12" x14ac:dyDescent="0.4">
      <c r="B8" s="3">
        <v>5</v>
      </c>
      <c r="C8" s="5">
        <f>$H$20 * ($C$22 + $C$24)</f>
        <v>78.116485880000013</v>
      </c>
      <c r="D8" s="5">
        <f t="shared" si="0"/>
        <v>5.0185441800000001</v>
      </c>
      <c r="E8" s="5">
        <f t="shared" si="1"/>
        <v>2.1627906750000001</v>
      </c>
      <c r="F8" s="5">
        <f>H27 * (1 + $C$26)</f>
        <v>0</v>
      </c>
      <c r="G8" s="5">
        <f>C8+D8+E8+(F8-H27)</f>
        <v>85.297820735000016</v>
      </c>
      <c r="H8" s="5">
        <f t="shared" si="2"/>
        <v>67.297820629191307</v>
      </c>
      <c r="K8" s="3" t="s">
        <v>5</v>
      </c>
      <c r="L8" s="5">
        <v>20</v>
      </c>
    </row>
    <row r="9" spans="2:12" x14ac:dyDescent="0.4">
      <c r="B9" s="3">
        <v>6</v>
      </c>
      <c r="C9" s="5">
        <v>0</v>
      </c>
      <c r="D9" s="5">
        <f t="shared" si="0"/>
        <v>5.0185441800000001</v>
      </c>
      <c r="E9" s="5">
        <f t="shared" si="1"/>
        <v>2.1627906750000001</v>
      </c>
      <c r="F9" s="5">
        <f>H28 * (1 + $C$26)</f>
        <v>0</v>
      </c>
      <c r="G9" s="5">
        <f>C9+D9+E9+(F9-H28)</f>
        <v>7.1813348550000002</v>
      </c>
      <c r="H9" s="5">
        <f t="shared" si="2"/>
        <v>57.171068309358958</v>
      </c>
      <c r="K9" s="3" t="s">
        <v>6</v>
      </c>
      <c r="L9" s="5">
        <v>21</v>
      </c>
    </row>
    <row r="10" spans="2:12" x14ac:dyDescent="0.4">
      <c r="B10" s="3">
        <v>7</v>
      </c>
      <c r="C10" s="5">
        <v>0</v>
      </c>
      <c r="D10" s="5">
        <f t="shared" si="0"/>
        <v>5.0185441800000001</v>
      </c>
      <c r="E10" s="5">
        <f t="shared" si="1"/>
        <v>2.1627906750000001</v>
      </c>
      <c r="F10" s="5">
        <f>H29 * (1 + $C$26)</f>
        <v>0</v>
      </c>
      <c r="G10" s="5">
        <f>C10+D10+E10+(F10-H29)</f>
        <v>7.1813348550000002</v>
      </c>
      <c r="H10" s="5">
        <f t="shared" si="2"/>
        <v>45.639245896733314</v>
      </c>
      <c r="K10" s="3" t="s">
        <v>7</v>
      </c>
      <c r="L10" s="5">
        <v>22</v>
      </c>
    </row>
    <row r="11" spans="2:12" x14ac:dyDescent="0.4">
      <c r="B11" s="3">
        <v>8</v>
      </c>
      <c r="C11" s="5">
        <v>0</v>
      </c>
      <c r="D11" s="5">
        <f t="shared" si="0"/>
        <v>5.0185441800000001</v>
      </c>
      <c r="E11" s="5">
        <f t="shared" si="1"/>
        <v>2.1627906750000001</v>
      </c>
      <c r="F11" s="5">
        <f>H30 * (1 + $C$26)</f>
        <v>0</v>
      </c>
      <c r="G11" s="5">
        <f>C11+D11+E11+(F11-H30)</f>
        <v>7.1813348550000002</v>
      </c>
      <c r="H11" s="5">
        <f t="shared" si="2"/>
        <v>32.646150587602648</v>
      </c>
      <c r="K11" s="3" t="s">
        <v>8</v>
      </c>
      <c r="L11" s="5">
        <v>24</v>
      </c>
    </row>
    <row r="12" spans="2:12" x14ac:dyDescent="0.4">
      <c r="B12" s="3">
        <v>9</v>
      </c>
      <c r="C12" s="5">
        <v>0</v>
      </c>
      <c r="D12" s="5">
        <f t="shared" si="0"/>
        <v>5.0185441800000001</v>
      </c>
      <c r="E12" s="5">
        <f t="shared" si="1"/>
        <v>2.1627906750000001</v>
      </c>
      <c r="F12" s="5">
        <f>H31 * (1 + $C$26)</f>
        <v>0</v>
      </c>
      <c r="G12" s="5">
        <f>C12+D12+E12+(F12-H31)</f>
        <v>7.1813348550000002</v>
      </c>
      <c r="H12" s="5">
        <f t="shared" si="2"/>
        <v>17.133331466106757</v>
      </c>
      <c r="K12" s="3" t="s">
        <v>9</v>
      </c>
      <c r="L12" s="5">
        <v>25</v>
      </c>
    </row>
    <row r="13" spans="2:12" x14ac:dyDescent="0.4">
      <c r="B13" s="3">
        <v>10</v>
      </c>
      <c r="C13" s="5">
        <v>0</v>
      </c>
      <c r="D13" s="5">
        <f t="shared" si="0"/>
        <v>5.0185441800000001</v>
      </c>
      <c r="E13" s="5">
        <f t="shared" si="1"/>
        <v>2.1627906750000001</v>
      </c>
      <c r="F13" s="5">
        <f>H32 * (1 + $C$26)</f>
        <v>0</v>
      </c>
      <c r="G13" s="5">
        <f>C13+D13+E13+(F13-H32)</f>
        <v>7.1813348550000002</v>
      </c>
      <c r="H13" s="5">
        <f t="shared" si="2"/>
        <v>-4.2024897339842937E-7</v>
      </c>
      <c r="K13" s="3" t="s">
        <v>10</v>
      </c>
      <c r="L13" s="5">
        <v>30</v>
      </c>
    </row>
    <row r="14" spans="2:12" x14ac:dyDescent="0.4">
      <c r="B14" s="3">
        <v>11</v>
      </c>
      <c r="C14" s="5">
        <v>0</v>
      </c>
      <c r="D14" s="5">
        <f>$H$21 * ($D$22 + $D$24)</f>
        <v>82.226916179999989</v>
      </c>
      <c r="E14" s="5">
        <f t="shared" si="1"/>
        <v>2.1627906750000001</v>
      </c>
      <c r="F14" s="5">
        <f>H33 * (1 + $C$26)</f>
        <v>0</v>
      </c>
      <c r="G14" s="5">
        <f>C14+D14+E14+(F14-H33)</f>
        <v>84.389706854999986</v>
      </c>
      <c r="H14" s="5">
        <f t="shared" si="2"/>
        <v>54.389706417941056</v>
      </c>
      <c r="K14" s="3" t="s">
        <v>11</v>
      </c>
      <c r="L14" s="5">
        <v>31</v>
      </c>
    </row>
    <row r="15" spans="2:12" x14ac:dyDescent="0.4">
      <c r="B15" s="3">
        <v>12</v>
      </c>
      <c r="C15" s="5">
        <v>0</v>
      </c>
      <c r="D15" s="5">
        <v>0</v>
      </c>
      <c r="E15" s="5">
        <f t="shared" si="1"/>
        <v>2.1627906750000001</v>
      </c>
      <c r="F15" s="5">
        <f>H34 * (1 + $C$26)</f>
        <v>0</v>
      </c>
      <c r="G15" s="5">
        <f>C15+D15+E15+(F15-H34)</f>
        <v>2.1627906750000001</v>
      </c>
      <c r="H15" s="5">
        <f t="shared" si="2"/>
        <v>27.728085349658702</v>
      </c>
      <c r="K15" s="3" t="s">
        <v>12</v>
      </c>
      <c r="L15" s="5">
        <v>31</v>
      </c>
    </row>
    <row r="16" spans="2:12" x14ac:dyDescent="0.4">
      <c r="B16" s="3">
        <v>13</v>
      </c>
      <c r="C16" s="5">
        <v>0</v>
      </c>
      <c r="D16" s="5">
        <v>0</v>
      </c>
      <c r="E16" s="5">
        <f t="shared" si="1"/>
        <v>2.1627906750000001</v>
      </c>
      <c r="F16" s="5">
        <f>H35 * (1 + $C$26)</f>
        <v>0</v>
      </c>
      <c r="G16" s="5">
        <f>C16+D16+E16+(F16-H35)</f>
        <v>2.1627906750000001</v>
      </c>
      <c r="H16" s="5">
        <f t="shared" si="2"/>
        <v>-5.6135494830300559E-7</v>
      </c>
      <c r="I16" s="8"/>
      <c r="K16" s="3" t="s">
        <v>13</v>
      </c>
      <c r="L16" s="5">
        <v>31</v>
      </c>
    </row>
    <row r="17" spans="2:12" x14ac:dyDescent="0.4">
      <c r="B17" s="3">
        <v>14</v>
      </c>
      <c r="C17" s="5">
        <v>0</v>
      </c>
      <c r="D17" s="5">
        <v>0</v>
      </c>
      <c r="E17" s="5">
        <f>$H$22 * ($E$22 + $E$24)</f>
        <v>30.999999675000002</v>
      </c>
      <c r="F17" s="5">
        <f>H36 * (1 + $C$26)</f>
        <v>0</v>
      </c>
      <c r="G17" s="5">
        <f>C17+D17+E17+(F17-H36)</f>
        <v>30.999999675000002</v>
      </c>
      <c r="H17" s="5">
        <f t="shared" si="2"/>
        <v>-9.0880914470403697E-7</v>
      </c>
    </row>
    <row r="19" spans="2:12" x14ac:dyDescent="0.4">
      <c r="B19" s="1" t="s">
        <v>15</v>
      </c>
      <c r="C19" s="1"/>
      <c r="D19" s="1"/>
      <c r="E19" s="1"/>
      <c r="G19" s="12" t="s">
        <v>46</v>
      </c>
      <c r="H19" s="13"/>
      <c r="K19" s="14" t="s">
        <v>31</v>
      </c>
      <c r="L19" s="14"/>
    </row>
    <row r="20" spans="2:12" x14ac:dyDescent="0.4">
      <c r="B20" s="1"/>
      <c r="C20" s="1" t="s">
        <v>16</v>
      </c>
      <c r="D20" s="1" t="s">
        <v>17</v>
      </c>
      <c r="E20" s="1" t="s">
        <v>18</v>
      </c>
      <c r="G20" s="1" t="s">
        <v>16</v>
      </c>
      <c r="H20" s="1">
        <v>73.694798000000006</v>
      </c>
      <c r="K20" s="2" t="s">
        <v>16</v>
      </c>
      <c r="L20" s="5">
        <f>C21*H20</f>
        <v>72.220902039999999</v>
      </c>
    </row>
    <row r="21" spans="2:12" x14ac:dyDescent="0.4">
      <c r="B21" s="1" t="s">
        <v>19</v>
      </c>
      <c r="C21" s="5">
        <v>0.98</v>
      </c>
      <c r="D21" s="5">
        <v>0.97</v>
      </c>
      <c r="E21" s="5">
        <v>1.05</v>
      </c>
      <c r="G21" s="1" t="s">
        <v>17</v>
      </c>
      <c r="H21" s="1">
        <v>77.208371999999997</v>
      </c>
      <c r="K21" s="1" t="s">
        <v>17</v>
      </c>
      <c r="L21" s="5">
        <f>D21*H21</f>
        <v>74.89212083999999</v>
      </c>
    </row>
    <row r="22" spans="2:12" x14ac:dyDescent="0.4">
      <c r="B22" s="1" t="s">
        <v>20</v>
      </c>
      <c r="C22" s="5">
        <v>0.06</v>
      </c>
      <c r="D22" s="5">
        <v>6.5000000000000002E-2</v>
      </c>
      <c r="E22" s="5">
        <v>7.4999999999999997E-2</v>
      </c>
      <c r="G22" s="1" t="s">
        <v>18</v>
      </c>
      <c r="H22" s="1">
        <v>28.837209000000001</v>
      </c>
      <c r="I22" s="3" t="s">
        <v>48</v>
      </c>
      <c r="K22" s="1" t="s">
        <v>18</v>
      </c>
      <c r="L22" s="5">
        <f>E21*H22</f>
        <v>30.279069450000001</v>
      </c>
    </row>
    <row r="23" spans="2:12" x14ac:dyDescent="0.4">
      <c r="B23" s="1" t="s">
        <v>21</v>
      </c>
      <c r="C23" s="9">
        <v>5</v>
      </c>
      <c r="D23" s="9">
        <v>11</v>
      </c>
      <c r="E23" s="9">
        <v>14</v>
      </c>
      <c r="G23" s="1" t="s">
        <v>32</v>
      </c>
      <c r="H23" s="6">
        <v>0.36757150999999999</v>
      </c>
      <c r="I23" s="5">
        <f>H23/(1+$C$26)^B4</f>
        <v>0.35343414423076919</v>
      </c>
    </row>
    <row r="24" spans="2:12" x14ac:dyDescent="0.4">
      <c r="B24" s="1" t="s">
        <v>22</v>
      </c>
      <c r="C24" s="5">
        <v>1</v>
      </c>
      <c r="D24" s="5">
        <v>1</v>
      </c>
      <c r="E24" s="5">
        <v>1</v>
      </c>
      <c r="G24" s="1" t="s">
        <v>33</v>
      </c>
      <c r="H24" s="6">
        <v>2.2194234000000002</v>
      </c>
      <c r="I24" s="5">
        <f>H24/(1+$C$26)^B5</f>
        <v>2.0519816937869821</v>
      </c>
      <c r="K24" s="13" t="s">
        <v>47</v>
      </c>
      <c r="L24" s="14"/>
    </row>
    <row r="25" spans="2:12" x14ac:dyDescent="0.4">
      <c r="G25" s="1" t="s">
        <v>34</v>
      </c>
      <c r="H25" s="6">
        <v>3.1453492999999999</v>
      </c>
      <c r="I25" s="5">
        <f>H25/(1+$C$26)^B6</f>
        <v>2.7962040744481107</v>
      </c>
      <c r="K25" s="10">
        <f>SUM(L20:L22) + SUM(I23:I36)</f>
        <v>186.07385534626124</v>
      </c>
      <c r="L25" s="11"/>
    </row>
    <row r="26" spans="2:12" x14ac:dyDescent="0.4">
      <c r="B26" s="1" t="s">
        <v>23</v>
      </c>
      <c r="C26" s="4">
        <v>0.04</v>
      </c>
      <c r="G26" s="1" t="s">
        <v>35</v>
      </c>
      <c r="H26" s="6">
        <v>4.0712751999999996</v>
      </c>
      <c r="I26" s="5">
        <f>H26/(1+$C$26)^B7</f>
        <v>3.4801431037953843</v>
      </c>
    </row>
    <row r="27" spans="2:12" x14ac:dyDescent="0.4">
      <c r="G27" s="1" t="s">
        <v>36</v>
      </c>
      <c r="H27" s="6">
        <v>0</v>
      </c>
      <c r="I27" s="5">
        <f>H27/(1+$C$26)^B8</f>
        <v>0</v>
      </c>
      <c r="K27" s="7"/>
    </row>
    <row r="28" spans="2:12" x14ac:dyDescent="0.4">
      <c r="G28" s="1" t="s">
        <v>37</v>
      </c>
      <c r="H28" s="6">
        <v>0</v>
      </c>
      <c r="I28" s="5">
        <f>H28/(1+$C$26)^B9</f>
        <v>0</v>
      </c>
    </row>
    <row r="29" spans="2:12" x14ac:dyDescent="0.4">
      <c r="G29" s="1" t="s">
        <v>38</v>
      </c>
      <c r="H29" s="6">
        <v>0</v>
      </c>
      <c r="I29" s="5">
        <f>H29/(1+$C$26)^B10</f>
        <v>0</v>
      </c>
    </row>
    <row r="30" spans="2:12" x14ac:dyDescent="0.4">
      <c r="G30" s="1" t="s">
        <v>39</v>
      </c>
      <c r="H30" s="6">
        <v>0</v>
      </c>
      <c r="I30" s="5">
        <f>H30/(1+$C$26)^B11</f>
        <v>0</v>
      </c>
    </row>
    <row r="31" spans="2:12" x14ac:dyDescent="0.4">
      <c r="G31" s="1" t="s">
        <v>40</v>
      </c>
      <c r="H31" s="6">
        <v>0</v>
      </c>
      <c r="I31" s="5">
        <f>H31/(1+$C$26)^B12</f>
        <v>0</v>
      </c>
    </row>
    <row r="32" spans="2:12" x14ac:dyDescent="0.4">
      <c r="G32" s="1" t="s">
        <v>41</v>
      </c>
      <c r="H32" s="6">
        <v>0</v>
      </c>
      <c r="I32" s="5">
        <f>H32/(1+$C$26)^B13</f>
        <v>0</v>
      </c>
    </row>
    <row r="33" spans="7:9" x14ac:dyDescent="0.4">
      <c r="G33" s="1" t="s">
        <v>42</v>
      </c>
      <c r="H33" s="6">
        <v>0</v>
      </c>
      <c r="I33" s="5">
        <f>H33/(1+$C$26)^B14</f>
        <v>0</v>
      </c>
    </row>
    <row r="34" spans="7:9" x14ac:dyDescent="0.4">
      <c r="G34" s="1" t="s">
        <v>43</v>
      </c>
      <c r="H34" s="6">
        <v>0</v>
      </c>
      <c r="I34" s="5">
        <f>H34/(1+$C$26)^B15</f>
        <v>0</v>
      </c>
    </row>
    <row r="35" spans="7:9" x14ac:dyDescent="0.4">
      <c r="G35" s="1" t="s">
        <v>44</v>
      </c>
      <c r="H35" s="6">
        <v>0</v>
      </c>
      <c r="I35" s="5">
        <f>H35/(1+$C$26)^B16</f>
        <v>0</v>
      </c>
    </row>
    <row r="36" spans="7:9" x14ac:dyDescent="0.4">
      <c r="G36" s="1" t="s">
        <v>45</v>
      </c>
      <c r="H36" s="6">
        <v>0</v>
      </c>
      <c r="I36" s="5">
        <f>H36/(1+$C$26)^B17</f>
        <v>0</v>
      </c>
    </row>
  </sheetData>
  <mergeCells count="6">
    <mergeCell ref="K25:L25"/>
    <mergeCell ref="G19:H19"/>
    <mergeCell ref="K19:L19"/>
    <mergeCell ref="B2:H2"/>
    <mergeCell ref="K2:L2"/>
    <mergeCell ref="K24:L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2023-10-02T21:34:27Z</dcterms:modified>
</cp:coreProperties>
</file>