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280" windowHeight="8505"/>
  </bookViews>
  <sheets>
    <sheet name="Question_2" sheetId="1" r:id="rId1"/>
    <sheet name="Sheet3" sheetId="3" r:id="rId2"/>
  </sheets>
  <definedNames>
    <definedName name="OpenSolver_ChosenSolver" localSheetId="0" hidden="1">CBC</definedName>
    <definedName name="OpenSolver_ChosenSolver" localSheetId="1" hidden="1">CBC</definedName>
    <definedName name="OpenSolver_DualsNewSheet" localSheetId="0" hidden="1">0</definedName>
    <definedName name="OpenSolver_DualsNewSheet" localSheetId="1" hidden="1">0</definedName>
    <definedName name="OpenSolver_LinearityCheck" localSheetId="0" hidden="1">1</definedName>
    <definedName name="OpenSolver_LinearityCheck" localSheetId="1" hidden="1">1</definedName>
    <definedName name="OpenSolver_UpdateSensitivity" localSheetId="0" hidden="1">1</definedName>
    <definedName name="OpenSolver_UpdateSensitivity" localSheetId="1" hidden="1">1</definedName>
    <definedName name="solver_adj" localSheetId="0" hidden="1">Question_2!$H$26:$H$28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lhs1" localSheetId="0" hidden="1">Question_2!$F$4</definedName>
    <definedName name="solver_lhs1" localSheetId="1" hidden="1">Sheet3!$I$4:$I$17</definedName>
    <definedName name="solver_lhs10" localSheetId="0" hidden="1">Question_2!$F$13</definedName>
    <definedName name="solver_lhs11" localSheetId="0" hidden="1">Question_2!$F$14</definedName>
    <definedName name="solver_lhs12" localSheetId="0" hidden="1">Question_2!$F$15</definedName>
    <definedName name="solver_lhs13" localSheetId="0" hidden="1">Question_2!$F$16</definedName>
    <definedName name="solver_lhs14" localSheetId="0" hidden="1">Question_2!$F$17</definedName>
    <definedName name="solver_lhs2" localSheetId="0" hidden="1">Question_2!$F$5</definedName>
    <definedName name="solver_lhs3" localSheetId="0" hidden="1">Question_2!$F$6</definedName>
    <definedName name="solver_lhs4" localSheetId="0" hidden="1">Question_2!$F$7</definedName>
    <definedName name="solver_lhs5" localSheetId="0" hidden="1">Question_2!$F$8</definedName>
    <definedName name="solver_lhs6" localSheetId="0" hidden="1">Question_2!$F$9</definedName>
    <definedName name="solver_lhs7" localSheetId="0" hidden="1">Question_2!$F$10</definedName>
    <definedName name="solver_lhs8" localSheetId="0" hidden="1">Question_2!$F$11</definedName>
    <definedName name="solver_lhs9" localSheetId="0" hidden="1">Question_2!$F$12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Question_2!$K$20</definedName>
    <definedName name="solver_opt" localSheetId="1" hidden="1">Sheet3!$J$20</definedName>
    <definedName name="solver_rel1" localSheetId="0" hidden="1">3</definedName>
    <definedName name="solver_rel1" localSheetId="1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Question_2!$L$3</definedName>
    <definedName name="solver_rhs1" localSheetId="1" hidden="1">0</definedName>
    <definedName name="solver_rhs10" localSheetId="0" hidden="1">Question_2!$L$12</definedName>
    <definedName name="solver_rhs11" localSheetId="0" hidden="1">Question_2!$L$13</definedName>
    <definedName name="solver_rhs12" localSheetId="0" hidden="1">Question_2!$L$14</definedName>
    <definedName name="solver_rhs13" localSheetId="0" hidden="1">Question_2!$L$15</definedName>
    <definedName name="solver_rhs14" localSheetId="0" hidden="1">Question_2!$L$16</definedName>
    <definedName name="solver_rhs2" localSheetId="0" hidden="1">Question_2!$L$4</definedName>
    <definedName name="solver_rhs3" localSheetId="0" hidden="1">Question_2!$L$5</definedName>
    <definedName name="solver_rhs4" localSheetId="0" hidden="1">Question_2!$L$6</definedName>
    <definedName name="solver_rhs5" localSheetId="0" hidden="1">Question_2!$L$7</definedName>
    <definedName name="solver_rhs6" localSheetId="0" hidden="1">Question_2!$L$8</definedName>
    <definedName name="solver_rhs7" localSheetId="0" hidden="1">Question_2!$L$9</definedName>
    <definedName name="solver_rhs8" localSheetId="0" hidden="1">Question_2!$L$10</definedName>
    <definedName name="solver_rhs9" localSheetId="0" hidden="1">Question_2!$L$11</definedName>
    <definedName name="solver_rlx" localSheetId="0" hidden="1">2</definedName>
    <definedName name="solver_rlx" localSheetId="1" hidden="1">2</definedName>
    <definedName name="solver_scl" localSheetId="0" hidden="1">2</definedName>
    <definedName name="solver_scl" localSheetId="1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</definedNames>
  <calcPr calcId="152511"/>
</workbook>
</file>

<file path=xl/calcChain.xml><?xml version="1.0" encoding="utf-8"?>
<calcChain xmlns="http://schemas.openxmlformats.org/spreadsheetml/2006/main">
  <c r="J20" i="3" l="1"/>
  <c r="G5" i="3"/>
  <c r="G6" i="3"/>
  <c r="G7" i="3"/>
  <c r="G8" i="3"/>
  <c r="G9" i="3"/>
  <c r="G10" i="3"/>
  <c r="G11" i="3"/>
  <c r="G12" i="3"/>
  <c r="G13" i="3"/>
  <c r="H13" i="3" s="1"/>
  <c r="G14" i="3"/>
  <c r="H14" i="3" s="1"/>
  <c r="G15" i="3"/>
  <c r="H15" i="3" s="1"/>
  <c r="G16" i="3"/>
  <c r="G17" i="3"/>
  <c r="G4" i="3"/>
  <c r="C8" i="3"/>
  <c r="C5" i="3"/>
  <c r="C4" i="3"/>
  <c r="H23" i="3"/>
  <c r="E17" i="3"/>
  <c r="E16" i="3"/>
  <c r="E15" i="3"/>
  <c r="E14" i="3"/>
  <c r="D14" i="3"/>
  <c r="E13" i="3"/>
  <c r="D13" i="3"/>
  <c r="E12" i="3"/>
  <c r="D12" i="3"/>
  <c r="H12" i="3" s="1"/>
  <c r="E11" i="3"/>
  <c r="D11" i="3"/>
  <c r="E10" i="3"/>
  <c r="D10" i="3"/>
  <c r="E9" i="3"/>
  <c r="D9" i="3"/>
  <c r="E8" i="3"/>
  <c r="D8" i="3"/>
  <c r="E7" i="3"/>
  <c r="D7" i="3"/>
  <c r="C7" i="3"/>
  <c r="E6" i="3"/>
  <c r="D6" i="3"/>
  <c r="C6" i="3"/>
  <c r="E5" i="3"/>
  <c r="D5" i="3"/>
  <c r="E4" i="3"/>
  <c r="D4" i="3"/>
  <c r="G9" i="1"/>
  <c r="I5" i="1"/>
  <c r="I4" i="1"/>
  <c r="H4" i="1"/>
  <c r="G5" i="1"/>
  <c r="H5" i="1" s="1"/>
  <c r="G4" i="1"/>
  <c r="E17" i="1"/>
  <c r="F17" i="1" s="1"/>
  <c r="D14" i="1"/>
  <c r="C8" i="1"/>
  <c r="E4" i="1"/>
  <c r="E5" i="1"/>
  <c r="E6" i="1"/>
  <c r="E7" i="1"/>
  <c r="E8" i="1"/>
  <c r="E9" i="1"/>
  <c r="E10" i="1"/>
  <c r="E11" i="1"/>
  <c r="E12" i="1"/>
  <c r="E13" i="1"/>
  <c r="E14" i="1"/>
  <c r="E15" i="1"/>
  <c r="F15" i="1" s="1"/>
  <c r="E16" i="1"/>
  <c r="F16" i="1" s="1"/>
  <c r="D5" i="1"/>
  <c r="D6" i="1"/>
  <c r="D7" i="1"/>
  <c r="D8" i="1"/>
  <c r="D9" i="1"/>
  <c r="D10" i="1"/>
  <c r="D11" i="1"/>
  <c r="D12" i="1"/>
  <c r="D13" i="1"/>
  <c r="C5" i="1"/>
  <c r="C6" i="1"/>
  <c r="C7" i="1"/>
  <c r="D4" i="1"/>
  <c r="C4" i="1"/>
  <c r="H16" i="3" l="1"/>
  <c r="H17" i="3"/>
  <c r="H5" i="3"/>
  <c r="H6" i="3"/>
  <c r="H10" i="3"/>
  <c r="H9" i="3"/>
  <c r="H11" i="3"/>
  <c r="H8" i="3"/>
  <c r="H7" i="3"/>
  <c r="H4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H23" i="1"/>
  <c r="F14" i="1"/>
  <c r="F7" i="1"/>
  <c r="F8" i="1"/>
  <c r="F4" i="1"/>
  <c r="F5" i="1"/>
  <c r="F13" i="1"/>
  <c r="F9" i="1"/>
  <c r="F12" i="1"/>
  <c r="F10" i="1"/>
  <c r="F6" i="1"/>
  <c r="F11" i="1"/>
  <c r="G6" i="1" l="1"/>
  <c r="H6" i="1" s="1"/>
  <c r="I6" i="1" s="1"/>
  <c r="J20" i="1"/>
  <c r="G7" i="1" l="1"/>
  <c r="H7" i="1" s="1"/>
  <c r="I7" i="1" s="1"/>
  <c r="G8" i="1" l="1"/>
  <c r="H8" i="1" s="1"/>
  <c r="I8" i="1" s="1"/>
  <c r="H9" i="1" l="1"/>
  <c r="I9" i="1" s="1"/>
  <c r="G10" i="1" l="1"/>
  <c r="H10" i="1" s="1"/>
  <c r="I10" i="1" s="1"/>
  <c r="G11" i="1" l="1"/>
  <c r="H11" i="1" s="1"/>
  <c r="I11" i="1" s="1"/>
  <c r="G12" i="1" l="1"/>
  <c r="H12" i="1" s="1"/>
  <c r="I12" i="1" s="1"/>
  <c r="G13" i="1" l="1"/>
  <c r="H13" i="1" s="1"/>
  <c r="I13" i="1" s="1"/>
  <c r="G14" i="1" l="1"/>
  <c r="H14" i="1" s="1"/>
  <c r="I14" i="1" s="1"/>
  <c r="G15" i="1" l="1"/>
  <c r="H15" i="1" s="1"/>
  <c r="I15" i="1" s="1"/>
  <c r="G16" i="1" l="1"/>
  <c r="H16" i="1" s="1"/>
  <c r="I16" i="1" s="1"/>
  <c r="G17" i="1" l="1"/>
  <c r="H17" i="1" l="1"/>
  <c r="I17" i="1" s="1"/>
  <c r="K20" i="1"/>
</calcChain>
</file>

<file path=xl/sharedStrings.xml><?xml version="1.0" encoding="utf-8"?>
<sst xmlns="http://schemas.openxmlformats.org/spreadsheetml/2006/main" count="87" uniqueCount="41">
  <si>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</si>
  <si>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</si>
  <si>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</si>
  <si>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</si>
  <si>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</si>
  <si>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</si>
  <si>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</si>
  <si>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</si>
  <si>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</si>
  <si>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</si>
  <si>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</si>
  <si>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</si>
  <si>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</si>
  <si>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</si>
  <si>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Pensions Due at End of Year (in $000's)</t>
  </si>
  <si>
    <t>Bonds Available</t>
  </si>
  <si>
    <t>Bond 1</t>
  </si>
  <si>
    <t>Bond 2</t>
  </si>
  <si>
    <t>Bond 3</t>
  </si>
  <si>
    <t>Price ($000s)</t>
  </si>
  <si>
    <t>Annual Coupon</t>
  </si>
  <si>
    <t>Maturity Year</t>
  </si>
  <si>
    <t>Value at Maturity</t>
  </si>
  <si>
    <t>Savings Interest</t>
  </si>
  <si>
    <t>Bonds Bought</t>
  </si>
  <si>
    <t>Earned</t>
  </si>
  <si>
    <t>Earned Bond 1</t>
  </si>
  <si>
    <t>Earned Bond 2</t>
  </si>
  <si>
    <t>Earned Bond 3</t>
  </si>
  <si>
    <t>Invested</t>
  </si>
  <si>
    <t>Total</t>
  </si>
  <si>
    <t>Borrowed</t>
  </si>
  <si>
    <t>Owed</t>
  </si>
  <si>
    <t>Year</t>
  </si>
  <si>
    <t>Total Earned</t>
  </si>
  <si>
    <t>Net</t>
  </si>
  <si>
    <t>Loan</t>
  </si>
  <si>
    <t>Loan Real</t>
  </si>
  <si>
    <t>Savings</t>
  </si>
  <si>
    <t>Invested Bonds</t>
  </si>
  <si>
    <t>Total 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</si>
</sst>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9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tabSelected="1" workbookViewId="0">
      <selection activeCell="F34" sqref="F34"/>
    </sheetView>
  </sheetViews>
  <sheetFormatPr defaultRowHeight="15" x14ac:dyDescent="0.25"/>
  <cols>
    <col min="2" max="2" width="19.42578125" customWidth="1"/>
    <col min="3" max="5" width="13.7109375" bestFit="1" customWidth="1"/>
    <col min="6" max="6" width="12" bestFit="1" customWidth="1"/>
    <col min="8" max="8" width="10.42578125" bestFit="1" customWidth="1"/>
    <col min="9" max="9" width="10.7109375" customWidth="1"/>
    <col min="10" max="10" width="14" bestFit="1" customWidth="1"/>
    <col min="11" max="12" width="13.7109375" bestFit="1" customWidth="1"/>
    <col min="13" max="13" width="10.7109375" customWidth="1"/>
    <col min="14" max="15" width="13.7109375" bestFit="1" customWidth="1"/>
    <col min="21" max="21" width="13.85546875" bestFit="1" customWidth="1"/>
  </cols>
  <sheetData>
    <row r="2" spans="2:13" x14ac:dyDescent="0.25">
      <c r="B2" s="4" t="s">
        <v>25</v>
      </c>
      <c r="C2" s="5"/>
      <c r="D2" s="5"/>
      <c r="E2" s="5"/>
      <c r="F2" s="5"/>
      <c r="G2" s="6"/>
      <c r="H2" s="3"/>
      <c r="I2" s="3"/>
      <c r="K2" s="4" t="s">
        <v>14</v>
      </c>
      <c r="L2" s="5"/>
      <c r="M2" s="6"/>
    </row>
    <row r="3" spans="2:13" x14ac:dyDescent="0.25">
      <c r="B3" s="10" t="s">
        <v>33</v>
      </c>
      <c r="C3" s="10" t="s">
        <v>26</v>
      </c>
      <c r="D3" s="10" t="s">
        <v>27</v>
      </c>
      <c r="E3" s="10" t="s">
        <v>28</v>
      </c>
      <c r="F3" s="10" t="s">
        <v>34</v>
      </c>
      <c r="G3" s="13" t="s">
        <v>36</v>
      </c>
      <c r="H3" s="13" t="s">
        <v>37</v>
      </c>
      <c r="I3" s="13" t="s">
        <v>35</v>
      </c>
      <c r="K3" s="3" t="s">
        <v>0</v>
      </c>
      <c r="L3" s="3">
        <v>12</v>
      </c>
      <c r="M3" s="3"/>
    </row>
    <row r="4" spans="2:13" x14ac:dyDescent="0.25">
      <c r="B4" s="10">
        <v>1</v>
      </c>
      <c r="C4" s="3">
        <f>$H$26 * $C$22</f>
        <v>0</v>
      </c>
      <c r="D4" s="3">
        <f>$H$27 * $D$22</f>
        <v>0</v>
      </c>
      <c r="E4" s="3">
        <f>$H$28 * $E$22</f>
        <v>0</v>
      </c>
      <c r="F4" s="3">
        <f>SUM(C4:E4)</f>
        <v>0</v>
      </c>
      <c r="G4" s="3">
        <f>-(H23 * (1 + C26)^B4)</f>
        <v>0</v>
      </c>
      <c r="H4" s="3">
        <f>IF(G4&lt;0, G4,0)</f>
        <v>0</v>
      </c>
      <c r="I4" s="3">
        <f>F4 + H4 - L3</f>
        <v>-12</v>
      </c>
      <c r="K4" s="3" t="s">
        <v>1</v>
      </c>
      <c r="L4" s="3">
        <v>14</v>
      </c>
      <c r="M4" s="3"/>
    </row>
    <row r="5" spans="2:13" x14ac:dyDescent="0.25">
      <c r="B5" s="10">
        <v>2</v>
      </c>
      <c r="C5" s="3">
        <f>$H$26 * $C$22</f>
        <v>0</v>
      </c>
      <c r="D5" s="3">
        <f>$H$27 * $D$22</f>
        <v>0</v>
      </c>
      <c r="E5" s="3">
        <f>$H$28 * $E$22</f>
        <v>0</v>
      </c>
      <c r="F5" s="3">
        <f t="shared" ref="F5:F17" si="0">SUM(C5:E5)</f>
        <v>0</v>
      </c>
      <c r="G5" s="3">
        <f>I4 * (1 + $C$26)^B5</f>
        <v>-12.979200000000002</v>
      </c>
      <c r="H5" s="3">
        <f t="shared" ref="H5:H17" si="1">IF(G5&lt;0, G5,0)</f>
        <v>-12.979200000000002</v>
      </c>
      <c r="I5" s="3">
        <f t="shared" ref="I5:I17" si="2">F5 + H5 - L4</f>
        <v>-26.979200000000002</v>
      </c>
      <c r="K5" s="3" t="s">
        <v>2</v>
      </c>
      <c r="L5" s="3">
        <v>15</v>
      </c>
      <c r="M5" s="3"/>
    </row>
    <row r="6" spans="2:13" x14ac:dyDescent="0.25">
      <c r="B6" s="10">
        <v>3</v>
      </c>
      <c r="C6" s="3">
        <f>$H$26 * $C$22</f>
        <v>0</v>
      </c>
      <c r="D6" s="3">
        <f>$H$27 * $D$22</f>
        <v>0</v>
      </c>
      <c r="E6" s="3">
        <f>$H$28 * $E$22</f>
        <v>0</v>
      </c>
      <c r="F6" s="3">
        <f t="shared" si="0"/>
        <v>0</v>
      </c>
      <c r="G6" s="3">
        <f>I5 * (1 + $C$26)^B6</f>
        <v>-30.347930828800006</v>
      </c>
      <c r="H6" s="3">
        <f t="shared" si="1"/>
        <v>-30.347930828800006</v>
      </c>
      <c r="I6" s="3">
        <f t="shared" si="2"/>
        <v>-45.347930828800003</v>
      </c>
      <c r="K6" s="3" t="s">
        <v>3</v>
      </c>
      <c r="L6" s="3">
        <v>16</v>
      </c>
      <c r="M6" s="3"/>
    </row>
    <row r="7" spans="2:13" x14ac:dyDescent="0.25">
      <c r="B7" s="10">
        <v>4</v>
      </c>
      <c r="C7" s="3">
        <f>$H$26 * $C$22</f>
        <v>0</v>
      </c>
      <c r="D7" s="3">
        <f>$H$27 * $D$22</f>
        <v>0</v>
      </c>
      <c r="E7" s="3">
        <f>$H$28 * $E$22</f>
        <v>0</v>
      </c>
      <c r="F7" s="3">
        <f>SUM(C7:E7)</f>
        <v>0</v>
      </c>
      <c r="G7" s="3">
        <f>I6 * (1 + $C$26)^B7</f>
        <v>-53.050665058359584</v>
      </c>
      <c r="H7" s="3">
        <f t="shared" si="1"/>
        <v>-53.050665058359584</v>
      </c>
      <c r="I7" s="3">
        <f t="shared" si="2"/>
        <v>-69.050665058359584</v>
      </c>
      <c r="K7" s="3" t="s">
        <v>4</v>
      </c>
      <c r="L7" s="3">
        <v>18</v>
      </c>
      <c r="M7" s="3"/>
    </row>
    <row r="8" spans="2:13" x14ac:dyDescent="0.25">
      <c r="B8" s="10">
        <v>5</v>
      </c>
      <c r="C8" s="3">
        <f>$H$26 * ($C$22 + $C$24)</f>
        <v>0</v>
      </c>
      <c r="D8" s="3">
        <f>$H$27 * $D$22</f>
        <v>0</v>
      </c>
      <c r="E8" s="3">
        <f>$H$28 * $E$22</f>
        <v>0</v>
      </c>
      <c r="F8" s="3">
        <f t="shared" si="0"/>
        <v>0</v>
      </c>
      <c r="G8" s="3">
        <f>I7 * (1 + $C$26)^B8</f>
        <v>-84.010692055903476</v>
      </c>
      <c r="H8" s="3">
        <f t="shared" si="1"/>
        <v>-84.010692055903476</v>
      </c>
      <c r="I8" s="3">
        <f t="shared" si="2"/>
        <v>-102.01069205590348</v>
      </c>
      <c r="K8" s="3" t="s">
        <v>5</v>
      </c>
      <c r="L8" s="3">
        <v>20</v>
      </c>
      <c r="M8" s="3"/>
    </row>
    <row r="9" spans="2:13" x14ac:dyDescent="0.25">
      <c r="B9" s="10">
        <v>6</v>
      </c>
      <c r="C9" s="3">
        <v>0</v>
      </c>
      <c r="D9" s="3">
        <f>$H$27 * $D$22</f>
        <v>0</v>
      </c>
      <c r="E9" s="3">
        <f>$H$28 * $E$22</f>
        <v>0</v>
      </c>
      <c r="F9" s="3">
        <f t="shared" si="0"/>
        <v>0</v>
      </c>
      <c r="G9" s="3">
        <f>I8 * (1 + $C$26)^B9</f>
        <v>-129.07606874827354</v>
      </c>
      <c r="H9" s="3">
        <f t="shared" si="1"/>
        <v>-129.07606874827354</v>
      </c>
      <c r="I9" s="3">
        <f t="shared" si="2"/>
        <v>-149.07606874827354</v>
      </c>
      <c r="K9" s="3" t="s">
        <v>6</v>
      </c>
      <c r="L9" s="3">
        <v>21</v>
      </c>
      <c r="M9" s="3"/>
    </row>
    <row r="10" spans="2:13" x14ac:dyDescent="0.25">
      <c r="B10" s="10">
        <v>7</v>
      </c>
      <c r="C10" s="3">
        <v>0</v>
      </c>
      <c r="D10" s="3">
        <f>$H$27 * $D$22</f>
        <v>0</v>
      </c>
      <c r="E10" s="3">
        <f>$H$28 * $E$22</f>
        <v>0</v>
      </c>
      <c r="F10" s="3">
        <f t="shared" si="0"/>
        <v>0</v>
      </c>
      <c r="G10" s="3">
        <f>I9 * (1 + $C$26)^B10</f>
        <v>-196.17393638940004</v>
      </c>
      <c r="H10" s="3">
        <f t="shared" si="1"/>
        <v>-196.17393638940004</v>
      </c>
      <c r="I10" s="3">
        <f t="shared" si="2"/>
        <v>-217.17393638940004</v>
      </c>
      <c r="K10" s="3" t="s">
        <v>7</v>
      </c>
      <c r="L10" s="3">
        <v>22</v>
      </c>
      <c r="M10" s="3"/>
    </row>
    <row r="11" spans="2:13" x14ac:dyDescent="0.25">
      <c r="B11" s="10">
        <v>8</v>
      </c>
      <c r="C11" s="3">
        <v>0</v>
      </c>
      <c r="D11" s="3">
        <f>$H$27 * $D$22</f>
        <v>0</v>
      </c>
      <c r="E11" s="3">
        <f>$H$28 * $E$22</f>
        <v>0</v>
      </c>
      <c r="F11" s="3">
        <f>SUM(C11:E11)</f>
        <v>0</v>
      </c>
      <c r="G11" s="3">
        <f>I10 * (1 + $C$26)^B11</f>
        <v>-297.2175278972166</v>
      </c>
      <c r="H11" s="3">
        <f t="shared" si="1"/>
        <v>-297.2175278972166</v>
      </c>
      <c r="I11" s="3">
        <f t="shared" si="2"/>
        <v>-319.2175278972166</v>
      </c>
      <c r="K11" s="3" t="s">
        <v>8</v>
      </c>
      <c r="L11" s="3">
        <v>24</v>
      </c>
      <c r="M11" s="3"/>
    </row>
    <row r="12" spans="2:13" x14ac:dyDescent="0.25">
      <c r="B12" s="10">
        <v>9</v>
      </c>
      <c r="C12" s="3">
        <v>0</v>
      </c>
      <c r="D12" s="3">
        <f>$H$27 * $D$22</f>
        <v>0</v>
      </c>
      <c r="E12" s="3">
        <f>$H$28 * $E$22</f>
        <v>0</v>
      </c>
      <c r="F12" s="3">
        <f t="shared" si="0"/>
        <v>0</v>
      </c>
      <c r="G12" s="3">
        <f>I11 * (1 + $C$26)^B12</f>
        <v>-454.34607818809337</v>
      </c>
      <c r="H12" s="3">
        <f t="shared" si="1"/>
        <v>-454.34607818809337</v>
      </c>
      <c r="I12" s="3">
        <f t="shared" si="2"/>
        <v>-478.34607818809337</v>
      </c>
      <c r="K12" s="3" t="s">
        <v>9</v>
      </c>
      <c r="L12" s="3">
        <v>25</v>
      </c>
      <c r="M12" s="3"/>
    </row>
    <row r="13" spans="2:13" x14ac:dyDescent="0.25">
      <c r="B13" s="10">
        <v>10</v>
      </c>
      <c r="C13" s="3">
        <v>0</v>
      </c>
      <c r="D13" s="3">
        <f>$H$27 * $D$22</f>
        <v>0</v>
      </c>
      <c r="E13" s="3">
        <f>$H$28 * $E$22</f>
        <v>0</v>
      </c>
      <c r="F13" s="3">
        <f t="shared" si="0"/>
        <v>0</v>
      </c>
      <c r="G13" s="3">
        <f>I12 * (1 + $C$26)^B13</f>
        <v>-708.06904845102883</v>
      </c>
      <c r="H13" s="3">
        <f t="shared" si="1"/>
        <v>-708.06904845102883</v>
      </c>
      <c r="I13" s="3">
        <f t="shared" si="2"/>
        <v>-733.06904845102883</v>
      </c>
      <c r="K13" s="3" t="s">
        <v>10</v>
      </c>
      <c r="L13" s="3">
        <v>30</v>
      </c>
      <c r="M13" s="3"/>
    </row>
    <row r="14" spans="2:13" x14ac:dyDescent="0.25">
      <c r="B14" s="10">
        <v>11</v>
      </c>
      <c r="C14" s="3">
        <v>0</v>
      </c>
      <c r="D14" s="3">
        <f>$H$27 * ($D$22 + $D$24)</f>
        <v>0</v>
      </c>
      <c r="E14" s="3">
        <f>$H$28 * $E$22</f>
        <v>0</v>
      </c>
      <c r="F14" s="3">
        <f t="shared" si="0"/>
        <v>0</v>
      </c>
      <c r="G14" s="3">
        <f>I13 * (1 + $C$26)^B14</f>
        <v>-1128.5261201969711</v>
      </c>
      <c r="H14" s="3">
        <f t="shared" si="1"/>
        <v>-1128.5261201969711</v>
      </c>
      <c r="I14" s="3">
        <f t="shared" si="2"/>
        <v>-1158.5261201969711</v>
      </c>
      <c r="K14" s="3" t="s">
        <v>11</v>
      </c>
      <c r="L14" s="3">
        <v>31</v>
      </c>
      <c r="M14" s="3"/>
    </row>
    <row r="15" spans="2:13" x14ac:dyDescent="0.25">
      <c r="B15" s="10">
        <v>12</v>
      </c>
      <c r="C15" s="3">
        <v>0</v>
      </c>
      <c r="D15" s="3">
        <v>0</v>
      </c>
      <c r="E15" s="3">
        <f>$H$28 * $E$22</f>
        <v>0</v>
      </c>
      <c r="F15" s="3">
        <f t="shared" si="0"/>
        <v>0</v>
      </c>
      <c r="G15" s="3">
        <f>I14 * (1 + $C$26)^B15</f>
        <v>-1854.8376444875653</v>
      </c>
      <c r="H15" s="3">
        <f t="shared" si="1"/>
        <v>-1854.8376444875653</v>
      </c>
      <c r="I15" s="3">
        <f t="shared" si="2"/>
        <v>-1885.8376444875653</v>
      </c>
      <c r="K15" s="3" t="s">
        <v>12</v>
      </c>
      <c r="L15" s="3">
        <v>31</v>
      </c>
      <c r="M15" s="3"/>
    </row>
    <row r="16" spans="2:13" x14ac:dyDescent="0.25">
      <c r="B16" s="10">
        <v>13</v>
      </c>
      <c r="C16" s="3">
        <v>0</v>
      </c>
      <c r="D16" s="3">
        <v>0</v>
      </c>
      <c r="E16" s="3">
        <f>$H$28 * $E$22</f>
        <v>0</v>
      </c>
      <c r="F16" s="3">
        <f t="shared" si="0"/>
        <v>0</v>
      </c>
      <c r="G16" s="3">
        <f>I15 * (1 + $C$26)^B16</f>
        <v>-3140.058300924873</v>
      </c>
      <c r="H16" s="3">
        <f t="shared" si="1"/>
        <v>-3140.058300924873</v>
      </c>
      <c r="I16" s="3">
        <f t="shared" si="2"/>
        <v>-3171.058300924873</v>
      </c>
      <c r="K16" s="3" t="s">
        <v>13</v>
      </c>
      <c r="L16" s="3">
        <v>31</v>
      </c>
      <c r="M16" s="3"/>
    </row>
    <row r="17" spans="2:12" x14ac:dyDescent="0.25">
      <c r="B17" s="10">
        <v>14</v>
      </c>
      <c r="C17" s="3">
        <v>0</v>
      </c>
      <c r="D17" s="3">
        <v>0</v>
      </c>
      <c r="E17" s="3">
        <f>$H$28 * ($E$22 + $E$24)</f>
        <v>0</v>
      </c>
      <c r="F17" s="3">
        <f t="shared" si="0"/>
        <v>0</v>
      </c>
      <c r="G17" s="3">
        <f>I16 * (1 + $C$26)^B17</f>
        <v>-5491.2469736869698</v>
      </c>
      <c r="H17" s="3">
        <f t="shared" si="1"/>
        <v>-5491.2469736869698</v>
      </c>
      <c r="I17" s="3">
        <f t="shared" si="2"/>
        <v>-5522.2469736869698</v>
      </c>
    </row>
    <row r="18" spans="2:12" x14ac:dyDescent="0.25">
      <c r="I18" s="11"/>
      <c r="J18" s="11"/>
      <c r="K18" s="11"/>
      <c r="L18" s="11"/>
    </row>
    <row r="19" spans="2:12" x14ac:dyDescent="0.25">
      <c r="B19" s="3" t="s">
        <v>15</v>
      </c>
      <c r="C19" s="3"/>
      <c r="D19" s="3"/>
      <c r="E19" s="3"/>
      <c r="G19" s="4" t="s">
        <v>29</v>
      </c>
      <c r="H19" s="6"/>
      <c r="J19" s="10" t="s">
        <v>31</v>
      </c>
      <c r="K19" s="10" t="s">
        <v>32</v>
      </c>
    </row>
    <row r="20" spans="2:12" x14ac:dyDescent="0.25">
      <c r="B20" s="3"/>
      <c r="C20" s="3" t="s">
        <v>16</v>
      </c>
      <c r="D20" s="3" t="s">
        <v>17</v>
      </c>
      <c r="E20" s="3" t="s">
        <v>18</v>
      </c>
      <c r="G20" s="9" t="s">
        <v>16</v>
      </c>
      <c r="H20" s="3">
        <v>0</v>
      </c>
      <c r="J20" s="3">
        <f>H23</f>
        <v>0</v>
      </c>
      <c r="K20" s="3">
        <f>I17</f>
        <v>-5522.2469736869698</v>
      </c>
    </row>
    <row r="21" spans="2:12" x14ac:dyDescent="0.25">
      <c r="B21" s="3" t="s">
        <v>19</v>
      </c>
      <c r="C21" s="3">
        <v>0.98</v>
      </c>
      <c r="D21" s="3">
        <v>0.97</v>
      </c>
      <c r="E21" s="3">
        <v>1.05</v>
      </c>
      <c r="G21" s="3" t="s">
        <v>17</v>
      </c>
      <c r="H21" s="3">
        <v>0</v>
      </c>
    </row>
    <row r="22" spans="2:12" x14ac:dyDescent="0.25">
      <c r="B22" s="3" t="s">
        <v>20</v>
      </c>
      <c r="C22" s="3">
        <v>0.06</v>
      </c>
      <c r="D22" s="3">
        <v>6.5000000000000002E-2</v>
      </c>
      <c r="E22" s="3">
        <v>7.4999999999999997E-2</v>
      </c>
      <c r="G22" s="3" t="s">
        <v>18</v>
      </c>
      <c r="H22" s="3">
        <v>0</v>
      </c>
      <c r="J22" s="1"/>
    </row>
    <row r="23" spans="2:12" x14ac:dyDescent="0.25">
      <c r="B23" s="3" t="s">
        <v>21</v>
      </c>
      <c r="C23" s="3">
        <v>5</v>
      </c>
      <c r="D23" s="3">
        <v>11</v>
      </c>
      <c r="E23" s="3">
        <v>14</v>
      </c>
      <c r="G23" s="8" t="s">
        <v>30</v>
      </c>
      <c r="H23" s="3">
        <f>SUM(H20:H22)</f>
        <v>0</v>
      </c>
    </row>
    <row r="24" spans="2:12" x14ac:dyDescent="0.25">
      <c r="B24" s="3" t="s">
        <v>22</v>
      </c>
      <c r="C24" s="3">
        <v>1</v>
      </c>
      <c r="D24" s="3">
        <v>1</v>
      </c>
      <c r="E24" s="3">
        <v>1</v>
      </c>
    </row>
    <row r="25" spans="2:12" x14ac:dyDescent="0.25">
      <c r="B25" s="2"/>
      <c r="C25" s="2"/>
      <c r="D25" s="2"/>
      <c r="E25" s="2"/>
      <c r="G25" s="7" t="s">
        <v>24</v>
      </c>
      <c r="H25" s="7"/>
    </row>
    <row r="26" spans="2:12" x14ac:dyDescent="0.25">
      <c r="B26" s="3" t="s">
        <v>23</v>
      </c>
      <c r="C26" s="12">
        <v>0.04</v>
      </c>
      <c r="D26" s="2"/>
      <c r="E26" s="2"/>
      <c r="G26" s="3" t="s">
        <v>16</v>
      </c>
      <c r="H26" s="3">
        <v>0</v>
      </c>
    </row>
    <row r="27" spans="2:12" x14ac:dyDescent="0.25">
      <c r="G27" s="3" t="s">
        <v>17</v>
      </c>
      <c r="H27" s="3">
        <v>0</v>
      </c>
    </row>
    <row r="28" spans="2:12" x14ac:dyDescent="0.25">
      <c r="G28" s="3" t="s">
        <v>18</v>
      </c>
      <c r="H28" s="3">
        <v>0</v>
      </c>
    </row>
  </sheetData>
  <mergeCells count="4">
    <mergeCell ref="G19:H19"/>
    <mergeCell ref="G25:H25"/>
    <mergeCell ref="K2:M2"/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workbookViewId="0">
      <selection activeCell="J23" sqref="J23"/>
    </sheetView>
  </sheetViews>
  <sheetFormatPr defaultRowHeight="15" x14ac:dyDescent="0.25"/>
  <cols>
    <col min="2" max="2" width="16.42578125" bestFit="1" customWidth="1"/>
    <col min="3" max="4" width="13.7109375" bestFit="1" customWidth="1"/>
    <col min="5" max="6" width="13.7109375" customWidth="1"/>
    <col min="7" max="7" width="13.7109375" bestFit="1" customWidth="1"/>
    <col min="8" max="8" width="12" bestFit="1" customWidth="1"/>
    <col min="9" max="11" width="12.7109375" bestFit="1" customWidth="1"/>
    <col min="13" max="13" width="18.7109375" customWidth="1"/>
    <col min="14" max="14" width="6.7109375" customWidth="1"/>
    <col min="15" max="15" width="7.28515625" customWidth="1"/>
  </cols>
  <sheetData>
    <row r="2" spans="2:13" x14ac:dyDescent="0.25">
      <c r="B2" s="7" t="s">
        <v>25</v>
      </c>
      <c r="C2" s="7"/>
      <c r="D2" s="7"/>
      <c r="E2" s="7"/>
      <c r="F2" s="7"/>
      <c r="G2" s="7"/>
      <c r="H2" s="7"/>
      <c r="I2" s="7"/>
      <c r="K2" s="4" t="s">
        <v>14</v>
      </c>
      <c r="L2" s="5"/>
      <c r="M2" s="6"/>
    </row>
    <row r="3" spans="2:13" x14ac:dyDescent="0.25">
      <c r="B3" s="10" t="s">
        <v>33</v>
      </c>
      <c r="C3" s="10" t="s">
        <v>26</v>
      </c>
      <c r="D3" s="10" t="s">
        <v>27</v>
      </c>
      <c r="E3" s="10" t="s">
        <v>28</v>
      </c>
      <c r="F3" s="10" t="s">
        <v>29</v>
      </c>
      <c r="G3" s="13" t="s">
        <v>38</v>
      </c>
      <c r="H3" s="10" t="s">
        <v>25</v>
      </c>
      <c r="I3" s="13" t="s">
        <v>30</v>
      </c>
      <c r="K3" s="3" t="s">
        <v>0</v>
      </c>
      <c r="L3" s="3">
        <v>12</v>
      </c>
      <c r="M3" s="3"/>
    </row>
    <row r="4" spans="2:13" x14ac:dyDescent="0.25">
      <c r="B4" s="10">
        <v>1</v>
      </c>
      <c r="C4" s="3">
        <f>$H$26 * $C$22</f>
        <v>0</v>
      </c>
      <c r="D4" s="3">
        <f>$H$27 * $D$22</f>
        <v>0</v>
      </c>
      <c r="E4" s="3">
        <f>$H$28 * $E$22</f>
        <v>0</v>
      </c>
      <c r="F4" s="3">
        <v>0</v>
      </c>
      <c r="G4" s="3">
        <f>F4 * (1 + $C$26)</f>
        <v>0</v>
      </c>
      <c r="H4" s="3">
        <f>C4+D4+E4+(G4-F4)</f>
        <v>0</v>
      </c>
      <c r="I4" s="3">
        <f>H4 - L3</f>
        <v>-12</v>
      </c>
      <c r="K4" s="3" t="s">
        <v>1</v>
      </c>
      <c r="L4" s="3">
        <v>14</v>
      </c>
      <c r="M4" s="3"/>
    </row>
    <row r="5" spans="2:13" x14ac:dyDescent="0.25">
      <c r="B5" s="10">
        <v>2</v>
      </c>
      <c r="C5" s="3">
        <f>$H$26 * $C$22</f>
        <v>0</v>
      </c>
      <c r="D5" s="3">
        <f>$H$27 * $D$22</f>
        <v>0</v>
      </c>
      <c r="E5" s="3">
        <f>$H$28 * $E$22</f>
        <v>0</v>
      </c>
      <c r="F5" s="3">
        <v>0</v>
      </c>
      <c r="G5" s="3">
        <f t="shared" ref="G5:G17" si="0">F5 * (1 + $C$26)</f>
        <v>0</v>
      </c>
      <c r="H5" s="3">
        <f t="shared" ref="H5:H17" si="1">C5+D5+E5+(G5-F5)</f>
        <v>0</v>
      </c>
      <c r="I5" s="3">
        <f>I4 - L4</f>
        <v>-26</v>
      </c>
      <c r="K5" s="3" t="s">
        <v>2</v>
      </c>
      <c r="L5" s="3">
        <v>15</v>
      </c>
      <c r="M5" s="3"/>
    </row>
    <row r="6" spans="2:13" x14ac:dyDescent="0.25">
      <c r="B6" s="10">
        <v>3</v>
      </c>
      <c r="C6" s="3">
        <f>$H$26 * $C$22</f>
        <v>0</v>
      </c>
      <c r="D6" s="3">
        <f>$H$27 * $D$22</f>
        <v>0</v>
      </c>
      <c r="E6" s="3">
        <f>$H$28 * $E$22</f>
        <v>0</v>
      </c>
      <c r="F6" s="3">
        <v>0</v>
      </c>
      <c r="G6" s="3">
        <f t="shared" si="0"/>
        <v>0</v>
      </c>
      <c r="H6" s="3">
        <f t="shared" si="1"/>
        <v>0</v>
      </c>
      <c r="I6" s="3">
        <f t="shared" ref="I6:I17" si="2">I5 - L5</f>
        <v>-41</v>
      </c>
      <c r="K6" s="3" t="s">
        <v>3</v>
      </c>
      <c r="L6" s="3">
        <v>16</v>
      </c>
      <c r="M6" s="3"/>
    </row>
    <row r="7" spans="2:13" x14ac:dyDescent="0.25">
      <c r="B7" s="10">
        <v>4</v>
      </c>
      <c r="C7" s="3">
        <f>$H$26 * $C$22</f>
        <v>0</v>
      </c>
      <c r="D7" s="3">
        <f>$H$27 * $D$22</f>
        <v>0</v>
      </c>
      <c r="E7" s="3">
        <f>$H$28 * $E$22</f>
        <v>0</v>
      </c>
      <c r="F7" s="3">
        <v>0</v>
      </c>
      <c r="G7" s="3">
        <f t="shared" si="0"/>
        <v>0</v>
      </c>
      <c r="H7" s="3">
        <f t="shared" si="1"/>
        <v>0</v>
      </c>
      <c r="I7" s="3">
        <f t="shared" si="2"/>
        <v>-57</v>
      </c>
      <c r="K7" s="3" t="s">
        <v>4</v>
      </c>
      <c r="L7" s="3">
        <v>18</v>
      </c>
      <c r="M7" s="3"/>
    </row>
    <row r="8" spans="2:13" x14ac:dyDescent="0.25">
      <c r="B8" s="10">
        <v>5</v>
      </c>
      <c r="C8" s="3">
        <f>$H$26 * ($C$22 + $C$24)</f>
        <v>0</v>
      </c>
      <c r="D8" s="3">
        <f>$H$27 * $D$22</f>
        <v>0</v>
      </c>
      <c r="E8" s="3">
        <f>$H$28 * $E$22</f>
        <v>0</v>
      </c>
      <c r="F8" s="3">
        <v>0</v>
      </c>
      <c r="G8" s="3">
        <f t="shared" si="0"/>
        <v>0</v>
      </c>
      <c r="H8" s="3">
        <f t="shared" si="1"/>
        <v>0</v>
      </c>
      <c r="I8" s="3">
        <f t="shared" si="2"/>
        <v>-75</v>
      </c>
      <c r="K8" s="3" t="s">
        <v>5</v>
      </c>
      <c r="L8" s="3">
        <v>20</v>
      </c>
      <c r="M8" s="3"/>
    </row>
    <row r="9" spans="2:13" x14ac:dyDescent="0.25">
      <c r="B9" s="10">
        <v>6</v>
      </c>
      <c r="C9" s="3">
        <v>0</v>
      </c>
      <c r="D9" s="3">
        <f>$H$27 * $D$22</f>
        <v>0</v>
      </c>
      <c r="E9" s="3">
        <f>$H$28 * $E$22</f>
        <v>0</v>
      </c>
      <c r="F9" s="3">
        <v>0</v>
      </c>
      <c r="G9" s="3">
        <f t="shared" si="0"/>
        <v>0</v>
      </c>
      <c r="H9" s="3">
        <f t="shared" si="1"/>
        <v>0</v>
      </c>
      <c r="I9" s="3">
        <f t="shared" si="2"/>
        <v>-95</v>
      </c>
      <c r="K9" s="3" t="s">
        <v>6</v>
      </c>
      <c r="L9" s="3">
        <v>21</v>
      </c>
      <c r="M9" s="3"/>
    </row>
    <row r="10" spans="2:13" x14ac:dyDescent="0.25">
      <c r="B10" s="10">
        <v>7</v>
      </c>
      <c r="C10" s="3">
        <v>0</v>
      </c>
      <c r="D10" s="3">
        <f>$H$27 * $D$22</f>
        <v>0</v>
      </c>
      <c r="E10" s="3">
        <f>$H$28 * $E$22</f>
        <v>0</v>
      </c>
      <c r="F10" s="3">
        <v>0</v>
      </c>
      <c r="G10" s="3">
        <f t="shared" si="0"/>
        <v>0</v>
      </c>
      <c r="H10" s="3">
        <f t="shared" si="1"/>
        <v>0</v>
      </c>
      <c r="I10" s="3">
        <f t="shared" si="2"/>
        <v>-116</v>
      </c>
      <c r="K10" s="3" t="s">
        <v>7</v>
      </c>
      <c r="L10" s="3">
        <v>22</v>
      </c>
      <c r="M10" s="3"/>
    </row>
    <row r="11" spans="2:13" x14ac:dyDescent="0.25">
      <c r="B11" s="10">
        <v>8</v>
      </c>
      <c r="C11" s="3">
        <v>0</v>
      </c>
      <c r="D11" s="3">
        <f>$H$27 * $D$22</f>
        <v>0</v>
      </c>
      <c r="E11" s="3">
        <f>$H$28 * $E$22</f>
        <v>0</v>
      </c>
      <c r="F11" s="3">
        <v>0</v>
      </c>
      <c r="G11" s="3">
        <f t="shared" si="0"/>
        <v>0</v>
      </c>
      <c r="H11" s="3">
        <f t="shared" si="1"/>
        <v>0</v>
      </c>
      <c r="I11" s="3">
        <f t="shared" si="2"/>
        <v>-138</v>
      </c>
      <c r="K11" s="3" t="s">
        <v>8</v>
      </c>
      <c r="L11" s="3">
        <v>24</v>
      </c>
      <c r="M11" s="3"/>
    </row>
    <row r="12" spans="2:13" x14ac:dyDescent="0.25">
      <c r="B12" s="10">
        <v>9</v>
      </c>
      <c r="C12" s="3">
        <v>0</v>
      </c>
      <c r="D12" s="3">
        <f>$H$27 * $D$22</f>
        <v>0</v>
      </c>
      <c r="E12" s="3">
        <f>$H$28 * $E$22</f>
        <v>0</v>
      </c>
      <c r="F12" s="3">
        <v>0</v>
      </c>
      <c r="G12" s="3">
        <f t="shared" si="0"/>
        <v>0</v>
      </c>
      <c r="H12" s="3">
        <f t="shared" si="1"/>
        <v>0</v>
      </c>
      <c r="I12" s="3">
        <f t="shared" si="2"/>
        <v>-162</v>
      </c>
      <c r="K12" s="3" t="s">
        <v>9</v>
      </c>
      <c r="L12" s="3">
        <v>25</v>
      </c>
      <c r="M12" s="3"/>
    </row>
    <row r="13" spans="2:13" x14ac:dyDescent="0.25">
      <c r="B13" s="10">
        <v>10</v>
      </c>
      <c r="C13" s="3">
        <v>0</v>
      </c>
      <c r="D13" s="3">
        <f>$H$27 * $D$22</f>
        <v>0</v>
      </c>
      <c r="E13" s="3">
        <f>$H$28 * $E$22</f>
        <v>0</v>
      </c>
      <c r="F13" s="3">
        <v>0</v>
      </c>
      <c r="G13" s="3">
        <f t="shared" si="0"/>
        <v>0</v>
      </c>
      <c r="H13" s="3">
        <f t="shared" si="1"/>
        <v>0</v>
      </c>
      <c r="I13" s="3">
        <f t="shared" si="2"/>
        <v>-187</v>
      </c>
      <c r="K13" s="3" t="s">
        <v>10</v>
      </c>
      <c r="L13" s="3">
        <v>30</v>
      </c>
      <c r="M13" s="3"/>
    </row>
    <row r="14" spans="2:13" x14ac:dyDescent="0.25">
      <c r="B14" s="10">
        <v>11</v>
      </c>
      <c r="C14" s="3">
        <v>0</v>
      </c>
      <c r="D14" s="3">
        <f>$H$27 * ($D$22 + $D$24)</f>
        <v>0</v>
      </c>
      <c r="E14" s="3">
        <f>$H$28 * $E$22</f>
        <v>0</v>
      </c>
      <c r="F14" s="3">
        <v>0</v>
      </c>
      <c r="G14" s="3">
        <f t="shared" si="0"/>
        <v>0</v>
      </c>
      <c r="H14" s="3">
        <f t="shared" si="1"/>
        <v>0</v>
      </c>
      <c r="I14" s="3">
        <f t="shared" si="2"/>
        <v>-217</v>
      </c>
      <c r="K14" s="3" t="s">
        <v>11</v>
      </c>
      <c r="L14" s="3">
        <v>31</v>
      </c>
      <c r="M14" s="3"/>
    </row>
    <row r="15" spans="2:13" x14ac:dyDescent="0.25">
      <c r="B15" s="10">
        <v>12</v>
      </c>
      <c r="C15" s="3">
        <v>0</v>
      </c>
      <c r="D15" s="3">
        <v>0</v>
      </c>
      <c r="E15" s="3">
        <f>$H$28 * $E$22</f>
        <v>0</v>
      </c>
      <c r="F15" s="3">
        <v>0</v>
      </c>
      <c r="G15" s="3">
        <f t="shared" si="0"/>
        <v>0</v>
      </c>
      <c r="H15" s="3">
        <f t="shared" si="1"/>
        <v>0</v>
      </c>
      <c r="I15" s="3">
        <f t="shared" si="2"/>
        <v>-248</v>
      </c>
      <c r="K15" s="3" t="s">
        <v>12</v>
      </c>
      <c r="L15" s="3">
        <v>31</v>
      </c>
      <c r="M15" s="3"/>
    </row>
    <row r="16" spans="2:13" x14ac:dyDescent="0.25">
      <c r="B16" s="10">
        <v>13</v>
      </c>
      <c r="C16" s="3">
        <v>0</v>
      </c>
      <c r="D16" s="3">
        <v>0</v>
      </c>
      <c r="E16" s="3">
        <f>$H$28 * $E$22</f>
        <v>0</v>
      </c>
      <c r="F16" s="3">
        <v>0</v>
      </c>
      <c r="G16" s="3">
        <f t="shared" si="0"/>
        <v>0</v>
      </c>
      <c r="H16" s="3">
        <f t="shared" si="1"/>
        <v>0</v>
      </c>
      <c r="I16" s="3">
        <f t="shared" si="2"/>
        <v>-279</v>
      </c>
      <c r="K16" s="3" t="s">
        <v>13</v>
      </c>
      <c r="L16" s="3">
        <v>31</v>
      </c>
      <c r="M16" s="3"/>
    </row>
    <row r="17" spans="2:14" x14ac:dyDescent="0.25">
      <c r="B17" s="10">
        <v>14</v>
      </c>
      <c r="C17" s="3">
        <v>0</v>
      </c>
      <c r="D17" s="3">
        <v>0</v>
      </c>
      <c r="E17" s="3">
        <f>$H$28 * ($E$22 + $E$24)</f>
        <v>0</v>
      </c>
      <c r="F17" s="3">
        <v>0</v>
      </c>
      <c r="G17" s="3">
        <f t="shared" si="0"/>
        <v>0</v>
      </c>
      <c r="H17" s="3">
        <f t="shared" si="1"/>
        <v>0</v>
      </c>
      <c r="I17" s="3">
        <f t="shared" si="2"/>
        <v>-310</v>
      </c>
      <c r="J17" s="2"/>
      <c r="K17" s="2"/>
    </row>
    <row r="18" spans="2:14" x14ac:dyDescent="0.25">
      <c r="K18" s="11"/>
      <c r="L18" s="11"/>
      <c r="M18" s="11"/>
      <c r="N18" s="11"/>
    </row>
    <row r="19" spans="2:14" x14ac:dyDescent="0.25">
      <c r="B19" s="3" t="s">
        <v>15</v>
      </c>
      <c r="C19" s="3"/>
      <c r="D19" s="3"/>
      <c r="E19" s="3"/>
      <c r="F19" s="2"/>
      <c r="G19" s="4" t="s">
        <v>39</v>
      </c>
      <c r="H19" s="6"/>
      <c r="J19" t="s">
        <v>40</v>
      </c>
      <c r="K19" s="14"/>
      <c r="L19" s="14"/>
    </row>
    <row r="20" spans="2:14" x14ac:dyDescent="0.25">
      <c r="B20" s="3"/>
      <c r="C20" s="3" t="s">
        <v>16</v>
      </c>
      <c r="D20" s="3" t="s">
        <v>17</v>
      </c>
      <c r="E20" s="3" t="s">
        <v>18</v>
      </c>
      <c r="F20" s="2"/>
      <c r="G20" s="9" t="s">
        <v>16</v>
      </c>
      <c r="H20" s="3">
        <v>0</v>
      </c>
      <c r="J20">
        <f xml:space="preserve"> H23+SUM(F4:F17)</f>
        <v>0</v>
      </c>
      <c r="K20" s="2"/>
      <c r="L20" s="2"/>
    </row>
    <row r="21" spans="2:14" x14ac:dyDescent="0.25">
      <c r="B21" s="3" t="s">
        <v>19</v>
      </c>
      <c r="C21" s="3">
        <v>0.98</v>
      </c>
      <c r="D21" s="3">
        <v>0.97</v>
      </c>
      <c r="E21" s="3">
        <v>1.05</v>
      </c>
      <c r="F21" s="2"/>
      <c r="G21" s="3" t="s">
        <v>17</v>
      </c>
      <c r="H21" s="3">
        <v>0</v>
      </c>
    </row>
    <row r="22" spans="2:14" x14ac:dyDescent="0.25">
      <c r="B22" s="3" t="s">
        <v>20</v>
      </c>
      <c r="C22" s="3">
        <v>0.06</v>
      </c>
      <c r="D22" s="3">
        <v>6.5000000000000002E-2</v>
      </c>
      <c r="E22" s="3">
        <v>7.4999999999999997E-2</v>
      </c>
      <c r="F22" s="2"/>
      <c r="G22" s="3" t="s">
        <v>18</v>
      </c>
      <c r="H22" s="3">
        <v>0</v>
      </c>
      <c r="L22" s="1"/>
    </row>
    <row r="23" spans="2:14" x14ac:dyDescent="0.25">
      <c r="B23" s="3" t="s">
        <v>21</v>
      </c>
      <c r="C23" s="3">
        <v>5</v>
      </c>
      <c r="D23" s="3">
        <v>11</v>
      </c>
      <c r="E23" s="3">
        <v>14</v>
      </c>
      <c r="F23" s="2"/>
      <c r="G23" s="8" t="s">
        <v>30</v>
      </c>
      <c r="H23" s="3">
        <f>SUM(H20:H22)</f>
        <v>0</v>
      </c>
    </row>
    <row r="24" spans="2:14" x14ac:dyDescent="0.25">
      <c r="B24" s="3" t="s">
        <v>22</v>
      </c>
      <c r="C24" s="3">
        <v>1</v>
      </c>
      <c r="D24" s="3">
        <v>1</v>
      </c>
      <c r="E24" s="3">
        <v>1</v>
      </c>
      <c r="F24" s="2"/>
    </row>
    <row r="25" spans="2:14" x14ac:dyDescent="0.25">
      <c r="B25" s="2"/>
      <c r="C25" s="2"/>
      <c r="D25" s="2"/>
      <c r="E25" s="2"/>
      <c r="F25" s="2"/>
      <c r="G25" s="7" t="s">
        <v>24</v>
      </c>
      <c r="H25" s="7"/>
    </row>
    <row r="26" spans="2:14" x14ac:dyDescent="0.25">
      <c r="B26" s="3" t="s">
        <v>23</v>
      </c>
      <c r="C26" s="12">
        <v>0.04</v>
      </c>
      <c r="D26" s="2"/>
      <c r="E26" s="2"/>
      <c r="F26" s="2"/>
      <c r="G26" s="3" t="s">
        <v>16</v>
      </c>
      <c r="H26" s="3">
        <v>0</v>
      </c>
    </row>
    <row r="27" spans="2:14" x14ac:dyDescent="0.25">
      <c r="G27" s="3" t="s">
        <v>17</v>
      </c>
      <c r="H27" s="3">
        <v>0</v>
      </c>
    </row>
    <row r="28" spans="2:14" x14ac:dyDescent="0.25">
      <c r="G28" s="3" t="s">
        <v>18</v>
      </c>
      <c r="H28" s="3">
        <v>0</v>
      </c>
    </row>
  </sheetData>
  <mergeCells count="4">
    <mergeCell ref="B2:I2"/>
    <mergeCell ref="G19:H19"/>
    <mergeCell ref="G25:H25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Question_2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2023-10-02T01:06:47Z</dcterms:modified>
</cp:coreProperties>
</file>