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uke2\Desktop\NW Work\Fall_02 Work\MSIA-FQ2\440_msia\03_hw\"/>
    </mc:Choice>
  </mc:AlternateContent>
  <bookViews>
    <workbookView xWindow="0" yWindow="0" windowWidth="28800" windowHeight="12435"/>
  </bookViews>
  <sheets>
    <sheet name="Logistica Map" sheetId="11" r:id="rId1"/>
    <sheet name="Geographic Center" sheetId="34" r:id="rId2"/>
    <sheet name="Physics COG" sheetId="35" r:id="rId3"/>
    <sheet name="Practical COG City 5" sheetId="36" r:id="rId4"/>
    <sheet name="Practical COG City 16" sheetId="37" r:id="rId5"/>
    <sheet name="Practical COG City 11" sheetId="38" r:id="rId6"/>
    <sheet name="Logistica All Possibilities" sheetId="22" r:id="rId7"/>
  </sheets>
  <definedNames>
    <definedName name="OpenSolver_ChosenSolver" localSheetId="0" hidden="1">CBC</definedName>
    <definedName name="OpenSolver_DualsNewSheet" localSheetId="0" hidden="1">0</definedName>
    <definedName name="OpenSolver_LinearityCheck" localSheetId="0" hidden="1">1</definedName>
    <definedName name="OpenSolver_UpdateSensitivity" localSheetId="0" hidden="1">1</definedName>
    <definedName name="solver_adj" localSheetId="0" hidden="1">'Logistica Map'!$D$42:$D$53</definedName>
    <definedName name="solver_cvg" localSheetId="0" hidden="1">0.0001</definedName>
    <definedName name="solver_drv" localSheetId="0" hidden="1">1</definedName>
    <definedName name="solver_est" localSheetId="0" hidden="1">1</definedName>
    <definedName name="solver_itr" localSheetId="0" hidden="1">2147483647</definedName>
    <definedName name="solver_lhs1" localSheetId="0" hidden="1">'Logistica Map'!$D$42:$D$53</definedName>
    <definedName name="solver_lhs2" localSheetId="0" hidden="1">'Logistica Map'!$G$33</definedName>
    <definedName name="solver_lhs3" localSheetId="0" hidden="1">'Logistica Map'!$G$36:$G$38</definedName>
    <definedName name="solver_neg" localSheetId="0" hidden="1">1</definedName>
    <definedName name="solver_num" localSheetId="0" hidden="1">1</definedName>
    <definedName name="solver_nwt" localSheetId="0" hidden="1">1</definedName>
    <definedName name="solver_opt" localSheetId="0" hidden="1">'Logistica Map'!$G$33</definedName>
    <definedName name="solver_rel1" localSheetId="0" hidden="1">1</definedName>
    <definedName name="solver_rel2" localSheetId="0" hidden="1">3</definedName>
    <definedName name="solver_rel3" localSheetId="0" hidden="1">3</definedName>
    <definedName name="solver_rhs1" localSheetId="0" hidden="1">1</definedName>
    <definedName name="solver_rhs2" localSheetId="0" hidden="1">0</definedName>
    <definedName name="solver_rhs3" localSheetId="0" hidden="1">0</definedName>
    <definedName name="solver_rlx" localSheetId="0" hidden="1">2</definedName>
    <definedName name="solver_scl" localSheetId="0" hidden="1">2</definedName>
    <definedName name="solver_sho" localSheetId="0" hidden="1">0</definedName>
    <definedName name="solver_tim" localSheetId="0" hidden="1">2147483647</definedName>
    <definedName name="solver_tol" localSheetId="0" hidden="1">0.05</definedName>
    <definedName name="solver_typ" localSheetId="0" hidden="1">2</definedName>
    <definedName name="solver_val" localSheetId="0" hidden="1">0</definedName>
  </definedNames>
  <calcPr calcId="152511"/>
</workbook>
</file>

<file path=xl/calcChain.xml><?xml version="1.0" encoding="utf-8"?>
<calcChain xmlns="http://schemas.openxmlformats.org/spreadsheetml/2006/main">
  <c r="F42" i="11" l="1"/>
  <c r="E42" i="11"/>
  <c r="F53" i="11"/>
  <c r="F52" i="11"/>
  <c r="F51" i="11"/>
  <c r="F50" i="11"/>
  <c r="F49" i="11"/>
  <c r="F48" i="11"/>
  <c r="F47" i="11"/>
  <c r="F45" i="11"/>
  <c r="F46" i="11"/>
  <c r="E53" i="11"/>
  <c r="E52" i="11"/>
  <c r="E51" i="11"/>
  <c r="E50" i="11"/>
  <c r="E49" i="11"/>
  <c r="E48" i="11"/>
  <c r="E47" i="11"/>
  <c r="E46" i="11"/>
  <c r="E45" i="11"/>
  <c r="E44" i="11"/>
  <c r="F44" i="11"/>
  <c r="F43" i="11"/>
  <c r="E43" i="11"/>
  <c r="D33" i="11" l="1"/>
  <c r="E33" i="11"/>
  <c r="G13" i="11" l="1"/>
  <c r="G22" i="11"/>
  <c r="E33" i="38"/>
  <c r="G17" i="38" s="1"/>
  <c r="D33" i="38"/>
  <c r="E33" i="37"/>
  <c r="D33" i="37"/>
  <c r="G25" i="37" s="1"/>
  <c r="G28" i="37"/>
  <c r="G26" i="37"/>
  <c r="G17" i="37"/>
  <c r="G9" i="37"/>
  <c r="E33" i="36"/>
  <c r="D33" i="36"/>
  <c r="G31" i="36" s="1"/>
  <c r="G30" i="36"/>
  <c r="G29" i="36"/>
  <c r="G25" i="36"/>
  <c r="G23" i="36"/>
  <c r="G21" i="36"/>
  <c r="G20" i="36"/>
  <c r="G17" i="36"/>
  <c r="G15" i="36"/>
  <c r="D33" i="35"/>
  <c r="E33" i="35"/>
  <c r="G32" i="34"/>
  <c r="G31" i="34"/>
  <c r="G30" i="34"/>
  <c r="G29" i="34"/>
  <c r="G28" i="34"/>
  <c r="G27" i="34"/>
  <c r="G26" i="34"/>
  <c r="G25" i="34"/>
  <c r="G24" i="34"/>
  <c r="G23" i="34"/>
  <c r="G22" i="34"/>
  <c r="G21" i="34"/>
  <c r="G20" i="34"/>
  <c r="G19" i="34"/>
  <c r="G18" i="34"/>
  <c r="G17" i="34"/>
  <c r="G16" i="34"/>
  <c r="G15" i="34"/>
  <c r="G14" i="34"/>
  <c r="G13" i="34"/>
  <c r="G12" i="34"/>
  <c r="G11" i="34"/>
  <c r="G10" i="34"/>
  <c r="G9" i="34"/>
  <c r="G8" i="34"/>
  <c r="G36" i="34" s="1"/>
  <c r="G15" i="11"/>
  <c r="G16" i="11"/>
  <c r="G19" i="11"/>
  <c r="G20" i="11"/>
  <c r="G24" i="11"/>
  <c r="G25" i="11"/>
  <c r="G27" i="11"/>
  <c r="G29" i="11"/>
  <c r="G31" i="11"/>
  <c r="G32" i="11"/>
  <c r="G33" i="11" l="1"/>
  <c r="G24" i="36"/>
  <c r="G9" i="35"/>
  <c r="G8" i="36"/>
  <c r="G9" i="38"/>
  <c r="G13" i="36"/>
  <c r="G19" i="38"/>
  <c r="G14" i="36"/>
  <c r="G12" i="38"/>
  <c r="G20" i="38"/>
  <c r="G13" i="38"/>
  <c r="G21" i="38"/>
  <c r="G29" i="38"/>
  <c r="G14" i="38"/>
  <c r="G22" i="38"/>
  <c r="G30" i="38"/>
  <c r="G15" i="38"/>
  <c r="G23" i="38"/>
  <c r="G31" i="38"/>
  <c r="G8" i="38"/>
  <c r="G16" i="38"/>
  <c r="G24" i="38"/>
  <c r="G32" i="38"/>
  <c r="G25" i="38"/>
  <c r="G10" i="38"/>
  <c r="G26" i="38"/>
  <c r="G11" i="38"/>
  <c r="G28" i="38"/>
  <c r="G27" i="38"/>
  <c r="G18" i="38"/>
  <c r="G10" i="37"/>
  <c r="G18" i="37"/>
  <c r="G11" i="37"/>
  <c r="G19" i="37"/>
  <c r="G27" i="37"/>
  <c r="G13" i="37"/>
  <c r="G21" i="37"/>
  <c r="G29" i="37"/>
  <c r="G14" i="37"/>
  <c r="G22" i="37"/>
  <c r="G30" i="37"/>
  <c r="G15" i="37"/>
  <c r="G23" i="37"/>
  <c r="G31" i="37"/>
  <c r="G8" i="37"/>
  <c r="G16" i="37"/>
  <c r="G24" i="37"/>
  <c r="G32" i="37"/>
  <c r="G12" i="37"/>
  <c r="G20" i="37"/>
  <c r="G9" i="36"/>
  <c r="G32" i="36"/>
  <c r="G16" i="36"/>
  <c r="G28" i="36"/>
  <c r="G12" i="36"/>
  <c r="G22" i="36"/>
  <c r="G27" i="36"/>
  <c r="G10" i="36"/>
  <c r="G18" i="36"/>
  <c r="G26" i="36"/>
  <c r="G11" i="36"/>
  <c r="G19" i="36"/>
  <c r="G32" i="35"/>
  <c r="G17" i="35"/>
  <c r="G11" i="35"/>
  <c r="G19" i="35"/>
  <c r="G27" i="35"/>
  <c r="G12" i="35"/>
  <c r="G20" i="35"/>
  <c r="G28" i="35"/>
  <c r="G25" i="35"/>
  <c r="G10" i="35"/>
  <c r="G18" i="35"/>
  <c r="G26" i="35"/>
  <c r="G13" i="35"/>
  <c r="G21" i="35"/>
  <c r="G29" i="35"/>
  <c r="G14" i="35"/>
  <c r="G22" i="35"/>
  <c r="G30" i="35"/>
  <c r="G15" i="35"/>
  <c r="G23" i="35"/>
  <c r="G31" i="35"/>
  <c r="G8" i="35"/>
  <c r="G16" i="35"/>
  <c r="G24" i="35"/>
  <c r="G37" i="34"/>
  <c r="G38" i="34"/>
  <c r="G33" i="34"/>
  <c r="N9" i="22"/>
  <c r="O9" i="22"/>
  <c r="P9" i="22"/>
  <c r="Q9" i="22"/>
  <c r="R9" i="22"/>
  <c r="S9" i="22"/>
  <c r="T9" i="22"/>
  <c r="U9" i="22"/>
  <c r="V9" i="22"/>
  <c r="W9" i="22"/>
  <c r="X9" i="22"/>
  <c r="Y9" i="22"/>
  <c r="Z9" i="22"/>
  <c r="AA9" i="22"/>
  <c r="AB9" i="22"/>
  <c r="AC9" i="22"/>
  <c r="AD9" i="22"/>
  <c r="AE9" i="22"/>
  <c r="N10" i="22"/>
  <c r="O10" i="22"/>
  <c r="P10" i="22"/>
  <c r="Q10" i="22"/>
  <c r="R10" i="22"/>
  <c r="S10" i="22"/>
  <c r="T10" i="22"/>
  <c r="U10" i="22"/>
  <c r="V10" i="22"/>
  <c r="W10" i="22"/>
  <c r="X10" i="22"/>
  <c r="Y10" i="22"/>
  <c r="Z10" i="22"/>
  <c r="AA10" i="22"/>
  <c r="AB10" i="22"/>
  <c r="AC10" i="22"/>
  <c r="AD10" i="22"/>
  <c r="AE10" i="22"/>
  <c r="N11" i="22"/>
  <c r="O11" i="22"/>
  <c r="P11" i="22"/>
  <c r="Q11" i="22"/>
  <c r="R11" i="22"/>
  <c r="S11" i="22"/>
  <c r="T11" i="22"/>
  <c r="U11" i="22"/>
  <c r="V11" i="22"/>
  <c r="W11" i="22"/>
  <c r="X11" i="22"/>
  <c r="Y11" i="22"/>
  <c r="Z11" i="22"/>
  <c r="AA11" i="22"/>
  <c r="AB11" i="22"/>
  <c r="AC11" i="22"/>
  <c r="AD11" i="22"/>
  <c r="AE11" i="22"/>
  <c r="N12" i="22"/>
  <c r="O12" i="22"/>
  <c r="P12" i="22"/>
  <c r="Q12" i="22"/>
  <c r="R12" i="22"/>
  <c r="S12" i="22"/>
  <c r="T12" i="22"/>
  <c r="U12" i="22"/>
  <c r="V12" i="22"/>
  <c r="W12" i="22"/>
  <c r="X12" i="22"/>
  <c r="Y12" i="22"/>
  <c r="Z12" i="22"/>
  <c r="AA12" i="22"/>
  <c r="AB12" i="22"/>
  <c r="AC12" i="22"/>
  <c r="AD12" i="22"/>
  <c r="AE12" i="22"/>
  <c r="N13" i="22"/>
  <c r="O13" i="22"/>
  <c r="P13" i="22"/>
  <c r="Q13" i="22"/>
  <c r="R13" i="22"/>
  <c r="S13" i="22"/>
  <c r="T13" i="22"/>
  <c r="U13" i="22"/>
  <c r="V13" i="22"/>
  <c r="W13" i="22"/>
  <c r="X13" i="22"/>
  <c r="Y13" i="22"/>
  <c r="Z13" i="22"/>
  <c r="AA13" i="22"/>
  <c r="AB13" i="22"/>
  <c r="AC13" i="22"/>
  <c r="AD13" i="22"/>
  <c r="AE13" i="22"/>
  <c r="N14" i="22"/>
  <c r="O14" i="22"/>
  <c r="P14" i="22"/>
  <c r="Q14" i="22"/>
  <c r="R14" i="22"/>
  <c r="S14" i="22"/>
  <c r="T14" i="22"/>
  <c r="U14" i="22"/>
  <c r="V14" i="22"/>
  <c r="W14" i="22"/>
  <c r="X14" i="22"/>
  <c r="Y14" i="22"/>
  <c r="Z14" i="22"/>
  <c r="AA14" i="22"/>
  <c r="AB14" i="22"/>
  <c r="AC14" i="22"/>
  <c r="AD14" i="22"/>
  <c r="AE14" i="22"/>
  <c r="AE33" i="22" s="1"/>
  <c r="N15" i="22"/>
  <c r="O15" i="22"/>
  <c r="P15" i="22"/>
  <c r="Q15" i="22"/>
  <c r="R15" i="22"/>
  <c r="S15" i="22"/>
  <c r="T15" i="22"/>
  <c r="U15" i="22"/>
  <c r="V15" i="22"/>
  <c r="W15" i="22"/>
  <c r="X15" i="22"/>
  <c r="Y15" i="22"/>
  <c r="Z15" i="22"/>
  <c r="AA15" i="22"/>
  <c r="AB15" i="22"/>
  <c r="AC15" i="22"/>
  <c r="AD15" i="22"/>
  <c r="AE15" i="22"/>
  <c r="N16" i="22"/>
  <c r="O16" i="22"/>
  <c r="P16" i="22"/>
  <c r="Q16" i="22"/>
  <c r="R16" i="22"/>
  <c r="S16" i="22"/>
  <c r="T16" i="22"/>
  <c r="U16" i="22"/>
  <c r="V16" i="22"/>
  <c r="W16" i="22"/>
  <c r="X16" i="22"/>
  <c r="Y16" i="22"/>
  <c r="Z16" i="22"/>
  <c r="AA16" i="22"/>
  <c r="AB16" i="22"/>
  <c r="AC16" i="22"/>
  <c r="AD16" i="22"/>
  <c r="AE16" i="22"/>
  <c r="N17" i="22"/>
  <c r="O17" i="22"/>
  <c r="P17" i="22"/>
  <c r="Q17" i="22"/>
  <c r="R17" i="22"/>
  <c r="S17" i="22"/>
  <c r="T17" i="22"/>
  <c r="U17" i="22"/>
  <c r="V17" i="22"/>
  <c r="W17" i="22"/>
  <c r="X17" i="22"/>
  <c r="Y17" i="22"/>
  <c r="Z17" i="22"/>
  <c r="AA17" i="22"/>
  <c r="AB17" i="22"/>
  <c r="AC17" i="22"/>
  <c r="AD17" i="22"/>
  <c r="AE17" i="22"/>
  <c r="N18" i="22"/>
  <c r="O18" i="22"/>
  <c r="P18" i="22"/>
  <c r="Q18" i="22"/>
  <c r="R18" i="22"/>
  <c r="S18" i="22"/>
  <c r="T18" i="22"/>
  <c r="U18" i="22"/>
  <c r="V18" i="22"/>
  <c r="W18" i="22"/>
  <c r="X18" i="22"/>
  <c r="Y18" i="22"/>
  <c r="Z18" i="22"/>
  <c r="AA18" i="22"/>
  <c r="AB18" i="22"/>
  <c r="AC18" i="22"/>
  <c r="AD18" i="22"/>
  <c r="AE18" i="22"/>
  <c r="N19" i="22"/>
  <c r="O19" i="22"/>
  <c r="P19" i="22"/>
  <c r="Q19" i="22"/>
  <c r="R19" i="22"/>
  <c r="S19" i="22"/>
  <c r="T19" i="22"/>
  <c r="U19" i="22"/>
  <c r="V19" i="22"/>
  <c r="W19" i="22"/>
  <c r="X19" i="22"/>
  <c r="Y19" i="22"/>
  <c r="Z19" i="22"/>
  <c r="AA19" i="22"/>
  <c r="AB19" i="22"/>
  <c r="AC19" i="22"/>
  <c r="AD19" i="22"/>
  <c r="AE19" i="22"/>
  <c r="N20" i="22"/>
  <c r="O20" i="22"/>
  <c r="P20" i="22"/>
  <c r="Q20" i="22"/>
  <c r="R20" i="22"/>
  <c r="S20" i="22"/>
  <c r="T20" i="22"/>
  <c r="U20" i="22"/>
  <c r="V20" i="22"/>
  <c r="W20" i="22"/>
  <c r="X20" i="22"/>
  <c r="Y20" i="22"/>
  <c r="Z20" i="22"/>
  <c r="AA20" i="22"/>
  <c r="AB20" i="22"/>
  <c r="AC20" i="22"/>
  <c r="AD20" i="22"/>
  <c r="AE20" i="22"/>
  <c r="N21" i="22"/>
  <c r="O21" i="22"/>
  <c r="P21" i="22"/>
  <c r="Q21" i="22"/>
  <c r="R21" i="22"/>
  <c r="S21" i="22"/>
  <c r="T21" i="22"/>
  <c r="U21" i="22"/>
  <c r="V21" i="22"/>
  <c r="W21" i="22"/>
  <c r="X21" i="22"/>
  <c r="Y21" i="22"/>
  <c r="Z21" i="22"/>
  <c r="AA21" i="22"/>
  <c r="AB21" i="22"/>
  <c r="AC21" i="22"/>
  <c r="AD21" i="22"/>
  <c r="AE21" i="22"/>
  <c r="N22" i="22"/>
  <c r="O22" i="22"/>
  <c r="P22" i="22"/>
  <c r="Q22" i="22"/>
  <c r="R22" i="22"/>
  <c r="S22" i="22"/>
  <c r="T22" i="22"/>
  <c r="U22" i="22"/>
  <c r="V22" i="22"/>
  <c r="W22" i="22"/>
  <c r="X22" i="22"/>
  <c r="Y22" i="22"/>
  <c r="Z22" i="22"/>
  <c r="AA22" i="22"/>
  <c r="AB22" i="22"/>
  <c r="AC22" i="22"/>
  <c r="AD22" i="22"/>
  <c r="AE22" i="22"/>
  <c r="N23" i="22"/>
  <c r="O23" i="22"/>
  <c r="P23" i="22"/>
  <c r="Q23" i="22"/>
  <c r="R23" i="22"/>
  <c r="S23" i="22"/>
  <c r="T23" i="22"/>
  <c r="U23" i="22"/>
  <c r="V23" i="22"/>
  <c r="W23" i="22"/>
  <c r="X23" i="22"/>
  <c r="Y23" i="22"/>
  <c r="Z23" i="22"/>
  <c r="AA23" i="22"/>
  <c r="AB23" i="22"/>
  <c r="AC23" i="22"/>
  <c r="AD23" i="22"/>
  <c r="AE23" i="22"/>
  <c r="N24" i="22"/>
  <c r="O24" i="22"/>
  <c r="P24" i="22"/>
  <c r="Q24" i="22"/>
  <c r="R24" i="22"/>
  <c r="S24" i="22"/>
  <c r="T24" i="22"/>
  <c r="U24" i="22"/>
  <c r="V24" i="22"/>
  <c r="W24" i="22"/>
  <c r="X24" i="22"/>
  <c r="Y24" i="22"/>
  <c r="Z24" i="22"/>
  <c r="AA24" i="22"/>
  <c r="AB24" i="22"/>
  <c r="AC24" i="22"/>
  <c r="AD24" i="22"/>
  <c r="AE24" i="22"/>
  <c r="N25" i="22"/>
  <c r="O25" i="22"/>
  <c r="P25" i="22"/>
  <c r="Q25" i="22"/>
  <c r="R25" i="22"/>
  <c r="S25" i="22"/>
  <c r="T25" i="22"/>
  <c r="U25" i="22"/>
  <c r="V25" i="22"/>
  <c r="W25" i="22"/>
  <c r="X25" i="22"/>
  <c r="Y25" i="22"/>
  <c r="Z25" i="22"/>
  <c r="AA25" i="22"/>
  <c r="AB25" i="22"/>
  <c r="AC25" i="22"/>
  <c r="AD25" i="22"/>
  <c r="AE25" i="22"/>
  <c r="N26" i="22"/>
  <c r="O26" i="22"/>
  <c r="P26" i="22"/>
  <c r="Q26" i="22"/>
  <c r="R26" i="22"/>
  <c r="S26" i="22"/>
  <c r="T26" i="22"/>
  <c r="U26" i="22"/>
  <c r="V26" i="22"/>
  <c r="W26" i="22"/>
  <c r="X26" i="22"/>
  <c r="Y26" i="22"/>
  <c r="Z26" i="22"/>
  <c r="AA26" i="22"/>
  <c r="AB26" i="22"/>
  <c r="AC26" i="22"/>
  <c r="AD26" i="22"/>
  <c r="AE26" i="22"/>
  <c r="N27" i="22"/>
  <c r="O27" i="22"/>
  <c r="P27" i="22"/>
  <c r="Q27" i="22"/>
  <c r="R27" i="22"/>
  <c r="S27" i="22"/>
  <c r="T27" i="22"/>
  <c r="U27" i="22"/>
  <c r="V27" i="22"/>
  <c r="W27" i="22"/>
  <c r="X27" i="22"/>
  <c r="Y27" i="22"/>
  <c r="Z27" i="22"/>
  <c r="AA27" i="22"/>
  <c r="AB27" i="22"/>
  <c r="AC27" i="22"/>
  <c r="AD27" i="22"/>
  <c r="AE27" i="22"/>
  <c r="N28" i="22"/>
  <c r="O28" i="22"/>
  <c r="P28" i="22"/>
  <c r="Q28" i="22"/>
  <c r="R28" i="22"/>
  <c r="S28" i="22"/>
  <c r="T28" i="22"/>
  <c r="U28" i="22"/>
  <c r="V28" i="22"/>
  <c r="W28" i="22"/>
  <c r="X28" i="22"/>
  <c r="Y28" i="22"/>
  <c r="Z28" i="22"/>
  <c r="AA28" i="22"/>
  <c r="AB28" i="22"/>
  <c r="AC28" i="22"/>
  <c r="AD28" i="22"/>
  <c r="AE28" i="22"/>
  <c r="N29" i="22"/>
  <c r="O29" i="22"/>
  <c r="P29" i="22"/>
  <c r="Q29" i="22"/>
  <c r="R29" i="22"/>
  <c r="S29" i="22"/>
  <c r="T29" i="22"/>
  <c r="U29" i="22"/>
  <c r="V29" i="22"/>
  <c r="W29" i="22"/>
  <c r="X29" i="22"/>
  <c r="Y29" i="22"/>
  <c r="Z29" i="22"/>
  <c r="AA29" i="22"/>
  <c r="AB29" i="22"/>
  <c r="AC29" i="22"/>
  <c r="AD29" i="22"/>
  <c r="AE29" i="22"/>
  <c r="N30" i="22"/>
  <c r="O30" i="22"/>
  <c r="P30" i="22"/>
  <c r="Q30" i="22"/>
  <c r="R30" i="22"/>
  <c r="S30" i="22"/>
  <c r="T30" i="22"/>
  <c r="U30" i="22"/>
  <c r="V30" i="22"/>
  <c r="W30" i="22"/>
  <c r="X30" i="22"/>
  <c r="Y30" i="22"/>
  <c r="Z30" i="22"/>
  <c r="AA30" i="22"/>
  <c r="AB30" i="22"/>
  <c r="AC30" i="22"/>
  <c r="AD30" i="22"/>
  <c r="AE30" i="22"/>
  <c r="N31" i="22"/>
  <c r="O31" i="22"/>
  <c r="P31" i="22"/>
  <c r="Q31" i="22"/>
  <c r="R31" i="22"/>
  <c r="S31" i="22"/>
  <c r="T31" i="22"/>
  <c r="U31" i="22"/>
  <c r="V31" i="22"/>
  <c r="W31" i="22"/>
  <c r="X31" i="22"/>
  <c r="Y31" i="22"/>
  <c r="Z31" i="22"/>
  <c r="AA31" i="22"/>
  <c r="AB31" i="22"/>
  <c r="AC31" i="22"/>
  <c r="AD31" i="22"/>
  <c r="AE31" i="22"/>
  <c r="N32" i="22"/>
  <c r="O32" i="22"/>
  <c r="P32" i="22"/>
  <c r="Q32" i="22"/>
  <c r="R32" i="22"/>
  <c r="S32" i="22"/>
  <c r="T32" i="22"/>
  <c r="U32" i="22"/>
  <c r="V32" i="22"/>
  <c r="W32" i="22"/>
  <c r="X32" i="22"/>
  <c r="Y32" i="22"/>
  <c r="Z32" i="22"/>
  <c r="AA32" i="22"/>
  <c r="AB32" i="22"/>
  <c r="AC32" i="22"/>
  <c r="AD32" i="22"/>
  <c r="AE32" i="22"/>
  <c r="AE8" i="22"/>
  <c r="AD8" i="22"/>
  <c r="AC8" i="22"/>
  <c r="AB8" i="22"/>
  <c r="AA8" i="22"/>
  <c r="Z8" i="22"/>
  <c r="Y8" i="22"/>
  <c r="X8" i="22"/>
  <c r="W8" i="22"/>
  <c r="V8" i="22"/>
  <c r="U8" i="22"/>
  <c r="T8" i="22"/>
  <c r="S8" i="22"/>
  <c r="R8" i="22"/>
  <c r="Q8" i="22"/>
  <c r="P8" i="22"/>
  <c r="O8" i="22"/>
  <c r="N8" i="22"/>
  <c r="M9" i="22"/>
  <c r="M10" i="22"/>
  <c r="M11" i="22"/>
  <c r="M12" i="22"/>
  <c r="M13" i="22"/>
  <c r="M14" i="22"/>
  <c r="M15" i="22"/>
  <c r="M16" i="22"/>
  <c r="M17" i="22"/>
  <c r="M18" i="22"/>
  <c r="M19" i="22"/>
  <c r="M20" i="22"/>
  <c r="M21" i="22"/>
  <c r="M22" i="22"/>
  <c r="M23" i="22"/>
  <c r="M24" i="22"/>
  <c r="M25" i="22"/>
  <c r="M26" i="22"/>
  <c r="M27" i="22"/>
  <c r="M28" i="22"/>
  <c r="M29" i="22"/>
  <c r="M30" i="22"/>
  <c r="M31" i="22"/>
  <c r="M32" i="22"/>
  <c r="M8" i="22"/>
  <c r="L9" i="22"/>
  <c r="L10" i="22"/>
  <c r="L11" i="22"/>
  <c r="L12" i="22"/>
  <c r="L13" i="22"/>
  <c r="L14" i="22"/>
  <c r="L15" i="22"/>
  <c r="L16" i="22"/>
  <c r="L17" i="22"/>
  <c r="L18" i="22"/>
  <c r="L19" i="22"/>
  <c r="L20" i="22"/>
  <c r="L21" i="22"/>
  <c r="L22" i="22"/>
  <c r="L23" i="22"/>
  <c r="L24" i="22"/>
  <c r="L25" i="22"/>
  <c r="L26" i="22"/>
  <c r="L27" i="22"/>
  <c r="L28" i="22"/>
  <c r="L29" i="22"/>
  <c r="L30" i="22"/>
  <c r="L31" i="22"/>
  <c r="L32" i="22"/>
  <c r="L8" i="22"/>
  <c r="K9" i="22"/>
  <c r="K10" i="22"/>
  <c r="K11" i="22"/>
  <c r="K12" i="22"/>
  <c r="K13" i="22"/>
  <c r="K14" i="22"/>
  <c r="K15" i="22"/>
  <c r="K16" i="22"/>
  <c r="K17" i="22"/>
  <c r="K18" i="22"/>
  <c r="K19" i="22"/>
  <c r="K20" i="22"/>
  <c r="K21" i="22"/>
  <c r="K22" i="22"/>
  <c r="K23" i="22"/>
  <c r="K24" i="22"/>
  <c r="K25" i="22"/>
  <c r="K26" i="22"/>
  <c r="K27" i="22"/>
  <c r="K28" i="22"/>
  <c r="K29" i="22"/>
  <c r="K30" i="22"/>
  <c r="K31" i="22"/>
  <c r="K32" i="22"/>
  <c r="K8" i="22"/>
  <c r="J9" i="22"/>
  <c r="J10" i="22"/>
  <c r="J11" i="22"/>
  <c r="J12" i="22"/>
  <c r="J13" i="22"/>
  <c r="J14" i="22"/>
  <c r="J15" i="22"/>
  <c r="J16" i="22"/>
  <c r="J17" i="22"/>
  <c r="J18" i="22"/>
  <c r="J19" i="22"/>
  <c r="J20" i="22"/>
  <c r="J21" i="22"/>
  <c r="J22" i="22"/>
  <c r="J23" i="22"/>
  <c r="J24" i="22"/>
  <c r="J25" i="22"/>
  <c r="J26" i="22"/>
  <c r="J27" i="22"/>
  <c r="J28" i="22"/>
  <c r="J29" i="22"/>
  <c r="J30" i="22"/>
  <c r="J31" i="22"/>
  <c r="J32" i="22"/>
  <c r="J8" i="22"/>
  <c r="I9" i="22"/>
  <c r="I10" i="22"/>
  <c r="I11" i="22"/>
  <c r="I12" i="22"/>
  <c r="I13" i="22"/>
  <c r="I14" i="22"/>
  <c r="I15" i="22"/>
  <c r="I16" i="22"/>
  <c r="I17" i="22"/>
  <c r="I18" i="22"/>
  <c r="I19" i="22"/>
  <c r="I20" i="22"/>
  <c r="I21" i="22"/>
  <c r="I22" i="22"/>
  <c r="I23" i="22"/>
  <c r="I24" i="22"/>
  <c r="I25" i="22"/>
  <c r="I26" i="22"/>
  <c r="I27" i="22"/>
  <c r="I28" i="22"/>
  <c r="I29" i="22"/>
  <c r="I30" i="22"/>
  <c r="I31" i="22"/>
  <c r="I32"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I8" i="22"/>
  <c r="H9" i="22"/>
  <c r="H10" i="22"/>
  <c r="H11" i="22"/>
  <c r="H12" i="22"/>
  <c r="H13" i="22"/>
  <c r="H14" i="22"/>
  <c r="H15" i="22"/>
  <c r="H16" i="22"/>
  <c r="H17" i="22"/>
  <c r="H18" i="22"/>
  <c r="H19" i="22"/>
  <c r="H20" i="22"/>
  <c r="H21" i="22"/>
  <c r="H22" i="22"/>
  <c r="H23" i="22"/>
  <c r="H24" i="22"/>
  <c r="H25" i="22"/>
  <c r="H26" i="22"/>
  <c r="H27" i="22"/>
  <c r="H28" i="22"/>
  <c r="H29" i="22"/>
  <c r="H30" i="22"/>
  <c r="H31" i="22"/>
  <c r="H32" i="22"/>
  <c r="H8" i="22"/>
  <c r="V37" i="22" l="1"/>
  <c r="AD33" i="22"/>
  <c r="M38" i="22"/>
  <c r="G38" i="35"/>
  <c r="G36" i="22"/>
  <c r="Y37" i="22"/>
  <c r="K37" i="22"/>
  <c r="O37" i="22"/>
  <c r="H33" i="22"/>
  <c r="U33" i="22"/>
  <c r="AC36" i="22"/>
  <c r="AE38" i="22"/>
  <c r="W36" i="22"/>
  <c r="N33" i="22"/>
  <c r="I33" i="22"/>
  <c r="H37" i="22"/>
  <c r="M36" i="22"/>
  <c r="Z38" i="22"/>
  <c r="S33" i="22"/>
  <c r="J33" i="22"/>
  <c r="M33" i="22"/>
  <c r="T33" i="22"/>
  <c r="W33" i="22"/>
  <c r="O38" i="22"/>
  <c r="H38" i="22"/>
  <c r="H36" i="22"/>
  <c r="G38" i="22"/>
  <c r="I38" i="22"/>
  <c r="AD37" i="22"/>
  <c r="N37" i="22"/>
  <c r="AE37" i="22"/>
  <c r="T38" i="22"/>
  <c r="Y36" i="22"/>
  <c r="U36" i="22"/>
  <c r="AD36" i="22"/>
  <c r="J38" i="22"/>
  <c r="K36" i="22"/>
  <c r="V33" i="22"/>
  <c r="R38" i="22"/>
  <c r="AB33" i="22"/>
  <c r="T37" i="22"/>
  <c r="V36" i="22"/>
  <c r="N38" i="22"/>
  <c r="G33" i="22"/>
  <c r="Q36" i="22"/>
  <c r="AC33" i="22"/>
  <c r="Y33" i="22"/>
  <c r="W38" i="22"/>
  <c r="Z37" i="22"/>
  <c r="U38" i="22"/>
  <c r="AA37" i="22"/>
  <c r="S36" i="22"/>
  <c r="I36" i="22"/>
  <c r="X36" i="22"/>
  <c r="AC38" i="22"/>
  <c r="L37" i="22"/>
  <c r="S38" i="22"/>
  <c r="AA36" i="22"/>
  <c r="AB36" i="22"/>
  <c r="N36" i="22"/>
  <c r="P37" i="22"/>
  <c r="R33" i="22"/>
  <c r="L38" i="22"/>
  <c r="P33" i="22"/>
  <c r="V38" i="22"/>
  <c r="AC37" i="22"/>
  <c r="M37" i="22"/>
  <c r="K33" i="22"/>
  <c r="Y38" i="22"/>
  <c r="L36" i="22"/>
  <c r="J36" i="22"/>
  <c r="P38" i="22"/>
  <c r="O36" i="22"/>
  <c r="W37" i="22"/>
  <c r="S37" i="22"/>
  <c r="AA33" i="22"/>
  <c r="P36" i="22"/>
  <c r="X33" i="22"/>
  <c r="AB37" i="22"/>
  <c r="AA38" i="22"/>
  <c r="U37" i="22"/>
  <c r="AB38" i="22"/>
  <c r="Q38" i="22"/>
  <c r="I37" i="22"/>
  <c r="AE36" i="22"/>
  <c r="X38" i="22"/>
  <c r="Z36" i="22"/>
  <c r="Z33" i="22"/>
  <c r="K38" i="22"/>
  <c r="T36" i="22"/>
  <c r="Q33" i="22"/>
  <c r="AD38" i="22"/>
  <c r="R36" i="22"/>
  <c r="Q37" i="22"/>
  <c r="G37" i="22"/>
  <c r="O33" i="22"/>
  <c r="X37" i="22"/>
  <c r="L33" i="22"/>
  <c r="J37" i="22"/>
  <c r="R37" i="22"/>
  <c r="G38" i="38"/>
  <c r="G37" i="38"/>
  <c r="G36" i="38"/>
  <c r="G33" i="38"/>
  <c r="G36" i="37"/>
  <c r="G33" i="37"/>
  <c r="G38" i="37"/>
  <c r="G37" i="37"/>
  <c r="G33" i="36"/>
  <c r="G36" i="36"/>
  <c r="G37" i="36"/>
  <c r="G38" i="36"/>
  <c r="G37" i="35"/>
  <c r="G36" i="35"/>
  <c r="G33" i="35"/>
  <c r="G37" i="11" l="1"/>
  <c r="G36" i="11"/>
  <c r="G38" i="11"/>
</calcChain>
</file>

<file path=xl/sharedStrings.xml><?xml version="1.0" encoding="utf-8"?>
<sst xmlns="http://schemas.openxmlformats.org/spreadsheetml/2006/main" count="140" uniqueCount="59">
  <si>
    <t>City #</t>
  </si>
  <si>
    <t>Latitude</t>
  </si>
  <si>
    <t>Longitude</t>
  </si>
  <si>
    <t>Population</t>
  </si>
  <si>
    <t>COG 1</t>
  </si>
  <si>
    <t>COG 2</t>
  </si>
  <si>
    <t>COG 3</t>
  </si>
  <si>
    <t>COG 4</t>
  </si>
  <si>
    <t>COG 5</t>
  </si>
  <si>
    <t>COG 6</t>
  </si>
  <si>
    <t>COG 7</t>
  </si>
  <si>
    <t>COG 8</t>
  </si>
  <si>
    <t>COG 9</t>
  </si>
  <si>
    <t>COG 10</t>
  </si>
  <si>
    <t>COG 11</t>
  </si>
  <si>
    <t>COG 12</t>
  </si>
  <si>
    <t>COG 13</t>
  </si>
  <si>
    <t>COG 14</t>
  </si>
  <si>
    <t>COG 15</t>
  </si>
  <si>
    <t>COG 16</t>
  </si>
  <si>
    <t>COG 17</t>
  </si>
  <si>
    <t>COG 18</t>
  </si>
  <si>
    <t>COG 19</t>
  </si>
  <si>
    <t>COG 20</t>
  </si>
  <si>
    <t>COG 21</t>
  </si>
  <si>
    <t>COG 22</t>
  </si>
  <si>
    <t>COG 23</t>
  </si>
  <si>
    <t>COG 24</t>
  </si>
  <si>
    <t>COG 25</t>
  </si>
  <si>
    <t>Capital Location:</t>
  </si>
  <si>
    <t>Approx Dist to Capital (Miles)</t>
  </si>
  <si>
    <t>&lt;&lt;--- Weighted Average Distance</t>
  </si>
  <si>
    <t>Percent of Citizens Within Certain Distance to Capital</t>
  </si>
  <si>
    <t>% within 100 miles</t>
  </si>
  <si>
    <t>% within 200 miles</t>
  </si>
  <si>
    <t>% within 300 miles</t>
  </si>
  <si>
    <t>Logistica</t>
  </si>
  <si>
    <t>Notes on this sheet:</t>
  </si>
  <si>
    <t>In the input cell, you determine where the capital city should be located.  In this tab, we've put it at point 0,0 (On Earth, this is somehere just off the coast east coast of Africa)</t>
  </si>
  <si>
    <t>Input Cells are Orange.  There are just two inputs in this tab</t>
  </si>
  <si>
    <t>Note:  There was a typo in the book.  The latitude should have been negative.  Since this just switches hemispheres, no calculations change.  For the curious, on Earth, Logistica would sit in Queensland, Australia and stretch out into the ocean</t>
  </si>
  <si>
    <t>The tables show the approximiate distance to the capital for each city, the weighted average distance (per citizen), and the percent of citizens within various distance to the capital</t>
  </si>
  <si>
    <t>The map will plot a square when the capital location falls within the general area of Logisica</t>
  </si>
  <si>
    <t>In this tab, we've plotted the geographic center as approximiately (-21, 147.5)</t>
  </si>
  <si>
    <t>Same layout as previous tab</t>
  </si>
  <si>
    <t>In this tab, we've calculated the physics COG with the formulas shown in the book</t>
  </si>
  <si>
    <t>In this tab, we are just picking City 5 as the capital</t>
  </si>
  <si>
    <t>In this tab, we are just picking City 16 as the capital</t>
  </si>
  <si>
    <t>In this tab, we are just picking City 11 as the capital</t>
  </si>
  <si>
    <t>Approx Distance to Capital for Each City (miles)</t>
  </si>
  <si>
    <t>In this sheet, columns G to AE show the results for each city (COG 1 = City 1 as the capital, COG 2 = City 2 as the capital, and so on)</t>
  </si>
  <si>
    <t>Row 33 shows the weighted average distance for each of the solutions</t>
  </si>
  <si>
    <t>The table at the bottom gives the percent of citizens within a certain distance of the capital cities.</t>
  </si>
  <si>
    <t>City</t>
  </si>
  <si>
    <t>Capital</t>
  </si>
  <si>
    <t>Western Capital</t>
  </si>
  <si>
    <t>Lat</t>
  </si>
  <si>
    <t>Long</t>
  </si>
  <si>
    <t>Avg. Distance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</si>
</sst>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6" x14ac:knownFonts="1">
    <font>
      <sz val="10"/>
      <name val="Arial"/>
    </font>
    <font>
      <sz val="10"/>
      <name val="Arial"/>
      <family val="2"/>
    </font>
    <font>
      <sz val="8"/>
      <name val="Arial"/>
      <family val="2"/>
    </font>
    <font>
      <b/>
      <sz val="10"/>
      <name val="Arial"/>
      <family val="2"/>
    </font>
    <font>
      <sz val="11"/>
      <color rgb="FF3F3F76"/>
      <name val="Calibri"/>
      <family val="2"/>
      <scheme val="minor"/>
    </font>
    <font>
      <b/>
      <sz val="18"/>
      <name val="Arial"/>
      <family val="2"/>
    </font>
  </fonts>
  <fills count="4">
    <fill>
      <patternFill patternType="none"/>
    </fill>
    <fill>
      <patternFill patternType="gray125"/>
    </fill>
    <fill>
      <patternFill patternType="solid">
        <fgColor rgb="FFFFCC99"/>
      </patternFill>
    </fill>
    <fill>
      <patternFill patternType="solid">
        <fgColor rgb="FF00B050"/>
        <bgColor indexed="64"/>
      </patternFill>
    </fill>
  </fills>
  <borders count="18">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2" borderId="16" applyNumberFormat="0" applyAlignment="0" applyProtection="0"/>
  </cellStyleXfs>
  <cellXfs count="75">
    <xf numFmtId="0" fontId="0" fillId="0" borderId="0" xfId="0"/>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3" fillId="0" borderId="4" xfId="0" applyFont="1" applyBorder="1" applyAlignment="1">
      <alignment horizontal="right"/>
    </xf>
    <xf numFmtId="0" fontId="3" fillId="0" borderId="5" xfId="0" applyFont="1" applyBorder="1"/>
    <xf numFmtId="0" fontId="1" fillId="0" borderId="0" xfId="0" applyFont="1" applyFill="1" applyBorder="1"/>
    <xf numFmtId="1" fontId="0" fillId="0" borderId="13" xfId="0" applyNumberFormat="1" applyBorder="1"/>
    <xf numFmtId="1" fontId="0" fillId="0" borderId="14" xfId="0" applyNumberFormat="1" applyBorder="1"/>
    <xf numFmtId="1" fontId="0" fillId="0" borderId="15" xfId="0" applyNumberFormat="1" applyBorder="1"/>
    <xf numFmtId="164" fontId="0" fillId="0" borderId="6" xfId="0" applyNumberFormat="1" applyBorder="1"/>
    <xf numFmtId="164" fontId="1" fillId="0" borderId="14" xfId="1" applyNumberFormat="1" applyBorder="1"/>
    <xf numFmtId="9" fontId="0" fillId="0" borderId="0" xfId="0" applyNumberFormat="1"/>
    <xf numFmtId="1" fontId="0" fillId="0" borderId="0" xfId="0" applyNumberFormat="1" applyBorder="1"/>
    <xf numFmtId="164" fontId="0" fillId="0" borderId="7" xfId="0" applyNumberFormat="1" applyBorder="1"/>
    <xf numFmtId="1" fontId="0" fillId="0" borderId="11" xfId="0" applyNumberFormat="1" applyBorder="1"/>
    <xf numFmtId="1" fontId="0" fillId="0" borderId="12" xfId="0" applyNumberFormat="1" applyBorder="1"/>
    <xf numFmtId="1" fontId="0" fillId="0" borderId="1" xfId="0" applyNumberFormat="1" applyBorder="1"/>
    <xf numFmtId="1" fontId="0" fillId="0" borderId="2" xfId="0" applyNumberFormat="1" applyBorder="1"/>
    <xf numFmtId="1" fontId="0" fillId="0" borderId="3" xfId="0" applyNumberFormat="1" applyBorder="1"/>
    <xf numFmtId="0" fontId="0" fillId="0" borderId="4" xfId="0" applyFill="1" applyBorder="1"/>
    <xf numFmtId="0" fontId="0" fillId="0" borderId="5" xfId="0" applyFill="1" applyBorder="1"/>
    <xf numFmtId="0" fontId="0" fillId="0" borderId="6" xfId="0" applyFill="1" applyBorder="1"/>
    <xf numFmtId="164" fontId="0" fillId="0" borderId="0" xfId="0" applyNumberFormat="1"/>
    <xf numFmtId="164" fontId="1" fillId="0" borderId="0" xfId="1" applyNumberFormat="1" applyBorder="1"/>
    <xf numFmtId="0" fontId="1" fillId="0" borderId="0" xfId="0" applyFont="1" applyBorder="1"/>
    <xf numFmtId="0" fontId="0" fillId="0" borderId="7" xfId="0" applyFont="1" applyFill="1" applyBorder="1"/>
    <xf numFmtId="0" fontId="1" fillId="0" borderId="0" xfId="0" applyFont="1"/>
    <xf numFmtId="0" fontId="5" fillId="0" borderId="0" xfId="0" applyFont="1"/>
    <xf numFmtId="1" fontId="0" fillId="0" borderId="8" xfId="0" applyNumberFormat="1" applyBorder="1"/>
    <xf numFmtId="1" fontId="0" fillId="0" borderId="9" xfId="0" applyNumberFormat="1" applyBorder="1"/>
    <xf numFmtId="1" fontId="0" fillId="0" borderId="10" xfId="0" applyNumberFormat="1" applyBorder="1"/>
    <xf numFmtId="0" fontId="1" fillId="0" borderId="1" xfId="0" applyFont="1" applyBorder="1"/>
    <xf numFmtId="9" fontId="1" fillId="0" borderId="14" xfId="2" applyBorder="1"/>
    <xf numFmtId="0" fontId="1" fillId="0" borderId="2" xfId="0" applyFont="1" applyBorder="1"/>
    <xf numFmtId="9" fontId="1" fillId="0" borderId="15" xfId="2" applyBorder="1"/>
    <xf numFmtId="0" fontId="1" fillId="0" borderId="4" xfId="0" applyFont="1" applyBorder="1"/>
    <xf numFmtId="0" fontId="4" fillId="2" borderId="16" xfId="3"/>
    <xf numFmtId="0" fontId="4" fillId="2" borderId="17" xfId="3" applyBorder="1"/>
    <xf numFmtId="0" fontId="1" fillId="0" borderId="7" xfId="0" applyFont="1" applyFill="1" applyBorder="1"/>
    <xf numFmtId="0" fontId="1" fillId="0" borderId="8" xfId="0" applyFont="1" applyBorder="1"/>
    <xf numFmtId="0" fontId="1" fillId="0" borderId="9" xfId="0" applyFont="1" applyBorder="1"/>
    <xf numFmtId="0" fontId="1" fillId="0" borderId="10" xfId="0" applyFont="1" applyBorder="1"/>
    <xf numFmtId="9" fontId="0" fillId="0" borderId="11" xfId="2" applyFont="1" applyBorder="1"/>
    <xf numFmtId="9" fontId="0" fillId="0" borderId="12" xfId="2" applyFont="1" applyBorder="1"/>
    <xf numFmtId="9" fontId="0" fillId="0" borderId="13" xfId="2" applyFont="1" applyBorder="1"/>
    <xf numFmtId="9" fontId="0" fillId="0" borderId="1" xfId="2" applyFont="1" applyBorder="1"/>
    <xf numFmtId="9" fontId="0" fillId="0" borderId="0" xfId="2" applyFont="1" applyBorder="1"/>
    <xf numFmtId="9" fontId="0" fillId="0" borderId="14" xfId="2" applyFont="1" applyBorder="1"/>
    <xf numFmtId="9" fontId="0" fillId="0" borderId="2" xfId="2" applyFont="1" applyBorder="1"/>
    <xf numFmtId="9" fontId="0" fillId="0" borderId="3" xfId="2" applyFont="1" applyBorder="1"/>
    <xf numFmtId="9" fontId="0" fillId="0" borderId="15" xfId="2" applyFont="1" applyBorder="1"/>
    <xf numFmtId="0" fontId="0" fillId="0" borderId="0"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0" fillId="3" borderId="14" xfId="0" applyFill="1" applyBorder="1" applyAlignment="1">
      <alignment horizontal="center"/>
    </xf>
    <xf numFmtId="0" fontId="0" fillId="3" borderId="1" xfId="0" applyFill="1" applyBorder="1" applyAlignment="1">
      <alignment horizontal="center"/>
    </xf>
    <xf numFmtId="0" fontId="0" fillId="3" borderId="0" xfId="0" applyFill="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14" xfId="0" applyFill="1" applyBorder="1" applyAlignment="1">
      <alignment horizontal="center"/>
    </xf>
    <xf numFmtId="0" fontId="1" fillId="0" borderId="14" xfId="0" applyFont="1" applyBorder="1"/>
    <xf numFmtId="0" fontId="0" fillId="0" borderId="3" xfId="0" applyFill="1" applyBorder="1" applyAlignment="1">
      <alignment horizontal="center"/>
    </xf>
    <xf numFmtId="0" fontId="0" fillId="0" borderId="15" xfId="0" applyFill="1" applyBorder="1" applyAlignment="1">
      <alignment horizontal="center"/>
    </xf>
  </cellXfs>
  <cellStyles count="4">
    <cellStyle name="Comma" xfId="1" builtinId="3"/>
    <cellStyle name="Input" xfId="3" builtinId="20"/>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69506726457402E-2"/>
          <c:y val="2.1739130434782608E-2"/>
          <c:w val="0.87213425244921305"/>
          <c:h val="0.97035573122529639"/>
        </c:manualLayout>
      </c:layout>
      <c:scatterChart>
        <c:scatterStyle val="lineMarker"/>
        <c:varyColors val="0"/>
        <c:ser>
          <c:idx val="0"/>
          <c:order val="0"/>
          <c:tx>
            <c:strRef>
              <c:f>'Logistica Map'!$C$8</c:f>
              <c:strCache>
                <c:ptCount val="1"/>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42E-3"/>
                  <c:y val="-2.01409869083585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Map'!$E$8</c:f>
              <c:numCache>
                <c:formatCode>General</c:formatCode>
                <c:ptCount val="1"/>
              </c:numCache>
            </c:numRef>
          </c:xVal>
          <c:yVal>
            <c:numRef>
              <c:f>'Logistica Map'!$D$8</c:f>
              <c:numCache>
                <c:formatCode>General</c:formatCode>
                <c:ptCount val="1"/>
              </c:numCache>
            </c:numRef>
          </c:yVal>
          <c:smooth val="0"/>
        </c:ser>
        <c:ser>
          <c:idx val="1"/>
          <c:order val="1"/>
          <c:tx>
            <c:v>COG</c:v>
          </c:tx>
          <c:spPr>
            <a:ln w="3175">
              <a:solidFill>
                <a:srgbClr val="FF0000"/>
              </a:solidFill>
              <a:prstDash val="solid"/>
            </a:ln>
          </c:spPr>
          <c:marker>
            <c:symbol val="x"/>
            <c:size val="6"/>
            <c:spPr>
              <a:solidFill>
                <a:srgbClr val="FF0000"/>
              </a:solidFill>
              <a:ln>
                <a:solidFill>
                  <a:srgbClr val="FF0000"/>
                </a:solidFill>
                <a:prstDash val="solid"/>
              </a:ln>
            </c:spPr>
          </c:marker>
          <c:xVal>
            <c:numRef>
              <c:f>'Logistica Map'!$E$33</c:f>
              <c:numCache>
                <c:formatCode>General</c:formatCode>
                <c:ptCount val="1"/>
                <c:pt idx="0">
                  <c:v>142.80000000000001</c:v>
                </c:pt>
              </c:numCache>
            </c:numRef>
          </c:xVal>
          <c:yVal>
            <c:numRef>
              <c:f>'Logistica Map'!$D$33</c:f>
              <c:numCache>
                <c:formatCode>General</c:formatCode>
                <c:ptCount val="1"/>
                <c:pt idx="0">
                  <c:v>-19.399999999999999</c:v>
                </c:pt>
              </c:numCache>
            </c:numRef>
          </c:yVal>
          <c:smooth val="0"/>
        </c:ser>
        <c:ser>
          <c:idx val="2"/>
          <c:order val="2"/>
          <c:tx>
            <c:strRef>
              <c:f>'Logistica Map'!$C$9</c:f>
              <c:strCache>
                <c:ptCount val="1"/>
              </c:strCache>
            </c:strRef>
          </c:tx>
          <c:spPr>
            <a:ln w="28575">
              <a:noFill/>
            </a:ln>
          </c:spPr>
          <c:marker>
            <c:symbol val="diamond"/>
            <c:size val="5"/>
            <c:spPr>
              <a:solidFill>
                <a:srgbClr val="0000FF"/>
              </a:solidFill>
              <a:ln>
                <a:solidFill>
                  <a:srgbClr val="0000FF"/>
                </a:solidFill>
                <a:prstDash val="solid"/>
              </a:ln>
            </c:spPr>
          </c:marker>
          <c:dLbls>
            <c:dLbl>
              <c:idx val="0"/>
              <c:layout>
                <c:manualLayout>
                  <c:x val="-9.768009768009768E-3"/>
                  <c:y val="0"/>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Map'!$E$9</c:f>
              <c:numCache>
                <c:formatCode>General</c:formatCode>
                <c:ptCount val="1"/>
              </c:numCache>
            </c:numRef>
          </c:xVal>
          <c:yVal>
            <c:numRef>
              <c:f>'Logistica Map'!$D$9</c:f>
              <c:numCache>
                <c:formatCode>General</c:formatCode>
                <c:ptCount val="1"/>
              </c:numCache>
            </c:numRef>
          </c:yVal>
          <c:smooth val="0"/>
        </c:ser>
        <c:ser>
          <c:idx val="3"/>
          <c:order val="3"/>
          <c:tx>
            <c:strRef>
              <c:f>'Logistica Map'!$C$10</c:f>
              <c:strCache>
                <c:ptCount val="1"/>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Map'!$E$10</c:f>
              <c:numCache>
                <c:formatCode>General</c:formatCode>
                <c:ptCount val="1"/>
              </c:numCache>
            </c:numRef>
          </c:xVal>
          <c:yVal>
            <c:numRef>
              <c:f>'Logistica Map'!$D$10</c:f>
              <c:numCache>
                <c:formatCode>General</c:formatCode>
                <c:ptCount val="1"/>
              </c:numCache>
            </c:numRef>
          </c:yVal>
          <c:smooth val="0"/>
        </c:ser>
        <c:ser>
          <c:idx val="4"/>
          <c:order val="4"/>
          <c:tx>
            <c:strRef>
              <c:f>'Logistica Map'!$C$11</c:f>
              <c:strCache>
                <c:ptCount val="1"/>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Map'!$E$11</c:f>
              <c:numCache>
                <c:formatCode>General</c:formatCode>
                <c:ptCount val="1"/>
              </c:numCache>
            </c:numRef>
          </c:xVal>
          <c:yVal>
            <c:numRef>
              <c:f>'Logistica Map'!$D$11</c:f>
              <c:numCache>
                <c:formatCode>General</c:formatCode>
                <c:ptCount val="1"/>
              </c:numCache>
            </c:numRef>
          </c:yVal>
          <c:smooth val="0"/>
        </c:ser>
        <c:ser>
          <c:idx val="5"/>
          <c:order val="5"/>
          <c:tx>
            <c:strRef>
              <c:f>'Logistica Map'!$C$12</c:f>
              <c:strCache>
                <c:ptCount val="1"/>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Map'!$E$12</c:f>
              <c:numCache>
                <c:formatCode>General</c:formatCode>
                <c:ptCount val="1"/>
              </c:numCache>
            </c:numRef>
          </c:xVal>
          <c:yVal>
            <c:numRef>
              <c:f>'Logistica Map'!$D$12</c:f>
              <c:numCache>
                <c:formatCode>General</c:formatCode>
                <c:ptCount val="1"/>
              </c:numCache>
            </c:numRef>
          </c:yVal>
          <c:smooth val="0"/>
        </c:ser>
        <c:ser>
          <c:idx val="6"/>
          <c:order val="6"/>
          <c:tx>
            <c:strRef>
              <c:f>'Logistica Map'!$C$13</c:f>
              <c:strCache>
                <c:ptCount val="1"/>
                <c:pt idx="0">
                  <c:v>6</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867E-3"/>
                  <c:y val="-3.2225579053373615E-2"/>
                </c:manualLayout>
              </c:layout>
              <c:showLegendKey val="0"/>
              <c:showVal val="0"/>
              <c:showCatName val="0"/>
              <c:showSerName val="1"/>
              <c:showPercent val="0"/>
              <c:showBubbleSize val="0"/>
              <c:extLst>
                <c:ext xmlns:c15="http://schemas.microsoft.com/office/drawing/2012/chart" uri="{CE6537A1-D6FC-4f65-9D91-7224C49458BB}">
                  <c15:layout/>
                </c:ext>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Map'!$E$13</c:f>
              <c:numCache>
                <c:formatCode>General</c:formatCode>
                <c:ptCount val="1"/>
                <c:pt idx="0">
                  <c:v>144.9</c:v>
                </c:pt>
              </c:numCache>
            </c:numRef>
          </c:xVal>
          <c:yVal>
            <c:numRef>
              <c:f>'Logistica Map'!$D$13</c:f>
              <c:numCache>
                <c:formatCode>General</c:formatCode>
                <c:ptCount val="1"/>
                <c:pt idx="0">
                  <c:v>-17.2</c:v>
                </c:pt>
              </c:numCache>
            </c:numRef>
          </c:yVal>
          <c:smooth val="0"/>
        </c:ser>
        <c:ser>
          <c:idx val="7"/>
          <c:order val="7"/>
          <c:tx>
            <c:strRef>
              <c:f>'Logistica Map'!$C$14</c:f>
              <c:strCache>
                <c:ptCount val="1"/>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Map'!$E$14</c:f>
              <c:numCache>
                <c:formatCode>General</c:formatCode>
                <c:ptCount val="1"/>
              </c:numCache>
            </c:numRef>
          </c:xVal>
          <c:yVal>
            <c:numRef>
              <c:f>'Logistica Map'!$D$14</c:f>
              <c:numCache>
                <c:formatCode>General</c:formatCode>
                <c:ptCount val="1"/>
              </c:numCache>
            </c:numRef>
          </c:yVal>
          <c:smooth val="0"/>
        </c:ser>
        <c:ser>
          <c:idx val="8"/>
          <c:order val="8"/>
          <c:tx>
            <c:strRef>
              <c:f>'Logistica Map'!$C$15</c:f>
              <c:strCache>
                <c:ptCount val="1"/>
                <c:pt idx="0">
                  <c:v>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Map'!$E$15</c:f>
              <c:numCache>
                <c:formatCode>General</c:formatCode>
                <c:ptCount val="1"/>
                <c:pt idx="0">
                  <c:v>147.1</c:v>
                </c:pt>
              </c:numCache>
            </c:numRef>
          </c:xVal>
          <c:yVal>
            <c:numRef>
              <c:f>'Logistica Map'!$D$15</c:f>
              <c:numCache>
                <c:formatCode>General</c:formatCode>
                <c:ptCount val="1"/>
                <c:pt idx="0">
                  <c:v>-17.399999999999999</c:v>
                </c:pt>
              </c:numCache>
            </c:numRef>
          </c:yVal>
          <c:smooth val="0"/>
        </c:ser>
        <c:ser>
          <c:idx val="9"/>
          <c:order val="9"/>
          <c:tx>
            <c:strRef>
              <c:f>'Logistica Map'!$C$16</c:f>
              <c:strCache>
                <c:ptCount val="1"/>
                <c:pt idx="0">
                  <c:v>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Map'!$E$16</c:f>
              <c:numCache>
                <c:formatCode>General</c:formatCode>
                <c:ptCount val="1"/>
                <c:pt idx="0">
                  <c:v>141.1</c:v>
                </c:pt>
              </c:numCache>
            </c:numRef>
          </c:xVal>
          <c:yVal>
            <c:numRef>
              <c:f>'Logistica Map'!$D$16</c:f>
              <c:numCache>
                <c:formatCode>General</c:formatCode>
                <c:ptCount val="1"/>
                <c:pt idx="0">
                  <c:v>-17.5</c:v>
                </c:pt>
              </c:numCache>
            </c:numRef>
          </c:yVal>
          <c:smooth val="0"/>
        </c:ser>
        <c:ser>
          <c:idx val="10"/>
          <c:order val="10"/>
          <c:tx>
            <c:strRef>
              <c:f>'Logistica Map'!$C$17</c:f>
              <c:strCache>
                <c:ptCount val="1"/>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Map'!$E$17</c:f>
              <c:numCache>
                <c:formatCode>General</c:formatCode>
                <c:ptCount val="1"/>
              </c:numCache>
            </c:numRef>
          </c:xVal>
          <c:yVal>
            <c:numRef>
              <c:f>'Logistica Map'!$D$17</c:f>
              <c:numCache>
                <c:formatCode>General</c:formatCode>
                <c:ptCount val="1"/>
              </c:numCache>
            </c:numRef>
          </c:yVal>
          <c:smooth val="0"/>
        </c:ser>
        <c:ser>
          <c:idx val="11"/>
          <c:order val="11"/>
          <c:tx>
            <c:strRef>
              <c:f>'Logistica Map'!$C$18</c:f>
              <c:strCache>
                <c:ptCount val="1"/>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Map'!$E$18</c:f>
              <c:numCache>
                <c:formatCode>General</c:formatCode>
                <c:ptCount val="1"/>
              </c:numCache>
            </c:numRef>
          </c:xVal>
          <c:yVal>
            <c:numRef>
              <c:f>'Logistica Map'!$D$18</c:f>
              <c:numCache>
                <c:formatCode>General</c:formatCode>
                <c:ptCount val="1"/>
              </c:numCache>
            </c:numRef>
          </c:yVal>
          <c:smooth val="0"/>
        </c:ser>
        <c:ser>
          <c:idx val="12"/>
          <c:order val="12"/>
          <c:tx>
            <c:strRef>
              <c:f>'Logistica Map'!$C$19</c:f>
              <c:strCache>
                <c:ptCount val="1"/>
                <c:pt idx="0">
                  <c:v>12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Map'!$E$19</c:f>
              <c:numCache>
                <c:formatCode>General</c:formatCode>
                <c:ptCount val="1"/>
                <c:pt idx="0">
                  <c:v>144.6</c:v>
                </c:pt>
              </c:numCache>
            </c:numRef>
          </c:xVal>
          <c:yVal>
            <c:numRef>
              <c:f>'Logistica Map'!$D$19</c:f>
              <c:numCache>
                <c:formatCode>General</c:formatCode>
                <c:ptCount val="1"/>
                <c:pt idx="0">
                  <c:v>-18</c:v>
                </c:pt>
              </c:numCache>
            </c:numRef>
          </c:yVal>
          <c:smooth val="0"/>
        </c:ser>
        <c:ser>
          <c:idx val="13"/>
          <c:order val="13"/>
          <c:tx>
            <c:strRef>
              <c:f>'Logistica Map'!$C$20</c:f>
              <c:strCache>
                <c:ptCount val="1"/>
                <c:pt idx="0">
                  <c:v>13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Map'!$E$20</c:f>
              <c:numCache>
                <c:formatCode>General</c:formatCode>
                <c:ptCount val="1"/>
                <c:pt idx="0">
                  <c:v>142.4</c:v>
                </c:pt>
              </c:numCache>
            </c:numRef>
          </c:xVal>
          <c:yVal>
            <c:numRef>
              <c:f>'Logistica Map'!$D$20</c:f>
              <c:numCache>
                <c:formatCode>General</c:formatCode>
                <c:ptCount val="1"/>
                <c:pt idx="0">
                  <c:v>-18.399999999999999</c:v>
                </c:pt>
              </c:numCache>
            </c:numRef>
          </c:yVal>
          <c:smooth val="0"/>
        </c:ser>
        <c:ser>
          <c:idx val="14"/>
          <c:order val="14"/>
          <c:tx>
            <c:strRef>
              <c:f>'Logistica Map'!$C$21</c:f>
              <c:strCache>
                <c:ptCount val="1"/>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Map'!$E$21</c:f>
              <c:numCache>
                <c:formatCode>General</c:formatCode>
                <c:ptCount val="1"/>
              </c:numCache>
            </c:numRef>
          </c:xVal>
          <c:yVal>
            <c:numRef>
              <c:f>'Logistica Map'!$D$21</c:f>
              <c:numCache>
                <c:formatCode>General</c:formatCode>
                <c:ptCount val="1"/>
              </c:numCache>
            </c:numRef>
          </c:yVal>
          <c:smooth val="0"/>
        </c:ser>
        <c:ser>
          <c:idx val="15"/>
          <c:order val="15"/>
          <c:tx>
            <c:strRef>
              <c:f>'Logistica Map'!$C$22</c:f>
              <c:strCache>
                <c:ptCount val="1"/>
                <c:pt idx="0">
                  <c:v>15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Map'!$E$22</c:f>
              <c:numCache>
                <c:formatCode>General</c:formatCode>
                <c:ptCount val="1"/>
                <c:pt idx="0">
                  <c:v>148.30000000000001</c:v>
                </c:pt>
              </c:numCache>
            </c:numRef>
          </c:xVal>
          <c:yVal>
            <c:numRef>
              <c:f>'Logistica Map'!$D$22</c:f>
              <c:numCache>
                <c:formatCode>General</c:formatCode>
                <c:ptCount val="1"/>
                <c:pt idx="0">
                  <c:v>-19.3</c:v>
                </c:pt>
              </c:numCache>
            </c:numRef>
          </c:yVal>
          <c:smooth val="0"/>
        </c:ser>
        <c:ser>
          <c:idx val="16"/>
          <c:order val="16"/>
          <c:tx>
            <c:strRef>
              <c:f>'Logistica Map'!$C$23</c:f>
              <c:strCache>
                <c:ptCount val="1"/>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Map'!$E$23</c:f>
              <c:numCache>
                <c:formatCode>General</c:formatCode>
                <c:ptCount val="1"/>
              </c:numCache>
            </c:numRef>
          </c:xVal>
          <c:yVal>
            <c:numRef>
              <c:f>'Logistica Map'!$D$23</c:f>
              <c:numCache>
                <c:formatCode>General</c:formatCode>
                <c:ptCount val="1"/>
              </c:numCache>
            </c:numRef>
          </c:yVal>
          <c:smooth val="0"/>
        </c:ser>
        <c:ser>
          <c:idx val="17"/>
          <c:order val="17"/>
          <c:tx>
            <c:strRef>
              <c:f>'Logistica Map'!$C$24</c:f>
              <c:strCache>
                <c:ptCount val="1"/>
                <c:pt idx="0">
                  <c:v>17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Map'!$E$24</c:f>
              <c:numCache>
                <c:formatCode>General</c:formatCode>
                <c:ptCount val="1"/>
                <c:pt idx="0">
                  <c:v>142.80000000000001</c:v>
                </c:pt>
              </c:numCache>
            </c:numRef>
          </c:xVal>
          <c:yVal>
            <c:numRef>
              <c:f>'Logistica Map'!$D$24</c:f>
              <c:numCache>
                <c:formatCode>General</c:formatCode>
                <c:ptCount val="1"/>
                <c:pt idx="0">
                  <c:v>-19.399999999999999</c:v>
                </c:pt>
              </c:numCache>
            </c:numRef>
          </c:yVal>
          <c:smooth val="0"/>
        </c:ser>
        <c:ser>
          <c:idx val="18"/>
          <c:order val="18"/>
          <c:tx>
            <c:strRef>
              <c:f>'Logistica Map'!$C$25</c:f>
              <c:strCache>
                <c:ptCount val="1"/>
                <c:pt idx="0">
                  <c:v>18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Map'!$E$25</c:f>
              <c:numCache>
                <c:formatCode>General</c:formatCode>
                <c:ptCount val="1"/>
                <c:pt idx="0">
                  <c:v>143.69999999999999</c:v>
                </c:pt>
              </c:numCache>
            </c:numRef>
          </c:xVal>
          <c:yVal>
            <c:numRef>
              <c:f>'Logistica Map'!$D$25</c:f>
              <c:numCache>
                <c:formatCode>General</c:formatCode>
                <c:ptCount val="1"/>
                <c:pt idx="0">
                  <c:v>-19.899999999999999</c:v>
                </c:pt>
              </c:numCache>
            </c:numRef>
          </c:yVal>
          <c:smooth val="0"/>
        </c:ser>
        <c:ser>
          <c:idx val="19"/>
          <c:order val="19"/>
          <c:tx>
            <c:strRef>
              <c:f>'Logistica Map'!$C$26</c:f>
              <c:strCache>
                <c:ptCount val="1"/>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Map'!$E$26</c:f>
              <c:numCache>
                <c:formatCode>General</c:formatCode>
                <c:ptCount val="1"/>
              </c:numCache>
            </c:numRef>
          </c:xVal>
          <c:yVal>
            <c:numRef>
              <c:f>'Logistica Map'!$D$26</c:f>
              <c:numCache>
                <c:formatCode>General</c:formatCode>
                <c:ptCount val="1"/>
              </c:numCache>
            </c:numRef>
          </c:yVal>
          <c:smooth val="0"/>
        </c:ser>
        <c:ser>
          <c:idx val="20"/>
          <c:order val="20"/>
          <c:tx>
            <c:strRef>
              <c:f>'Logistica Map'!$C$27</c:f>
              <c:strCache>
                <c:ptCount val="1"/>
                <c:pt idx="0">
                  <c:v>20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Map'!$E$27</c:f>
              <c:numCache>
                <c:formatCode>General</c:formatCode>
                <c:ptCount val="1"/>
                <c:pt idx="0">
                  <c:v>143.69999999999999</c:v>
                </c:pt>
              </c:numCache>
            </c:numRef>
          </c:xVal>
          <c:yVal>
            <c:numRef>
              <c:f>'Logistica Map'!$D$27</c:f>
              <c:numCache>
                <c:formatCode>General</c:formatCode>
                <c:ptCount val="1"/>
                <c:pt idx="0">
                  <c:v>-21.2</c:v>
                </c:pt>
              </c:numCache>
            </c:numRef>
          </c:yVal>
          <c:smooth val="0"/>
        </c:ser>
        <c:ser>
          <c:idx val="21"/>
          <c:order val="21"/>
          <c:tx>
            <c:strRef>
              <c:f>'Logistica Map'!$C$28</c:f>
              <c:strCache>
                <c:ptCount val="1"/>
              </c:strCache>
            </c:strRef>
          </c:tx>
          <c:spPr>
            <a:ln w="28575">
              <a:noFill/>
            </a:ln>
          </c:spPr>
          <c:marker>
            <c:symbol val="diamond"/>
            <c:size val="5"/>
            <c:spPr>
              <a:solidFill>
                <a:srgbClr val="0000FF"/>
              </a:solidFill>
              <a:ln>
                <a:solidFill>
                  <a:srgbClr val="0000FF"/>
                </a:solidFill>
                <a:prstDash val="solid"/>
              </a:ln>
            </c:spPr>
          </c:marker>
          <c:dLbls>
            <c:dLbl>
              <c:idx val="0"/>
              <c:layout>
                <c:manualLayout>
                  <c:x val="-2.686202686202695E-2"/>
                  <c:y val="3.625377643504532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Map'!$E$28</c:f>
              <c:numCache>
                <c:formatCode>General</c:formatCode>
                <c:ptCount val="1"/>
              </c:numCache>
            </c:numRef>
          </c:xVal>
          <c:yVal>
            <c:numRef>
              <c:f>'Logistica Map'!$D$28</c:f>
              <c:numCache>
                <c:formatCode>General</c:formatCode>
                <c:ptCount val="1"/>
              </c:numCache>
            </c:numRef>
          </c:yVal>
          <c:smooth val="0"/>
        </c:ser>
        <c:ser>
          <c:idx val="22"/>
          <c:order val="22"/>
          <c:tx>
            <c:strRef>
              <c:f>'Logistica Map'!$C$29</c:f>
              <c:strCache>
                <c:ptCount val="1"/>
                <c:pt idx="0">
                  <c:v>22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Map'!$E$29</c:f>
              <c:numCache>
                <c:formatCode>General</c:formatCode>
                <c:ptCount val="1"/>
                <c:pt idx="0">
                  <c:v>140.1</c:v>
                </c:pt>
              </c:numCache>
            </c:numRef>
          </c:xVal>
          <c:yVal>
            <c:numRef>
              <c:f>'Logistica Map'!$D$29</c:f>
              <c:numCache>
                <c:formatCode>General</c:formatCode>
                <c:ptCount val="1"/>
                <c:pt idx="0">
                  <c:v>-22.6</c:v>
                </c:pt>
              </c:numCache>
            </c:numRef>
          </c:yVal>
          <c:smooth val="0"/>
        </c:ser>
        <c:ser>
          <c:idx val="23"/>
          <c:order val="23"/>
          <c:tx>
            <c:strRef>
              <c:f>'Logistica Map'!$C$30</c:f>
              <c:strCache>
                <c:ptCount val="1"/>
              </c:strCache>
            </c:strRef>
          </c:tx>
          <c:spPr>
            <a:ln w="28575">
              <a:noFill/>
            </a:ln>
          </c:spPr>
          <c:marker>
            <c:symbol val="diamond"/>
            <c:size val="5"/>
            <c:spPr>
              <a:solidFill>
                <a:srgbClr val="0000FF"/>
              </a:solidFill>
              <a:ln>
                <a:solidFill>
                  <a:srgbClr val="0000FF"/>
                </a:solidFill>
                <a:prstDash val="solid"/>
              </a:ln>
            </c:spPr>
          </c:marker>
          <c:dLbls>
            <c:dLbl>
              <c:idx val="0"/>
              <c:layout>
                <c:manualLayout>
                  <c:x val="-2.197802197802198E-2"/>
                  <c:y val="4.0281973816717019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'Logistica Map'!$E$30</c:f>
              <c:numCache>
                <c:formatCode>General</c:formatCode>
                <c:ptCount val="1"/>
              </c:numCache>
            </c:numRef>
          </c:xVal>
          <c:yVal>
            <c:numRef>
              <c:f>'Logistica Map'!$D$30</c:f>
              <c:numCache>
                <c:formatCode>General</c:formatCode>
                <c:ptCount val="1"/>
              </c:numCache>
            </c:numRef>
          </c:yVal>
          <c:smooth val="0"/>
        </c:ser>
        <c:ser>
          <c:idx val="24"/>
          <c:order val="24"/>
          <c:tx>
            <c:strRef>
              <c:f>'Logistica Map'!$C$31</c:f>
              <c:strCache>
                <c:ptCount val="1"/>
                <c:pt idx="0">
                  <c:v>24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Map'!$E$31</c:f>
              <c:numCache>
                <c:formatCode>General</c:formatCode>
                <c:ptCount val="1"/>
                <c:pt idx="0">
                  <c:v>144.4</c:v>
                </c:pt>
              </c:numCache>
            </c:numRef>
          </c:xVal>
          <c:yVal>
            <c:numRef>
              <c:f>'Logistica Map'!$D$31</c:f>
              <c:numCache>
                <c:formatCode>General</c:formatCode>
                <c:ptCount val="1"/>
                <c:pt idx="0">
                  <c:v>-24</c:v>
                </c:pt>
              </c:numCache>
            </c:numRef>
          </c:yVal>
          <c:smooth val="0"/>
        </c:ser>
        <c:ser>
          <c:idx val="25"/>
          <c:order val="25"/>
          <c:tx>
            <c:strRef>
              <c:f>'Logistica Map'!$C$32</c:f>
              <c:strCache>
                <c:ptCount val="1"/>
                <c:pt idx="0">
                  <c:v>25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'Logistica Map'!$E$32</c:f>
              <c:numCache>
                <c:formatCode>General</c:formatCode>
                <c:ptCount val="1"/>
                <c:pt idx="0">
                  <c:v>146.4</c:v>
                </c:pt>
              </c:numCache>
            </c:numRef>
          </c:xVal>
          <c:yVal>
            <c:numRef>
              <c:f>'Logistica Map'!$D$32</c:f>
              <c:numCache>
                <c:formatCode>General</c:formatCode>
                <c:ptCount val="1"/>
                <c:pt idx="0">
                  <c:v>-24.9</c:v>
                </c:pt>
              </c:numCache>
            </c:numRef>
          </c:yVal>
          <c:smooth val="0"/>
        </c:ser>
        <c:dLbls>
          <c:showLegendKey val="0"/>
          <c:showVal val="0"/>
          <c:showCatName val="0"/>
          <c:showSerName val="0"/>
          <c:showPercent val="0"/>
          <c:showBubbleSize val="0"/>
        </c:dLbls>
        <c:axId val="468688696"/>
        <c:axId val="468692224"/>
      </c:scatterChart>
      <c:valAx>
        <c:axId val="468688696"/>
        <c:scaling>
          <c:orientation val="minMax"/>
          <c:max val="158"/>
          <c:min val="138"/>
        </c:scaling>
        <c:delete val="1"/>
        <c:axPos val="b"/>
        <c:numFmt formatCode="General" sourceLinked="1"/>
        <c:majorTickMark val="out"/>
        <c:minorTickMark val="none"/>
        <c:tickLblPos val="nextTo"/>
        <c:crossAx val="468692224"/>
        <c:crosses val="autoZero"/>
        <c:crossBetween val="midCat"/>
        <c:majorUnit val="2"/>
        <c:minorUnit val="0.4"/>
      </c:valAx>
      <c:valAx>
        <c:axId val="468692224"/>
        <c:scaling>
          <c:orientation val="minMax"/>
          <c:max val="-15"/>
          <c:min val="-27"/>
        </c:scaling>
        <c:delete val="1"/>
        <c:axPos val="l"/>
        <c:numFmt formatCode="General" sourceLinked="1"/>
        <c:majorTickMark val="out"/>
        <c:minorTickMark val="none"/>
        <c:tickLblPos val="nextTo"/>
        <c:crossAx val="468688696"/>
        <c:crosses val="autoZero"/>
        <c:crossBetween val="midCat"/>
        <c:majorUnit val="2"/>
        <c:minorUnit val="0.4"/>
      </c:valAx>
      <c:spPr>
        <a:noFill/>
        <a:ln w="25400">
          <a:noFill/>
        </a:ln>
      </c:spPr>
    </c:plotArea>
    <c:plotVisOnly val="1"/>
    <c:dispBlanksAs val="gap"/>
    <c:showDLblsOverMax val="0"/>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69506726457402E-2"/>
          <c:y val="2.1739130434782608E-2"/>
          <c:w val="0.87213425244921305"/>
          <c:h val="0.97035573122529639"/>
        </c:manualLayout>
      </c:layout>
      <c:scatterChart>
        <c:scatterStyle val="lineMarker"/>
        <c:varyColors val="0"/>
        <c:ser>
          <c:idx val="0"/>
          <c:order val="0"/>
          <c:tx>
            <c:strRef>
              <c:f>'Geographic Center'!$C$8</c:f>
              <c:strCache>
                <c:ptCount val="1"/>
                <c:pt idx="0">
                  <c:v>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42E-3"/>
                  <c:y val="-2.01409869083585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Center'!$E$8</c:f>
              <c:numCache>
                <c:formatCode>General</c:formatCode>
                <c:ptCount val="1"/>
                <c:pt idx="0">
                  <c:v>154.80000000000001</c:v>
                </c:pt>
              </c:numCache>
            </c:numRef>
          </c:xVal>
          <c:yVal>
            <c:numRef>
              <c:f>'Geographic Center'!$D$8</c:f>
              <c:numCache>
                <c:formatCode>General</c:formatCode>
                <c:ptCount val="1"/>
                <c:pt idx="0">
                  <c:v>-16.600000000000001</c:v>
                </c:pt>
              </c:numCache>
            </c:numRef>
          </c:yVal>
          <c:smooth val="0"/>
        </c:ser>
        <c:ser>
          <c:idx val="1"/>
          <c:order val="1"/>
          <c:tx>
            <c:v>COG</c:v>
          </c:tx>
          <c:spPr>
            <a:ln w="3175">
              <a:solidFill>
                <a:srgbClr val="FF0000"/>
              </a:solidFill>
              <a:prstDash val="solid"/>
            </a:ln>
          </c:spPr>
          <c:marker>
            <c:symbol val="x"/>
            <c:size val="6"/>
            <c:spPr>
              <a:solidFill>
                <a:srgbClr val="FF0000"/>
              </a:solidFill>
              <a:ln>
                <a:solidFill>
                  <a:srgbClr val="FF0000"/>
                </a:solidFill>
                <a:prstDash val="solid"/>
              </a:ln>
            </c:spPr>
          </c:marker>
          <c:xVal>
            <c:numRef>
              <c:f>'Geographic Center'!$E$33</c:f>
              <c:numCache>
                <c:formatCode>General</c:formatCode>
                <c:ptCount val="1"/>
                <c:pt idx="0">
                  <c:v>147.5</c:v>
                </c:pt>
              </c:numCache>
            </c:numRef>
          </c:xVal>
          <c:yVal>
            <c:numRef>
              <c:f>'Geographic Center'!$D$33</c:f>
              <c:numCache>
                <c:formatCode>General</c:formatCode>
                <c:ptCount val="1"/>
                <c:pt idx="0">
                  <c:v>-21</c:v>
                </c:pt>
              </c:numCache>
            </c:numRef>
          </c:yVal>
          <c:smooth val="0"/>
        </c:ser>
        <c:ser>
          <c:idx val="2"/>
          <c:order val="2"/>
          <c:tx>
            <c:strRef>
              <c:f>'Geographic Center'!$C$9</c:f>
              <c:strCache>
                <c:ptCount val="1"/>
                <c:pt idx="0">
                  <c:v>2</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9.768009768009768E-3"/>
                  <c:y val="0"/>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Center'!$E$9</c:f>
              <c:numCache>
                <c:formatCode>General</c:formatCode>
                <c:ptCount val="1"/>
                <c:pt idx="0">
                  <c:v>156.80000000000001</c:v>
                </c:pt>
              </c:numCache>
            </c:numRef>
          </c:xVal>
          <c:yVal>
            <c:numRef>
              <c:f>'Geographic Center'!$D$9</c:f>
              <c:numCache>
                <c:formatCode>General</c:formatCode>
                <c:ptCount val="1"/>
                <c:pt idx="0">
                  <c:v>-16.7</c:v>
                </c:pt>
              </c:numCache>
            </c:numRef>
          </c:yVal>
          <c:smooth val="0"/>
        </c:ser>
        <c:ser>
          <c:idx val="3"/>
          <c:order val="3"/>
          <c:tx>
            <c:strRef>
              <c:f>'Geographic Center'!$C$10</c:f>
              <c:strCache>
                <c:ptCount val="1"/>
                <c:pt idx="0">
                  <c:v>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Center'!$E$10</c:f>
              <c:numCache>
                <c:formatCode>General</c:formatCode>
                <c:ptCount val="1"/>
                <c:pt idx="0">
                  <c:v>153.19999999999999</c:v>
                </c:pt>
              </c:numCache>
            </c:numRef>
          </c:xVal>
          <c:yVal>
            <c:numRef>
              <c:f>'Geographic Center'!$D$10</c:f>
              <c:numCache>
                <c:formatCode>General</c:formatCode>
                <c:ptCount val="1"/>
                <c:pt idx="0">
                  <c:v>-16.8</c:v>
                </c:pt>
              </c:numCache>
            </c:numRef>
          </c:yVal>
          <c:smooth val="0"/>
        </c:ser>
        <c:ser>
          <c:idx val="4"/>
          <c:order val="4"/>
          <c:tx>
            <c:strRef>
              <c:f>'Geographic Center'!$C$11</c:f>
              <c:strCache>
                <c:ptCount val="1"/>
                <c:pt idx="0">
                  <c:v>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Center'!$E$11</c:f>
              <c:numCache>
                <c:formatCode>General</c:formatCode>
                <c:ptCount val="1"/>
                <c:pt idx="0">
                  <c:v>154</c:v>
                </c:pt>
              </c:numCache>
            </c:numRef>
          </c:xVal>
          <c:yVal>
            <c:numRef>
              <c:f>'Geographic Center'!$D$11</c:f>
              <c:numCache>
                <c:formatCode>General</c:formatCode>
                <c:ptCount val="1"/>
                <c:pt idx="0">
                  <c:v>-17</c:v>
                </c:pt>
              </c:numCache>
            </c:numRef>
          </c:yVal>
          <c:smooth val="0"/>
        </c:ser>
        <c:ser>
          <c:idx val="5"/>
          <c:order val="5"/>
          <c:tx>
            <c:strRef>
              <c:f>'Geographic Center'!$C$12</c:f>
              <c:strCache>
                <c:ptCount val="1"/>
                <c:pt idx="0">
                  <c:v>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Center'!$E$12</c:f>
              <c:numCache>
                <c:formatCode>General</c:formatCode>
                <c:ptCount val="1"/>
                <c:pt idx="0">
                  <c:v>152</c:v>
                </c:pt>
              </c:numCache>
            </c:numRef>
          </c:xVal>
          <c:yVal>
            <c:numRef>
              <c:f>'Geographic Center'!$D$12</c:f>
              <c:numCache>
                <c:formatCode>General</c:formatCode>
                <c:ptCount val="1"/>
                <c:pt idx="0">
                  <c:v>-17</c:v>
                </c:pt>
              </c:numCache>
            </c:numRef>
          </c:yVal>
          <c:smooth val="0"/>
        </c:ser>
        <c:ser>
          <c:idx val="6"/>
          <c:order val="6"/>
          <c:tx>
            <c:strRef>
              <c:f>'Geographic Center'!$C$13</c:f>
              <c:strCache>
                <c:ptCount val="1"/>
                <c:pt idx="0">
                  <c:v>6</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867E-3"/>
                  <c:y val="-3.2225579053373615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Center'!$E$13</c:f>
              <c:numCache>
                <c:formatCode>General</c:formatCode>
                <c:ptCount val="1"/>
                <c:pt idx="0">
                  <c:v>144.9</c:v>
                </c:pt>
              </c:numCache>
            </c:numRef>
          </c:xVal>
          <c:yVal>
            <c:numRef>
              <c:f>'Geographic Center'!$D$13</c:f>
              <c:numCache>
                <c:formatCode>General</c:formatCode>
                <c:ptCount val="1"/>
                <c:pt idx="0">
                  <c:v>-17.2</c:v>
                </c:pt>
              </c:numCache>
            </c:numRef>
          </c:yVal>
          <c:smooth val="0"/>
        </c:ser>
        <c:ser>
          <c:idx val="7"/>
          <c:order val="7"/>
          <c:tx>
            <c:strRef>
              <c:f>'Geographic Center'!$C$14</c:f>
              <c:strCache>
                <c:ptCount val="1"/>
                <c:pt idx="0">
                  <c:v>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Center'!$E$14</c:f>
              <c:numCache>
                <c:formatCode>General</c:formatCode>
                <c:ptCount val="1"/>
                <c:pt idx="0">
                  <c:v>155.69999999999999</c:v>
                </c:pt>
              </c:numCache>
            </c:numRef>
          </c:xVal>
          <c:yVal>
            <c:numRef>
              <c:f>'Geographic Center'!$D$14</c:f>
              <c:numCache>
                <c:formatCode>General</c:formatCode>
                <c:ptCount val="1"/>
                <c:pt idx="0">
                  <c:v>-17.5</c:v>
                </c:pt>
              </c:numCache>
            </c:numRef>
          </c:yVal>
          <c:smooth val="0"/>
        </c:ser>
        <c:ser>
          <c:idx val="8"/>
          <c:order val="8"/>
          <c:tx>
            <c:strRef>
              <c:f>'Geographic Center'!$C$15</c:f>
              <c:strCache>
                <c:ptCount val="1"/>
                <c:pt idx="0">
                  <c:v>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Center'!$E$15</c:f>
              <c:numCache>
                <c:formatCode>General</c:formatCode>
                <c:ptCount val="1"/>
                <c:pt idx="0">
                  <c:v>147.1</c:v>
                </c:pt>
              </c:numCache>
            </c:numRef>
          </c:xVal>
          <c:yVal>
            <c:numRef>
              <c:f>'Geographic Center'!$D$15</c:f>
              <c:numCache>
                <c:formatCode>General</c:formatCode>
                <c:ptCount val="1"/>
                <c:pt idx="0">
                  <c:v>-17.399999999999999</c:v>
                </c:pt>
              </c:numCache>
            </c:numRef>
          </c:yVal>
          <c:smooth val="0"/>
        </c:ser>
        <c:ser>
          <c:idx val="9"/>
          <c:order val="9"/>
          <c:tx>
            <c:strRef>
              <c:f>'Geographic Center'!$C$16</c:f>
              <c:strCache>
                <c:ptCount val="1"/>
                <c:pt idx="0">
                  <c:v>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Center'!$E$16</c:f>
              <c:numCache>
                <c:formatCode>General</c:formatCode>
                <c:ptCount val="1"/>
                <c:pt idx="0">
                  <c:v>141.1</c:v>
                </c:pt>
              </c:numCache>
            </c:numRef>
          </c:xVal>
          <c:yVal>
            <c:numRef>
              <c:f>'Geographic Center'!$D$16</c:f>
              <c:numCache>
                <c:formatCode>General</c:formatCode>
                <c:ptCount val="1"/>
                <c:pt idx="0">
                  <c:v>-17.5</c:v>
                </c:pt>
              </c:numCache>
            </c:numRef>
          </c:yVal>
          <c:smooth val="0"/>
        </c:ser>
        <c:ser>
          <c:idx val="10"/>
          <c:order val="10"/>
          <c:tx>
            <c:strRef>
              <c:f>'Geographic Center'!$C$17</c:f>
              <c:strCache>
                <c:ptCount val="1"/>
                <c:pt idx="0">
                  <c:v>10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Center'!$E$17</c:f>
              <c:numCache>
                <c:formatCode>General</c:formatCode>
                <c:ptCount val="1"/>
                <c:pt idx="0">
                  <c:v>155.1</c:v>
                </c:pt>
              </c:numCache>
            </c:numRef>
          </c:xVal>
          <c:yVal>
            <c:numRef>
              <c:f>'Geographic Center'!$D$17</c:f>
              <c:numCache>
                <c:formatCode>General</c:formatCode>
                <c:ptCount val="1"/>
                <c:pt idx="0">
                  <c:v>-17.8</c:v>
                </c:pt>
              </c:numCache>
            </c:numRef>
          </c:yVal>
          <c:smooth val="0"/>
        </c:ser>
        <c:ser>
          <c:idx val="11"/>
          <c:order val="11"/>
          <c:tx>
            <c:strRef>
              <c:f>'Geographic Center'!$C$18</c:f>
              <c:strCache>
                <c:ptCount val="1"/>
                <c:pt idx="0">
                  <c:v>11</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Center'!$E$18</c:f>
              <c:numCache>
                <c:formatCode>General</c:formatCode>
                <c:ptCount val="1"/>
                <c:pt idx="0">
                  <c:v>153.80000000000001</c:v>
                </c:pt>
              </c:numCache>
            </c:numRef>
          </c:xVal>
          <c:yVal>
            <c:numRef>
              <c:f>'Geographic Center'!$D$18</c:f>
              <c:numCache>
                <c:formatCode>General</c:formatCode>
                <c:ptCount val="1"/>
                <c:pt idx="0">
                  <c:v>-17.899999999999999</c:v>
                </c:pt>
              </c:numCache>
            </c:numRef>
          </c:yVal>
          <c:smooth val="0"/>
        </c:ser>
        <c:ser>
          <c:idx val="12"/>
          <c:order val="12"/>
          <c:tx>
            <c:strRef>
              <c:f>'Geographic Center'!$C$19</c:f>
              <c:strCache>
                <c:ptCount val="1"/>
                <c:pt idx="0">
                  <c:v>12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Center'!$E$19</c:f>
              <c:numCache>
                <c:formatCode>General</c:formatCode>
                <c:ptCount val="1"/>
                <c:pt idx="0">
                  <c:v>144.6</c:v>
                </c:pt>
              </c:numCache>
            </c:numRef>
          </c:xVal>
          <c:yVal>
            <c:numRef>
              <c:f>'Geographic Center'!$D$19</c:f>
              <c:numCache>
                <c:formatCode>General</c:formatCode>
                <c:ptCount val="1"/>
                <c:pt idx="0">
                  <c:v>-18</c:v>
                </c:pt>
              </c:numCache>
            </c:numRef>
          </c:yVal>
          <c:smooth val="0"/>
        </c:ser>
        <c:ser>
          <c:idx val="13"/>
          <c:order val="13"/>
          <c:tx>
            <c:strRef>
              <c:f>'Geographic Center'!$C$20</c:f>
              <c:strCache>
                <c:ptCount val="1"/>
                <c:pt idx="0">
                  <c:v>13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Center'!$E$20</c:f>
              <c:numCache>
                <c:formatCode>General</c:formatCode>
                <c:ptCount val="1"/>
                <c:pt idx="0">
                  <c:v>142.4</c:v>
                </c:pt>
              </c:numCache>
            </c:numRef>
          </c:xVal>
          <c:yVal>
            <c:numRef>
              <c:f>'Geographic Center'!$D$20</c:f>
              <c:numCache>
                <c:formatCode>General</c:formatCode>
                <c:ptCount val="1"/>
                <c:pt idx="0">
                  <c:v>-18.399999999999999</c:v>
                </c:pt>
              </c:numCache>
            </c:numRef>
          </c:yVal>
          <c:smooth val="0"/>
        </c:ser>
        <c:ser>
          <c:idx val="14"/>
          <c:order val="14"/>
          <c:tx>
            <c:strRef>
              <c:f>'Geographic Center'!$C$21</c:f>
              <c:strCache>
                <c:ptCount val="1"/>
                <c:pt idx="0">
                  <c:v>14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Center'!$E$21</c:f>
              <c:numCache>
                <c:formatCode>General</c:formatCode>
                <c:ptCount val="1"/>
                <c:pt idx="0">
                  <c:v>156.80000000000001</c:v>
                </c:pt>
              </c:numCache>
            </c:numRef>
          </c:xVal>
          <c:yVal>
            <c:numRef>
              <c:f>'Geographic Center'!$D$21</c:f>
              <c:numCache>
                <c:formatCode>General</c:formatCode>
                <c:ptCount val="1"/>
                <c:pt idx="0">
                  <c:v>-18.899999999999999</c:v>
                </c:pt>
              </c:numCache>
            </c:numRef>
          </c:yVal>
          <c:smooth val="0"/>
        </c:ser>
        <c:ser>
          <c:idx val="15"/>
          <c:order val="15"/>
          <c:tx>
            <c:strRef>
              <c:f>'Geographic Center'!$C$22</c:f>
              <c:strCache>
                <c:ptCount val="1"/>
                <c:pt idx="0">
                  <c:v>15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Center'!$E$22</c:f>
              <c:numCache>
                <c:formatCode>General</c:formatCode>
                <c:ptCount val="1"/>
                <c:pt idx="0">
                  <c:v>148.30000000000001</c:v>
                </c:pt>
              </c:numCache>
            </c:numRef>
          </c:xVal>
          <c:yVal>
            <c:numRef>
              <c:f>'Geographic Center'!$D$22</c:f>
              <c:numCache>
                <c:formatCode>General</c:formatCode>
                <c:ptCount val="1"/>
                <c:pt idx="0">
                  <c:v>-19.3</c:v>
                </c:pt>
              </c:numCache>
            </c:numRef>
          </c:yVal>
          <c:smooth val="0"/>
        </c:ser>
        <c:ser>
          <c:idx val="16"/>
          <c:order val="16"/>
          <c:tx>
            <c:strRef>
              <c:f>'Geographic Center'!$C$23</c:f>
              <c:strCache>
                <c:ptCount val="1"/>
                <c:pt idx="0">
                  <c:v>16</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Center'!$E$23</c:f>
              <c:numCache>
                <c:formatCode>General</c:formatCode>
                <c:ptCount val="1"/>
                <c:pt idx="0">
                  <c:v>152.9</c:v>
                </c:pt>
              </c:numCache>
            </c:numRef>
          </c:xVal>
          <c:yVal>
            <c:numRef>
              <c:f>'Geographic Center'!$D$23</c:f>
              <c:numCache>
                <c:formatCode>General</c:formatCode>
                <c:ptCount val="1"/>
                <c:pt idx="0">
                  <c:v>-19.399999999999999</c:v>
                </c:pt>
              </c:numCache>
            </c:numRef>
          </c:yVal>
          <c:smooth val="0"/>
        </c:ser>
        <c:ser>
          <c:idx val="17"/>
          <c:order val="17"/>
          <c:tx>
            <c:strRef>
              <c:f>'Geographic Center'!$C$24</c:f>
              <c:strCache>
                <c:ptCount val="1"/>
                <c:pt idx="0">
                  <c:v>17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Center'!$E$24</c:f>
              <c:numCache>
                <c:formatCode>General</c:formatCode>
                <c:ptCount val="1"/>
                <c:pt idx="0">
                  <c:v>142.80000000000001</c:v>
                </c:pt>
              </c:numCache>
            </c:numRef>
          </c:xVal>
          <c:yVal>
            <c:numRef>
              <c:f>'Geographic Center'!$D$24</c:f>
              <c:numCache>
                <c:formatCode>General</c:formatCode>
                <c:ptCount val="1"/>
                <c:pt idx="0">
                  <c:v>-19.399999999999999</c:v>
                </c:pt>
              </c:numCache>
            </c:numRef>
          </c:yVal>
          <c:smooth val="0"/>
        </c:ser>
        <c:ser>
          <c:idx val="18"/>
          <c:order val="18"/>
          <c:tx>
            <c:strRef>
              <c:f>'Geographic Center'!$C$25</c:f>
              <c:strCache>
                <c:ptCount val="1"/>
                <c:pt idx="0">
                  <c:v>18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Center'!$E$25</c:f>
              <c:numCache>
                <c:formatCode>General</c:formatCode>
                <c:ptCount val="1"/>
                <c:pt idx="0">
                  <c:v>143.69999999999999</c:v>
                </c:pt>
              </c:numCache>
            </c:numRef>
          </c:xVal>
          <c:yVal>
            <c:numRef>
              <c:f>'Geographic Center'!$D$25</c:f>
              <c:numCache>
                <c:formatCode>General</c:formatCode>
                <c:ptCount val="1"/>
                <c:pt idx="0">
                  <c:v>-19.899999999999999</c:v>
                </c:pt>
              </c:numCache>
            </c:numRef>
          </c:yVal>
          <c:smooth val="0"/>
        </c:ser>
        <c:ser>
          <c:idx val="19"/>
          <c:order val="19"/>
          <c:tx>
            <c:strRef>
              <c:f>'Geographic Center'!$C$26</c:f>
              <c:strCache>
                <c:ptCount val="1"/>
                <c:pt idx="0">
                  <c:v>19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Center'!$E$26</c:f>
              <c:numCache>
                <c:formatCode>General</c:formatCode>
                <c:ptCount val="1"/>
                <c:pt idx="0">
                  <c:v>152.5</c:v>
                </c:pt>
              </c:numCache>
            </c:numRef>
          </c:xVal>
          <c:yVal>
            <c:numRef>
              <c:f>'Geographic Center'!$D$26</c:f>
              <c:numCache>
                <c:formatCode>General</c:formatCode>
                <c:ptCount val="1"/>
                <c:pt idx="0">
                  <c:v>-20.3</c:v>
                </c:pt>
              </c:numCache>
            </c:numRef>
          </c:yVal>
          <c:smooth val="0"/>
        </c:ser>
        <c:ser>
          <c:idx val="20"/>
          <c:order val="20"/>
          <c:tx>
            <c:strRef>
              <c:f>'Geographic Center'!$C$27</c:f>
              <c:strCache>
                <c:ptCount val="1"/>
                <c:pt idx="0">
                  <c:v>20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Center'!$E$27</c:f>
              <c:numCache>
                <c:formatCode>General</c:formatCode>
                <c:ptCount val="1"/>
                <c:pt idx="0">
                  <c:v>143.69999999999999</c:v>
                </c:pt>
              </c:numCache>
            </c:numRef>
          </c:xVal>
          <c:yVal>
            <c:numRef>
              <c:f>'Geographic Center'!$D$27</c:f>
              <c:numCache>
                <c:formatCode>General</c:formatCode>
                <c:ptCount val="1"/>
                <c:pt idx="0">
                  <c:v>-21.2</c:v>
                </c:pt>
              </c:numCache>
            </c:numRef>
          </c:yVal>
          <c:smooth val="0"/>
        </c:ser>
        <c:ser>
          <c:idx val="21"/>
          <c:order val="21"/>
          <c:tx>
            <c:strRef>
              <c:f>'Geographic Center'!$C$28</c:f>
              <c:strCache>
                <c:ptCount val="1"/>
                <c:pt idx="0">
                  <c:v>21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686202686202695E-2"/>
                  <c:y val="3.625377643504532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Center'!$E$28</c:f>
              <c:numCache>
                <c:formatCode>General</c:formatCode>
                <c:ptCount val="1"/>
                <c:pt idx="0">
                  <c:v>155.6</c:v>
                </c:pt>
              </c:numCache>
            </c:numRef>
          </c:xVal>
          <c:yVal>
            <c:numRef>
              <c:f>'Geographic Center'!$D$28</c:f>
              <c:numCache>
                <c:formatCode>General</c:formatCode>
                <c:ptCount val="1"/>
                <c:pt idx="0">
                  <c:v>-21.6</c:v>
                </c:pt>
              </c:numCache>
            </c:numRef>
          </c:yVal>
          <c:smooth val="0"/>
        </c:ser>
        <c:ser>
          <c:idx val="22"/>
          <c:order val="22"/>
          <c:tx>
            <c:strRef>
              <c:f>'Geographic Center'!$C$29</c:f>
              <c:strCache>
                <c:ptCount val="1"/>
                <c:pt idx="0">
                  <c:v>22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Center'!$E$29</c:f>
              <c:numCache>
                <c:formatCode>General</c:formatCode>
                <c:ptCount val="1"/>
                <c:pt idx="0">
                  <c:v>140.1</c:v>
                </c:pt>
              </c:numCache>
            </c:numRef>
          </c:xVal>
          <c:yVal>
            <c:numRef>
              <c:f>'Geographic Center'!$D$29</c:f>
              <c:numCache>
                <c:formatCode>General</c:formatCode>
                <c:ptCount val="1"/>
                <c:pt idx="0">
                  <c:v>-22.6</c:v>
                </c:pt>
              </c:numCache>
            </c:numRef>
          </c:yVal>
          <c:smooth val="0"/>
        </c:ser>
        <c:ser>
          <c:idx val="23"/>
          <c:order val="23"/>
          <c:tx>
            <c:strRef>
              <c:f>'Geographic Center'!$C$30</c:f>
              <c:strCache>
                <c:ptCount val="1"/>
                <c:pt idx="0">
                  <c:v>23</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197802197802198E-2"/>
                  <c:y val="4.0281973816717019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Center'!$E$30</c:f>
              <c:numCache>
                <c:formatCode>General</c:formatCode>
                <c:ptCount val="1"/>
                <c:pt idx="0">
                  <c:v>155.80000000000001</c:v>
                </c:pt>
              </c:numCache>
            </c:numRef>
          </c:xVal>
          <c:yVal>
            <c:numRef>
              <c:f>'Geographic Center'!$D$30</c:f>
              <c:numCache>
                <c:formatCode>General</c:formatCode>
                <c:ptCount val="1"/>
                <c:pt idx="0">
                  <c:v>-23.4</c:v>
                </c:pt>
              </c:numCache>
            </c:numRef>
          </c:yVal>
          <c:smooth val="0"/>
        </c:ser>
        <c:ser>
          <c:idx val="24"/>
          <c:order val="24"/>
          <c:tx>
            <c:strRef>
              <c:f>'Geographic Center'!$C$31</c:f>
              <c:strCache>
                <c:ptCount val="1"/>
                <c:pt idx="0">
                  <c:v>24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Center'!$E$31</c:f>
              <c:numCache>
                <c:formatCode>General</c:formatCode>
                <c:ptCount val="1"/>
                <c:pt idx="0">
                  <c:v>144.4</c:v>
                </c:pt>
              </c:numCache>
            </c:numRef>
          </c:xVal>
          <c:yVal>
            <c:numRef>
              <c:f>'Geographic Center'!$D$31</c:f>
              <c:numCache>
                <c:formatCode>General</c:formatCode>
                <c:ptCount val="1"/>
                <c:pt idx="0">
                  <c:v>-24</c:v>
                </c:pt>
              </c:numCache>
            </c:numRef>
          </c:yVal>
          <c:smooth val="0"/>
        </c:ser>
        <c:ser>
          <c:idx val="25"/>
          <c:order val="25"/>
          <c:tx>
            <c:strRef>
              <c:f>'Geographic Center'!$C$32</c:f>
              <c:strCache>
                <c:ptCount val="1"/>
                <c:pt idx="0">
                  <c:v>25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'Geographic Center'!$E$32</c:f>
              <c:numCache>
                <c:formatCode>General</c:formatCode>
                <c:ptCount val="1"/>
                <c:pt idx="0">
                  <c:v>146.4</c:v>
                </c:pt>
              </c:numCache>
            </c:numRef>
          </c:xVal>
          <c:yVal>
            <c:numRef>
              <c:f>'Geographic Center'!$D$32</c:f>
              <c:numCache>
                <c:formatCode>General</c:formatCode>
                <c:ptCount val="1"/>
                <c:pt idx="0">
                  <c:v>-24.9</c:v>
                </c:pt>
              </c:numCache>
            </c:numRef>
          </c:yVal>
          <c:smooth val="0"/>
        </c:ser>
        <c:dLbls>
          <c:showLegendKey val="0"/>
          <c:showVal val="0"/>
          <c:showCatName val="0"/>
          <c:showSerName val="0"/>
          <c:showPercent val="0"/>
          <c:showBubbleSize val="0"/>
        </c:dLbls>
        <c:axId val="468688304"/>
        <c:axId val="581054064"/>
      </c:scatterChart>
      <c:valAx>
        <c:axId val="468688304"/>
        <c:scaling>
          <c:orientation val="minMax"/>
          <c:max val="158"/>
          <c:min val="138"/>
        </c:scaling>
        <c:delete val="1"/>
        <c:axPos val="b"/>
        <c:numFmt formatCode="General" sourceLinked="1"/>
        <c:majorTickMark val="out"/>
        <c:minorTickMark val="none"/>
        <c:tickLblPos val="nextTo"/>
        <c:crossAx val="581054064"/>
        <c:crosses val="autoZero"/>
        <c:crossBetween val="midCat"/>
        <c:majorUnit val="2"/>
        <c:minorUnit val="0.4"/>
      </c:valAx>
      <c:valAx>
        <c:axId val="581054064"/>
        <c:scaling>
          <c:orientation val="minMax"/>
          <c:max val="-15"/>
          <c:min val="-27"/>
        </c:scaling>
        <c:delete val="1"/>
        <c:axPos val="l"/>
        <c:numFmt formatCode="General" sourceLinked="1"/>
        <c:majorTickMark val="out"/>
        <c:minorTickMark val="none"/>
        <c:tickLblPos val="nextTo"/>
        <c:crossAx val="468688304"/>
        <c:crosses val="autoZero"/>
        <c:crossBetween val="midCat"/>
        <c:majorUnit val="2"/>
        <c:minorUnit val="0.4"/>
      </c:valAx>
      <c:spPr>
        <a:noFill/>
        <a:ln w="25400">
          <a:noFill/>
        </a:ln>
      </c:spPr>
    </c:plotArea>
    <c:plotVisOnly val="1"/>
    <c:dispBlanksAs val="gap"/>
    <c:showDLblsOverMax val="0"/>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69506726457402E-2"/>
          <c:y val="2.1739130434782608E-2"/>
          <c:w val="0.87213425244921305"/>
          <c:h val="0.97035573122529639"/>
        </c:manualLayout>
      </c:layout>
      <c:scatterChart>
        <c:scatterStyle val="lineMarker"/>
        <c:varyColors val="0"/>
        <c:ser>
          <c:idx val="0"/>
          <c:order val="0"/>
          <c:tx>
            <c:strRef>
              <c:f>'Physics COG'!$C$8</c:f>
              <c:strCache>
                <c:ptCount val="1"/>
                <c:pt idx="0">
                  <c:v>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42E-3"/>
                  <c:y val="-2.01409869083585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COG'!$E$8</c:f>
              <c:numCache>
                <c:formatCode>General</c:formatCode>
                <c:ptCount val="1"/>
                <c:pt idx="0">
                  <c:v>154.80000000000001</c:v>
                </c:pt>
              </c:numCache>
            </c:numRef>
          </c:xVal>
          <c:yVal>
            <c:numRef>
              <c:f>'Physics COG'!$D$8</c:f>
              <c:numCache>
                <c:formatCode>General</c:formatCode>
                <c:ptCount val="1"/>
                <c:pt idx="0">
                  <c:v>-16.600000000000001</c:v>
                </c:pt>
              </c:numCache>
            </c:numRef>
          </c:yVal>
          <c:smooth val="0"/>
        </c:ser>
        <c:ser>
          <c:idx val="1"/>
          <c:order val="1"/>
          <c:tx>
            <c:v>COG</c:v>
          </c:tx>
          <c:spPr>
            <a:ln w="3175">
              <a:solidFill>
                <a:srgbClr val="FF0000"/>
              </a:solidFill>
              <a:prstDash val="solid"/>
            </a:ln>
          </c:spPr>
          <c:marker>
            <c:symbol val="x"/>
            <c:size val="6"/>
            <c:spPr>
              <a:solidFill>
                <a:srgbClr val="FF0000"/>
              </a:solidFill>
              <a:ln>
                <a:solidFill>
                  <a:srgbClr val="FF0000"/>
                </a:solidFill>
                <a:prstDash val="solid"/>
              </a:ln>
            </c:spPr>
          </c:marker>
          <c:xVal>
            <c:numRef>
              <c:f>'Physics COG'!$E$33</c:f>
              <c:numCache>
                <c:formatCode>General</c:formatCode>
                <c:ptCount val="1"/>
                <c:pt idx="0">
                  <c:v>150.6</c:v>
                </c:pt>
              </c:numCache>
            </c:numRef>
          </c:xVal>
          <c:yVal>
            <c:numRef>
              <c:f>'Physics COG'!$D$33</c:f>
              <c:numCache>
                <c:formatCode>General</c:formatCode>
                <c:ptCount val="1"/>
                <c:pt idx="0">
                  <c:v>-18.8</c:v>
                </c:pt>
              </c:numCache>
            </c:numRef>
          </c:yVal>
          <c:smooth val="0"/>
        </c:ser>
        <c:ser>
          <c:idx val="2"/>
          <c:order val="2"/>
          <c:tx>
            <c:strRef>
              <c:f>'Physics COG'!$C$9</c:f>
              <c:strCache>
                <c:ptCount val="1"/>
                <c:pt idx="0">
                  <c:v>2</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9.768009768009768E-3"/>
                  <c:y val="0"/>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COG'!$E$9</c:f>
              <c:numCache>
                <c:formatCode>General</c:formatCode>
                <c:ptCount val="1"/>
                <c:pt idx="0">
                  <c:v>156.80000000000001</c:v>
                </c:pt>
              </c:numCache>
            </c:numRef>
          </c:xVal>
          <c:yVal>
            <c:numRef>
              <c:f>'Physics COG'!$D$9</c:f>
              <c:numCache>
                <c:formatCode>General</c:formatCode>
                <c:ptCount val="1"/>
                <c:pt idx="0">
                  <c:v>-16.7</c:v>
                </c:pt>
              </c:numCache>
            </c:numRef>
          </c:yVal>
          <c:smooth val="0"/>
        </c:ser>
        <c:ser>
          <c:idx val="3"/>
          <c:order val="3"/>
          <c:tx>
            <c:strRef>
              <c:f>'Physics COG'!$C$10</c:f>
              <c:strCache>
                <c:ptCount val="1"/>
                <c:pt idx="0">
                  <c:v>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COG'!$E$10</c:f>
              <c:numCache>
                <c:formatCode>General</c:formatCode>
                <c:ptCount val="1"/>
                <c:pt idx="0">
                  <c:v>153.19999999999999</c:v>
                </c:pt>
              </c:numCache>
            </c:numRef>
          </c:xVal>
          <c:yVal>
            <c:numRef>
              <c:f>'Physics COG'!$D$10</c:f>
              <c:numCache>
                <c:formatCode>General</c:formatCode>
                <c:ptCount val="1"/>
                <c:pt idx="0">
                  <c:v>-16.8</c:v>
                </c:pt>
              </c:numCache>
            </c:numRef>
          </c:yVal>
          <c:smooth val="0"/>
        </c:ser>
        <c:ser>
          <c:idx val="4"/>
          <c:order val="4"/>
          <c:tx>
            <c:strRef>
              <c:f>'Physics COG'!$C$11</c:f>
              <c:strCache>
                <c:ptCount val="1"/>
                <c:pt idx="0">
                  <c:v>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COG'!$E$11</c:f>
              <c:numCache>
                <c:formatCode>General</c:formatCode>
                <c:ptCount val="1"/>
                <c:pt idx="0">
                  <c:v>154</c:v>
                </c:pt>
              </c:numCache>
            </c:numRef>
          </c:xVal>
          <c:yVal>
            <c:numRef>
              <c:f>'Physics COG'!$D$11</c:f>
              <c:numCache>
                <c:formatCode>General</c:formatCode>
                <c:ptCount val="1"/>
                <c:pt idx="0">
                  <c:v>-17</c:v>
                </c:pt>
              </c:numCache>
            </c:numRef>
          </c:yVal>
          <c:smooth val="0"/>
        </c:ser>
        <c:ser>
          <c:idx val="5"/>
          <c:order val="5"/>
          <c:tx>
            <c:strRef>
              <c:f>'Physics COG'!$C$12</c:f>
              <c:strCache>
                <c:ptCount val="1"/>
                <c:pt idx="0">
                  <c:v>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COG'!$E$12</c:f>
              <c:numCache>
                <c:formatCode>General</c:formatCode>
                <c:ptCount val="1"/>
                <c:pt idx="0">
                  <c:v>152</c:v>
                </c:pt>
              </c:numCache>
            </c:numRef>
          </c:xVal>
          <c:yVal>
            <c:numRef>
              <c:f>'Physics COG'!$D$12</c:f>
              <c:numCache>
                <c:formatCode>General</c:formatCode>
                <c:ptCount val="1"/>
                <c:pt idx="0">
                  <c:v>-17</c:v>
                </c:pt>
              </c:numCache>
            </c:numRef>
          </c:yVal>
          <c:smooth val="0"/>
        </c:ser>
        <c:ser>
          <c:idx val="6"/>
          <c:order val="6"/>
          <c:tx>
            <c:strRef>
              <c:f>'Physics COG'!$C$13</c:f>
              <c:strCache>
                <c:ptCount val="1"/>
                <c:pt idx="0">
                  <c:v>6</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867E-3"/>
                  <c:y val="-3.2225579053373615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COG'!$E$13</c:f>
              <c:numCache>
                <c:formatCode>General</c:formatCode>
                <c:ptCount val="1"/>
                <c:pt idx="0">
                  <c:v>144.9</c:v>
                </c:pt>
              </c:numCache>
            </c:numRef>
          </c:xVal>
          <c:yVal>
            <c:numRef>
              <c:f>'Physics COG'!$D$13</c:f>
              <c:numCache>
                <c:formatCode>General</c:formatCode>
                <c:ptCount val="1"/>
                <c:pt idx="0">
                  <c:v>-17.2</c:v>
                </c:pt>
              </c:numCache>
            </c:numRef>
          </c:yVal>
          <c:smooth val="0"/>
        </c:ser>
        <c:ser>
          <c:idx val="7"/>
          <c:order val="7"/>
          <c:tx>
            <c:strRef>
              <c:f>'Physics COG'!$C$14</c:f>
              <c:strCache>
                <c:ptCount val="1"/>
                <c:pt idx="0">
                  <c:v>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COG'!$E$14</c:f>
              <c:numCache>
                <c:formatCode>General</c:formatCode>
                <c:ptCount val="1"/>
                <c:pt idx="0">
                  <c:v>155.69999999999999</c:v>
                </c:pt>
              </c:numCache>
            </c:numRef>
          </c:xVal>
          <c:yVal>
            <c:numRef>
              <c:f>'Physics COG'!$D$14</c:f>
              <c:numCache>
                <c:formatCode>General</c:formatCode>
                <c:ptCount val="1"/>
                <c:pt idx="0">
                  <c:v>-17.5</c:v>
                </c:pt>
              </c:numCache>
            </c:numRef>
          </c:yVal>
          <c:smooth val="0"/>
        </c:ser>
        <c:ser>
          <c:idx val="8"/>
          <c:order val="8"/>
          <c:tx>
            <c:strRef>
              <c:f>'Physics COG'!$C$15</c:f>
              <c:strCache>
                <c:ptCount val="1"/>
                <c:pt idx="0">
                  <c:v>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COG'!$E$15</c:f>
              <c:numCache>
                <c:formatCode>General</c:formatCode>
                <c:ptCount val="1"/>
                <c:pt idx="0">
                  <c:v>147.1</c:v>
                </c:pt>
              </c:numCache>
            </c:numRef>
          </c:xVal>
          <c:yVal>
            <c:numRef>
              <c:f>'Physics COG'!$D$15</c:f>
              <c:numCache>
                <c:formatCode>General</c:formatCode>
                <c:ptCount val="1"/>
                <c:pt idx="0">
                  <c:v>-17.399999999999999</c:v>
                </c:pt>
              </c:numCache>
            </c:numRef>
          </c:yVal>
          <c:smooth val="0"/>
        </c:ser>
        <c:ser>
          <c:idx val="9"/>
          <c:order val="9"/>
          <c:tx>
            <c:strRef>
              <c:f>'Physics COG'!$C$16</c:f>
              <c:strCache>
                <c:ptCount val="1"/>
                <c:pt idx="0">
                  <c:v>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COG'!$E$16</c:f>
              <c:numCache>
                <c:formatCode>General</c:formatCode>
                <c:ptCount val="1"/>
                <c:pt idx="0">
                  <c:v>141.1</c:v>
                </c:pt>
              </c:numCache>
            </c:numRef>
          </c:xVal>
          <c:yVal>
            <c:numRef>
              <c:f>'Physics COG'!$D$16</c:f>
              <c:numCache>
                <c:formatCode>General</c:formatCode>
                <c:ptCount val="1"/>
                <c:pt idx="0">
                  <c:v>-17.5</c:v>
                </c:pt>
              </c:numCache>
            </c:numRef>
          </c:yVal>
          <c:smooth val="0"/>
        </c:ser>
        <c:ser>
          <c:idx val="10"/>
          <c:order val="10"/>
          <c:tx>
            <c:strRef>
              <c:f>'Physics COG'!$C$17</c:f>
              <c:strCache>
                <c:ptCount val="1"/>
                <c:pt idx="0">
                  <c:v>10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COG'!$E$17</c:f>
              <c:numCache>
                <c:formatCode>General</c:formatCode>
                <c:ptCount val="1"/>
                <c:pt idx="0">
                  <c:v>155.1</c:v>
                </c:pt>
              </c:numCache>
            </c:numRef>
          </c:xVal>
          <c:yVal>
            <c:numRef>
              <c:f>'Physics COG'!$D$17</c:f>
              <c:numCache>
                <c:formatCode>General</c:formatCode>
                <c:ptCount val="1"/>
                <c:pt idx="0">
                  <c:v>-17.8</c:v>
                </c:pt>
              </c:numCache>
            </c:numRef>
          </c:yVal>
          <c:smooth val="0"/>
        </c:ser>
        <c:ser>
          <c:idx val="11"/>
          <c:order val="11"/>
          <c:tx>
            <c:strRef>
              <c:f>'Physics COG'!$C$18</c:f>
              <c:strCache>
                <c:ptCount val="1"/>
                <c:pt idx="0">
                  <c:v>11</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COG'!$E$18</c:f>
              <c:numCache>
                <c:formatCode>General</c:formatCode>
                <c:ptCount val="1"/>
                <c:pt idx="0">
                  <c:v>153.80000000000001</c:v>
                </c:pt>
              </c:numCache>
            </c:numRef>
          </c:xVal>
          <c:yVal>
            <c:numRef>
              <c:f>'Physics COG'!$D$18</c:f>
              <c:numCache>
                <c:formatCode>General</c:formatCode>
                <c:ptCount val="1"/>
                <c:pt idx="0">
                  <c:v>-17.899999999999999</c:v>
                </c:pt>
              </c:numCache>
            </c:numRef>
          </c:yVal>
          <c:smooth val="0"/>
        </c:ser>
        <c:ser>
          <c:idx val="12"/>
          <c:order val="12"/>
          <c:tx>
            <c:strRef>
              <c:f>'Physics COG'!$C$19</c:f>
              <c:strCache>
                <c:ptCount val="1"/>
                <c:pt idx="0">
                  <c:v>12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COG'!$E$19</c:f>
              <c:numCache>
                <c:formatCode>General</c:formatCode>
                <c:ptCount val="1"/>
                <c:pt idx="0">
                  <c:v>144.6</c:v>
                </c:pt>
              </c:numCache>
            </c:numRef>
          </c:xVal>
          <c:yVal>
            <c:numRef>
              <c:f>'Physics COG'!$D$19</c:f>
              <c:numCache>
                <c:formatCode>General</c:formatCode>
                <c:ptCount val="1"/>
                <c:pt idx="0">
                  <c:v>-18</c:v>
                </c:pt>
              </c:numCache>
            </c:numRef>
          </c:yVal>
          <c:smooth val="0"/>
        </c:ser>
        <c:ser>
          <c:idx val="13"/>
          <c:order val="13"/>
          <c:tx>
            <c:strRef>
              <c:f>'Physics COG'!$C$20</c:f>
              <c:strCache>
                <c:ptCount val="1"/>
                <c:pt idx="0">
                  <c:v>13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COG'!$E$20</c:f>
              <c:numCache>
                <c:formatCode>General</c:formatCode>
                <c:ptCount val="1"/>
                <c:pt idx="0">
                  <c:v>142.4</c:v>
                </c:pt>
              </c:numCache>
            </c:numRef>
          </c:xVal>
          <c:yVal>
            <c:numRef>
              <c:f>'Physics COG'!$D$20</c:f>
              <c:numCache>
                <c:formatCode>General</c:formatCode>
                <c:ptCount val="1"/>
                <c:pt idx="0">
                  <c:v>-18.399999999999999</c:v>
                </c:pt>
              </c:numCache>
            </c:numRef>
          </c:yVal>
          <c:smooth val="0"/>
        </c:ser>
        <c:ser>
          <c:idx val="14"/>
          <c:order val="14"/>
          <c:tx>
            <c:strRef>
              <c:f>'Physics COG'!$C$21</c:f>
              <c:strCache>
                <c:ptCount val="1"/>
                <c:pt idx="0">
                  <c:v>14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COG'!$E$21</c:f>
              <c:numCache>
                <c:formatCode>General</c:formatCode>
                <c:ptCount val="1"/>
                <c:pt idx="0">
                  <c:v>156.80000000000001</c:v>
                </c:pt>
              </c:numCache>
            </c:numRef>
          </c:xVal>
          <c:yVal>
            <c:numRef>
              <c:f>'Physics COG'!$D$21</c:f>
              <c:numCache>
                <c:formatCode>General</c:formatCode>
                <c:ptCount val="1"/>
                <c:pt idx="0">
                  <c:v>-18.899999999999999</c:v>
                </c:pt>
              </c:numCache>
            </c:numRef>
          </c:yVal>
          <c:smooth val="0"/>
        </c:ser>
        <c:ser>
          <c:idx val="15"/>
          <c:order val="15"/>
          <c:tx>
            <c:strRef>
              <c:f>'Physics COG'!$C$22</c:f>
              <c:strCache>
                <c:ptCount val="1"/>
                <c:pt idx="0">
                  <c:v>15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COG'!$E$22</c:f>
              <c:numCache>
                <c:formatCode>General</c:formatCode>
                <c:ptCount val="1"/>
                <c:pt idx="0">
                  <c:v>148.30000000000001</c:v>
                </c:pt>
              </c:numCache>
            </c:numRef>
          </c:xVal>
          <c:yVal>
            <c:numRef>
              <c:f>'Physics COG'!$D$22</c:f>
              <c:numCache>
                <c:formatCode>General</c:formatCode>
                <c:ptCount val="1"/>
                <c:pt idx="0">
                  <c:v>-19.3</c:v>
                </c:pt>
              </c:numCache>
            </c:numRef>
          </c:yVal>
          <c:smooth val="0"/>
        </c:ser>
        <c:ser>
          <c:idx val="16"/>
          <c:order val="16"/>
          <c:tx>
            <c:strRef>
              <c:f>'Physics COG'!$C$23</c:f>
              <c:strCache>
                <c:ptCount val="1"/>
                <c:pt idx="0">
                  <c:v>16</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COG'!$E$23</c:f>
              <c:numCache>
                <c:formatCode>General</c:formatCode>
                <c:ptCount val="1"/>
                <c:pt idx="0">
                  <c:v>152.9</c:v>
                </c:pt>
              </c:numCache>
            </c:numRef>
          </c:xVal>
          <c:yVal>
            <c:numRef>
              <c:f>'Physics COG'!$D$23</c:f>
              <c:numCache>
                <c:formatCode>General</c:formatCode>
                <c:ptCount val="1"/>
                <c:pt idx="0">
                  <c:v>-19.399999999999999</c:v>
                </c:pt>
              </c:numCache>
            </c:numRef>
          </c:yVal>
          <c:smooth val="0"/>
        </c:ser>
        <c:ser>
          <c:idx val="17"/>
          <c:order val="17"/>
          <c:tx>
            <c:strRef>
              <c:f>'Physics COG'!$C$24</c:f>
              <c:strCache>
                <c:ptCount val="1"/>
                <c:pt idx="0">
                  <c:v>17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COG'!$E$24</c:f>
              <c:numCache>
                <c:formatCode>General</c:formatCode>
                <c:ptCount val="1"/>
                <c:pt idx="0">
                  <c:v>142.80000000000001</c:v>
                </c:pt>
              </c:numCache>
            </c:numRef>
          </c:xVal>
          <c:yVal>
            <c:numRef>
              <c:f>'Physics COG'!$D$24</c:f>
              <c:numCache>
                <c:formatCode>General</c:formatCode>
                <c:ptCount val="1"/>
                <c:pt idx="0">
                  <c:v>-19.399999999999999</c:v>
                </c:pt>
              </c:numCache>
            </c:numRef>
          </c:yVal>
          <c:smooth val="0"/>
        </c:ser>
        <c:ser>
          <c:idx val="18"/>
          <c:order val="18"/>
          <c:tx>
            <c:strRef>
              <c:f>'Physics COG'!$C$25</c:f>
              <c:strCache>
                <c:ptCount val="1"/>
                <c:pt idx="0">
                  <c:v>18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COG'!$E$25</c:f>
              <c:numCache>
                <c:formatCode>General</c:formatCode>
                <c:ptCount val="1"/>
                <c:pt idx="0">
                  <c:v>143.69999999999999</c:v>
                </c:pt>
              </c:numCache>
            </c:numRef>
          </c:xVal>
          <c:yVal>
            <c:numRef>
              <c:f>'Physics COG'!$D$25</c:f>
              <c:numCache>
                <c:formatCode>General</c:formatCode>
                <c:ptCount val="1"/>
                <c:pt idx="0">
                  <c:v>-19.899999999999999</c:v>
                </c:pt>
              </c:numCache>
            </c:numRef>
          </c:yVal>
          <c:smooth val="0"/>
        </c:ser>
        <c:ser>
          <c:idx val="19"/>
          <c:order val="19"/>
          <c:tx>
            <c:strRef>
              <c:f>'Physics COG'!$C$26</c:f>
              <c:strCache>
                <c:ptCount val="1"/>
                <c:pt idx="0">
                  <c:v>19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COG'!$E$26</c:f>
              <c:numCache>
                <c:formatCode>General</c:formatCode>
                <c:ptCount val="1"/>
                <c:pt idx="0">
                  <c:v>152.5</c:v>
                </c:pt>
              </c:numCache>
            </c:numRef>
          </c:xVal>
          <c:yVal>
            <c:numRef>
              <c:f>'Physics COG'!$D$26</c:f>
              <c:numCache>
                <c:formatCode>General</c:formatCode>
                <c:ptCount val="1"/>
                <c:pt idx="0">
                  <c:v>-20.3</c:v>
                </c:pt>
              </c:numCache>
            </c:numRef>
          </c:yVal>
          <c:smooth val="0"/>
        </c:ser>
        <c:ser>
          <c:idx val="20"/>
          <c:order val="20"/>
          <c:tx>
            <c:strRef>
              <c:f>'Physics COG'!$C$27</c:f>
              <c:strCache>
                <c:ptCount val="1"/>
                <c:pt idx="0">
                  <c:v>20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COG'!$E$27</c:f>
              <c:numCache>
                <c:formatCode>General</c:formatCode>
                <c:ptCount val="1"/>
                <c:pt idx="0">
                  <c:v>143.69999999999999</c:v>
                </c:pt>
              </c:numCache>
            </c:numRef>
          </c:xVal>
          <c:yVal>
            <c:numRef>
              <c:f>'Physics COG'!$D$27</c:f>
              <c:numCache>
                <c:formatCode>General</c:formatCode>
                <c:ptCount val="1"/>
                <c:pt idx="0">
                  <c:v>-21.2</c:v>
                </c:pt>
              </c:numCache>
            </c:numRef>
          </c:yVal>
          <c:smooth val="0"/>
        </c:ser>
        <c:ser>
          <c:idx val="21"/>
          <c:order val="21"/>
          <c:tx>
            <c:strRef>
              <c:f>'Physics COG'!$C$28</c:f>
              <c:strCache>
                <c:ptCount val="1"/>
                <c:pt idx="0">
                  <c:v>21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686202686202695E-2"/>
                  <c:y val="3.625377643504532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COG'!$E$28</c:f>
              <c:numCache>
                <c:formatCode>General</c:formatCode>
                <c:ptCount val="1"/>
                <c:pt idx="0">
                  <c:v>155.6</c:v>
                </c:pt>
              </c:numCache>
            </c:numRef>
          </c:xVal>
          <c:yVal>
            <c:numRef>
              <c:f>'Physics COG'!$D$28</c:f>
              <c:numCache>
                <c:formatCode>General</c:formatCode>
                <c:ptCount val="1"/>
                <c:pt idx="0">
                  <c:v>-21.6</c:v>
                </c:pt>
              </c:numCache>
            </c:numRef>
          </c:yVal>
          <c:smooth val="0"/>
        </c:ser>
        <c:ser>
          <c:idx val="22"/>
          <c:order val="22"/>
          <c:tx>
            <c:strRef>
              <c:f>'Physics COG'!$C$29</c:f>
              <c:strCache>
                <c:ptCount val="1"/>
                <c:pt idx="0">
                  <c:v>22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COG'!$E$29</c:f>
              <c:numCache>
                <c:formatCode>General</c:formatCode>
                <c:ptCount val="1"/>
                <c:pt idx="0">
                  <c:v>140.1</c:v>
                </c:pt>
              </c:numCache>
            </c:numRef>
          </c:xVal>
          <c:yVal>
            <c:numRef>
              <c:f>'Physics COG'!$D$29</c:f>
              <c:numCache>
                <c:formatCode>General</c:formatCode>
                <c:ptCount val="1"/>
                <c:pt idx="0">
                  <c:v>-22.6</c:v>
                </c:pt>
              </c:numCache>
            </c:numRef>
          </c:yVal>
          <c:smooth val="0"/>
        </c:ser>
        <c:ser>
          <c:idx val="23"/>
          <c:order val="23"/>
          <c:tx>
            <c:strRef>
              <c:f>'Physics COG'!$C$30</c:f>
              <c:strCache>
                <c:ptCount val="1"/>
                <c:pt idx="0">
                  <c:v>23</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197802197802198E-2"/>
                  <c:y val="4.0281973816717019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COG'!$E$30</c:f>
              <c:numCache>
                <c:formatCode>General</c:formatCode>
                <c:ptCount val="1"/>
                <c:pt idx="0">
                  <c:v>155.80000000000001</c:v>
                </c:pt>
              </c:numCache>
            </c:numRef>
          </c:xVal>
          <c:yVal>
            <c:numRef>
              <c:f>'Physics COG'!$D$30</c:f>
              <c:numCache>
                <c:formatCode>General</c:formatCode>
                <c:ptCount val="1"/>
                <c:pt idx="0">
                  <c:v>-23.4</c:v>
                </c:pt>
              </c:numCache>
            </c:numRef>
          </c:yVal>
          <c:smooth val="0"/>
        </c:ser>
        <c:ser>
          <c:idx val="24"/>
          <c:order val="24"/>
          <c:tx>
            <c:strRef>
              <c:f>'Physics COG'!$C$31</c:f>
              <c:strCache>
                <c:ptCount val="1"/>
                <c:pt idx="0">
                  <c:v>24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COG'!$E$31</c:f>
              <c:numCache>
                <c:formatCode>General</c:formatCode>
                <c:ptCount val="1"/>
                <c:pt idx="0">
                  <c:v>144.4</c:v>
                </c:pt>
              </c:numCache>
            </c:numRef>
          </c:xVal>
          <c:yVal>
            <c:numRef>
              <c:f>'Physics COG'!$D$31</c:f>
              <c:numCache>
                <c:formatCode>General</c:formatCode>
                <c:ptCount val="1"/>
                <c:pt idx="0">
                  <c:v>-24</c:v>
                </c:pt>
              </c:numCache>
            </c:numRef>
          </c:yVal>
          <c:smooth val="0"/>
        </c:ser>
        <c:ser>
          <c:idx val="25"/>
          <c:order val="25"/>
          <c:tx>
            <c:strRef>
              <c:f>'Physics COG'!$C$32</c:f>
              <c:strCache>
                <c:ptCount val="1"/>
                <c:pt idx="0">
                  <c:v>25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'Physics COG'!$E$32</c:f>
              <c:numCache>
                <c:formatCode>General</c:formatCode>
                <c:ptCount val="1"/>
                <c:pt idx="0">
                  <c:v>146.4</c:v>
                </c:pt>
              </c:numCache>
            </c:numRef>
          </c:xVal>
          <c:yVal>
            <c:numRef>
              <c:f>'Physics COG'!$D$32</c:f>
              <c:numCache>
                <c:formatCode>General</c:formatCode>
                <c:ptCount val="1"/>
                <c:pt idx="0">
                  <c:v>-24.9</c:v>
                </c:pt>
              </c:numCache>
            </c:numRef>
          </c:yVal>
          <c:smooth val="0"/>
        </c:ser>
        <c:dLbls>
          <c:showLegendKey val="0"/>
          <c:showVal val="0"/>
          <c:showCatName val="0"/>
          <c:showSerName val="0"/>
          <c:showPercent val="0"/>
          <c:showBubbleSize val="0"/>
        </c:dLbls>
        <c:axId val="581059160"/>
        <c:axId val="581054456"/>
      </c:scatterChart>
      <c:valAx>
        <c:axId val="581059160"/>
        <c:scaling>
          <c:orientation val="minMax"/>
          <c:max val="158"/>
          <c:min val="138"/>
        </c:scaling>
        <c:delete val="1"/>
        <c:axPos val="b"/>
        <c:numFmt formatCode="General" sourceLinked="1"/>
        <c:majorTickMark val="out"/>
        <c:minorTickMark val="none"/>
        <c:tickLblPos val="nextTo"/>
        <c:crossAx val="581054456"/>
        <c:crosses val="autoZero"/>
        <c:crossBetween val="midCat"/>
        <c:majorUnit val="2"/>
        <c:minorUnit val="0.4"/>
      </c:valAx>
      <c:valAx>
        <c:axId val="581054456"/>
        <c:scaling>
          <c:orientation val="minMax"/>
          <c:max val="-15"/>
          <c:min val="-27"/>
        </c:scaling>
        <c:delete val="1"/>
        <c:axPos val="l"/>
        <c:numFmt formatCode="General" sourceLinked="1"/>
        <c:majorTickMark val="out"/>
        <c:minorTickMark val="none"/>
        <c:tickLblPos val="nextTo"/>
        <c:crossAx val="581059160"/>
        <c:crosses val="autoZero"/>
        <c:crossBetween val="midCat"/>
        <c:majorUnit val="2"/>
        <c:minorUnit val="0.4"/>
      </c:valAx>
      <c:spPr>
        <a:noFill/>
        <a:ln w="25400">
          <a:noFill/>
        </a:ln>
      </c:spPr>
    </c:plotArea>
    <c:plotVisOnly val="1"/>
    <c:dispBlanksAs val="gap"/>
    <c:showDLblsOverMax val="0"/>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69506726457402E-2"/>
          <c:y val="2.1739130434782608E-2"/>
          <c:w val="0.87213425244921305"/>
          <c:h val="0.97035573122529639"/>
        </c:manualLayout>
      </c:layout>
      <c:scatterChart>
        <c:scatterStyle val="lineMarker"/>
        <c:varyColors val="0"/>
        <c:ser>
          <c:idx val="0"/>
          <c:order val="0"/>
          <c:tx>
            <c:strRef>
              <c:f>'Practical COG City 5'!$C$8</c:f>
              <c:strCache>
                <c:ptCount val="1"/>
                <c:pt idx="0">
                  <c:v>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42E-3"/>
                  <c:y val="-2.01409869083585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5'!$E$8</c:f>
              <c:numCache>
                <c:formatCode>General</c:formatCode>
                <c:ptCount val="1"/>
                <c:pt idx="0">
                  <c:v>154.80000000000001</c:v>
                </c:pt>
              </c:numCache>
            </c:numRef>
          </c:xVal>
          <c:yVal>
            <c:numRef>
              <c:f>'Practical COG City 5'!$D$8</c:f>
              <c:numCache>
                <c:formatCode>General</c:formatCode>
                <c:ptCount val="1"/>
                <c:pt idx="0">
                  <c:v>-16.600000000000001</c:v>
                </c:pt>
              </c:numCache>
            </c:numRef>
          </c:yVal>
          <c:smooth val="0"/>
        </c:ser>
        <c:ser>
          <c:idx val="1"/>
          <c:order val="1"/>
          <c:tx>
            <c:v>COG</c:v>
          </c:tx>
          <c:spPr>
            <a:ln w="3175">
              <a:solidFill>
                <a:srgbClr val="FF0000"/>
              </a:solidFill>
              <a:prstDash val="solid"/>
            </a:ln>
          </c:spPr>
          <c:marker>
            <c:symbol val="x"/>
            <c:size val="6"/>
            <c:spPr>
              <a:solidFill>
                <a:srgbClr val="FF0000"/>
              </a:solidFill>
              <a:ln>
                <a:solidFill>
                  <a:srgbClr val="FF0000"/>
                </a:solidFill>
                <a:prstDash val="solid"/>
              </a:ln>
            </c:spPr>
          </c:marker>
          <c:xVal>
            <c:numRef>
              <c:f>'Practical COG City 5'!$E$33</c:f>
              <c:numCache>
                <c:formatCode>General</c:formatCode>
                <c:ptCount val="1"/>
                <c:pt idx="0">
                  <c:v>152</c:v>
                </c:pt>
              </c:numCache>
            </c:numRef>
          </c:xVal>
          <c:yVal>
            <c:numRef>
              <c:f>'Practical COG City 5'!$D$33</c:f>
              <c:numCache>
                <c:formatCode>General</c:formatCode>
                <c:ptCount val="1"/>
                <c:pt idx="0">
                  <c:v>-17</c:v>
                </c:pt>
              </c:numCache>
            </c:numRef>
          </c:yVal>
          <c:smooth val="0"/>
        </c:ser>
        <c:ser>
          <c:idx val="2"/>
          <c:order val="2"/>
          <c:tx>
            <c:strRef>
              <c:f>'Practical COG City 5'!$C$9</c:f>
              <c:strCache>
                <c:ptCount val="1"/>
                <c:pt idx="0">
                  <c:v>2</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9.768009768009768E-3"/>
                  <c:y val="0"/>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5'!$E$9</c:f>
              <c:numCache>
                <c:formatCode>General</c:formatCode>
                <c:ptCount val="1"/>
                <c:pt idx="0">
                  <c:v>156.80000000000001</c:v>
                </c:pt>
              </c:numCache>
            </c:numRef>
          </c:xVal>
          <c:yVal>
            <c:numRef>
              <c:f>'Practical COG City 5'!$D$9</c:f>
              <c:numCache>
                <c:formatCode>General</c:formatCode>
                <c:ptCount val="1"/>
                <c:pt idx="0">
                  <c:v>-16.7</c:v>
                </c:pt>
              </c:numCache>
            </c:numRef>
          </c:yVal>
          <c:smooth val="0"/>
        </c:ser>
        <c:ser>
          <c:idx val="3"/>
          <c:order val="3"/>
          <c:tx>
            <c:strRef>
              <c:f>'Practical COG City 5'!$C$10</c:f>
              <c:strCache>
                <c:ptCount val="1"/>
                <c:pt idx="0">
                  <c:v>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5'!$E$10</c:f>
              <c:numCache>
                <c:formatCode>General</c:formatCode>
                <c:ptCount val="1"/>
                <c:pt idx="0">
                  <c:v>153.19999999999999</c:v>
                </c:pt>
              </c:numCache>
            </c:numRef>
          </c:xVal>
          <c:yVal>
            <c:numRef>
              <c:f>'Practical COG City 5'!$D$10</c:f>
              <c:numCache>
                <c:formatCode>General</c:formatCode>
                <c:ptCount val="1"/>
                <c:pt idx="0">
                  <c:v>-16.8</c:v>
                </c:pt>
              </c:numCache>
            </c:numRef>
          </c:yVal>
          <c:smooth val="0"/>
        </c:ser>
        <c:ser>
          <c:idx val="4"/>
          <c:order val="4"/>
          <c:tx>
            <c:strRef>
              <c:f>'Practical COG City 5'!$C$11</c:f>
              <c:strCache>
                <c:ptCount val="1"/>
                <c:pt idx="0">
                  <c:v>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5'!$E$11</c:f>
              <c:numCache>
                <c:formatCode>General</c:formatCode>
                <c:ptCount val="1"/>
                <c:pt idx="0">
                  <c:v>154</c:v>
                </c:pt>
              </c:numCache>
            </c:numRef>
          </c:xVal>
          <c:yVal>
            <c:numRef>
              <c:f>'Practical COG City 5'!$D$11</c:f>
              <c:numCache>
                <c:formatCode>General</c:formatCode>
                <c:ptCount val="1"/>
                <c:pt idx="0">
                  <c:v>-17</c:v>
                </c:pt>
              </c:numCache>
            </c:numRef>
          </c:yVal>
          <c:smooth val="0"/>
        </c:ser>
        <c:ser>
          <c:idx val="5"/>
          <c:order val="5"/>
          <c:tx>
            <c:strRef>
              <c:f>'Practical COG City 5'!$C$12</c:f>
              <c:strCache>
                <c:ptCount val="1"/>
                <c:pt idx="0">
                  <c:v>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5'!$E$12</c:f>
              <c:numCache>
                <c:formatCode>General</c:formatCode>
                <c:ptCount val="1"/>
                <c:pt idx="0">
                  <c:v>152</c:v>
                </c:pt>
              </c:numCache>
            </c:numRef>
          </c:xVal>
          <c:yVal>
            <c:numRef>
              <c:f>'Practical COG City 5'!$D$12</c:f>
              <c:numCache>
                <c:formatCode>General</c:formatCode>
                <c:ptCount val="1"/>
                <c:pt idx="0">
                  <c:v>-17</c:v>
                </c:pt>
              </c:numCache>
            </c:numRef>
          </c:yVal>
          <c:smooth val="0"/>
        </c:ser>
        <c:ser>
          <c:idx val="6"/>
          <c:order val="6"/>
          <c:tx>
            <c:strRef>
              <c:f>'Practical COG City 5'!$C$13</c:f>
              <c:strCache>
                <c:ptCount val="1"/>
                <c:pt idx="0">
                  <c:v>6</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867E-3"/>
                  <c:y val="-3.2225579053373615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5'!$E$13</c:f>
              <c:numCache>
                <c:formatCode>General</c:formatCode>
                <c:ptCount val="1"/>
                <c:pt idx="0">
                  <c:v>144.9</c:v>
                </c:pt>
              </c:numCache>
            </c:numRef>
          </c:xVal>
          <c:yVal>
            <c:numRef>
              <c:f>'Practical COG City 5'!$D$13</c:f>
              <c:numCache>
                <c:formatCode>General</c:formatCode>
                <c:ptCount val="1"/>
                <c:pt idx="0">
                  <c:v>-17.2</c:v>
                </c:pt>
              </c:numCache>
            </c:numRef>
          </c:yVal>
          <c:smooth val="0"/>
        </c:ser>
        <c:ser>
          <c:idx val="7"/>
          <c:order val="7"/>
          <c:tx>
            <c:strRef>
              <c:f>'Practical COG City 5'!$C$14</c:f>
              <c:strCache>
                <c:ptCount val="1"/>
                <c:pt idx="0">
                  <c:v>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5'!$E$14</c:f>
              <c:numCache>
                <c:formatCode>General</c:formatCode>
                <c:ptCount val="1"/>
                <c:pt idx="0">
                  <c:v>155.69999999999999</c:v>
                </c:pt>
              </c:numCache>
            </c:numRef>
          </c:xVal>
          <c:yVal>
            <c:numRef>
              <c:f>'Practical COG City 5'!$D$14</c:f>
              <c:numCache>
                <c:formatCode>General</c:formatCode>
                <c:ptCount val="1"/>
                <c:pt idx="0">
                  <c:v>-17.5</c:v>
                </c:pt>
              </c:numCache>
            </c:numRef>
          </c:yVal>
          <c:smooth val="0"/>
        </c:ser>
        <c:ser>
          <c:idx val="8"/>
          <c:order val="8"/>
          <c:tx>
            <c:strRef>
              <c:f>'Practical COG City 5'!$C$15</c:f>
              <c:strCache>
                <c:ptCount val="1"/>
                <c:pt idx="0">
                  <c:v>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5'!$E$15</c:f>
              <c:numCache>
                <c:formatCode>General</c:formatCode>
                <c:ptCount val="1"/>
                <c:pt idx="0">
                  <c:v>147.1</c:v>
                </c:pt>
              </c:numCache>
            </c:numRef>
          </c:xVal>
          <c:yVal>
            <c:numRef>
              <c:f>'Practical COG City 5'!$D$15</c:f>
              <c:numCache>
                <c:formatCode>General</c:formatCode>
                <c:ptCount val="1"/>
                <c:pt idx="0">
                  <c:v>-17.399999999999999</c:v>
                </c:pt>
              </c:numCache>
            </c:numRef>
          </c:yVal>
          <c:smooth val="0"/>
        </c:ser>
        <c:ser>
          <c:idx val="9"/>
          <c:order val="9"/>
          <c:tx>
            <c:strRef>
              <c:f>'Practical COG City 5'!$C$16</c:f>
              <c:strCache>
                <c:ptCount val="1"/>
                <c:pt idx="0">
                  <c:v>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5'!$E$16</c:f>
              <c:numCache>
                <c:formatCode>General</c:formatCode>
                <c:ptCount val="1"/>
                <c:pt idx="0">
                  <c:v>141.1</c:v>
                </c:pt>
              </c:numCache>
            </c:numRef>
          </c:xVal>
          <c:yVal>
            <c:numRef>
              <c:f>'Practical COG City 5'!$D$16</c:f>
              <c:numCache>
                <c:formatCode>General</c:formatCode>
                <c:ptCount val="1"/>
                <c:pt idx="0">
                  <c:v>-17.5</c:v>
                </c:pt>
              </c:numCache>
            </c:numRef>
          </c:yVal>
          <c:smooth val="0"/>
        </c:ser>
        <c:ser>
          <c:idx val="10"/>
          <c:order val="10"/>
          <c:tx>
            <c:strRef>
              <c:f>'Practical COG City 5'!$C$17</c:f>
              <c:strCache>
                <c:ptCount val="1"/>
                <c:pt idx="0">
                  <c:v>10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5'!$E$17</c:f>
              <c:numCache>
                <c:formatCode>General</c:formatCode>
                <c:ptCount val="1"/>
                <c:pt idx="0">
                  <c:v>155.1</c:v>
                </c:pt>
              </c:numCache>
            </c:numRef>
          </c:xVal>
          <c:yVal>
            <c:numRef>
              <c:f>'Practical COG City 5'!$D$17</c:f>
              <c:numCache>
                <c:formatCode>General</c:formatCode>
                <c:ptCount val="1"/>
                <c:pt idx="0">
                  <c:v>-17.8</c:v>
                </c:pt>
              </c:numCache>
            </c:numRef>
          </c:yVal>
          <c:smooth val="0"/>
        </c:ser>
        <c:ser>
          <c:idx val="11"/>
          <c:order val="11"/>
          <c:tx>
            <c:strRef>
              <c:f>'Practical COG City 5'!$C$18</c:f>
              <c:strCache>
                <c:ptCount val="1"/>
                <c:pt idx="0">
                  <c:v>11</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5'!$E$18</c:f>
              <c:numCache>
                <c:formatCode>General</c:formatCode>
                <c:ptCount val="1"/>
                <c:pt idx="0">
                  <c:v>153.80000000000001</c:v>
                </c:pt>
              </c:numCache>
            </c:numRef>
          </c:xVal>
          <c:yVal>
            <c:numRef>
              <c:f>'Practical COG City 5'!$D$18</c:f>
              <c:numCache>
                <c:formatCode>General</c:formatCode>
                <c:ptCount val="1"/>
                <c:pt idx="0">
                  <c:v>-17.899999999999999</c:v>
                </c:pt>
              </c:numCache>
            </c:numRef>
          </c:yVal>
          <c:smooth val="0"/>
        </c:ser>
        <c:ser>
          <c:idx val="12"/>
          <c:order val="12"/>
          <c:tx>
            <c:strRef>
              <c:f>'Practical COG City 5'!$C$19</c:f>
              <c:strCache>
                <c:ptCount val="1"/>
                <c:pt idx="0">
                  <c:v>12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5'!$E$19</c:f>
              <c:numCache>
                <c:formatCode>General</c:formatCode>
                <c:ptCount val="1"/>
                <c:pt idx="0">
                  <c:v>144.6</c:v>
                </c:pt>
              </c:numCache>
            </c:numRef>
          </c:xVal>
          <c:yVal>
            <c:numRef>
              <c:f>'Practical COG City 5'!$D$19</c:f>
              <c:numCache>
                <c:formatCode>General</c:formatCode>
                <c:ptCount val="1"/>
                <c:pt idx="0">
                  <c:v>-18</c:v>
                </c:pt>
              </c:numCache>
            </c:numRef>
          </c:yVal>
          <c:smooth val="0"/>
        </c:ser>
        <c:ser>
          <c:idx val="13"/>
          <c:order val="13"/>
          <c:tx>
            <c:strRef>
              <c:f>'Practical COG City 5'!$C$20</c:f>
              <c:strCache>
                <c:ptCount val="1"/>
                <c:pt idx="0">
                  <c:v>13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5'!$E$20</c:f>
              <c:numCache>
                <c:formatCode>General</c:formatCode>
                <c:ptCount val="1"/>
                <c:pt idx="0">
                  <c:v>142.4</c:v>
                </c:pt>
              </c:numCache>
            </c:numRef>
          </c:xVal>
          <c:yVal>
            <c:numRef>
              <c:f>'Practical COG City 5'!$D$20</c:f>
              <c:numCache>
                <c:formatCode>General</c:formatCode>
                <c:ptCount val="1"/>
                <c:pt idx="0">
                  <c:v>-18.399999999999999</c:v>
                </c:pt>
              </c:numCache>
            </c:numRef>
          </c:yVal>
          <c:smooth val="0"/>
        </c:ser>
        <c:ser>
          <c:idx val="14"/>
          <c:order val="14"/>
          <c:tx>
            <c:strRef>
              <c:f>'Practical COG City 5'!$C$21</c:f>
              <c:strCache>
                <c:ptCount val="1"/>
                <c:pt idx="0">
                  <c:v>14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5'!$E$21</c:f>
              <c:numCache>
                <c:formatCode>General</c:formatCode>
                <c:ptCount val="1"/>
                <c:pt idx="0">
                  <c:v>156.80000000000001</c:v>
                </c:pt>
              </c:numCache>
            </c:numRef>
          </c:xVal>
          <c:yVal>
            <c:numRef>
              <c:f>'Practical COG City 5'!$D$21</c:f>
              <c:numCache>
                <c:formatCode>General</c:formatCode>
                <c:ptCount val="1"/>
                <c:pt idx="0">
                  <c:v>-18.899999999999999</c:v>
                </c:pt>
              </c:numCache>
            </c:numRef>
          </c:yVal>
          <c:smooth val="0"/>
        </c:ser>
        <c:ser>
          <c:idx val="15"/>
          <c:order val="15"/>
          <c:tx>
            <c:strRef>
              <c:f>'Practical COG City 5'!$C$22</c:f>
              <c:strCache>
                <c:ptCount val="1"/>
                <c:pt idx="0">
                  <c:v>15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5'!$E$22</c:f>
              <c:numCache>
                <c:formatCode>General</c:formatCode>
                <c:ptCount val="1"/>
                <c:pt idx="0">
                  <c:v>148.30000000000001</c:v>
                </c:pt>
              </c:numCache>
            </c:numRef>
          </c:xVal>
          <c:yVal>
            <c:numRef>
              <c:f>'Practical COG City 5'!$D$22</c:f>
              <c:numCache>
                <c:formatCode>General</c:formatCode>
                <c:ptCount val="1"/>
                <c:pt idx="0">
                  <c:v>-19.3</c:v>
                </c:pt>
              </c:numCache>
            </c:numRef>
          </c:yVal>
          <c:smooth val="0"/>
        </c:ser>
        <c:ser>
          <c:idx val="16"/>
          <c:order val="16"/>
          <c:tx>
            <c:strRef>
              <c:f>'Practical COG City 5'!$C$23</c:f>
              <c:strCache>
                <c:ptCount val="1"/>
                <c:pt idx="0">
                  <c:v>16</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5'!$E$23</c:f>
              <c:numCache>
                <c:formatCode>General</c:formatCode>
                <c:ptCount val="1"/>
                <c:pt idx="0">
                  <c:v>152.9</c:v>
                </c:pt>
              </c:numCache>
            </c:numRef>
          </c:xVal>
          <c:yVal>
            <c:numRef>
              <c:f>'Practical COG City 5'!$D$23</c:f>
              <c:numCache>
                <c:formatCode>General</c:formatCode>
                <c:ptCount val="1"/>
                <c:pt idx="0">
                  <c:v>-19.399999999999999</c:v>
                </c:pt>
              </c:numCache>
            </c:numRef>
          </c:yVal>
          <c:smooth val="0"/>
        </c:ser>
        <c:ser>
          <c:idx val="17"/>
          <c:order val="17"/>
          <c:tx>
            <c:strRef>
              <c:f>'Practical COG City 5'!$C$24</c:f>
              <c:strCache>
                <c:ptCount val="1"/>
                <c:pt idx="0">
                  <c:v>17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5'!$E$24</c:f>
              <c:numCache>
                <c:formatCode>General</c:formatCode>
                <c:ptCount val="1"/>
                <c:pt idx="0">
                  <c:v>142.80000000000001</c:v>
                </c:pt>
              </c:numCache>
            </c:numRef>
          </c:xVal>
          <c:yVal>
            <c:numRef>
              <c:f>'Practical COG City 5'!$D$24</c:f>
              <c:numCache>
                <c:formatCode>General</c:formatCode>
                <c:ptCount val="1"/>
                <c:pt idx="0">
                  <c:v>-19.399999999999999</c:v>
                </c:pt>
              </c:numCache>
            </c:numRef>
          </c:yVal>
          <c:smooth val="0"/>
        </c:ser>
        <c:ser>
          <c:idx val="18"/>
          <c:order val="18"/>
          <c:tx>
            <c:strRef>
              <c:f>'Practical COG City 5'!$C$25</c:f>
              <c:strCache>
                <c:ptCount val="1"/>
                <c:pt idx="0">
                  <c:v>18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5'!$E$25</c:f>
              <c:numCache>
                <c:formatCode>General</c:formatCode>
                <c:ptCount val="1"/>
                <c:pt idx="0">
                  <c:v>143.69999999999999</c:v>
                </c:pt>
              </c:numCache>
            </c:numRef>
          </c:xVal>
          <c:yVal>
            <c:numRef>
              <c:f>'Practical COG City 5'!$D$25</c:f>
              <c:numCache>
                <c:formatCode>General</c:formatCode>
                <c:ptCount val="1"/>
                <c:pt idx="0">
                  <c:v>-19.899999999999999</c:v>
                </c:pt>
              </c:numCache>
            </c:numRef>
          </c:yVal>
          <c:smooth val="0"/>
        </c:ser>
        <c:ser>
          <c:idx val="19"/>
          <c:order val="19"/>
          <c:tx>
            <c:strRef>
              <c:f>'Practical COG City 5'!$C$26</c:f>
              <c:strCache>
                <c:ptCount val="1"/>
                <c:pt idx="0">
                  <c:v>19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5'!$E$26</c:f>
              <c:numCache>
                <c:formatCode>General</c:formatCode>
                <c:ptCount val="1"/>
                <c:pt idx="0">
                  <c:v>152.5</c:v>
                </c:pt>
              </c:numCache>
            </c:numRef>
          </c:xVal>
          <c:yVal>
            <c:numRef>
              <c:f>'Practical COG City 5'!$D$26</c:f>
              <c:numCache>
                <c:formatCode>General</c:formatCode>
                <c:ptCount val="1"/>
                <c:pt idx="0">
                  <c:v>-20.3</c:v>
                </c:pt>
              </c:numCache>
            </c:numRef>
          </c:yVal>
          <c:smooth val="0"/>
        </c:ser>
        <c:ser>
          <c:idx val="20"/>
          <c:order val="20"/>
          <c:tx>
            <c:strRef>
              <c:f>'Practical COG City 5'!$C$27</c:f>
              <c:strCache>
                <c:ptCount val="1"/>
                <c:pt idx="0">
                  <c:v>20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5'!$E$27</c:f>
              <c:numCache>
                <c:formatCode>General</c:formatCode>
                <c:ptCount val="1"/>
                <c:pt idx="0">
                  <c:v>143.69999999999999</c:v>
                </c:pt>
              </c:numCache>
            </c:numRef>
          </c:xVal>
          <c:yVal>
            <c:numRef>
              <c:f>'Practical COG City 5'!$D$27</c:f>
              <c:numCache>
                <c:formatCode>General</c:formatCode>
                <c:ptCount val="1"/>
                <c:pt idx="0">
                  <c:v>-21.2</c:v>
                </c:pt>
              </c:numCache>
            </c:numRef>
          </c:yVal>
          <c:smooth val="0"/>
        </c:ser>
        <c:ser>
          <c:idx val="21"/>
          <c:order val="21"/>
          <c:tx>
            <c:strRef>
              <c:f>'Practical COG City 5'!$C$28</c:f>
              <c:strCache>
                <c:ptCount val="1"/>
                <c:pt idx="0">
                  <c:v>21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686202686202695E-2"/>
                  <c:y val="3.625377643504532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5'!$E$28</c:f>
              <c:numCache>
                <c:formatCode>General</c:formatCode>
                <c:ptCount val="1"/>
                <c:pt idx="0">
                  <c:v>155.6</c:v>
                </c:pt>
              </c:numCache>
            </c:numRef>
          </c:xVal>
          <c:yVal>
            <c:numRef>
              <c:f>'Practical COG City 5'!$D$28</c:f>
              <c:numCache>
                <c:formatCode>General</c:formatCode>
                <c:ptCount val="1"/>
                <c:pt idx="0">
                  <c:v>-21.6</c:v>
                </c:pt>
              </c:numCache>
            </c:numRef>
          </c:yVal>
          <c:smooth val="0"/>
        </c:ser>
        <c:ser>
          <c:idx val="22"/>
          <c:order val="22"/>
          <c:tx>
            <c:strRef>
              <c:f>'Practical COG City 5'!$C$29</c:f>
              <c:strCache>
                <c:ptCount val="1"/>
                <c:pt idx="0">
                  <c:v>22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5'!$E$29</c:f>
              <c:numCache>
                <c:formatCode>General</c:formatCode>
                <c:ptCount val="1"/>
                <c:pt idx="0">
                  <c:v>140.1</c:v>
                </c:pt>
              </c:numCache>
            </c:numRef>
          </c:xVal>
          <c:yVal>
            <c:numRef>
              <c:f>'Practical COG City 5'!$D$29</c:f>
              <c:numCache>
                <c:formatCode>General</c:formatCode>
                <c:ptCount val="1"/>
                <c:pt idx="0">
                  <c:v>-22.6</c:v>
                </c:pt>
              </c:numCache>
            </c:numRef>
          </c:yVal>
          <c:smooth val="0"/>
        </c:ser>
        <c:ser>
          <c:idx val="23"/>
          <c:order val="23"/>
          <c:tx>
            <c:strRef>
              <c:f>'Practical COG City 5'!$C$30</c:f>
              <c:strCache>
                <c:ptCount val="1"/>
                <c:pt idx="0">
                  <c:v>23</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197802197802198E-2"/>
                  <c:y val="4.0281973816717019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5'!$E$30</c:f>
              <c:numCache>
                <c:formatCode>General</c:formatCode>
                <c:ptCount val="1"/>
                <c:pt idx="0">
                  <c:v>155.80000000000001</c:v>
                </c:pt>
              </c:numCache>
            </c:numRef>
          </c:xVal>
          <c:yVal>
            <c:numRef>
              <c:f>'Practical COG City 5'!$D$30</c:f>
              <c:numCache>
                <c:formatCode>General</c:formatCode>
                <c:ptCount val="1"/>
                <c:pt idx="0">
                  <c:v>-23.4</c:v>
                </c:pt>
              </c:numCache>
            </c:numRef>
          </c:yVal>
          <c:smooth val="0"/>
        </c:ser>
        <c:ser>
          <c:idx val="24"/>
          <c:order val="24"/>
          <c:tx>
            <c:strRef>
              <c:f>'Practical COG City 5'!$C$31</c:f>
              <c:strCache>
                <c:ptCount val="1"/>
                <c:pt idx="0">
                  <c:v>24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5'!$E$31</c:f>
              <c:numCache>
                <c:formatCode>General</c:formatCode>
                <c:ptCount val="1"/>
                <c:pt idx="0">
                  <c:v>144.4</c:v>
                </c:pt>
              </c:numCache>
            </c:numRef>
          </c:xVal>
          <c:yVal>
            <c:numRef>
              <c:f>'Practical COG City 5'!$D$31</c:f>
              <c:numCache>
                <c:formatCode>General</c:formatCode>
                <c:ptCount val="1"/>
                <c:pt idx="0">
                  <c:v>-24</c:v>
                </c:pt>
              </c:numCache>
            </c:numRef>
          </c:yVal>
          <c:smooth val="0"/>
        </c:ser>
        <c:ser>
          <c:idx val="25"/>
          <c:order val="25"/>
          <c:tx>
            <c:strRef>
              <c:f>'Practical COG City 5'!$C$32</c:f>
              <c:strCache>
                <c:ptCount val="1"/>
                <c:pt idx="0">
                  <c:v>25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5'!$E$32</c:f>
              <c:numCache>
                <c:formatCode>General</c:formatCode>
                <c:ptCount val="1"/>
                <c:pt idx="0">
                  <c:v>146.4</c:v>
                </c:pt>
              </c:numCache>
            </c:numRef>
          </c:xVal>
          <c:yVal>
            <c:numRef>
              <c:f>'Practical COG City 5'!$D$32</c:f>
              <c:numCache>
                <c:formatCode>General</c:formatCode>
                <c:ptCount val="1"/>
                <c:pt idx="0">
                  <c:v>-24.9</c:v>
                </c:pt>
              </c:numCache>
            </c:numRef>
          </c:yVal>
          <c:smooth val="0"/>
        </c:ser>
        <c:dLbls>
          <c:showLegendKey val="0"/>
          <c:showVal val="0"/>
          <c:showCatName val="0"/>
          <c:showSerName val="0"/>
          <c:showPercent val="0"/>
          <c:showBubbleSize val="0"/>
        </c:dLbls>
        <c:axId val="581056024"/>
        <c:axId val="581057592"/>
      </c:scatterChart>
      <c:valAx>
        <c:axId val="581056024"/>
        <c:scaling>
          <c:orientation val="minMax"/>
          <c:max val="158"/>
          <c:min val="138"/>
        </c:scaling>
        <c:delete val="1"/>
        <c:axPos val="b"/>
        <c:numFmt formatCode="General" sourceLinked="1"/>
        <c:majorTickMark val="out"/>
        <c:minorTickMark val="none"/>
        <c:tickLblPos val="nextTo"/>
        <c:crossAx val="581057592"/>
        <c:crosses val="autoZero"/>
        <c:crossBetween val="midCat"/>
        <c:majorUnit val="2"/>
        <c:minorUnit val="0.4"/>
      </c:valAx>
      <c:valAx>
        <c:axId val="581057592"/>
        <c:scaling>
          <c:orientation val="minMax"/>
          <c:max val="-15"/>
          <c:min val="-27"/>
        </c:scaling>
        <c:delete val="1"/>
        <c:axPos val="l"/>
        <c:numFmt formatCode="General" sourceLinked="1"/>
        <c:majorTickMark val="out"/>
        <c:minorTickMark val="none"/>
        <c:tickLblPos val="nextTo"/>
        <c:crossAx val="581056024"/>
        <c:crosses val="autoZero"/>
        <c:crossBetween val="midCat"/>
        <c:majorUnit val="2"/>
        <c:minorUnit val="0.4"/>
      </c:valAx>
      <c:spPr>
        <a:noFill/>
        <a:ln w="25400">
          <a:noFill/>
        </a:ln>
      </c:spPr>
    </c:plotArea>
    <c:plotVisOnly val="1"/>
    <c:dispBlanksAs val="gap"/>
    <c:showDLblsOverMax val="0"/>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69506726457402E-2"/>
          <c:y val="2.1739130434782608E-2"/>
          <c:w val="0.87213425244921305"/>
          <c:h val="0.97035573122529639"/>
        </c:manualLayout>
      </c:layout>
      <c:scatterChart>
        <c:scatterStyle val="lineMarker"/>
        <c:varyColors val="0"/>
        <c:ser>
          <c:idx val="0"/>
          <c:order val="0"/>
          <c:tx>
            <c:strRef>
              <c:f>'Practical COG City 16'!$C$8</c:f>
              <c:strCache>
                <c:ptCount val="1"/>
                <c:pt idx="0">
                  <c:v>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42E-3"/>
                  <c:y val="-2.01409869083585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16'!$E$8</c:f>
              <c:numCache>
                <c:formatCode>General</c:formatCode>
                <c:ptCount val="1"/>
                <c:pt idx="0">
                  <c:v>154.80000000000001</c:v>
                </c:pt>
              </c:numCache>
            </c:numRef>
          </c:xVal>
          <c:yVal>
            <c:numRef>
              <c:f>'Practical COG City 16'!$D$8</c:f>
              <c:numCache>
                <c:formatCode>General</c:formatCode>
                <c:ptCount val="1"/>
                <c:pt idx="0">
                  <c:v>-16.600000000000001</c:v>
                </c:pt>
              </c:numCache>
            </c:numRef>
          </c:yVal>
          <c:smooth val="0"/>
        </c:ser>
        <c:ser>
          <c:idx val="1"/>
          <c:order val="1"/>
          <c:tx>
            <c:v>COG</c:v>
          </c:tx>
          <c:spPr>
            <a:ln w="3175">
              <a:solidFill>
                <a:srgbClr val="FF0000"/>
              </a:solidFill>
              <a:prstDash val="solid"/>
            </a:ln>
          </c:spPr>
          <c:marker>
            <c:symbol val="x"/>
            <c:size val="6"/>
            <c:spPr>
              <a:solidFill>
                <a:srgbClr val="FF0000"/>
              </a:solidFill>
              <a:ln>
                <a:solidFill>
                  <a:srgbClr val="FF0000"/>
                </a:solidFill>
                <a:prstDash val="solid"/>
              </a:ln>
            </c:spPr>
          </c:marker>
          <c:xVal>
            <c:numRef>
              <c:f>'Practical COG City 16'!$E$33</c:f>
              <c:numCache>
                <c:formatCode>General</c:formatCode>
                <c:ptCount val="1"/>
                <c:pt idx="0">
                  <c:v>152.9</c:v>
                </c:pt>
              </c:numCache>
            </c:numRef>
          </c:xVal>
          <c:yVal>
            <c:numRef>
              <c:f>'Practical COG City 16'!$D$33</c:f>
              <c:numCache>
                <c:formatCode>General</c:formatCode>
                <c:ptCount val="1"/>
                <c:pt idx="0">
                  <c:v>-19.399999999999999</c:v>
                </c:pt>
              </c:numCache>
            </c:numRef>
          </c:yVal>
          <c:smooth val="0"/>
        </c:ser>
        <c:ser>
          <c:idx val="2"/>
          <c:order val="2"/>
          <c:tx>
            <c:strRef>
              <c:f>'Practical COG City 16'!$C$9</c:f>
              <c:strCache>
                <c:ptCount val="1"/>
                <c:pt idx="0">
                  <c:v>2</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9.768009768009768E-3"/>
                  <c:y val="0"/>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16'!$E$9</c:f>
              <c:numCache>
                <c:formatCode>General</c:formatCode>
                <c:ptCount val="1"/>
                <c:pt idx="0">
                  <c:v>156.80000000000001</c:v>
                </c:pt>
              </c:numCache>
            </c:numRef>
          </c:xVal>
          <c:yVal>
            <c:numRef>
              <c:f>'Practical COG City 16'!$D$9</c:f>
              <c:numCache>
                <c:formatCode>General</c:formatCode>
                <c:ptCount val="1"/>
                <c:pt idx="0">
                  <c:v>-16.7</c:v>
                </c:pt>
              </c:numCache>
            </c:numRef>
          </c:yVal>
          <c:smooth val="0"/>
        </c:ser>
        <c:ser>
          <c:idx val="3"/>
          <c:order val="3"/>
          <c:tx>
            <c:strRef>
              <c:f>'Practical COG City 16'!$C$10</c:f>
              <c:strCache>
                <c:ptCount val="1"/>
                <c:pt idx="0">
                  <c:v>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16'!$E$10</c:f>
              <c:numCache>
                <c:formatCode>General</c:formatCode>
                <c:ptCount val="1"/>
                <c:pt idx="0">
                  <c:v>153.19999999999999</c:v>
                </c:pt>
              </c:numCache>
            </c:numRef>
          </c:xVal>
          <c:yVal>
            <c:numRef>
              <c:f>'Practical COG City 16'!$D$10</c:f>
              <c:numCache>
                <c:formatCode>General</c:formatCode>
                <c:ptCount val="1"/>
                <c:pt idx="0">
                  <c:v>-16.8</c:v>
                </c:pt>
              </c:numCache>
            </c:numRef>
          </c:yVal>
          <c:smooth val="0"/>
        </c:ser>
        <c:ser>
          <c:idx val="4"/>
          <c:order val="4"/>
          <c:tx>
            <c:strRef>
              <c:f>'Practical COG City 16'!$C$11</c:f>
              <c:strCache>
                <c:ptCount val="1"/>
                <c:pt idx="0">
                  <c:v>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16'!$E$11</c:f>
              <c:numCache>
                <c:formatCode>General</c:formatCode>
                <c:ptCount val="1"/>
                <c:pt idx="0">
                  <c:v>154</c:v>
                </c:pt>
              </c:numCache>
            </c:numRef>
          </c:xVal>
          <c:yVal>
            <c:numRef>
              <c:f>'Practical COG City 16'!$D$11</c:f>
              <c:numCache>
                <c:formatCode>General</c:formatCode>
                <c:ptCount val="1"/>
                <c:pt idx="0">
                  <c:v>-17</c:v>
                </c:pt>
              </c:numCache>
            </c:numRef>
          </c:yVal>
          <c:smooth val="0"/>
        </c:ser>
        <c:ser>
          <c:idx val="5"/>
          <c:order val="5"/>
          <c:tx>
            <c:strRef>
              <c:f>'Practical COG City 16'!$C$12</c:f>
              <c:strCache>
                <c:ptCount val="1"/>
                <c:pt idx="0">
                  <c:v>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16'!$E$12</c:f>
              <c:numCache>
                <c:formatCode>General</c:formatCode>
                <c:ptCount val="1"/>
                <c:pt idx="0">
                  <c:v>152</c:v>
                </c:pt>
              </c:numCache>
            </c:numRef>
          </c:xVal>
          <c:yVal>
            <c:numRef>
              <c:f>'Practical COG City 16'!$D$12</c:f>
              <c:numCache>
                <c:formatCode>General</c:formatCode>
                <c:ptCount val="1"/>
                <c:pt idx="0">
                  <c:v>-17</c:v>
                </c:pt>
              </c:numCache>
            </c:numRef>
          </c:yVal>
          <c:smooth val="0"/>
        </c:ser>
        <c:ser>
          <c:idx val="6"/>
          <c:order val="6"/>
          <c:tx>
            <c:strRef>
              <c:f>'Practical COG City 16'!$C$13</c:f>
              <c:strCache>
                <c:ptCount val="1"/>
                <c:pt idx="0">
                  <c:v>6</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867E-3"/>
                  <c:y val="-3.2225579053373615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16'!$E$13</c:f>
              <c:numCache>
                <c:formatCode>General</c:formatCode>
                <c:ptCount val="1"/>
                <c:pt idx="0">
                  <c:v>144.9</c:v>
                </c:pt>
              </c:numCache>
            </c:numRef>
          </c:xVal>
          <c:yVal>
            <c:numRef>
              <c:f>'Practical COG City 16'!$D$13</c:f>
              <c:numCache>
                <c:formatCode>General</c:formatCode>
                <c:ptCount val="1"/>
                <c:pt idx="0">
                  <c:v>-17.2</c:v>
                </c:pt>
              </c:numCache>
            </c:numRef>
          </c:yVal>
          <c:smooth val="0"/>
        </c:ser>
        <c:ser>
          <c:idx val="7"/>
          <c:order val="7"/>
          <c:tx>
            <c:strRef>
              <c:f>'Practical COG City 16'!$C$14</c:f>
              <c:strCache>
                <c:ptCount val="1"/>
                <c:pt idx="0">
                  <c:v>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16'!$E$14</c:f>
              <c:numCache>
                <c:formatCode>General</c:formatCode>
                <c:ptCount val="1"/>
                <c:pt idx="0">
                  <c:v>155.69999999999999</c:v>
                </c:pt>
              </c:numCache>
            </c:numRef>
          </c:xVal>
          <c:yVal>
            <c:numRef>
              <c:f>'Practical COG City 16'!$D$14</c:f>
              <c:numCache>
                <c:formatCode>General</c:formatCode>
                <c:ptCount val="1"/>
                <c:pt idx="0">
                  <c:v>-17.5</c:v>
                </c:pt>
              </c:numCache>
            </c:numRef>
          </c:yVal>
          <c:smooth val="0"/>
        </c:ser>
        <c:ser>
          <c:idx val="8"/>
          <c:order val="8"/>
          <c:tx>
            <c:strRef>
              <c:f>'Practical COG City 16'!$C$15</c:f>
              <c:strCache>
                <c:ptCount val="1"/>
                <c:pt idx="0">
                  <c:v>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16'!$E$15</c:f>
              <c:numCache>
                <c:formatCode>General</c:formatCode>
                <c:ptCount val="1"/>
                <c:pt idx="0">
                  <c:v>147.1</c:v>
                </c:pt>
              </c:numCache>
            </c:numRef>
          </c:xVal>
          <c:yVal>
            <c:numRef>
              <c:f>'Practical COG City 16'!$D$15</c:f>
              <c:numCache>
                <c:formatCode>General</c:formatCode>
                <c:ptCount val="1"/>
                <c:pt idx="0">
                  <c:v>-17.399999999999999</c:v>
                </c:pt>
              </c:numCache>
            </c:numRef>
          </c:yVal>
          <c:smooth val="0"/>
        </c:ser>
        <c:ser>
          <c:idx val="9"/>
          <c:order val="9"/>
          <c:tx>
            <c:strRef>
              <c:f>'Practical COG City 16'!$C$16</c:f>
              <c:strCache>
                <c:ptCount val="1"/>
                <c:pt idx="0">
                  <c:v>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16'!$E$16</c:f>
              <c:numCache>
                <c:formatCode>General</c:formatCode>
                <c:ptCount val="1"/>
                <c:pt idx="0">
                  <c:v>141.1</c:v>
                </c:pt>
              </c:numCache>
            </c:numRef>
          </c:xVal>
          <c:yVal>
            <c:numRef>
              <c:f>'Practical COG City 16'!$D$16</c:f>
              <c:numCache>
                <c:formatCode>General</c:formatCode>
                <c:ptCount val="1"/>
                <c:pt idx="0">
                  <c:v>-17.5</c:v>
                </c:pt>
              </c:numCache>
            </c:numRef>
          </c:yVal>
          <c:smooth val="0"/>
        </c:ser>
        <c:ser>
          <c:idx val="10"/>
          <c:order val="10"/>
          <c:tx>
            <c:strRef>
              <c:f>'Practical COG City 16'!$C$17</c:f>
              <c:strCache>
                <c:ptCount val="1"/>
                <c:pt idx="0">
                  <c:v>10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16'!$E$17</c:f>
              <c:numCache>
                <c:formatCode>General</c:formatCode>
                <c:ptCount val="1"/>
                <c:pt idx="0">
                  <c:v>155.1</c:v>
                </c:pt>
              </c:numCache>
            </c:numRef>
          </c:xVal>
          <c:yVal>
            <c:numRef>
              <c:f>'Practical COG City 16'!$D$17</c:f>
              <c:numCache>
                <c:formatCode>General</c:formatCode>
                <c:ptCount val="1"/>
                <c:pt idx="0">
                  <c:v>-17.8</c:v>
                </c:pt>
              </c:numCache>
            </c:numRef>
          </c:yVal>
          <c:smooth val="0"/>
        </c:ser>
        <c:ser>
          <c:idx val="11"/>
          <c:order val="11"/>
          <c:tx>
            <c:strRef>
              <c:f>'Practical COG City 16'!$C$18</c:f>
              <c:strCache>
                <c:ptCount val="1"/>
                <c:pt idx="0">
                  <c:v>11</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16'!$E$18</c:f>
              <c:numCache>
                <c:formatCode>General</c:formatCode>
                <c:ptCount val="1"/>
                <c:pt idx="0">
                  <c:v>153.80000000000001</c:v>
                </c:pt>
              </c:numCache>
            </c:numRef>
          </c:xVal>
          <c:yVal>
            <c:numRef>
              <c:f>'Practical COG City 16'!$D$18</c:f>
              <c:numCache>
                <c:formatCode>General</c:formatCode>
                <c:ptCount val="1"/>
                <c:pt idx="0">
                  <c:v>-17.899999999999999</c:v>
                </c:pt>
              </c:numCache>
            </c:numRef>
          </c:yVal>
          <c:smooth val="0"/>
        </c:ser>
        <c:ser>
          <c:idx val="12"/>
          <c:order val="12"/>
          <c:tx>
            <c:strRef>
              <c:f>'Practical COG City 16'!$C$19</c:f>
              <c:strCache>
                <c:ptCount val="1"/>
                <c:pt idx="0">
                  <c:v>12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16'!$E$19</c:f>
              <c:numCache>
                <c:formatCode>General</c:formatCode>
                <c:ptCount val="1"/>
                <c:pt idx="0">
                  <c:v>144.6</c:v>
                </c:pt>
              </c:numCache>
            </c:numRef>
          </c:xVal>
          <c:yVal>
            <c:numRef>
              <c:f>'Practical COG City 16'!$D$19</c:f>
              <c:numCache>
                <c:formatCode>General</c:formatCode>
                <c:ptCount val="1"/>
                <c:pt idx="0">
                  <c:v>-18</c:v>
                </c:pt>
              </c:numCache>
            </c:numRef>
          </c:yVal>
          <c:smooth val="0"/>
        </c:ser>
        <c:ser>
          <c:idx val="13"/>
          <c:order val="13"/>
          <c:tx>
            <c:strRef>
              <c:f>'Practical COG City 16'!$C$20</c:f>
              <c:strCache>
                <c:ptCount val="1"/>
                <c:pt idx="0">
                  <c:v>13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16'!$E$20</c:f>
              <c:numCache>
                <c:formatCode>General</c:formatCode>
                <c:ptCount val="1"/>
                <c:pt idx="0">
                  <c:v>142.4</c:v>
                </c:pt>
              </c:numCache>
            </c:numRef>
          </c:xVal>
          <c:yVal>
            <c:numRef>
              <c:f>'Practical COG City 16'!$D$20</c:f>
              <c:numCache>
                <c:formatCode>General</c:formatCode>
                <c:ptCount val="1"/>
                <c:pt idx="0">
                  <c:v>-18.399999999999999</c:v>
                </c:pt>
              </c:numCache>
            </c:numRef>
          </c:yVal>
          <c:smooth val="0"/>
        </c:ser>
        <c:ser>
          <c:idx val="14"/>
          <c:order val="14"/>
          <c:tx>
            <c:strRef>
              <c:f>'Practical COG City 16'!$C$21</c:f>
              <c:strCache>
                <c:ptCount val="1"/>
                <c:pt idx="0">
                  <c:v>14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16'!$E$21</c:f>
              <c:numCache>
                <c:formatCode>General</c:formatCode>
                <c:ptCount val="1"/>
                <c:pt idx="0">
                  <c:v>156.80000000000001</c:v>
                </c:pt>
              </c:numCache>
            </c:numRef>
          </c:xVal>
          <c:yVal>
            <c:numRef>
              <c:f>'Practical COG City 16'!$D$21</c:f>
              <c:numCache>
                <c:formatCode>General</c:formatCode>
                <c:ptCount val="1"/>
                <c:pt idx="0">
                  <c:v>-18.899999999999999</c:v>
                </c:pt>
              </c:numCache>
            </c:numRef>
          </c:yVal>
          <c:smooth val="0"/>
        </c:ser>
        <c:ser>
          <c:idx val="15"/>
          <c:order val="15"/>
          <c:tx>
            <c:strRef>
              <c:f>'Practical COG City 16'!$C$22</c:f>
              <c:strCache>
                <c:ptCount val="1"/>
                <c:pt idx="0">
                  <c:v>15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16'!$E$22</c:f>
              <c:numCache>
                <c:formatCode>General</c:formatCode>
                <c:ptCount val="1"/>
                <c:pt idx="0">
                  <c:v>148.30000000000001</c:v>
                </c:pt>
              </c:numCache>
            </c:numRef>
          </c:xVal>
          <c:yVal>
            <c:numRef>
              <c:f>'Practical COG City 16'!$D$22</c:f>
              <c:numCache>
                <c:formatCode>General</c:formatCode>
                <c:ptCount val="1"/>
                <c:pt idx="0">
                  <c:v>-19.3</c:v>
                </c:pt>
              </c:numCache>
            </c:numRef>
          </c:yVal>
          <c:smooth val="0"/>
        </c:ser>
        <c:ser>
          <c:idx val="16"/>
          <c:order val="16"/>
          <c:tx>
            <c:strRef>
              <c:f>'Practical COG City 16'!$C$23</c:f>
              <c:strCache>
                <c:ptCount val="1"/>
                <c:pt idx="0">
                  <c:v>16</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16'!$E$23</c:f>
              <c:numCache>
                <c:formatCode>General</c:formatCode>
                <c:ptCount val="1"/>
                <c:pt idx="0">
                  <c:v>152.9</c:v>
                </c:pt>
              </c:numCache>
            </c:numRef>
          </c:xVal>
          <c:yVal>
            <c:numRef>
              <c:f>'Practical COG City 16'!$D$23</c:f>
              <c:numCache>
                <c:formatCode>General</c:formatCode>
                <c:ptCount val="1"/>
                <c:pt idx="0">
                  <c:v>-19.399999999999999</c:v>
                </c:pt>
              </c:numCache>
            </c:numRef>
          </c:yVal>
          <c:smooth val="0"/>
        </c:ser>
        <c:ser>
          <c:idx val="17"/>
          <c:order val="17"/>
          <c:tx>
            <c:strRef>
              <c:f>'Practical COG City 16'!$C$24</c:f>
              <c:strCache>
                <c:ptCount val="1"/>
                <c:pt idx="0">
                  <c:v>17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16'!$E$24</c:f>
              <c:numCache>
                <c:formatCode>General</c:formatCode>
                <c:ptCount val="1"/>
                <c:pt idx="0">
                  <c:v>142.80000000000001</c:v>
                </c:pt>
              </c:numCache>
            </c:numRef>
          </c:xVal>
          <c:yVal>
            <c:numRef>
              <c:f>'Practical COG City 16'!$D$24</c:f>
              <c:numCache>
                <c:formatCode>General</c:formatCode>
                <c:ptCount val="1"/>
                <c:pt idx="0">
                  <c:v>-19.399999999999999</c:v>
                </c:pt>
              </c:numCache>
            </c:numRef>
          </c:yVal>
          <c:smooth val="0"/>
        </c:ser>
        <c:ser>
          <c:idx val="18"/>
          <c:order val="18"/>
          <c:tx>
            <c:strRef>
              <c:f>'Practical COG City 16'!$C$25</c:f>
              <c:strCache>
                <c:ptCount val="1"/>
                <c:pt idx="0">
                  <c:v>18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16'!$E$25</c:f>
              <c:numCache>
                <c:formatCode>General</c:formatCode>
                <c:ptCount val="1"/>
                <c:pt idx="0">
                  <c:v>143.69999999999999</c:v>
                </c:pt>
              </c:numCache>
            </c:numRef>
          </c:xVal>
          <c:yVal>
            <c:numRef>
              <c:f>'Practical COG City 16'!$D$25</c:f>
              <c:numCache>
                <c:formatCode>General</c:formatCode>
                <c:ptCount val="1"/>
                <c:pt idx="0">
                  <c:v>-19.899999999999999</c:v>
                </c:pt>
              </c:numCache>
            </c:numRef>
          </c:yVal>
          <c:smooth val="0"/>
        </c:ser>
        <c:ser>
          <c:idx val="19"/>
          <c:order val="19"/>
          <c:tx>
            <c:strRef>
              <c:f>'Practical COG City 16'!$C$26</c:f>
              <c:strCache>
                <c:ptCount val="1"/>
                <c:pt idx="0">
                  <c:v>19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16'!$E$26</c:f>
              <c:numCache>
                <c:formatCode>General</c:formatCode>
                <c:ptCount val="1"/>
                <c:pt idx="0">
                  <c:v>152.5</c:v>
                </c:pt>
              </c:numCache>
            </c:numRef>
          </c:xVal>
          <c:yVal>
            <c:numRef>
              <c:f>'Practical COG City 16'!$D$26</c:f>
              <c:numCache>
                <c:formatCode>General</c:formatCode>
                <c:ptCount val="1"/>
                <c:pt idx="0">
                  <c:v>-20.3</c:v>
                </c:pt>
              </c:numCache>
            </c:numRef>
          </c:yVal>
          <c:smooth val="0"/>
        </c:ser>
        <c:ser>
          <c:idx val="20"/>
          <c:order val="20"/>
          <c:tx>
            <c:strRef>
              <c:f>'Practical COG City 16'!$C$27</c:f>
              <c:strCache>
                <c:ptCount val="1"/>
                <c:pt idx="0">
                  <c:v>20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16'!$E$27</c:f>
              <c:numCache>
                <c:formatCode>General</c:formatCode>
                <c:ptCount val="1"/>
                <c:pt idx="0">
                  <c:v>143.69999999999999</c:v>
                </c:pt>
              </c:numCache>
            </c:numRef>
          </c:xVal>
          <c:yVal>
            <c:numRef>
              <c:f>'Practical COG City 16'!$D$27</c:f>
              <c:numCache>
                <c:formatCode>General</c:formatCode>
                <c:ptCount val="1"/>
                <c:pt idx="0">
                  <c:v>-21.2</c:v>
                </c:pt>
              </c:numCache>
            </c:numRef>
          </c:yVal>
          <c:smooth val="0"/>
        </c:ser>
        <c:ser>
          <c:idx val="21"/>
          <c:order val="21"/>
          <c:tx>
            <c:strRef>
              <c:f>'Practical COG City 16'!$C$28</c:f>
              <c:strCache>
                <c:ptCount val="1"/>
                <c:pt idx="0">
                  <c:v>21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686202686202695E-2"/>
                  <c:y val="3.625377643504532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16'!$E$28</c:f>
              <c:numCache>
                <c:formatCode>General</c:formatCode>
                <c:ptCount val="1"/>
                <c:pt idx="0">
                  <c:v>155.6</c:v>
                </c:pt>
              </c:numCache>
            </c:numRef>
          </c:xVal>
          <c:yVal>
            <c:numRef>
              <c:f>'Practical COG City 16'!$D$28</c:f>
              <c:numCache>
                <c:formatCode>General</c:formatCode>
                <c:ptCount val="1"/>
                <c:pt idx="0">
                  <c:v>-21.6</c:v>
                </c:pt>
              </c:numCache>
            </c:numRef>
          </c:yVal>
          <c:smooth val="0"/>
        </c:ser>
        <c:ser>
          <c:idx val="22"/>
          <c:order val="22"/>
          <c:tx>
            <c:strRef>
              <c:f>'Practical COG City 16'!$C$29</c:f>
              <c:strCache>
                <c:ptCount val="1"/>
                <c:pt idx="0">
                  <c:v>22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16'!$E$29</c:f>
              <c:numCache>
                <c:formatCode>General</c:formatCode>
                <c:ptCount val="1"/>
                <c:pt idx="0">
                  <c:v>140.1</c:v>
                </c:pt>
              </c:numCache>
            </c:numRef>
          </c:xVal>
          <c:yVal>
            <c:numRef>
              <c:f>'Practical COG City 16'!$D$29</c:f>
              <c:numCache>
                <c:formatCode>General</c:formatCode>
                <c:ptCount val="1"/>
                <c:pt idx="0">
                  <c:v>-22.6</c:v>
                </c:pt>
              </c:numCache>
            </c:numRef>
          </c:yVal>
          <c:smooth val="0"/>
        </c:ser>
        <c:ser>
          <c:idx val="23"/>
          <c:order val="23"/>
          <c:tx>
            <c:strRef>
              <c:f>'Practical COG City 16'!$C$30</c:f>
              <c:strCache>
                <c:ptCount val="1"/>
                <c:pt idx="0">
                  <c:v>23</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197802197802198E-2"/>
                  <c:y val="4.0281973816717019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16'!$E$30</c:f>
              <c:numCache>
                <c:formatCode>General</c:formatCode>
                <c:ptCount val="1"/>
                <c:pt idx="0">
                  <c:v>155.80000000000001</c:v>
                </c:pt>
              </c:numCache>
            </c:numRef>
          </c:xVal>
          <c:yVal>
            <c:numRef>
              <c:f>'Practical COG City 16'!$D$30</c:f>
              <c:numCache>
                <c:formatCode>General</c:formatCode>
                <c:ptCount val="1"/>
                <c:pt idx="0">
                  <c:v>-23.4</c:v>
                </c:pt>
              </c:numCache>
            </c:numRef>
          </c:yVal>
          <c:smooth val="0"/>
        </c:ser>
        <c:ser>
          <c:idx val="24"/>
          <c:order val="24"/>
          <c:tx>
            <c:strRef>
              <c:f>'Practical COG City 16'!$C$31</c:f>
              <c:strCache>
                <c:ptCount val="1"/>
                <c:pt idx="0">
                  <c:v>24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16'!$E$31</c:f>
              <c:numCache>
                <c:formatCode>General</c:formatCode>
                <c:ptCount val="1"/>
                <c:pt idx="0">
                  <c:v>144.4</c:v>
                </c:pt>
              </c:numCache>
            </c:numRef>
          </c:xVal>
          <c:yVal>
            <c:numRef>
              <c:f>'Practical COG City 16'!$D$31</c:f>
              <c:numCache>
                <c:formatCode>General</c:formatCode>
                <c:ptCount val="1"/>
                <c:pt idx="0">
                  <c:v>-24</c:v>
                </c:pt>
              </c:numCache>
            </c:numRef>
          </c:yVal>
          <c:smooth val="0"/>
        </c:ser>
        <c:ser>
          <c:idx val="25"/>
          <c:order val="25"/>
          <c:tx>
            <c:strRef>
              <c:f>'Practical COG City 16'!$C$32</c:f>
              <c:strCache>
                <c:ptCount val="1"/>
                <c:pt idx="0">
                  <c:v>25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16'!$E$32</c:f>
              <c:numCache>
                <c:formatCode>General</c:formatCode>
                <c:ptCount val="1"/>
                <c:pt idx="0">
                  <c:v>146.4</c:v>
                </c:pt>
              </c:numCache>
            </c:numRef>
          </c:xVal>
          <c:yVal>
            <c:numRef>
              <c:f>'Practical COG City 16'!$D$32</c:f>
              <c:numCache>
                <c:formatCode>General</c:formatCode>
                <c:ptCount val="1"/>
                <c:pt idx="0">
                  <c:v>-24.9</c:v>
                </c:pt>
              </c:numCache>
            </c:numRef>
          </c:yVal>
          <c:smooth val="0"/>
        </c:ser>
        <c:dLbls>
          <c:showLegendKey val="0"/>
          <c:showVal val="0"/>
          <c:showCatName val="0"/>
          <c:showSerName val="0"/>
          <c:showPercent val="0"/>
          <c:showBubbleSize val="0"/>
        </c:dLbls>
        <c:axId val="581056808"/>
        <c:axId val="581057984"/>
      </c:scatterChart>
      <c:valAx>
        <c:axId val="581056808"/>
        <c:scaling>
          <c:orientation val="minMax"/>
          <c:max val="158"/>
          <c:min val="138"/>
        </c:scaling>
        <c:delete val="1"/>
        <c:axPos val="b"/>
        <c:numFmt formatCode="General" sourceLinked="1"/>
        <c:majorTickMark val="out"/>
        <c:minorTickMark val="none"/>
        <c:tickLblPos val="nextTo"/>
        <c:crossAx val="581057984"/>
        <c:crosses val="autoZero"/>
        <c:crossBetween val="midCat"/>
        <c:majorUnit val="2"/>
        <c:minorUnit val="0.4"/>
      </c:valAx>
      <c:valAx>
        <c:axId val="581057984"/>
        <c:scaling>
          <c:orientation val="minMax"/>
          <c:max val="-15"/>
          <c:min val="-27"/>
        </c:scaling>
        <c:delete val="1"/>
        <c:axPos val="l"/>
        <c:numFmt formatCode="General" sourceLinked="1"/>
        <c:majorTickMark val="out"/>
        <c:minorTickMark val="none"/>
        <c:tickLblPos val="nextTo"/>
        <c:crossAx val="581056808"/>
        <c:crosses val="autoZero"/>
        <c:crossBetween val="midCat"/>
        <c:majorUnit val="2"/>
        <c:minorUnit val="0.4"/>
      </c:valAx>
      <c:spPr>
        <a:noFill/>
        <a:ln w="25400">
          <a:noFill/>
        </a:ln>
      </c:spPr>
    </c:plotArea>
    <c:plotVisOnly val="1"/>
    <c:dispBlanksAs val="gap"/>
    <c:showDLblsOverMax val="0"/>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69506726457402E-2"/>
          <c:y val="2.1739130434782608E-2"/>
          <c:w val="0.87213425244921305"/>
          <c:h val="0.97035573122529639"/>
        </c:manualLayout>
      </c:layout>
      <c:scatterChart>
        <c:scatterStyle val="lineMarker"/>
        <c:varyColors val="0"/>
        <c:ser>
          <c:idx val="0"/>
          <c:order val="0"/>
          <c:tx>
            <c:strRef>
              <c:f>'Practical COG City 11'!$C$8</c:f>
              <c:strCache>
                <c:ptCount val="1"/>
                <c:pt idx="0">
                  <c:v>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42E-3"/>
                  <c:y val="-2.01409869083585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11'!$E$8</c:f>
              <c:numCache>
                <c:formatCode>General</c:formatCode>
                <c:ptCount val="1"/>
                <c:pt idx="0">
                  <c:v>154.80000000000001</c:v>
                </c:pt>
              </c:numCache>
            </c:numRef>
          </c:xVal>
          <c:yVal>
            <c:numRef>
              <c:f>'Practical COG City 11'!$D$8</c:f>
              <c:numCache>
                <c:formatCode>General</c:formatCode>
                <c:ptCount val="1"/>
                <c:pt idx="0">
                  <c:v>-16.600000000000001</c:v>
                </c:pt>
              </c:numCache>
            </c:numRef>
          </c:yVal>
          <c:smooth val="0"/>
        </c:ser>
        <c:ser>
          <c:idx val="1"/>
          <c:order val="1"/>
          <c:tx>
            <c:v>COG</c:v>
          </c:tx>
          <c:spPr>
            <a:ln w="3175">
              <a:solidFill>
                <a:srgbClr val="FF0000"/>
              </a:solidFill>
              <a:prstDash val="solid"/>
            </a:ln>
          </c:spPr>
          <c:marker>
            <c:symbol val="x"/>
            <c:size val="6"/>
            <c:spPr>
              <a:solidFill>
                <a:srgbClr val="FF0000"/>
              </a:solidFill>
              <a:ln>
                <a:solidFill>
                  <a:srgbClr val="FF0000"/>
                </a:solidFill>
                <a:prstDash val="solid"/>
              </a:ln>
            </c:spPr>
          </c:marker>
          <c:xVal>
            <c:numRef>
              <c:f>'Practical COG City 11'!$E$33</c:f>
              <c:numCache>
                <c:formatCode>General</c:formatCode>
                <c:ptCount val="1"/>
                <c:pt idx="0">
                  <c:v>153.80000000000001</c:v>
                </c:pt>
              </c:numCache>
            </c:numRef>
          </c:xVal>
          <c:yVal>
            <c:numRef>
              <c:f>'Practical COG City 11'!$D$33</c:f>
              <c:numCache>
                <c:formatCode>General</c:formatCode>
                <c:ptCount val="1"/>
                <c:pt idx="0">
                  <c:v>-17.899999999999999</c:v>
                </c:pt>
              </c:numCache>
            </c:numRef>
          </c:yVal>
          <c:smooth val="0"/>
        </c:ser>
        <c:ser>
          <c:idx val="2"/>
          <c:order val="2"/>
          <c:tx>
            <c:strRef>
              <c:f>'Practical COG City 11'!$C$9</c:f>
              <c:strCache>
                <c:ptCount val="1"/>
                <c:pt idx="0">
                  <c:v>2</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9.768009768009768E-3"/>
                  <c:y val="0"/>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11'!$E$9</c:f>
              <c:numCache>
                <c:formatCode>General</c:formatCode>
                <c:ptCount val="1"/>
                <c:pt idx="0">
                  <c:v>156.80000000000001</c:v>
                </c:pt>
              </c:numCache>
            </c:numRef>
          </c:xVal>
          <c:yVal>
            <c:numRef>
              <c:f>'Practical COG City 11'!$D$9</c:f>
              <c:numCache>
                <c:formatCode>General</c:formatCode>
                <c:ptCount val="1"/>
                <c:pt idx="0">
                  <c:v>-16.7</c:v>
                </c:pt>
              </c:numCache>
            </c:numRef>
          </c:yVal>
          <c:smooth val="0"/>
        </c:ser>
        <c:ser>
          <c:idx val="3"/>
          <c:order val="3"/>
          <c:tx>
            <c:strRef>
              <c:f>'Practical COG City 11'!$C$10</c:f>
              <c:strCache>
                <c:ptCount val="1"/>
                <c:pt idx="0">
                  <c:v>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11'!$E$10</c:f>
              <c:numCache>
                <c:formatCode>General</c:formatCode>
                <c:ptCount val="1"/>
                <c:pt idx="0">
                  <c:v>153.19999999999999</c:v>
                </c:pt>
              </c:numCache>
            </c:numRef>
          </c:xVal>
          <c:yVal>
            <c:numRef>
              <c:f>'Practical COG City 11'!$D$10</c:f>
              <c:numCache>
                <c:formatCode>General</c:formatCode>
                <c:ptCount val="1"/>
                <c:pt idx="0">
                  <c:v>-16.8</c:v>
                </c:pt>
              </c:numCache>
            </c:numRef>
          </c:yVal>
          <c:smooth val="0"/>
        </c:ser>
        <c:ser>
          <c:idx val="4"/>
          <c:order val="4"/>
          <c:tx>
            <c:strRef>
              <c:f>'Practical COG City 11'!$C$11</c:f>
              <c:strCache>
                <c:ptCount val="1"/>
                <c:pt idx="0">
                  <c:v>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11'!$E$11</c:f>
              <c:numCache>
                <c:formatCode>General</c:formatCode>
                <c:ptCount val="1"/>
                <c:pt idx="0">
                  <c:v>154</c:v>
                </c:pt>
              </c:numCache>
            </c:numRef>
          </c:xVal>
          <c:yVal>
            <c:numRef>
              <c:f>'Practical COG City 11'!$D$11</c:f>
              <c:numCache>
                <c:formatCode>General</c:formatCode>
                <c:ptCount val="1"/>
                <c:pt idx="0">
                  <c:v>-17</c:v>
                </c:pt>
              </c:numCache>
            </c:numRef>
          </c:yVal>
          <c:smooth val="0"/>
        </c:ser>
        <c:ser>
          <c:idx val="5"/>
          <c:order val="5"/>
          <c:tx>
            <c:strRef>
              <c:f>'Practical COG City 11'!$C$12</c:f>
              <c:strCache>
                <c:ptCount val="1"/>
                <c:pt idx="0">
                  <c:v>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11'!$E$12</c:f>
              <c:numCache>
                <c:formatCode>General</c:formatCode>
                <c:ptCount val="1"/>
                <c:pt idx="0">
                  <c:v>152</c:v>
                </c:pt>
              </c:numCache>
            </c:numRef>
          </c:xVal>
          <c:yVal>
            <c:numRef>
              <c:f>'Practical COG City 11'!$D$12</c:f>
              <c:numCache>
                <c:formatCode>General</c:formatCode>
                <c:ptCount val="1"/>
                <c:pt idx="0">
                  <c:v>-17</c:v>
                </c:pt>
              </c:numCache>
            </c:numRef>
          </c:yVal>
          <c:smooth val="0"/>
        </c:ser>
        <c:ser>
          <c:idx val="6"/>
          <c:order val="6"/>
          <c:tx>
            <c:strRef>
              <c:f>'Practical COG City 11'!$C$13</c:f>
              <c:strCache>
                <c:ptCount val="1"/>
                <c:pt idx="0">
                  <c:v>6</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4420024420024867E-3"/>
                  <c:y val="-3.2225579053373615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11'!$E$13</c:f>
              <c:numCache>
                <c:formatCode>General</c:formatCode>
                <c:ptCount val="1"/>
                <c:pt idx="0">
                  <c:v>144.9</c:v>
                </c:pt>
              </c:numCache>
            </c:numRef>
          </c:xVal>
          <c:yVal>
            <c:numRef>
              <c:f>'Practical COG City 11'!$D$13</c:f>
              <c:numCache>
                <c:formatCode>General</c:formatCode>
                <c:ptCount val="1"/>
                <c:pt idx="0">
                  <c:v>-17.2</c:v>
                </c:pt>
              </c:numCache>
            </c:numRef>
          </c:yVal>
          <c:smooth val="0"/>
        </c:ser>
        <c:ser>
          <c:idx val="7"/>
          <c:order val="7"/>
          <c:tx>
            <c:strRef>
              <c:f>'Practical COG City 11'!$C$14</c:f>
              <c:strCache>
                <c:ptCount val="1"/>
                <c:pt idx="0">
                  <c:v>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11'!$E$14</c:f>
              <c:numCache>
                <c:formatCode>General</c:formatCode>
                <c:ptCount val="1"/>
                <c:pt idx="0">
                  <c:v>155.69999999999999</c:v>
                </c:pt>
              </c:numCache>
            </c:numRef>
          </c:xVal>
          <c:yVal>
            <c:numRef>
              <c:f>'Practical COG City 11'!$D$14</c:f>
              <c:numCache>
                <c:formatCode>General</c:formatCode>
                <c:ptCount val="1"/>
                <c:pt idx="0">
                  <c:v>-17.5</c:v>
                </c:pt>
              </c:numCache>
            </c:numRef>
          </c:yVal>
          <c:smooth val="0"/>
        </c:ser>
        <c:ser>
          <c:idx val="8"/>
          <c:order val="8"/>
          <c:tx>
            <c:strRef>
              <c:f>'Practical COG City 11'!$C$15</c:f>
              <c:strCache>
                <c:ptCount val="1"/>
                <c:pt idx="0">
                  <c:v>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11'!$E$15</c:f>
              <c:numCache>
                <c:formatCode>General</c:formatCode>
                <c:ptCount val="1"/>
                <c:pt idx="0">
                  <c:v>147.1</c:v>
                </c:pt>
              </c:numCache>
            </c:numRef>
          </c:xVal>
          <c:yVal>
            <c:numRef>
              <c:f>'Practical COG City 11'!$D$15</c:f>
              <c:numCache>
                <c:formatCode>General</c:formatCode>
                <c:ptCount val="1"/>
                <c:pt idx="0">
                  <c:v>-17.399999999999999</c:v>
                </c:pt>
              </c:numCache>
            </c:numRef>
          </c:yVal>
          <c:smooth val="0"/>
        </c:ser>
        <c:ser>
          <c:idx val="9"/>
          <c:order val="9"/>
          <c:tx>
            <c:strRef>
              <c:f>'Practical COG City 11'!$C$16</c:f>
              <c:strCache>
                <c:ptCount val="1"/>
                <c:pt idx="0">
                  <c:v>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11'!$E$16</c:f>
              <c:numCache>
                <c:formatCode>General</c:formatCode>
                <c:ptCount val="1"/>
                <c:pt idx="0">
                  <c:v>141.1</c:v>
                </c:pt>
              </c:numCache>
            </c:numRef>
          </c:xVal>
          <c:yVal>
            <c:numRef>
              <c:f>'Practical COG City 11'!$D$16</c:f>
              <c:numCache>
                <c:formatCode>General</c:formatCode>
                <c:ptCount val="1"/>
                <c:pt idx="0">
                  <c:v>-17.5</c:v>
                </c:pt>
              </c:numCache>
            </c:numRef>
          </c:yVal>
          <c:smooth val="0"/>
        </c:ser>
        <c:ser>
          <c:idx val="10"/>
          <c:order val="10"/>
          <c:tx>
            <c:strRef>
              <c:f>'Practical COG City 11'!$C$17</c:f>
              <c:strCache>
                <c:ptCount val="1"/>
                <c:pt idx="0">
                  <c:v>10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11'!$E$17</c:f>
              <c:numCache>
                <c:formatCode>General</c:formatCode>
                <c:ptCount val="1"/>
                <c:pt idx="0">
                  <c:v>155.1</c:v>
                </c:pt>
              </c:numCache>
            </c:numRef>
          </c:xVal>
          <c:yVal>
            <c:numRef>
              <c:f>'Practical COG City 11'!$D$17</c:f>
              <c:numCache>
                <c:formatCode>General</c:formatCode>
                <c:ptCount val="1"/>
                <c:pt idx="0">
                  <c:v>-17.8</c:v>
                </c:pt>
              </c:numCache>
            </c:numRef>
          </c:yVal>
          <c:smooth val="0"/>
        </c:ser>
        <c:ser>
          <c:idx val="11"/>
          <c:order val="11"/>
          <c:tx>
            <c:strRef>
              <c:f>'Practical COG City 11'!$C$18</c:f>
              <c:strCache>
                <c:ptCount val="1"/>
                <c:pt idx="0">
                  <c:v>11</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11'!$E$18</c:f>
              <c:numCache>
                <c:formatCode>General</c:formatCode>
                <c:ptCount val="1"/>
                <c:pt idx="0">
                  <c:v>153.80000000000001</c:v>
                </c:pt>
              </c:numCache>
            </c:numRef>
          </c:xVal>
          <c:yVal>
            <c:numRef>
              <c:f>'Practical COG City 11'!$D$18</c:f>
              <c:numCache>
                <c:formatCode>General</c:formatCode>
                <c:ptCount val="1"/>
                <c:pt idx="0">
                  <c:v>-17.899999999999999</c:v>
                </c:pt>
              </c:numCache>
            </c:numRef>
          </c:yVal>
          <c:smooth val="0"/>
        </c:ser>
        <c:ser>
          <c:idx val="12"/>
          <c:order val="12"/>
          <c:tx>
            <c:strRef>
              <c:f>'Practical COG City 11'!$C$19</c:f>
              <c:strCache>
                <c:ptCount val="1"/>
                <c:pt idx="0">
                  <c:v>12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11'!$E$19</c:f>
              <c:numCache>
                <c:formatCode>General</c:formatCode>
                <c:ptCount val="1"/>
                <c:pt idx="0">
                  <c:v>144.6</c:v>
                </c:pt>
              </c:numCache>
            </c:numRef>
          </c:xVal>
          <c:yVal>
            <c:numRef>
              <c:f>'Practical COG City 11'!$D$19</c:f>
              <c:numCache>
                <c:formatCode>General</c:formatCode>
                <c:ptCount val="1"/>
                <c:pt idx="0">
                  <c:v>-18</c:v>
                </c:pt>
              </c:numCache>
            </c:numRef>
          </c:yVal>
          <c:smooth val="0"/>
        </c:ser>
        <c:ser>
          <c:idx val="13"/>
          <c:order val="13"/>
          <c:tx>
            <c:strRef>
              <c:f>'Practical COG City 11'!$C$20</c:f>
              <c:strCache>
                <c:ptCount val="1"/>
                <c:pt idx="0">
                  <c:v>13</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11'!$E$20</c:f>
              <c:numCache>
                <c:formatCode>General</c:formatCode>
                <c:ptCount val="1"/>
                <c:pt idx="0">
                  <c:v>142.4</c:v>
                </c:pt>
              </c:numCache>
            </c:numRef>
          </c:xVal>
          <c:yVal>
            <c:numRef>
              <c:f>'Practical COG City 11'!$D$20</c:f>
              <c:numCache>
                <c:formatCode>General</c:formatCode>
                <c:ptCount val="1"/>
                <c:pt idx="0">
                  <c:v>-18.399999999999999</c:v>
                </c:pt>
              </c:numCache>
            </c:numRef>
          </c:yVal>
          <c:smooth val="0"/>
        </c:ser>
        <c:ser>
          <c:idx val="14"/>
          <c:order val="14"/>
          <c:tx>
            <c:strRef>
              <c:f>'Practical COG City 11'!$C$21</c:f>
              <c:strCache>
                <c:ptCount val="1"/>
                <c:pt idx="0">
                  <c:v>14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11'!$E$21</c:f>
              <c:numCache>
                <c:formatCode>General</c:formatCode>
                <c:ptCount val="1"/>
                <c:pt idx="0">
                  <c:v>156.80000000000001</c:v>
                </c:pt>
              </c:numCache>
            </c:numRef>
          </c:xVal>
          <c:yVal>
            <c:numRef>
              <c:f>'Practical COG City 11'!$D$21</c:f>
              <c:numCache>
                <c:formatCode>General</c:formatCode>
                <c:ptCount val="1"/>
                <c:pt idx="0">
                  <c:v>-18.899999999999999</c:v>
                </c:pt>
              </c:numCache>
            </c:numRef>
          </c:yVal>
          <c:smooth val="0"/>
        </c:ser>
        <c:ser>
          <c:idx val="15"/>
          <c:order val="15"/>
          <c:tx>
            <c:strRef>
              <c:f>'Practical COG City 11'!$C$22</c:f>
              <c:strCache>
                <c:ptCount val="1"/>
                <c:pt idx="0">
                  <c:v>15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11'!$E$22</c:f>
              <c:numCache>
                <c:formatCode>General</c:formatCode>
                <c:ptCount val="1"/>
                <c:pt idx="0">
                  <c:v>148.30000000000001</c:v>
                </c:pt>
              </c:numCache>
            </c:numRef>
          </c:xVal>
          <c:yVal>
            <c:numRef>
              <c:f>'Practical COG City 11'!$D$22</c:f>
              <c:numCache>
                <c:formatCode>General</c:formatCode>
                <c:ptCount val="1"/>
                <c:pt idx="0">
                  <c:v>-19.3</c:v>
                </c:pt>
              </c:numCache>
            </c:numRef>
          </c:yVal>
          <c:smooth val="0"/>
        </c:ser>
        <c:ser>
          <c:idx val="16"/>
          <c:order val="16"/>
          <c:tx>
            <c:strRef>
              <c:f>'Practical COG City 11'!$C$23</c:f>
              <c:strCache>
                <c:ptCount val="1"/>
                <c:pt idx="0">
                  <c:v>16</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11'!$E$23</c:f>
              <c:numCache>
                <c:formatCode>General</c:formatCode>
                <c:ptCount val="1"/>
                <c:pt idx="0">
                  <c:v>152.9</c:v>
                </c:pt>
              </c:numCache>
            </c:numRef>
          </c:xVal>
          <c:yVal>
            <c:numRef>
              <c:f>'Practical COG City 11'!$D$23</c:f>
              <c:numCache>
                <c:formatCode>General</c:formatCode>
                <c:ptCount val="1"/>
                <c:pt idx="0">
                  <c:v>-19.399999999999999</c:v>
                </c:pt>
              </c:numCache>
            </c:numRef>
          </c:yVal>
          <c:smooth val="0"/>
        </c:ser>
        <c:ser>
          <c:idx val="17"/>
          <c:order val="17"/>
          <c:tx>
            <c:strRef>
              <c:f>'Practical COG City 11'!$C$24</c:f>
              <c:strCache>
                <c:ptCount val="1"/>
                <c:pt idx="0">
                  <c:v>17</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11'!$E$24</c:f>
              <c:numCache>
                <c:formatCode>General</c:formatCode>
                <c:ptCount val="1"/>
                <c:pt idx="0">
                  <c:v>142.80000000000001</c:v>
                </c:pt>
              </c:numCache>
            </c:numRef>
          </c:xVal>
          <c:yVal>
            <c:numRef>
              <c:f>'Practical COG City 11'!$D$24</c:f>
              <c:numCache>
                <c:formatCode>General</c:formatCode>
                <c:ptCount val="1"/>
                <c:pt idx="0">
                  <c:v>-19.399999999999999</c:v>
                </c:pt>
              </c:numCache>
            </c:numRef>
          </c:yVal>
          <c:smooth val="0"/>
        </c:ser>
        <c:ser>
          <c:idx val="18"/>
          <c:order val="18"/>
          <c:tx>
            <c:strRef>
              <c:f>'Practical COG City 11'!$C$25</c:f>
              <c:strCache>
                <c:ptCount val="1"/>
                <c:pt idx="0">
                  <c:v>18</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11'!$E$25</c:f>
              <c:numCache>
                <c:formatCode>General</c:formatCode>
                <c:ptCount val="1"/>
                <c:pt idx="0">
                  <c:v>143.69999999999999</c:v>
                </c:pt>
              </c:numCache>
            </c:numRef>
          </c:xVal>
          <c:yVal>
            <c:numRef>
              <c:f>'Practical COG City 11'!$D$25</c:f>
              <c:numCache>
                <c:formatCode>General</c:formatCode>
                <c:ptCount val="1"/>
                <c:pt idx="0">
                  <c:v>-19.899999999999999</c:v>
                </c:pt>
              </c:numCache>
            </c:numRef>
          </c:yVal>
          <c:smooth val="0"/>
        </c:ser>
        <c:ser>
          <c:idx val="19"/>
          <c:order val="19"/>
          <c:tx>
            <c:strRef>
              <c:f>'Practical COG City 11'!$C$26</c:f>
              <c:strCache>
                <c:ptCount val="1"/>
                <c:pt idx="0">
                  <c:v>19</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11'!$E$26</c:f>
              <c:numCache>
                <c:formatCode>General</c:formatCode>
                <c:ptCount val="1"/>
                <c:pt idx="0">
                  <c:v>152.5</c:v>
                </c:pt>
              </c:numCache>
            </c:numRef>
          </c:xVal>
          <c:yVal>
            <c:numRef>
              <c:f>'Practical COG City 11'!$D$26</c:f>
              <c:numCache>
                <c:formatCode>General</c:formatCode>
                <c:ptCount val="1"/>
                <c:pt idx="0">
                  <c:v>-20.3</c:v>
                </c:pt>
              </c:numCache>
            </c:numRef>
          </c:yVal>
          <c:smooth val="0"/>
        </c:ser>
        <c:ser>
          <c:idx val="20"/>
          <c:order val="20"/>
          <c:tx>
            <c:strRef>
              <c:f>'Practical COG City 11'!$C$27</c:f>
              <c:strCache>
                <c:ptCount val="1"/>
                <c:pt idx="0">
                  <c:v>20</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11'!$E$27</c:f>
              <c:numCache>
                <c:formatCode>General</c:formatCode>
                <c:ptCount val="1"/>
                <c:pt idx="0">
                  <c:v>143.69999999999999</c:v>
                </c:pt>
              </c:numCache>
            </c:numRef>
          </c:xVal>
          <c:yVal>
            <c:numRef>
              <c:f>'Practical COG City 11'!$D$27</c:f>
              <c:numCache>
                <c:formatCode>General</c:formatCode>
                <c:ptCount val="1"/>
                <c:pt idx="0">
                  <c:v>-21.2</c:v>
                </c:pt>
              </c:numCache>
            </c:numRef>
          </c:yVal>
          <c:smooth val="0"/>
        </c:ser>
        <c:ser>
          <c:idx val="21"/>
          <c:order val="21"/>
          <c:tx>
            <c:strRef>
              <c:f>'Practical COG City 11'!$C$28</c:f>
              <c:strCache>
                <c:ptCount val="1"/>
                <c:pt idx="0">
                  <c:v>21</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686202686202695E-2"/>
                  <c:y val="3.6253776435045321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11'!$E$28</c:f>
              <c:numCache>
                <c:formatCode>General</c:formatCode>
                <c:ptCount val="1"/>
                <c:pt idx="0">
                  <c:v>155.6</c:v>
                </c:pt>
              </c:numCache>
            </c:numRef>
          </c:xVal>
          <c:yVal>
            <c:numRef>
              <c:f>'Practical COG City 11'!$D$28</c:f>
              <c:numCache>
                <c:formatCode>General</c:formatCode>
                <c:ptCount val="1"/>
                <c:pt idx="0">
                  <c:v>-21.6</c:v>
                </c:pt>
              </c:numCache>
            </c:numRef>
          </c:yVal>
          <c:smooth val="0"/>
        </c:ser>
        <c:ser>
          <c:idx val="22"/>
          <c:order val="22"/>
          <c:tx>
            <c:strRef>
              <c:f>'Practical COG City 11'!$C$29</c:f>
              <c:strCache>
                <c:ptCount val="1"/>
                <c:pt idx="0">
                  <c:v>22</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11'!$E$29</c:f>
              <c:numCache>
                <c:formatCode>General</c:formatCode>
                <c:ptCount val="1"/>
                <c:pt idx="0">
                  <c:v>140.1</c:v>
                </c:pt>
              </c:numCache>
            </c:numRef>
          </c:xVal>
          <c:yVal>
            <c:numRef>
              <c:f>'Practical COG City 11'!$D$29</c:f>
              <c:numCache>
                <c:formatCode>General</c:formatCode>
                <c:ptCount val="1"/>
                <c:pt idx="0">
                  <c:v>-22.6</c:v>
                </c:pt>
              </c:numCache>
            </c:numRef>
          </c:yVal>
          <c:smooth val="0"/>
        </c:ser>
        <c:ser>
          <c:idx val="23"/>
          <c:order val="23"/>
          <c:tx>
            <c:strRef>
              <c:f>'Practical COG City 11'!$C$30</c:f>
              <c:strCache>
                <c:ptCount val="1"/>
                <c:pt idx="0">
                  <c:v>23</c:v>
                </c:pt>
              </c:strCache>
            </c:strRef>
          </c:tx>
          <c:spPr>
            <a:ln w="28575">
              <a:noFill/>
            </a:ln>
          </c:spPr>
          <c:marker>
            <c:symbol val="diamond"/>
            <c:size val="5"/>
            <c:spPr>
              <a:solidFill>
                <a:srgbClr val="0000FF"/>
              </a:solidFill>
              <a:ln>
                <a:solidFill>
                  <a:srgbClr val="0000FF"/>
                </a:solidFill>
                <a:prstDash val="solid"/>
              </a:ln>
            </c:spPr>
          </c:marker>
          <c:dLbls>
            <c:dLbl>
              <c:idx val="0"/>
              <c:layout>
                <c:manualLayout>
                  <c:x val="-2.197802197802198E-2"/>
                  <c:y val="4.0281973816717019E-2"/>
                </c:manualLayout>
              </c:layout>
              <c:showLegendKey val="0"/>
              <c:showVal val="0"/>
              <c:showCatName val="0"/>
              <c:showSerName val="1"/>
              <c:showPercent val="0"/>
              <c:showBubbleSize val="0"/>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11'!$E$30</c:f>
              <c:numCache>
                <c:formatCode>General</c:formatCode>
                <c:ptCount val="1"/>
                <c:pt idx="0">
                  <c:v>155.80000000000001</c:v>
                </c:pt>
              </c:numCache>
            </c:numRef>
          </c:xVal>
          <c:yVal>
            <c:numRef>
              <c:f>'Practical COG City 11'!$D$30</c:f>
              <c:numCache>
                <c:formatCode>General</c:formatCode>
                <c:ptCount val="1"/>
                <c:pt idx="0">
                  <c:v>-23.4</c:v>
                </c:pt>
              </c:numCache>
            </c:numRef>
          </c:yVal>
          <c:smooth val="0"/>
        </c:ser>
        <c:ser>
          <c:idx val="24"/>
          <c:order val="24"/>
          <c:tx>
            <c:strRef>
              <c:f>'Practical COG City 11'!$C$31</c:f>
              <c:strCache>
                <c:ptCount val="1"/>
                <c:pt idx="0">
                  <c:v>24</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11'!$E$31</c:f>
              <c:numCache>
                <c:formatCode>General</c:formatCode>
                <c:ptCount val="1"/>
                <c:pt idx="0">
                  <c:v>144.4</c:v>
                </c:pt>
              </c:numCache>
            </c:numRef>
          </c:xVal>
          <c:yVal>
            <c:numRef>
              <c:f>'Practical COG City 11'!$D$31</c:f>
              <c:numCache>
                <c:formatCode>General</c:formatCode>
                <c:ptCount val="1"/>
                <c:pt idx="0">
                  <c:v>-24</c:v>
                </c:pt>
              </c:numCache>
            </c:numRef>
          </c:yVal>
          <c:smooth val="0"/>
        </c:ser>
        <c:ser>
          <c:idx val="25"/>
          <c:order val="25"/>
          <c:tx>
            <c:strRef>
              <c:f>'Practical COG City 11'!$C$32</c:f>
              <c:strCache>
                <c:ptCount val="1"/>
                <c:pt idx="0">
                  <c:v>25</c:v>
                </c:pt>
              </c:strCache>
            </c:strRef>
          </c:tx>
          <c:spPr>
            <a:ln w="28575">
              <a:noFill/>
            </a:ln>
          </c:spPr>
          <c:marker>
            <c:symbol val="diamond"/>
            <c:size val="5"/>
            <c:spPr>
              <a:solidFill>
                <a:srgbClr val="0000FF"/>
              </a:solidFill>
              <a:ln>
                <a:solidFill>
                  <a:srgbClr val="0000FF"/>
                </a:solidFill>
                <a:prstDash val="solid"/>
              </a:ln>
            </c:spPr>
          </c:marker>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'Practical COG City 11'!$E$32</c:f>
              <c:numCache>
                <c:formatCode>General</c:formatCode>
                <c:ptCount val="1"/>
                <c:pt idx="0">
                  <c:v>146.4</c:v>
                </c:pt>
              </c:numCache>
            </c:numRef>
          </c:xVal>
          <c:yVal>
            <c:numRef>
              <c:f>'Practical COG City 11'!$D$32</c:f>
              <c:numCache>
                <c:formatCode>General</c:formatCode>
                <c:ptCount val="1"/>
                <c:pt idx="0">
                  <c:v>-24.9</c:v>
                </c:pt>
              </c:numCache>
            </c:numRef>
          </c:yVal>
          <c:smooth val="0"/>
        </c:ser>
        <c:dLbls>
          <c:showLegendKey val="0"/>
          <c:showVal val="0"/>
          <c:showCatName val="0"/>
          <c:showSerName val="0"/>
          <c:showPercent val="0"/>
          <c:showBubbleSize val="0"/>
        </c:dLbls>
        <c:axId val="581058376"/>
        <c:axId val="581058768"/>
      </c:scatterChart>
      <c:valAx>
        <c:axId val="581058376"/>
        <c:scaling>
          <c:orientation val="minMax"/>
          <c:max val="158"/>
          <c:min val="138"/>
        </c:scaling>
        <c:delete val="1"/>
        <c:axPos val="b"/>
        <c:numFmt formatCode="General" sourceLinked="1"/>
        <c:majorTickMark val="out"/>
        <c:minorTickMark val="none"/>
        <c:tickLblPos val="nextTo"/>
        <c:crossAx val="581058768"/>
        <c:crosses val="autoZero"/>
        <c:crossBetween val="midCat"/>
        <c:majorUnit val="2"/>
        <c:minorUnit val="0.4"/>
      </c:valAx>
      <c:valAx>
        <c:axId val="581058768"/>
        <c:scaling>
          <c:orientation val="minMax"/>
          <c:max val="-15"/>
          <c:min val="-27"/>
        </c:scaling>
        <c:delete val="1"/>
        <c:axPos val="l"/>
        <c:numFmt formatCode="General" sourceLinked="1"/>
        <c:majorTickMark val="out"/>
        <c:minorTickMark val="none"/>
        <c:tickLblPos val="nextTo"/>
        <c:crossAx val="581058376"/>
        <c:crosses val="autoZero"/>
        <c:crossBetween val="midCat"/>
        <c:majorUnit val="2"/>
        <c:minorUnit val="0.4"/>
      </c:valAx>
      <c:spPr>
        <a:noFill/>
        <a:ln w="25400">
          <a:noFill/>
        </a:ln>
      </c:spPr>
    </c:plotArea>
    <c:plotVisOnly val="1"/>
    <c:dispBlanksAs val="gap"/>
    <c:showDLblsOverMax val="0"/>
  </c:chart>
  <c:spPr>
    <a:solidFill>
      <a:srgbClr val="FFFFFF"/>
    </a:solidFill>
    <a:ln w="9525">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123825</xdr:colOff>
      <xdr:row>9</xdr:row>
      <xdr:rowOff>95250</xdr:rowOff>
    </xdr:from>
    <xdr:to>
      <xdr:col>16</xdr:col>
      <xdr:colOff>447675</xdr:colOff>
      <xdr:row>29</xdr:row>
      <xdr:rowOff>9525</xdr:rowOff>
    </xdr:to>
    <xdr:graphicFrame macro="">
      <xdr:nvGraphicFramePr>
        <xdr:cNvPr id="718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442912</xdr:colOff>
      <xdr:row>11</xdr:row>
      <xdr:rowOff>109538</xdr:rowOff>
    </xdr:from>
    <xdr:to>
      <xdr:col>15</xdr:col>
      <xdr:colOff>566737</xdr:colOff>
      <xdr:row>28</xdr:row>
      <xdr:rowOff>80963</xdr:rowOff>
    </xdr:to>
    <xdr:sp macro="" textlink="">
      <xdr:nvSpPr>
        <xdr:cNvPr id="7184" name="Freeform 4"/>
        <xdr:cNvSpPr>
          <a:spLocks/>
        </xdr:cNvSpPr>
      </xdr:nvSpPr>
      <xdr:spPr bwMode="auto">
        <a:xfrm rot="5400000">
          <a:off x="6067425" y="428625"/>
          <a:ext cx="2724150" cy="4391025"/>
        </a:xfrm>
        <a:custGeom>
          <a:avLst/>
          <a:gdLst>
            <a:gd name="T0" fmla="*/ 723900 w 286"/>
            <a:gd name="T1" fmla="*/ 1885950 h 461"/>
            <a:gd name="T2" fmla="*/ 781050 w 286"/>
            <a:gd name="T3" fmla="*/ 1695450 h 461"/>
            <a:gd name="T4" fmla="*/ 723900 w 286"/>
            <a:gd name="T5" fmla="*/ 1533525 h 461"/>
            <a:gd name="T6" fmla="*/ 552450 w 286"/>
            <a:gd name="T7" fmla="*/ 1476375 h 461"/>
            <a:gd name="T8" fmla="*/ 381000 w 286"/>
            <a:gd name="T9" fmla="*/ 1362075 h 461"/>
            <a:gd name="T10" fmla="*/ 152400 w 286"/>
            <a:gd name="T11" fmla="*/ 1409700 h 461"/>
            <a:gd name="T12" fmla="*/ 152400 w 286"/>
            <a:gd name="T13" fmla="*/ 1228725 h 461"/>
            <a:gd name="T14" fmla="*/ 95250 w 286"/>
            <a:gd name="T15" fmla="*/ 1076325 h 461"/>
            <a:gd name="T16" fmla="*/ 142875 w 286"/>
            <a:gd name="T17" fmla="*/ 885825 h 461"/>
            <a:gd name="T18" fmla="*/ 114300 w 286"/>
            <a:gd name="T19" fmla="*/ 733425 h 461"/>
            <a:gd name="T20" fmla="*/ 161925 w 286"/>
            <a:gd name="T21" fmla="*/ 495300 h 461"/>
            <a:gd name="T22" fmla="*/ 161925 w 286"/>
            <a:gd name="T23" fmla="*/ 304800 h 461"/>
            <a:gd name="T24" fmla="*/ 19050 w 286"/>
            <a:gd name="T25" fmla="*/ 171450 h 461"/>
            <a:gd name="T26" fmla="*/ 266700 w 286"/>
            <a:gd name="T27" fmla="*/ 66675 h 461"/>
            <a:gd name="T28" fmla="*/ 400050 w 286"/>
            <a:gd name="T29" fmla="*/ 142875 h 461"/>
            <a:gd name="T30" fmla="*/ 581025 w 286"/>
            <a:gd name="T31" fmla="*/ 114300 h 461"/>
            <a:gd name="T32" fmla="*/ 752475 w 286"/>
            <a:gd name="T33" fmla="*/ 57150 h 461"/>
            <a:gd name="T34" fmla="*/ 1019175 w 286"/>
            <a:gd name="T35" fmla="*/ 180975 h 461"/>
            <a:gd name="T36" fmla="*/ 1190625 w 286"/>
            <a:gd name="T37" fmla="*/ 333375 h 461"/>
            <a:gd name="T38" fmla="*/ 1533525 w 286"/>
            <a:gd name="T39" fmla="*/ 304800 h 461"/>
            <a:gd name="T40" fmla="*/ 1752600 w 286"/>
            <a:gd name="T41" fmla="*/ 247650 h 461"/>
            <a:gd name="T42" fmla="*/ 1981200 w 286"/>
            <a:gd name="T43" fmla="*/ 228600 h 461"/>
            <a:gd name="T44" fmla="*/ 2324100 w 286"/>
            <a:gd name="T45" fmla="*/ 323850 h 461"/>
            <a:gd name="T46" fmla="*/ 2152650 w 286"/>
            <a:gd name="T47" fmla="*/ 590550 h 461"/>
            <a:gd name="T48" fmla="*/ 1914525 w 286"/>
            <a:gd name="T49" fmla="*/ 800100 h 461"/>
            <a:gd name="T50" fmla="*/ 1609725 w 286"/>
            <a:gd name="T51" fmla="*/ 866775 h 461"/>
            <a:gd name="T52" fmla="*/ 1466850 w 286"/>
            <a:gd name="T53" fmla="*/ 1076325 h 461"/>
            <a:gd name="T54" fmla="*/ 1476375 w 286"/>
            <a:gd name="T55" fmla="*/ 1219200 h 461"/>
            <a:gd name="T56" fmla="*/ 1638300 w 286"/>
            <a:gd name="T57" fmla="*/ 1619250 h 461"/>
            <a:gd name="T58" fmla="*/ 1400175 w 286"/>
            <a:gd name="T59" fmla="*/ 1743075 h 461"/>
            <a:gd name="T60" fmla="*/ 1447800 w 286"/>
            <a:gd name="T61" fmla="*/ 1952625 h 461"/>
            <a:gd name="T62" fmla="*/ 1838325 w 286"/>
            <a:gd name="T63" fmla="*/ 2105025 h 461"/>
            <a:gd name="T64" fmla="*/ 2438400 w 286"/>
            <a:gd name="T65" fmla="*/ 2266950 h 461"/>
            <a:gd name="T66" fmla="*/ 2724150 w 286"/>
            <a:gd name="T67" fmla="*/ 2562225 h 461"/>
            <a:gd name="T68" fmla="*/ 2486025 w 286"/>
            <a:gd name="T69" fmla="*/ 2733675 h 461"/>
            <a:gd name="T70" fmla="*/ 2286000 w 286"/>
            <a:gd name="T71" fmla="*/ 2781300 h 461"/>
            <a:gd name="T72" fmla="*/ 2171700 w 286"/>
            <a:gd name="T73" fmla="*/ 2914650 h 461"/>
            <a:gd name="T74" fmla="*/ 2352675 w 286"/>
            <a:gd name="T75" fmla="*/ 3257550 h 461"/>
            <a:gd name="T76" fmla="*/ 1905000 w 286"/>
            <a:gd name="T77" fmla="*/ 3438525 h 461"/>
            <a:gd name="T78" fmla="*/ 1866900 w 286"/>
            <a:gd name="T79" fmla="*/ 3714750 h 461"/>
            <a:gd name="T80" fmla="*/ 1914525 w 286"/>
            <a:gd name="T81" fmla="*/ 3933825 h 461"/>
            <a:gd name="T82" fmla="*/ 1981200 w 286"/>
            <a:gd name="T83" fmla="*/ 4238625 h 461"/>
            <a:gd name="T84" fmla="*/ 1238250 w 286"/>
            <a:gd name="T85" fmla="*/ 4391025 h 461"/>
            <a:gd name="T86" fmla="*/ 1247775 w 286"/>
            <a:gd name="T87" fmla="*/ 4019550 h 461"/>
            <a:gd name="T88" fmla="*/ 809625 w 286"/>
            <a:gd name="T89" fmla="*/ 3905250 h 461"/>
            <a:gd name="T90" fmla="*/ 657225 w 286"/>
            <a:gd name="T91" fmla="*/ 4067175 h 461"/>
            <a:gd name="T92" fmla="*/ 0 w 286"/>
            <a:gd name="T93" fmla="*/ 4095750 h 461"/>
            <a:gd name="T94" fmla="*/ 142875 w 286"/>
            <a:gd name="T95" fmla="*/ 3676650 h 461"/>
            <a:gd name="T96" fmla="*/ 342900 w 286"/>
            <a:gd name="T97" fmla="*/ 3495675 h 461"/>
            <a:gd name="T98" fmla="*/ 523875 w 286"/>
            <a:gd name="T99" fmla="*/ 3286125 h 461"/>
            <a:gd name="T100" fmla="*/ 257175 w 286"/>
            <a:gd name="T101" fmla="*/ 3143250 h 461"/>
            <a:gd name="T102" fmla="*/ 219075 w 286"/>
            <a:gd name="T103" fmla="*/ 2828925 h 461"/>
            <a:gd name="T104" fmla="*/ 219075 w 286"/>
            <a:gd name="T105" fmla="*/ 2562225 h 461"/>
            <a:gd name="T106" fmla="*/ 323850 w 286"/>
            <a:gd name="T107" fmla="*/ 2324100 h 461"/>
            <a:gd name="T108" fmla="*/ 533400 w 286"/>
            <a:gd name="T109" fmla="*/ 2257425 h 461"/>
            <a:gd name="T110" fmla="*/ 752475 w 286"/>
            <a:gd name="T111" fmla="*/ 2190750 h 461"/>
            <a:gd name="T112" fmla="*/ 695325 w 286"/>
            <a:gd name="T113" fmla="*/ 2038350 h 461"/>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0" t="0" r="r" b="b"/>
          <a:pathLst>
            <a:path w="286" h="461">
              <a:moveTo>
                <a:pt x="69" y="202"/>
              </a:moveTo>
              <a:lnTo>
                <a:pt x="76" y="198"/>
              </a:lnTo>
              <a:lnTo>
                <a:pt x="80" y="191"/>
              </a:lnTo>
              <a:lnTo>
                <a:pt x="82" y="178"/>
              </a:lnTo>
              <a:lnTo>
                <a:pt x="81" y="169"/>
              </a:lnTo>
              <a:lnTo>
                <a:pt x="76" y="161"/>
              </a:lnTo>
              <a:lnTo>
                <a:pt x="65" y="157"/>
              </a:lnTo>
              <a:lnTo>
                <a:pt x="58" y="155"/>
              </a:lnTo>
              <a:lnTo>
                <a:pt x="48" y="143"/>
              </a:lnTo>
              <a:lnTo>
                <a:pt x="40" y="143"/>
              </a:lnTo>
              <a:lnTo>
                <a:pt x="28" y="149"/>
              </a:lnTo>
              <a:lnTo>
                <a:pt x="16" y="148"/>
              </a:lnTo>
              <a:lnTo>
                <a:pt x="14" y="142"/>
              </a:lnTo>
              <a:lnTo>
                <a:pt x="16" y="129"/>
              </a:lnTo>
              <a:lnTo>
                <a:pt x="16" y="118"/>
              </a:lnTo>
              <a:lnTo>
                <a:pt x="10" y="113"/>
              </a:lnTo>
              <a:lnTo>
                <a:pt x="6" y="99"/>
              </a:lnTo>
              <a:lnTo>
                <a:pt x="15" y="93"/>
              </a:lnTo>
              <a:lnTo>
                <a:pt x="17" y="83"/>
              </a:lnTo>
              <a:lnTo>
                <a:pt x="12" y="77"/>
              </a:lnTo>
              <a:lnTo>
                <a:pt x="7" y="72"/>
              </a:lnTo>
              <a:lnTo>
                <a:pt x="17" y="52"/>
              </a:lnTo>
              <a:lnTo>
                <a:pt x="24" y="37"/>
              </a:lnTo>
              <a:lnTo>
                <a:pt x="17" y="32"/>
              </a:lnTo>
              <a:lnTo>
                <a:pt x="9" y="30"/>
              </a:lnTo>
              <a:lnTo>
                <a:pt x="2" y="18"/>
              </a:lnTo>
              <a:lnTo>
                <a:pt x="11" y="0"/>
              </a:lnTo>
              <a:lnTo>
                <a:pt x="28" y="7"/>
              </a:lnTo>
              <a:lnTo>
                <a:pt x="34" y="7"/>
              </a:lnTo>
              <a:lnTo>
                <a:pt x="42" y="15"/>
              </a:lnTo>
              <a:lnTo>
                <a:pt x="50" y="18"/>
              </a:lnTo>
              <a:lnTo>
                <a:pt x="61" y="12"/>
              </a:lnTo>
              <a:lnTo>
                <a:pt x="68" y="6"/>
              </a:lnTo>
              <a:lnTo>
                <a:pt x="79" y="6"/>
              </a:lnTo>
              <a:lnTo>
                <a:pt x="104" y="11"/>
              </a:lnTo>
              <a:lnTo>
                <a:pt x="107" y="19"/>
              </a:lnTo>
              <a:lnTo>
                <a:pt x="109" y="29"/>
              </a:lnTo>
              <a:lnTo>
                <a:pt x="125" y="35"/>
              </a:lnTo>
              <a:lnTo>
                <a:pt x="149" y="36"/>
              </a:lnTo>
              <a:lnTo>
                <a:pt x="161" y="32"/>
              </a:lnTo>
              <a:lnTo>
                <a:pt x="176" y="28"/>
              </a:lnTo>
              <a:lnTo>
                <a:pt x="184" y="26"/>
              </a:lnTo>
              <a:lnTo>
                <a:pt x="199" y="27"/>
              </a:lnTo>
              <a:lnTo>
                <a:pt x="208" y="24"/>
              </a:lnTo>
              <a:lnTo>
                <a:pt x="222" y="24"/>
              </a:lnTo>
              <a:lnTo>
                <a:pt x="244" y="34"/>
              </a:lnTo>
              <a:lnTo>
                <a:pt x="238" y="51"/>
              </a:lnTo>
              <a:lnTo>
                <a:pt x="226" y="62"/>
              </a:lnTo>
              <a:lnTo>
                <a:pt x="212" y="74"/>
              </a:lnTo>
              <a:lnTo>
                <a:pt x="201" y="84"/>
              </a:lnTo>
              <a:lnTo>
                <a:pt x="182" y="89"/>
              </a:lnTo>
              <a:lnTo>
                <a:pt x="169" y="91"/>
              </a:lnTo>
              <a:lnTo>
                <a:pt x="160" y="103"/>
              </a:lnTo>
              <a:lnTo>
                <a:pt x="154" y="113"/>
              </a:lnTo>
              <a:lnTo>
                <a:pt x="154" y="122"/>
              </a:lnTo>
              <a:lnTo>
                <a:pt x="155" y="128"/>
              </a:lnTo>
              <a:lnTo>
                <a:pt x="169" y="146"/>
              </a:lnTo>
              <a:lnTo>
                <a:pt x="172" y="170"/>
              </a:lnTo>
              <a:lnTo>
                <a:pt x="156" y="176"/>
              </a:lnTo>
              <a:lnTo>
                <a:pt x="147" y="183"/>
              </a:lnTo>
              <a:lnTo>
                <a:pt x="143" y="196"/>
              </a:lnTo>
              <a:lnTo>
                <a:pt x="152" y="205"/>
              </a:lnTo>
              <a:lnTo>
                <a:pt x="179" y="220"/>
              </a:lnTo>
              <a:lnTo>
                <a:pt x="193" y="221"/>
              </a:lnTo>
              <a:lnTo>
                <a:pt x="216" y="223"/>
              </a:lnTo>
              <a:lnTo>
                <a:pt x="256" y="238"/>
              </a:lnTo>
              <a:lnTo>
                <a:pt x="268" y="240"/>
              </a:lnTo>
              <a:lnTo>
                <a:pt x="286" y="269"/>
              </a:lnTo>
              <a:lnTo>
                <a:pt x="270" y="281"/>
              </a:lnTo>
              <a:lnTo>
                <a:pt x="261" y="287"/>
              </a:lnTo>
              <a:lnTo>
                <a:pt x="250" y="291"/>
              </a:lnTo>
              <a:lnTo>
                <a:pt x="240" y="292"/>
              </a:lnTo>
              <a:lnTo>
                <a:pt x="228" y="296"/>
              </a:lnTo>
              <a:lnTo>
                <a:pt x="228" y="306"/>
              </a:lnTo>
              <a:lnTo>
                <a:pt x="240" y="320"/>
              </a:lnTo>
              <a:lnTo>
                <a:pt x="247" y="342"/>
              </a:lnTo>
              <a:lnTo>
                <a:pt x="220" y="358"/>
              </a:lnTo>
              <a:lnTo>
                <a:pt x="200" y="361"/>
              </a:lnTo>
              <a:lnTo>
                <a:pt x="192" y="372"/>
              </a:lnTo>
              <a:lnTo>
                <a:pt x="196" y="390"/>
              </a:lnTo>
              <a:lnTo>
                <a:pt x="196" y="400"/>
              </a:lnTo>
              <a:lnTo>
                <a:pt x="201" y="413"/>
              </a:lnTo>
              <a:lnTo>
                <a:pt x="210" y="431"/>
              </a:lnTo>
              <a:lnTo>
                <a:pt x="208" y="445"/>
              </a:lnTo>
              <a:lnTo>
                <a:pt x="194" y="452"/>
              </a:lnTo>
              <a:lnTo>
                <a:pt x="130" y="461"/>
              </a:lnTo>
              <a:lnTo>
                <a:pt x="126" y="450"/>
              </a:lnTo>
              <a:lnTo>
                <a:pt x="131" y="422"/>
              </a:lnTo>
              <a:lnTo>
                <a:pt x="100" y="405"/>
              </a:lnTo>
              <a:lnTo>
                <a:pt x="85" y="410"/>
              </a:lnTo>
              <a:lnTo>
                <a:pt x="79" y="420"/>
              </a:lnTo>
              <a:lnTo>
                <a:pt x="69" y="427"/>
              </a:lnTo>
              <a:lnTo>
                <a:pt x="49" y="438"/>
              </a:lnTo>
              <a:lnTo>
                <a:pt x="0" y="430"/>
              </a:lnTo>
              <a:lnTo>
                <a:pt x="0" y="407"/>
              </a:lnTo>
              <a:lnTo>
                <a:pt x="15" y="386"/>
              </a:lnTo>
              <a:lnTo>
                <a:pt x="27" y="379"/>
              </a:lnTo>
              <a:lnTo>
                <a:pt x="36" y="367"/>
              </a:lnTo>
              <a:lnTo>
                <a:pt x="48" y="359"/>
              </a:lnTo>
              <a:lnTo>
                <a:pt x="55" y="345"/>
              </a:lnTo>
              <a:lnTo>
                <a:pt x="41" y="337"/>
              </a:lnTo>
              <a:lnTo>
                <a:pt x="27" y="330"/>
              </a:lnTo>
              <a:lnTo>
                <a:pt x="20" y="321"/>
              </a:lnTo>
              <a:lnTo>
                <a:pt x="23" y="297"/>
              </a:lnTo>
              <a:lnTo>
                <a:pt x="29" y="287"/>
              </a:lnTo>
              <a:lnTo>
                <a:pt x="23" y="269"/>
              </a:lnTo>
              <a:lnTo>
                <a:pt x="24" y="254"/>
              </a:lnTo>
              <a:lnTo>
                <a:pt x="34" y="244"/>
              </a:lnTo>
              <a:lnTo>
                <a:pt x="47" y="238"/>
              </a:lnTo>
              <a:lnTo>
                <a:pt x="56" y="237"/>
              </a:lnTo>
              <a:lnTo>
                <a:pt x="72" y="238"/>
              </a:lnTo>
              <a:lnTo>
                <a:pt x="79" y="230"/>
              </a:lnTo>
              <a:lnTo>
                <a:pt x="77" y="222"/>
              </a:lnTo>
              <a:lnTo>
                <a:pt x="73" y="214"/>
              </a:lnTo>
              <a:lnTo>
                <a:pt x="69" y="202"/>
              </a:lnTo>
              <a:close/>
            </a:path>
          </a:pathLst>
        </a:custGeom>
        <a:noFill/>
        <a:ln w="34925" cap="flat" cmpd="sng">
          <a:solidFill>
            <a:srgbClr xmlns:mc="http://schemas.openxmlformats.org/markup-compatibility/2006" xmlns:a14="http://schemas.microsoft.com/office/drawing/2010/main" val="339966" mc:Ignorable="a14" a14:legacySpreadsheetColorIndex="57"/>
          </a:solidFill>
          <a:prstDash val="solid"/>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123825</xdr:colOff>
      <xdr:row>9</xdr:row>
      <xdr:rowOff>95250</xdr:rowOff>
    </xdr:from>
    <xdr:to>
      <xdr:col>16</xdr:col>
      <xdr:colOff>447675</xdr:colOff>
      <xdr:row>29</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442912</xdr:colOff>
      <xdr:row>11</xdr:row>
      <xdr:rowOff>109538</xdr:rowOff>
    </xdr:from>
    <xdr:to>
      <xdr:col>15</xdr:col>
      <xdr:colOff>566737</xdr:colOff>
      <xdr:row>28</xdr:row>
      <xdr:rowOff>80963</xdr:rowOff>
    </xdr:to>
    <xdr:sp macro="" textlink="">
      <xdr:nvSpPr>
        <xdr:cNvPr id="3" name="Freeform 4"/>
        <xdr:cNvSpPr>
          <a:spLocks/>
        </xdr:cNvSpPr>
      </xdr:nvSpPr>
      <xdr:spPr bwMode="auto">
        <a:xfrm rot="5400000">
          <a:off x="8772525" y="1238250"/>
          <a:ext cx="2724150" cy="4391025"/>
        </a:xfrm>
        <a:custGeom>
          <a:avLst/>
          <a:gdLst>
            <a:gd name="T0" fmla="*/ 723900 w 286"/>
            <a:gd name="T1" fmla="*/ 1885950 h 461"/>
            <a:gd name="T2" fmla="*/ 781050 w 286"/>
            <a:gd name="T3" fmla="*/ 1695450 h 461"/>
            <a:gd name="T4" fmla="*/ 723900 w 286"/>
            <a:gd name="T5" fmla="*/ 1533525 h 461"/>
            <a:gd name="T6" fmla="*/ 552450 w 286"/>
            <a:gd name="T7" fmla="*/ 1476375 h 461"/>
            <a:gd name="T8" fmla="*/ 381000 w 286"/>
            <a:gd name="T9" fmla="*/ 1362075 h 461"/>
            <a:gd name="T10" fmla="*/ 152400 w 286"/>
            <a:gd name="T11" fmla="*/ 1409700 h 461"/>
            <a:gd name="T12" fmla="*/ 152400 w 286"/>
            <a:gd name="T13" fmla="*/ 1228725 h 461"/>
            <a:gd name="T14" fmla="*/ 95250 w 286"/>
            <a:gd name="T15" fmla="*/ 1076325 h 461"/>
            <a:gd name="T16" fmla="*/ 142875 w 286"/>
            <a:gd name="T17" fmla="*/ 885825 h 461"/>
            <a:gd name="T18" fmla="*/ 114300 w 286"/>
            <a:gd name="T19" fmla="*/ 733425 h 461"/>
            <a:gd name="T20" fmla="*/ 161925 w 286"/>
            <a:gd name="T21" fmla="*/ 495300 h 461"/>
            <a:gd name="T22" fmla="*/ 161925 w 286"/>
            <a:gd name="T23" fmla="*/ 304800 h 461"/>
            <a:gd name="T24" fmla="*/ 19050 w 286"/>
            <a:gd name="T25" fmla="*/ 171450 h 461"/>
            <a:gd name="T26" fmla="*/ 266700 w 286"/>
            <a:gd name="T27" fmla="*/ 66675 h 461"/>
            <a:gd name="T28" fmla="*/ 400050 w 286"/>
            <a:gd name="T29" fmla="*/ 142875 h 461"/>
            <a:gd name="T30" fmla="*/ 581025 w 286"/>
            <a:gd name="T31" fmla="*/ 114300 h 461"/>
            <a:gd name="T32" fmla="*/ 752475 w 286"/>
            <a:gd name="T33" fmla="*/ 57150 h 461"/>
            <a:gd name="T34" fmla="*/ 1019175 w 286"/>
            <a:gd name="T35" fmla="*/ 180975 h 461"/>
            <a:gd name="T36" fmla="*/ 1190625 w 286"/>
            <a:gd name="T37" fmla="*/ 333375 h 461"/>
            <a:gd name="T38" fmla="*/ 1533525 w 286"/>
            <a:gd name="T39" fmla="*/ 304800 h 461"/>
            <a:gd name="T40" fmla="*/ 1752600 w 286"/>
            <a:gd name="T41" fmla="*/ 247650 h 461"/>
            <a:gd name="T42" fmla="*/ 1981200 w 286"/>
            <a:gd name="T43" fmla="*/ 228600 h 461"/>
            <a:gd name="T44" fmla="*/ 2324100 w 286"/>
            <a:gd name="T45" fmla="*/ 323850 h 461"/>
            <a:gd name="T46" fmla="*/ 2152650 w 286"/>
            <a:gd name="T47" fmla="*/ 590550 h 461"/>
            <a:gd name="T48" fmla="*/ 1914525 w 286"/>
            <a:gd name="T49" fmla="*/ 800100 h 461"/>
            <a:gd name="T50" fmla="*/ 1609725 w 286"/>
            <a:gd name="T51" fmla="*/ 866775 h 461"/>
            <a:gd name="T52" fmla="*/ 1466850 w 286"/>
            <a:gd name="T53" fmla="*/ 1076325 h 461"/>
            <a:gd name="T54" fmla="*/ 1476375 w 286"/>
            <a:gd name="T55" fmla="*/ 1219200 h 461"/>
            <a:gd name="T56" fmla="*/ 1638300 w 286"/>
            <a:gd name="T57" fmla="*/ 1619250 h 461"/>
            <a:gd name="T58" fmla="*/ 1400175 w 286"/>
            <a:gd name="T59" fmla="*/ 1743075 h 461"/>
            <a:gd name="T60" fmla="*/ 1447800 w 286"/>
            <a:gd name="T61" fmla="*/ 1952625 h 461"/>
            <a:gd name="T62" fmla="*/ 1838325 w 286"/>
            <a:gd name="T63" fmla="*/ 2105025 h 461"/>
            <a:gd name="T64" fmla="*/ 2438400 w 286"/>
            <a:gd name="T65" fmla="*/ 2266950 h 461"/>
            <a:gd name="T66" fmla="*/ 2724150 w 286"/>
            <a:gd name="T67" fmla="*/ 2562225 h 461"/>
            <a:gd name="T68" fmla="*/ 2486025 w 286"/>
            <a:gd name="T69" fmla="*/ 2733675 h 461"/>
            <a:gd name="T70" fmla="*/ 2286000 w 286"/>
            <a:gd name="T71" fmla="*/ 2781300 h 461"/>
            <a:gd name="T72" fmla="*/ 2171700 w 286"/>
            <a:gd name="T73" fmla="*/ 2914650 h 461"/>
            <a:gd name="T74" fmla="*/ 2352675 w 286"/>
            <a:gd name="T75" fmla="*/ 3257550 h 461"/>
            <a:gd name="T76" fmla="*/ 1905000 w 286"/>
            <a:gd name="T77" fmla="*/ 3438525 h 461"/>
            <a:gd name="T78" fmla="*/ 1866900 w 286"/>
            <a:gd name="T79" fmla="*/ 3714750 h 461"/>
            <a:gd name="T80" fmla="*/ 1914525 w 286"/>
            <a:gd name="T81" fmla="*/ 3933825 h 461"/>
            <a:gd name="T82" fmla="*/ 1981200 w 286"/>
            <a:gd name="T83" fmla="*/ 4238625 h 461"/>
            <a:gd name="T84" fmla="*/ 1238250 w 286"/>
            <a:gd name="T85" fmla="*/ 4391025 h 461"/>
            <a:gd name="T86" fmla="*/ 1247775 w 286"/>
            <a:gd name="T87" fmla="*/ 4019550 h 461"/>
            <a:gd name="T88" fmla="*/ 809625 w 286"/>
            <a:gd name="T89" fmla="*/ 3905250 h 461"/>
            <a:gd name="T90" fmla="*/ 657225 w 286"/>
            <a:gd name="T91" fmla="*/ 4067175 h 461"/>
            <a:gd name="T92" fmla="*/ 0 w 286"/>
            <a:gd name="T93" fmla="*/ 4095750 h 461"/>
            <a:gd name="T94" fmla="*/ 142875 w 286"/>
            <a:gd name="T95" fmla="*/ 3676650 h 461"/>
            <a:gd name="T96" fmla="*/ 342900 w 286"/>
            <a:gd name="T97" fmla="*/ 3495675 h 461"/>
            <a:gd name="T98" fmla="*/ 523875 w 286"/>
            <a:gd name="T99" fmla="*/ 3286125 h 461"/>
            <a:gd name="T100" fmla="*/ 257175 w 286"/>
            <a:gd name="T101" fmla="*/ 3143250 h 461"/>
            <a:gd name="T102" fmla="*/ 219075 w 286"/>
            <a:gd name="T103" fmla="*/ 2828925 h 461"/>
            <a:gd name="T104" fmla="*/ 219075 w 286"/>
            <a:gd name="T105" fmla="*/ 2562225 h 461"/>
            <a:gd name="T106" fmla="*/ 323850 w 286"/>
            <a:gd name="T107" fmla="*/ 2324100 h 461"/>
            <a:gd name="T108" fmla="*/ 533400 w 286"/>
            <a:gd name="T109" fmla="*/ 2257425 h 461"/>
            <a:gd name="T110" fmla="*/ 752475 w 286"/>
            <a:gd name="T111" fmla="*/ 2190750 h 461"/>
            <a:gd name="T112" fmla="*/ 695325 w 286"/>
            <a:gd name="T113" fmla="*/ 2038350 h 461"/>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0" t="0" r="r" b="b"/>
          <a:pathLst>
            <a:path w="286" h="461">
              <a:moveTo>
                <a:pt x="69" y="202"/>
              </a:moveTo>
              <a:lnTo>
                <a:pt x="76" y="198"/>
              </a:lnTo>
              <a:lnTo>
                <a:pt x="80" y="191"/>
              </a:lnTo>
              <a:lnTo>
                <a:pt x="82" y="178"/>
              </a:lnTo>
              <a:lnTo>
                <a:pt x="81" y="169"/>
              </a:lnTo>
              <a:lnTo>
                <a:pt x="76" y="161"/>
              </a:lnTo>
              <a:lnTo>
                <a:pt x="65" y="157"/>
              </a:lnTo>
              <a:lnTo>
                <a:pt x="58" y="155"/>
              </a:lnTo>
              <a:lnTo>
                <a:pt x="48" y="143"/>
              </a:lnTo>
              <a:lnTo>
                <a:pt x="40" y="143"/>
              </a:lnTo>
              <a:lnTo>
                <a:pt x="28" y="149"/>
              </a:lnTo>
              <a:lnTo>
                <a:pt x="16" y="148"/>
              </a:lnTo>
              <a:lnTo>
                <a:pt x="14" y="142"/>
              </a:lnTo>
              <a:lnTo>
                <a:pt x="16" y="129"/>
              </a:lnTo>
              <a:lnTo>
                <a:pt x="16" y="118"/>
              </a:lnTo>
              <a:lnTo>
                <a:pt x="10" y="113"/>
              </a:lnTo>
              <a:lnTo>
                <a:pt x="6" y="99"/>
              </a:lnTo>
              <a:lnTo>
                <a:pt x="15" y="93"/>
              </a:lnTo>
              <a:lnTo>
                <a:pt x="17" y="83"/>
              </a:lnTo>
              <a:lnTo>
                <a:pt x="12" y="77"/>
              </a:lnTo>
              <a:lnTo>
                <a:pt x="7" y="72"/>
              </a:lnTo>
              <a:lnTo>
                <a:pt x="17" y="52"/>
              </a:lnTo>
              <a:lnTo>
                <a:pt x="24" y="37"/>
              </a:lnTo>
              <a:lnTo>
                <a:pt x="17" y="32"/>
              </a:lnTo>
              <a:lnTo>
                <a:pt x="9" y="30"/>
              </a:lnTo>
              <a:lnTo>
                <a:pt x="2" y="18"/>
              </a:lnTo>
              <a:lnTo>
                <a:pt x="11" y="0"/>
              </a:lnTo>
              <a:lnTo>
                <a:pt x="28" y="7"/>
              </a:lnTo>
              <a:lnTo>
                <a:pt x="34" y="7"/>
              </a:lnTo>
              <a:lnTo>
                <a:pt x="42" y="15"/>
              </a:lnTo>
              <a:lnTo>
                <a:pt x="50" y="18"/>
              </a:lnTo>
              <a:lnTo>
                <a:pt x="61" y="12"/>
              </a:lnTo>
              <a:lnTo>
                <a:pt x="68" y="6"/>
              </a:lnTo>
              <a:lnTo>
                <a:pt x="79" y="6"/>
              </a:lnTo>
              <a:lnTo>
                <a:pt x="104" y="11"/>
              </a:lnTo>
              <a:lnTo>
                <a:pt x="107" y="19"/>
              </a:lnTo>
              <a:lnTo>
                <a:pt x="109" y="29"/>
              </a:lnTo>
              <a:lnTo>
                <a:pt x="125" y="35"/>
              </a:lnTo>
              <a:lnTo>
                <a:pt x="149" y="36"/>
              </a:lnTo>
              <a:lnTo>
                <a:pt x="161" y="32"/>
              </a:lnTo>
              <a:lnTo>
                <a:pt x="176" y="28"/>
              </a:lnTo>
              <a:lnTo>
                <a:pt x="184" y="26"/>
              </a:lnTo>
              <a:lnTo>
                <a:pt x="199" y="27"/>
              </a:lnTo>
              <a:lnTo>
                <a:pt x="208" y="24"/>
              </a:lnTo>
              <a:lnTo>
                <a:pt x="222" y="24"/>
              </a:lnTo>
              <a:lnTo>
                <a:pt x="244" y="34"/>
              </a:lnTo>
              <a:lnTo>
                <a:pt x="238" y="51"/>
              </a:lnTo>
              <a:lnTo>
                <a:pt x="226" y="62"/>
              </a:lnTo>
              <a:lnTo>
                <a:pt x="212" y="74"/>
              </a:lnTo>
              <a:lnTo>
                <a:pt x="201" y="84"/>
              </a:lnTo>
              <a:lnTo>
                <a:pt x="182" y="89"/>
              </a:lnTo>
              <a:lnTo>
                <a:pt x="169" y="91"/>
              </a:lnTo>
              <a:lnTo>
                <a:pt x="160" y="103"/>
              </a:lnTo>
              <a:lnTo>
                <a:pt x="154" y="113"/>
              </a:lnTo>
              <a:lnTo>
                <a:pt x="154" y="122"/>
              </a:lnTo>
              <a:lnTo>
                <a:pt x="155" y="128"/>
              </a:lnTo>
              <a:lnTo>
                <a:pt x="169" y="146"/>
              </a:lnTo>
              <a:lnTo>
                <a:pt x="172" y="170"/>
              </a:lnTo>
              <a:lnTo>
                <a:pt x="156" y="176"/>
              </a:lnTo>
              <a:lnTo>
                <a:pt x="147" y="183"/>
              </a:lnTo>
              <a:lnTo>
                <a:pt x="143" y="196"/>
              </a:lnTo>
              <a:lnTo>
                <a:pt x="152" y="205"/>
              </a:lnTo>
              <a:lnTo>
                <a:pt x="179" y="220"/>
              </a:lnTo>
              <a:lnTo>
                <a:pt x="193" y="221"/>
              </a:lnTo>
              <a:lnTo>
                <a:pt x="216" y="223"/>
              </a:lnTo>
              <a:lnTo>
                <a:pt x="256" y="238"/>
              </a:lnTo>
              <a:lnTo>
                <a:pt x="268" y="240"/>
              </a:lnTo>
              <a:lnTo>
                <a:pt x="286" y="269"/>
              </a:lnTo>
              <a:lnTo>
                <a:pt x="270" y="281"/>
              </a:lnTo>
              <a:lnTo>
                <a:pt x="261" y="287"/>
              </a:lnTo>
              <a:lnTo>
                <a:pt x="250" y="291"/>
              </a:lnTo>
              <a:lnTo>
                <a:pt x="240" y="292"/>
              </a:lnTo>
              <a:lnTo>
                <a:pt x="228" y="296"/>
              </a:lnTo>
              <a:lnTo>
                <a:pt x="228" y="306"/>
              </a:lnTo>
              <a:lnTo>
                <a:pt x="240" y="320"/>
              </a:lnTo>
              <a:lnTo>
                <a:pt x="247" y="342"/>
              </a:lnTo>
              <a:lnTo>
                <a:pt x="220" y="358"/>
              </a:lnTo>
              <a:lnTo>
                <a:pt x="200" y="361"/>
              </a:lnTo>
              <a:lnTo>
                <a:pt x="192" y="372"/>
              </a:lnTo>
              <a:lnTo>
                <a:pt x="196" y="390"/>
              </a:lnTo>
              <a:lnTo>
                <a:pt x="196" y="400"/>
              </a:lnTo>
              <a:lnTo>
                <a:pt x="201" y="413"/>
              </a:lnTo>
              <a:lnTo>
                <a:pt x="210" y="431"/>
              </a:lnTo>
              <a:lnTo>
                <a:pt x="208" y="445"/>
              </a:lnTo>
              <a:lnTo>
                <a:pt x="194" y="452"/>
              </a:lnTo>
              <a:lnTo>
                <a:pt x="130" y="461"/>
              </a:lnTo>
              <a:lnTo>
                <a:pt x="126" y="450"/>
              </a:lnTo>
              <a:lnTo>
                <a:pt x="131" y="422"/>
              </a:lnTo>
              <a:lnTo>
                <a:pt x="100" y="405"/>
              </a:lnTo>
              <a:lnTo>
                <a:pt x="85" y="410"/>
              </a:lnTo>
              <a:lnTo>
                <a:pt x="79" y="420"/>
              </a:lnTo>
              <a:lnTo>
                <a:pt x="69" y="427"/>
              </a:lnTo>
              <a:lnTo>
                <a:pt x="49" y="438"/>
              </a:lnTo>
              <a:lnTo>
                <a:pt x="0" y="430"/>
              </a:lnTo>
              <a:lnTo>
                <a:pt x="0" y="407"/>
              </a:lnTo>
              <a:lnTo>
                <a:pt x="15" y="386"/>
              </a:lnTo>
              <a:lnTo>
                <a:pt x="27" y="379"/>
              </a:lnTo>
              <a:lnTo>
                <a:pt x="36" y="367"/>
              </a:lnTo>
              <a:lnTo>
                <a:pt x="48" y="359"/>
              </a:lnTo>
              <a:lnTo>
                <a:pt x="55" y="345"/>
              </a:lnTo>
              <a:lnTo>
                <a:pt x="41" y="337"/>
              </a:lnTo>
              <a:lnTo>
                <a:pt x="27" y="330"/>
              </a:lnTo>
              <a:lnTo>
                <a:pt x="20" y="321"/>
              </a:lnTo>
              <a:lnTo>
                <a:pt x="23" y="297"/>
              </a:lnTo>
              <a:lnTo>
                <a:pt x="29" y="287"/>
              </a:lnTo>
              <a:lnTo>
                <a:pt x="23" y="269"/>
              </a:lnTo>
              <a:lnTo>
                <a:pt x="24" y="254"/>
              </a:lnTo>
              <a:lnTo>
                <a:pt x="34" y="244"/>
              </a:lnTo>
              <a:lnTo>
                <a:pt x="47" y="238"/>
              </a:lnTo>
              <a:lnTo>
                <a:pt x="56" y="237"/>
              </a:lnTo>
              <a:lnTo>
                <a:pt x="72" y="238"/>
              </a:lnTo>
              <a:lnTo>
                <a:pt x="79" y="230"/>
              </a:lnTo>
              <a:lnTo>
                <a:pt x="77" y="222"/>
              </a:lnTo>
              <a:lnTo>
                <a:pt x="73" y="214"/>
              </a:lnTo>
              <a:lnTo>
                <a:pt x="69" y="202"/>
              </a:lnTo>
              <a:close/>
            </a:path>
          </a:pathLst>
        </a:custGeom>
        <a:noFill/>
        <a:ln w="34925" cap="flat" cmpd="sng">
          <a:solidFill>
            <a:srgbClr xmlns:mc="http://schemas.openxmlformats.org/markup-compatibility/2006" xmlns:a14="http://schemas.microsoft.com/office/drawing/2010/main" val="339966" mc:Ignorable="a14" a14:legacySpreadsheetColorIndex="57"/>
          </a:solidFill>
          <a:prstDash val="solid"/>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123825</xdr:colOff>
      <xdr:row>9</xdr:row>
      <xdr:rowOff>95250</xdr:rowOff>
    </xdr:from>
    <xdr:to>
      <xdr:col>16</xdr:col>
      <xdr:colOff>447675</xdr:colOff>
      <xdr:row>29</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442912</xdr:colOff>
      <xdr:row>11</xdr:row>
      <xdr:rowOff>109538</xdr:rowOff>
    </xdr:from>
    <xdr:to>
      <xdr:col>15</xdr:col>
      <xdr:colOff>566737</xdr:colOff>
      <xdr:row>28</xdr:row>
      <xdr:rowOff>80963</xdr:rowOff>
    </xdr:to>
    <xdr:sp macro="" textlink="">
      <xdr:nvSpPr>
        <xdr:cNvPr id="3" name="Freeform 4"/>
        <xdr:cNvSpPr>
          <a:spLocks/>
        </xdr:cNvSpPr>
      </xdr:nvSpPr>
      <xdr:spPr bwMode="auto">
        <a:xfrm rot="5400000">
          <a:off x="8772525" y="1209675"/>
          <a:ext cx="2724150" cy="4391025"/>
        </a:xfrm>
        <a:custGeom>
          <a:avLst/>
          <a:gdLst>
            <a:gd name="T0" fmla="*/ 723900 w 286"/>
            <a:gd name="T1" fmla="*/ 1885950 h 461"/>
            <a:gd name="T2" fmla="*/ 781050 w 286"/>
            <a:gd name="T3" fmla="*/ 1695450 h 461"/>
            <a:gd name="T4" fmla="*/ 723900 w 286"/>
            <a:gd name="T5" fmla="*/ 1533525 h 461"/>
            <a:gd name="T6" fmla="*/ 552450 w 286"/>
            <a:gd name="T7" fmla="*/ 1476375 h 461"/>
            <a:gd name="T8" fmla="*/ 381000 w 286"/>
            <a:gd name="T9" fmla="*/ 1362075 h 461"/>
            <a:gd name="T10" fmla="*/ 152400 w 286"/>
            <a:gd name="T11" fmla="*/ 1409700 h 461"/>
            <a:gd name="T12" fmla="*/ 152400 w 286"/>
            <a:gd name="T13" fmla="*/ 1228725 h 461"/>
            <a:gd name="T14" fmla="*/ 95250 w 286"/>
            <a:gd name="T15" fmla="*/ 1076325 h 461"/>
            <a:gd name="T16" fmla="*/ 142875 w 286"/>
            <a:gd name="T17" fmla="*/ 885825 h 461"/>
            <a:gd name="T18" fmla="*/ 114300 w 286"/>
            <a:gd name="T19" fmla="*/ 733425 h 461"/>
            <a:gd name="T20" fmla="*/ 161925 w 286"/>
            <a:gd name="T21" fmla="*/ 495300 h 461"/>
            <a:gd name="T22" fmla="*/ 161925 w 286"/>
            <a:gd name="T23" fmla="*/ 304800 h 461"/>
            <a:gd name="T24" fmla="*/ 19050 w 286"/>
            <a:gd name="T25" fmla="*/ 171450 h 461"/>
            <a:gd name="T26" fmla="*/ 266700 w 286"/>
            <a:gd name="T27" fmla="*/ 66675 h 461"/>
            <a:gd name="T28" fmla="*/ 400050 w 286"/>
            <a:gd name="T29" fmla="*/ 142875 h 461"/>
            <a:gd name="T30" fmla="*/ 581025 w 286"/>
            <a:gd name="T31" fmla="*/ 114300 h 461"/>
            <a:gd name="T32" fmla="*/ 752475 w 286"/>
            <a:gd name="T33" fmla="*/ 57150 h 461"/>
            <a:gd name="T34" fmla="*/ 1019175 w 286"/>
            <a:gd name="T35" fmla="*/ 180975 h 461"/>
            <a:gd name="T36" fmla="*/ 1190625 w 286"/>
            <a:gd name="T37" fmla="*/ 333375 h 461"/>
            <a:gd name="T38" fmla="*/ 1533525 w 286"/>
            <a:gd name="T39" fmla="*/ 304800 h 461"/>
            <a:gd name="T40" fmla="*/ 1752600 w 286"/>
            <a:gd name="T41" fmla="*/ 247650 h 461"/>
            <a:gd name="T42" fmla="*/ 1981200 w 286"/>
            <a:gd name="T43" fmla="*/ 228600 h 461"/>
            <a:gd name="T44" fmla="*/ 2324100 w 286"/>
            <a:gd name="T45" fmla="*/ 323850 h 461"/>
            <a:gd name="T46" fmla="*/ 2152650 w 286"/>
            <a:gd name="T47" fmla="*/ 590550 h 461"/>
            <a:gd name="T48" fmla="*/ 1914525 w 286"/>
            <a:gd name="T49" fmla="*/ 800100 h 461"/>
            <a:gd name="T50" fmla="*/ 1609725 w 286"/>
            <a:gd name="T51" fmla="*/ 866775 h 461"/>
            <a:gd name="T52" fmla="*/ 1466850 w 286"/>
            <a:gd name="T53" fmla="*/ 1076325 h 461"/>
            <a:gd name="T54" fmla="*/ 1476375 w 286"/>
            <a:gd name="T55" fmla="*/ 1219200 h 461"/>
            <a:gd name="T56" fmla="*/ 1638300 w 286"/>
            <a:gd name="T57" fmla="*/ 1619250 h 461"/>
            <a:gd name="T58" fmla="*/ 1400175 w 286"/>
            <a:gd name="T59" fmla="*/ 1743075 h 461"/>
            <a:gd name="T60" fmla="*/ 1447800 w 286"/>
            <a:gd name="T61" fmla="*/ 1952625 h 461"/>
            <a:gd name="T62" fmla="*/ 1838325 w 286"/>
            <a:gd name="T63" fmla="*/ 2105025 h 461"/>
            <a:gd name="T64" fmla="*/ 2438400 w 286"/>
            <a:gd name="T65" fmla="*/ 2266950 h 461"/>
            <a:gd name="T66" fmla="*/ 2724150 w 286"/>
            <a:gd name="T67" fmla="*/ 2562225 h 461"/>
            <a:gd name="T68" fmla="*/ 2486025 w 286"/>
            <a:gd name="T69" fmla="*/ 2733675 h 461"/>
            <a:gd name="T70" fmla="*/ 2286000 w 286"/>
            <a:gd name="T71" fmla="*/ 2781300 h 461"/>
            <a:gd name="T72" fmla="*/ 2171700 w 286"/>
            <a:gd name="T73" fmla="*/ 2914650 h 461"/>
            <a:gd name="T74" fmla="*/ 2352675 w 286"/>
            <a:gd name="T75" fmla="*/ 3257550 h 461"/>
            <a:gd name="T76" fmla="*/ 1905000 w 286"/>
            <a:gd name="T77" fmla="*/ 3438525 h 461"/>
            <a:gd name="T78" fmla="*/ 1866900 w 286"/>
            <a:gd name="T79" fmla="*/ 3714750 h 461"/>
            <a:gd name="T80" fmla="*/ 1914525 w 286"/>
            <a:gd name="T81" fmla="*/ 3933825 h 461"/>
            <a:gd name="T82" fmla="*/ 1981200 w 286"/>
            <a:gd name="T83" fmla="*/ 4238625 h 461"/>
            <a:gd name="T84" fmla="*/ 1238250 w 286"/>
            <a:gd name="T85" fmla="*/ 4391025 h 461"/>
            <a:gd name="T86" fmla="*/ 1247775 w 286"/>
            <a:gd name="T87" fmla="*/ 4019550 h 461"/>
            <a:gd name="T88" fmla="*/ 809625 w 286"/>
            <a:gd name="T89" fmla="*/ 3905250 h 461"/>
            <a:gd name="T90" fmla="*/ 657225 w 286"/>
            <a:gd name="T91" fmla="*/ 4067175 h 461"/>
            <a:gd name="T92" fmla="*/ 0 w 286"/>
            <a:gd name="T93" fmla="*/ 4095750 h 461"/>
            <a:gd name="T94" fmla="*/ 142875 w 286"/>
            <a:gd name="T95" fmla="*/ 3676650 h 461"/>
            <a:gd name="T96" fmla="*/ 342900 w 286"/>
            <a:gd name="T97" fmla="*/ 3495675 h 461"/>
            <a:gd name="T98" fmla="*/ 523875 w 286"/>
            <a:gd name="T99" fmla="*/ 3286125 h 461"/>
            <a:gd name="T100" fmla="*/ 257175 w 286"/>
            <a:gd name="T101" fmla="*/ 3143250 h 461"/>
            <a:gd name="T102" fmla="*/ 219075 w 286"/>
            <a:gd name="T103" fmla="*/ 2828925 h 461"/>
            <a:gd name="T104" fmla="*/ 219075 w 286"/>
            <a:gd name="T105" fmla="*/ 2562225 h 461"/>
            <a:gd name="T106" fmla="*/ 323850 w 286"/>
            <a:gd name="T107" fmla="*/ 2324100 h 461"/>
            <a:gd name="T108" fmla="*/ 533400 w 286"/>
            <a:gd name="T109" fmla="*/ 2257425 h 461"/>
            <a:gd name="T110" fmla="*/ 752475 w 286"/>
            <a:gd name="T111" fmla="*/ 2190750 h 461"/>
            <a:gd name="T112" fmla="*/ 695325 w 286"/>
            <a:gd name="T113" fmla="*/ 2038350 h 461"/>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0" t="0" r="r" b="b"/>
          <a:pathLst>
            <a:path w="286" h="461">
              <a:moveTo>
                <a:pt x="69" y="202"/>
              </a:moveTo>
              <a:lnTo>
                <a:pt x="76" y="198"/>
              </a:lnTo>
              <a:lnTo>
                <a:pt x="80" y="191"/>
              </a:lnTo>
              <a:lnTo>
                <a:pt x="82" y="178"/>
              </a:lnTo>
              <a:lnTo>
                <a:pt x="81" y="169"/>
              </a:lnTo>
              <a:lnTo>
                <a:pt x="76" y="161"/>
              </a:lnTo>
              <a:lnTo>
                <a:pt x="65" y="157"/>
              </a:lnTo>
              <a:lnTo>
                <a:pt x="58" y="155"/>
              </a:lnTo>
              <a:lnTo>
                <a:pt x="48" y="143"/>
              </a:lnTo>
              <a:lnTo>
                <a:pt x="40" y="143"/>
              </a:lnTo>
              <a:lnTo>
                <a:pt x="28" y="149"/>
              </a:lnTo>
              <a:lnTo>
                <a:pt x="16" y="148"/>
              </a:lnTo>
              <a:lnTo>
                <a:pt x="14" y="142"/>
              </a:lnTo>
              <a:lnTo>
                <a:pt x="16" y="129"/>
              </a:lnTo>
              <a:lnTo>
                <a:pt x="16" y="118"/>
              </a:lnTo>
              <a:lnTo>
                <a:pt x="10" y="113"/>
              </a:lnTo>
              <a:lnTo>
                <a:pt x="6" y="99"/>
              </a:lnTo>
              <a:lnTo>
                <a:pt x="15" y="93"/>
              </a:lnTo>
              <a:lnTo>
                <a:pt x="17" y="83"/>
              </a:lnTo>
              <a:lnTo>
                <a:pt x="12" y="77"/>
              </a:lnTo>
              <a:lnTo>
                <a:pt x="7" y="72"/>
              </a:lnTo>
              <a:lnTo>
                <a:pt x="17" y="52"/>
              </a:lnTo>
              <a:lnTo>
                <a:pt x="24" y="37"/>
              </a:lnTo>
              <a:lnTo>
                <a:pt x="17" y="32"/>
              </a:lnTo>
              <a:lnTo>
                <a:pt x="9" y="30"/>
              </a:lnTo>
              <a:lnTo>
                <a:pt x="2" y="18"/>
              </a:lnTo>
              <a:lnTo>
                <a:pt x="11" y="0"/>
              </a:lnTo>
              <a:lnTo>
                <a:pt x="28" y="7"/>
              </a:lnTo>
              <a:lnTo>
                <a:pt x="34" y="7"/>
              </a:lnTo>
              <a:lnTo>
                <a:pt x="42" y="15"/>
              </a:lnTo>
              <a:lnTo>
                <a:pt x="50" y="18"/>
              </a:lnTo>
              <a:lnTo>
                <a:pt x="61" y="12"/>
              </a:lnTo>
              <a:lnTo>
                <a:pt x="68" y="6"/>
              </a:lnTo>
              <a:lnTo>
                <a:pt x="79" y="6"/>
              </a:lnTo>
              <a:lnTo>
                <a:pt x="104" y="11"/>
              </a:lnTo>
              <a:lnTo>
                <a:pt x="107" y="19"/>
              </a:lnTo>
              <a:lnTo>
                <a:pt x="109" y="29"/>
              </a:lnTo>
              <a:lnTo>
                <a:pt x="125" y="35"/>
              </a:lnTo>
              <a:lnTo>
                <a:pt x="149" y="36"/>
              </a:lnTo>
              <a:lnTo>
                <a:pt x="161" y="32"/>
              </a:lnTo>
              <a:lnTo>
                <a:pt x="176" y="28"/>
              </a:lnTo>
              <a:lnTo>
                <a:pt x="184" y="26"/>
              </a:lnTo>
              <a:lnTo>
                <a:pt x="199" y="27"/>
              </a:lnTo>
              <a:lnTo>
                <a:pt x="208" y="24"/>
              </a:lnTo>
              <a:lnTo>
                <a:pt x="222" y="24"/>
              </a:lnTo>
              <a:lnTo>
                <a:pt x="244" y="34"/>
              </a:lnTo>
              <a:lnTo>
                <a:pt x="238" y="51"/>
              </a:lnTo>
              <a:lnTo>
                <a:pt x="226" y="62"/>
              </a:lnTo>
              <a:lnTo>
                <a:pt x="212" y="74"/>
              </a:lnTo>
              <a:lnTo>
                <a:pt x="201" y="84"/>
              </a:lnTo>
              <a:lnTo>
                <a:pt x="182" y="89"/>
              </a:lnTo>
              <a:lnTo>
                <a:pt x="169" y="91"/>
              </a:lnTo>
              <a:lnTo>
                <a:pt x="160" y="103"/>
              </a:lnTo>
              <a:lnTo>
                <a:pt x="154" y="113"/>
              </a:lnTo>
              <a:lnTo>
                <a:pt x="154" y="122"/>
              </a:lnTo>
              <a:lnTo>
                <a:pt x="155" y="128"/>
              </a:lnTo>
              <a:lnTo>
                <a:pt x="169" y="146"/>
              </a:lnTo>
              <a:lnTo>
                <a:pt x="172" y="170"/>
              </a:lnTo>
              <a:lnTo>
                <a:pt x="156" y="176"/>
              </a:lnTo>
              <a:lnTo>
                <a:pt x="147" y="183"/>
              </a:lnTo>
              <a:lnTo>
                <a:pt x="143" y="196"/>
              </a:lnTo>
              <a:lnTo>
                <a:pt x="152" y="205"/>
              </a:lnTo>
              <a:lnTo>
                <a:pt x="179" y="220"/>
              </a:lnTo>
              <a:lnTo>
                <a:pt x="193" y="221"/>
              </a:lnTo>
              <a:lnTo>
                <a:pt x="216" y="223"/>
              </a:lnTo>
              <a:lnTo>
                <a:pt x="256" y="238"/>
              </a:lnTo>
              <a:lnTo>
                <a:pt x="268" y="240"/>
              </a:lnTo>
              <a:lnTo>
                <a:pt x="286" y="269"/>
              </a:lnTo>
              <a:lnTo>
                <a:pt x="270" y="281"/>
              </a:lnTo>
              <a:lnTo>
                <a:pt x="261" y="287"/>
              </a:lnTo>
              <a:lnTo>
                <a:pt x="250" y="291"/>
              </a:lnTo>
              <a:lnTo>
                <a:pt x="240" y="292"/>
              </a:lnTo>
              <a:lnTo>
                <a:pt x="228" y="296"/>
              </a:lnTo>
              <a:lnTo>
                <a:pt x="228" y="306"/>
              </a:lnTo>
              <a:lnTo>
                <a:pt x="240" y="320"/>
              </a:lnTo>
              <a:lnTo>
                <a:pt x="247" y="342"/>
              </a:lnTo>
              <a:lnTo>
                <a:pt x="220" y="358"/>
              </a:lnTo>
              <a:lnTo>
                <a:pt x="200" y="361"/>
              </a:lnTo>
              <a:lnTo>
                <a:pt x="192" y="372"/>
              </a:lnTo>
              <a:lnTo>
                <a:pt x="196" y="390"/>
              </a:lnTo>
              <a:lnTo>
                <a:pt x="196" y="400"/>
              </a:lnTo>
              <a:lnTo>
                <a:pt x="201" y="413"/>
              </a:lnTo>
              <a:lnTo>
                <a:pt x="210" y="431"/>
              </a:lnTo>
              <a:lnTo>
                <a:pt x="208" y="445"/>
              </a:lnTo>
              <a:lnTo>
                <a:pt x="194" y="452"/>
              </a:lnTo>
              <a:lnTo>
                <a:pt x="130" y="461"/>
              </a:lnTo>
              <a:lnTo>
                <a:pt x="126" y="450"/>
              </a:lnTo>
              <a:lnTo>
                <a:pt x="131" y="422"/>
              </a:lnTo>
              <a:lnTo>
                <a:pt x="100" y="405"/>
              </a:lnTo>
              <a:lnTo>
                <a:pt x="85" y="410"/>
              </a:lnTo>
              <a:lnTo>
                <a:pt x="79" y="420"/>
              </a:lnTo>
              <a:lnTo>
                <a:pt x="69" y="427"/>
              </a:lnTo>
              <a:lnTo>
                <a:pt x="49" y="438"/>
              </a:lnTo>
              <a:lnTo>
                <a:pt x="0" y="430"/>
              </a:lnTo>
              <a:lnTo>
                <a:pt x="0" y="407"/>
              </a:lnTo>
              <a:lnTo>
                <a:pt x="15" y="386"/>
              </a:lnTo>
              <a:lnTo>
                <a:pt x="27" y="379"/>
              </a:lnTo>
              <a:lnTo>
                <a:pt x="36" y="367"/>
              </a:lnTo>
              <a:lnTo>
                <a:pt x="48" y="359"/>
              </a:lnTo>
              <a:lnTo>
                <a:pt x="55" y="345"/>
              </a:lnTo>
              <a:lnTo>
                <a:pt x="41" y="337"/>
              </a:lnTo>
              <a:lnTo>
                <a:pt x="27" y="330"/>
              </a:lnTo>
              <a:lnTo>
                <a:pt x="20" y="321"/>
              </a:lnTo>
              <a:lnTo>
                <a:pt x="23" y="297"/>
              </a:lnTo>
              <a:lnTo>
                <a:pt x="29" y="287"/>
              </a:lnTo>
              <a:lnTo>
                <a:pt x="23" y="269"/>
              </a:lnTo>
              <a:lnTo>
                <a:pt x="24" y="254"/>
              </a:lnTo>
              <a:lnTo>
                <a:pt x="34" y="244"/>
              </a:lnTo>
              <a:lnTo>
                <a:pt x="47" y="238"/>
              </a:lnTo>
              <a:lnTo>
                <a:pt x="56" y="237"/>
              </a:lnTo>
              <a:lnTo>
                <a:pt x="72" y="238"/>
              </a:lnTo>
              <a:lnTo>
                <a:pt x="79" y="230"/>
              </a:lnTo>
              <a:lnTo>
                <a:pt x="77" y="222"/>
              </a:lnTo>
              <a:lnTo>
                <a:pt x="73" y="214"/>
              </a:lnTo>
              <a:lnTo>
                <a:pt x="69" y="202"/>
              </a:lnTo>
              <a:close/>
            </a:path>
          </a:pathLst>
        </a:custGeom>
        <a:noFill/>
        <a:ln w="34925" cap="flat" cmpd="sng">
          <a:solidFill>
            <a:srgbClr xmlns:mc="http://schemas.openxmlformats.org/markup-compatibility/2006" xmlns:a14="http://schemas.microsoft.com/office/drawing/2010/main" val="339966" mc:Ignorable="a14" a14:legacySpreadsheetColorIndex="57"/>
          </a:solidFill>
          <a:prstDash val="solid"/>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123825</xdr:colOff>
      <xdr:row>9</xdr:row>
      <xdr:rowOff>95250</xdr:rowOff>
    </xdr:from>
    <xdr:to>
      <xdr:col>16</xdr:col>
      <xdr:colOff>447675</xdr:colOff>
      <xdr:row>29</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442912</xdr:colOff>
      <xdr:row>11</xdr:row>
      <xdr:rowOff>109538</xdr:rowOff>
    </xdr:from>
    <xdr:to>
      <xdr:col>15</xdr:col>
      <xdr:colOff>566737</xdr:colOff>
      <xdr:row>28</xdr:row>
      <xdr:rowOff>80963</xdr:rowOff>
    </xdr:to>
    <xdr:sp macro="" textlink="">
      <xdr:nvSpPr>
        <xdr:cNvPr id="3" name="Freeform 4"/>
        <xdr:cNvSpPr>
          <a:spLocks/>
        </xdr:cNvSpPr>
      </xdr:nvSpPr>
      <xdr:spPr bwMode="auto">
        <a:xfrm rot="5400000">
          <a:off x="8772525" y="1209675"/>
          <a:ext cx="2724150" cy="4391025"/>
        </a:xfrm>
        <a:custGeom>
          <a:avLst/>
          <a:gdLst>
            <a:gd name="T0" fmla="*/ 723900 w 286"/>
            <a:gd name="T1" fmla="*/ 1885950 h 461"/>
            <a:gd name="T2" fmla="*/ 781050 w 286"/>
            <a:gd name="T3" fmla="*/ 1695450 h 461"/>
            <a:gd name="T4" fmla="*/ 723900 w 286"/>
            <a:gd name="T5" fmla="*/ 1533525 h 461"/>
            <a:gd name="T6" fmla="*/ 552450 w 286"/>
            <a:gd name="T7" fmla="*/ 1476375 h 461"/>
            <a:gd name="T8" fmla="*/ 381000 w 286"/>
            <a:gd name="T9" fmla="*/ 1362075 h 461"/>
            <a:gd name="T10" fmla="*/ 152400 w 286"/>
            <a:gd name="T11" fmla="*/ 1409700 h 461"/>
            <a:gd name="T12" fmla="*/ 152400 w 286"/>
            <a:gd name="T13" fmla="*/ 1228725 h 461"/>
            <a:gd name="T14" fmla="*/ 95250 w 286"/>
            <a:gd name="T15" fmla="*/ 1076325 h 461"/>
            <a:gd name="T16" fmla="*/ 142875 w 286"/>
            <a:gd name="T17" fmla="*/ 885825 h 461"/>
            <a:gd name="T18" fmla="*/ 114300 w 286"/>
            <a:gd name="T19" fmla="*/ 733425 h 461"/>
            <a:gd name="T20" fmla="*/ 161925 w 286"/>
            <a:gd name="T21" fmla="*/ 495300 h 461"/>
            <a:gd name="T22" fmla="*/ 161925 w 286"/>
            <a:gd name="T23" fmla="*/ 304800 h 461"/>
            <a:gd name="T24" fmla="*/ 19050 w 286"/>
            <a:gd name="T25" fmla="*/ 171450 h 461"/>
            <a:gd name="T26" fmla="*/ 266700 w 286"/>
            <a:gd name="T27" fmla="*/ 66675 h 461"/>
            <a:gd name="T28" fmla="*/ 400050 w 286"/>
            <a:gd name="T29" fmla="*/ 142875 h 461"/>
            <a:gd name="T30" fmla="*/ 581025 w 286"/>
            <a:gd name="T31" fmla="*/ 114300 h 461"/>
            <a:gd name="T32" fmla="*/ 752475 w 286"/>
            <a:gd name="T33" fmla="*/ 57150 h 461"/>
            <a:gd name="T34" fmla="*/ 1019175 w 286"/>
            <a:gd name="T35" fmla="*/ 180975 h 461"/>
            <a:gd name="T36" fmla="*/ 1190625 w 286"/>
            <a:gd name="T37" fmla="*/ 333375 h 461"/>
            <a:gd name="T38" fmla="*/ 1533525 w 286"/>
            <a:gd name="T39" fmla="*/ 304800 h 461"/>
            <a:gd name="T40" fmla="*/ 1752600 w 286"/>
            <a:gd name="T41" fmla="*/ 247650 h 461"/>
            <a:gd name="T42" fmla="*/ 1981200 w 286"/>
            <a:gd name="T43" fmla="*/ 228600 h 461"/>
            <a:gd name="T44" fmla="*/ 2324100 w 286"/>
            <a:gd name="T45" fmla="*/ 323850 h 461"/>
            <a:gd name="T46" fmla="*/ 2152650 w 286"/>
            <a:gd name="T47" fmla="*/ 590550 h 461"/>
            <a:gd name="T48" fmla="*/ 1914525 w 286"/>
            <a:gd name="T49" fmla="*/ 800100 h 461"/>
            <a:gd name="T50" fmla="*/ 1609725 w 286"/>
            <a:gd name="T51" fmla="*/ 866775 h 461"/>
            <a:gd name="T52" fmla="*/ 1466850 w 286"/>
            <a:gd name="T53" fmla="*/ 1076325 h 461"/>
            <a:gd name="T54" fmla="*/ 1476375 w 286"/>
            <a:gd name="T55" fmla="*/ 1219200 h 461"/>
            <a:gd name="T56" fmla="*/ 1638300 w 286"/>
            <a:gd name="T57" fmla="*/ 1619250 h 461"/>
            <a:gd name="T58" fmla="*/ 1400175 w 286"/>
            <a:gd name="T59" fmla="*/ 1743075 h 461"/>
            <a:gd name="T60" fmla="*/ 1447800 w 286"/>
            <a:gd name="T61" fmla="*/ 1952625 h 461"/>
            <a:gd name="T62" fmla="*/ 1838325 w 286"/>
            <a:gd name="T63" fmla="*/ 2105025 h 461"/>
            <a:gd name="T64" fmla="*/ 2438400 w 286"/>
            <a:gd name="T65" fmla="*/ 2266950 h 461"/>
            <a:gd name="T66" fmla="*/ 2724150 w 286"/>
            <a:gd name="T67" fmla="*/ 2562225 h 461"/>
            <a:gd name="T68" fmla="*/ 2486025 w 286"/>
            <a:gd name="T69" fmla="*/ 2733675 h 461"/>
            <a:gd name="T70" fmla="*/ 2286000 w 286"/>
            <a:gd name="T71" fmla="*/ 2781300 h 461"/>
            <a:gd name="T72" fmla="*/ 2171700 w 286"/>
            <a:gd name="T73" fmla="*/ 2914650 h 461"/>
            <a:gd name="T74" fmla="*/ 2352675 w 286"/>
            <a:gd name="T75" fmla="*/ 3257550 h 461"/>
            <a:gd name="T76" fmla="*/ 1905000 w 286"/>
            <a:gd name="T77" fmla="*/ 3438525 h 461"/>
            <a:gd name="T78" fmla="*/ 1866900 w 286"/>
            <a:gd name="T79" fmla="*/ 3714750 h 461"/>
            <a:gd name="T80" fmla="*/ 1914525 w 286"/>
            <a:gd name="T81" fmla="*/ 3933825 h 461"/>
            <a:gd name="T82" fmla="*/ 1981200 w 286"/>
            <a:gd name="T83" fmla="*/ 4238625 h 461"/>
            <a:gd name="T84" fmla="*/ 1238250 w 286"/>
            <a:gd name="T85" fmla="*/ 4391025 h 461"/>
            <a:gd name="T86" fmla="*/ 1247775 w 286"/>
            <a:gd name="T87" fmla="*/ 4019550 h 461"/>
            <a:gd name="T88" fmla="*/ 809625 w 286"/>
            <a:gd name="T89" fmla="*/ 3905250 h 461"/>
            <a:gd name="T90" fmla="*/ 657225 w 286"/>
            <a:gd name="T91" fmla="*/ 4067175 h 461"/>
            <a:gd name="T92" fmla="*/ 0 w 286"/>
            <a:gd name="T93" fmla="*/ 4095750 h 461"/>
            <a:gd name="T94" fmla="*/ 142875 w 286"/>
            <a:gd name="T95" fmla="*/ 3676650 h 461"/>
            <a:gd name="T96" fmla="*/ 342900 w 286"/>
            <a:gd name="T97" fmla="*/ 3495675 h 461"/>
            <a:gd name="T98" fmla="*/ 523875 w 286"/>
            <a:gd name="T99" fmla="*/ 3286125 h 461"/>
            <a:gd name="T100" fmla="*/ 257175 w 286"/>
            <a:gd name="T101" fmla="*/ 3143250 h 461"/>
            <a:gd name="T102" fmla="*/ 219075 w 286"/>
            <a:gd name="T103" fmla="*/ 2828925 h 461"/>
            <a:gd name="T104" fmla="*/ 219075 w 286"/>
            <a:gd name="T105" fmla="*/ 2562225 h 461"/>
            <a:gd name="T106" fmla="*/ 323850 w 286"/>
            <a:gd name="T107" fmla="*/ 2324100 h 461"/>
            <a:gd name="T108" fmla="*/ 533400 w 286"/>
            <a:gd name="T109" fmla="*/ 2257425 h 461"/>
            <a:gd name="T110" fmla="*/ 752475 w 286"/>
            <a:gd name="T111" fmla="*/ 2190750 h 461"/>
            <a:gd name="T112" fmla="*/ 695325 w 286"/>
            <a:gd name="T113" fmla="*/ 2038350 h 461"/>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0" t="0" r="r" b="b"/>
          <a:pathLst>
            <a:path w="286" h="461">
              <a:moveTo>
                <a:pt x="69" y="202"/>
              </a:moveTo>
              <a:lnTo>
                <a:pt x="76" y="198"/>
              </a:lnTo>
              <a:lnTo>
                <a:pt x="80" y="191"/>
              </a:lnTo>
              <a:lnTo>
                <a:pt x="82" y="178"/>
              </a:lnTo>
              <a:lnTo>
                <a:pt x="81" y="169"/>
              </a:lnTo>
              <a:lnTo>
                <a:pt x="76" y="161"/>
              </a:lnTo>
              <a:lnTo>
                <a:pt x="65" y="157"/>
              </a:lnTo>
              <a:lnTo>
                <a:pt x="58" y="155"/>
              </a:lnTo>
              <a:lnTo>
                <a:pt x="48" y="143"/>
              </a:lnTo>
              <a:lnTo>
                <a:pt x="40" y="143"/>
              </a:lnTo>
              <a:lnTo>
                <a:pt x="28" y="149"/>
              </a:lnTo>
              <a:lnTo>
                <a:pt x="16" y="148"/>
              </a:lnTo>
              <a:lnTo>
                <a:pt x="14" y="142"/>
              </a:lnTo>
              <a:lnTo>
                <a:pt x="16" y="129"/>
              </a:lnTo>
              <a:lnTo>
                <a:pt x="16" y="118"/>
              </a:lnTo>
              <a:lnTo>
                <a:pt x="10" y="113"/>
              </a:lnTo>
              <a:lnTo>
                <a:pt x="6" y="99"/>
              </a:lnTo>
              <a:lnTo>
                <a:pt x="15" y="93"/>
              </a:lnTo>
              <a:lnTo>
                <a:pt x="17" y="83"/>
              </a:lnTo>
              <a:lnTo>
                <a:pt x="12" y="77"/>
              </a:lnTo>
              <a:lnTo>
                <a:pt x="7" y="72"/>
              </a:lnTo>
              <a:lnTo>
                <a:pt x="17" y="52"/>
              </a:lnTo>
              <a:lnTo>
                <a:pt x="24" y="37"/>
              </a:lnTo>
              <a:lnTo>
                <a:pt x="17" y="32"/>
              </a:lnTo>
              <a:lnTo>
                <a:pt x="9" y="30"/>
              </a:lnTo>
              <a:lnTo>
                <a:pt x="2" y="18"/>
              </a:lnTo>
              <a:lnTo>
                <a:pt x="11" y="0"/>
              </a:lnTo>
              <a:lnTo>
                <a:pt x="28" y="7"/>
              </a:lnTo>
              <a:lnTo>
                <a:pt x="34" y="7"/>
              </a:lnTo>
              <a:lnTo>
                <a:pt x="42" y="15"/>
              </a:lnTo>
              <a:lnTo>
                <a:pt x="50" y="18"/>
              </a:lnTo>
              <a:lnTo>
                <a:pt x="61" y="12"/>
              </a:lnTo>
              <a:lnTo>
                <a:pt x="68" y="6"/>
              </a:lnTo>
              <a:lnTo>
                <a:pt x="79" y="6"/>
              </a:lnTo>
              <a:lnTo>
                <a:pt x="104" y="11"/>
              </a:lnTo>
              <a:lnTo>
                <a:pt x="107" y="19"/>
              </a:lnTo>
              <a:lnTo>
                <a:pt x="109" y="29"/>
              </a:lnTo>
              <a:lnTo>
                <a:pt x="125" y="35"/>
              </a:lnTo>
              <a:lnTo>
                <a:pt x="149" y="36"/>
              </a:lnTo>
              <a:lnTo>
                <a:pt x="161" y="32"/>
              </a:lnTo>
              <a:lnTo>
                <a:pt x="176" y="28"/>
              </a:lnTo>
              <a:lnTo>
                <a:pt x="184" y="26"/>
              </a:lnTo>
              <a:lnTo>
                <a:pt x="199" y="27"/>
              </a:lnTo>
              <a:lnTo>
                <a:pt x="208" y="24"/>
              </a:lnTo>
              <a:lnTo>
                <a:pt x="222" y="24"/>
              </a:lnTo>
              <a:lnTo>
                <a:pt x="244" y="34"/>
              </a:lnTo>
              <a:lnTo>
                <a:pt x="238" y="51"/>
              </a:lnTo>
              <a:lnTo>
                <a:pt x="226" y="62"/>
              </a:lnTo>
              <a:lnTo>
                <a:pt x="212" y="74"/>
              </a:lnTo>
              <a:lnTo>
                <a:pt x="201" y="84"/>
              </a:lnTo>
              <a:lnTo>
                <a:pt x="182" y="89"/>
              </a:lnTo>
              <a:lnTo>
                <a:pt x="169" y="91"/>
              </a:lnTo>
              <a:lnTo>
                <a:pt x="160" y="103"/>
              </a:lnTo>
              <a:lnTo>
                <a:pt x="154" y="113"/>
              </a:lnTo>
              <a:lnTo>
                <a:pt x="154" y="122"/>
              </a:lnTo>
              <a:lnTo>
                <a:pt x="155" y="128"/>
              </a:lnTo>
              <a:lnTo>
                <a:pt x="169" y="146"/>
              </a:lnTo>
              <a:lnTo>
                <a:pt x="172" y="170"/>
              </a:lnTo>
              <a:lnTo>
                <a:pt x="156" y="176"/>
              </a:lnTo>
              <a:lnTo>
                <a:pt x="147" y="183"/>
              </a:lnTo>
              <a:lnTo>
                <a:pt x="143" y="196"/>
              </a:lnTo>
              <a:lnTo>
                <a:pt x="152" y="205"/>
              </a:lnTo>
              <a:lnTo>
                <a:pt x="179" y="220"/>
              </a:lnTo>
              <a:lnTo>
                <a:pt x="193" y="221"/>
              </a:lnTo>
              <a:lnTo>
                <a:pt x="216" y="223"/>
              </a:lnTo>
              <a:lnTo>
                <a:pt x="256" y="238"/>
              </a:lnTo>
              <a:lnTo>
                <a:pt x="268" y="240"/>
              </a:lnTo>
              <a:lnTo>
                <a:pt x="286" y="269"/>
              </a:lnTo>
              <a:lnTo>
                <a:pt x="270" y="281"/>
              </a:lnTo>
              <a:lnTo>
                <a:pt x="261" y="287"/>
              </a:lnTo>
              <a:lnTo>
                <a:pt x="250" y="291"/>
              </a:lnTo>
              <a:lnTo>
                <a:pt x="240" y="292"/>
              </a:lnTo>
              <a:lnTo>
                <a:pt x="228" y="296"/>
              </a:lnTo>
              <a:lnTo>
                <a:pt x="228" y="306"/>
              </a:lnTo>
              <a:lnTo>
                <a:pt x="240" y="320"/>
              </a:lnTo>
              <a:lnTo>
                <a:pt x="247" y="342"/>
              </a:lnTo>
              <a:lnTo>
                <a:pt x="220" y="358"/>
              </a:lnTo>
              <a:lnTo>
                <a:pt x="200" y="361"/>
              </a:lnTo>
              <a:lnTo>
                <a:pt x="192" y="372"/>
              </a:lnTo>
              <a:lnTo>
                <a:pt x="196" y="390"/>
              </a:lnTo>
              <a:lnTo>
                <a:pt x="196" y="400"/>
              </a:lnTo>
              <a:lnTo>
                <a:pt x="201" y="413"/>
              </a:lnTo>
              <a:lnTo>
                <a:pt x="210" y="431"/>
              </a:lnTo>
              <a:lnTo>
                <a:pt x="208" y="445"/>
              </a:lnTo>
              <a:lnTo>
                <a:pt x="194" y="452"/>
              </a:lnTo>
              <a:lnTo>
                <a:pt x="130" y="461"/>
              </a:lnTo>
              <a:lnTo>
                <a:pt x="126" y="450"/>
              </a:lnTo>
              <a:lnTo>
                <a:pt x="131" y="422"/>
              </a:lnTo>
              <a:lnTo>
                <a:pt x="100" y="405"/>
              </a:lnTo>
              <a:lnTo>
                <a:pt x="85" y="410"/>
              </a:lnTo>
              <a:lnTo>
                <a:pt x="79" y="420"/>
              </a:lnTo>
              <a:lnTo>
                <a:pt x="69" y="427"/>
              </a:lnTo>
              <a:lnTo>
                <a:pt x="49" y="438"/>
              </a:lnTo>
              <a:lnTo>
                <a:pt x="0" y="430"/>
              </a:lnTo>
              <a:lnTo>
                <a:pt x="0" y="407"/>
              </a:lnTo>
              <a:lnTo>
                <a:pt x="15" y="386"/>
              </a:lnTo>
              <a:lnTo>
                <a:pt x="27" y="379"/>
              </a:lnTo>
              <a:lnTo>
                <a:pt x="36" y="367"/>
              </a:lnTo>
              <a:lnTo>
                <a:pt x="48" y="359"/>
              </a:lnTo>
              <a:lnTo>
                <a:pt x="55" y="345"/>
              </a:lnTo>
              <a:lnTo>
                <a:pt x="41" y="337"/>
              </a:lnTo>
              <a:lnTo>
                <a:pt x="27" y="330"/>
              </a:lnTo>
              <a:lnTo>
                <a:pt x="20" y="321"/>
              </a:lnTo>
              <a:lnTo>
                <a:pt x="23" y="297"/>
              </a:lnTo>
              <a:lnTo>
                <a:pt x="29" y="287"/>
              </a:lnTo>
              <a:lnTo>
                <a:pt x="23" y="269"/>
              </a:lnTo>
              <a:lnTo>
                <a:pt x="24" y="254"/>
              </a:lnTo>
              <a:lnTo>
                <a:pt x="34" y="244"/>
              </a:lnTo>
              <a:lnTo>
                <a:pt x="47" y="238"/>
              </a:lnTo>
              <a:lnTo>
                <a:pt x="56" y="237"/>
              </a:lnTo>
              <a:lnTo>
                <a:pt x="72" y="238"/>
              </a:lnTo>
              <a:lnTo>
                <a:pt x="79" y="230"/>
              </a:lnTo>
              <a:lnTo>
                <a:pt x="77" y="222"/>
              </a:lnTo>
              <a:lnTo>
                <a:pt x="73" y="214"/>
              </a:lnTo>
              <a:lnTo>
                <a:pt x="69" y="202"/>
              </a:lnTo>
              <a:close/>
            </a:path>
          </a:pathLst>
        </a:custGeom>
        <a:noFill/>
        <a:ln w="34925" cap="flat" cmpd="sng">
          <a:solidFill>
            <a:srgbClr xmlns:mc="http://schemas.openxmlformats.org/markup-compatibility/2006" xmlns:a14="http://schemas.microsoft.com/office/drawing/2010/main" val="339966" mc:Ignorable="a14" a14:legacySpreadsheetColorIndex="57"/>
          </a:solidFill>
          <a:prstDash val="solid"/>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123825</xdr:colOff>
      <xdr:row>9</xdr:row>
      <xdr:rowOff>95250</xdr:rowOff>
    </xdr:from>
    <xdr:to>
      <xdr:col>16</xdr:col>
      <xdr:colOff>447675</xdr:colOff>
      <xdr:row>29</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442912</xdr:colOff>
      <xdr:row>11</xdr:row>
      <xdr:rowOff>109538</xdr:rowOff>
    </xdr:from>
    <xdr:to>
      <xdr:col>15</xdr:col>
      <xdr:colOff>566737</xdr:colOff>
      <xdr:row>28</xdr:row>
      <xdr:rowOff>80963</xdr:rowOff>
    </xdr:to>
    <xdr:sp macro="" textlink="">
      <xdr:nvSpPr>
        <xdr:cNvPr id="3" name="Freeform 4"/>
        <xdr:cNvSpPr>
          <a:spLocks/>
        </xdr:cNvSpPr>
      </xdr:nvSpPr>
      <xdr:spPr bwMode="auto">
        <a:xfrm rot="5400000">
          <a:off x="8772525" y="1209675"/>
          <a:ext cx="2724150" cy="4391025"/>
        </a:xfrm>
        <a:custGeom>
          <a:avLst/>
          <a:gdLst>
            <a:gd name="T0" fmla="*/ 723900 w 286"/>
            <a:gd name="T1" fmla="*/ 1885950 h 461"/>
            <a:gd name="T2" fmla="*/ 781050 w 286"/>
            <a:gd name="T3" fmla="*/ 1695450 h 461"/>
            <a:gd name="T4" fmla="*/ 723900 w 286"/>
            <a:gd name="T5" fmla="*/ 1533525 h 461"/>
            <a:gd name="T6" fmla="*/ 552450 w 286"/>
            <a:gd name="T7" fmla="*/ 1476375 h 461"/>
            <a:gd name="T8" fmla="*/ 381000 w 286"/>
            <a:gd name="T9" fmla="*/ 1362075 h 461"/>
            <a:gd name="T10" fmla="*/ 152400 w 286"/>
            <a:gd name="T11" fmla="*/ 1409700 h 461"/>
            <a:gd name="T12" fmla="*/ 152400 w 286"/>
            <a:gd name="T13" fmla="*/ 1228725 h 461"/>
            <a:gd name="T14" fmla="*/ 95250 w 286"/>
            <a:gd name="T15" fmla="*/ 1076325 h 461"/>
            <a:gd name="T16" fmla="*/ 142875 w 286"/>
            <a:gd name="T17" fmla="*/ 885825 h 461"/>
            <a:gd name="T18" fmla="*/ 114300 w 286"/>
            <a:gd name="T19" fmla="*/ 733425 h 461"/>
            <a:gd name="T20" fmla="*/ 161925 w 286"/>
            <a:gd name="T21" fmla="*/ 495300 h 461"/>
            <a:gd name="T22" fmla="*/ 161925 w 286"/>
            <a:gd name="T23" fmla="*/ 304800 h 461"/>
            <a:gd name="T24" fmla="*/ 19050 w 286"/>
            <a:gd name="T25" fmla="*/ 171450 h 461"/>
            <a:gd name="T26" fmla="*/ 266700 w 286"/>
            <a:gd name="T27" fmla="*/ 66675 h 461"/>
            <a:gd name="T28" fmla="*/ 400050 w 286"/>
            <a:gd name="T29" fmla="*/ 142875 h 461"/>
            <a:gd name="T30" fmla="*/ 581025 w 286"/>
            <a:gd name="T31" fmla="*/ 114300 h 461"/>
            <a:gd name="T32" fmla="*/ 752475 w 286"/>
            <a:gd name="T33" fmla="*/ 57150 h 461"/>
            <a:gd name="T34" fmla="*/ 1019175 w 286"/>
            <a:gd name="T35" fmla="*/ 180975 h 461"/>
            <a:gd name="T36" fmla="*/ 1190625 w 286"/>
            <a:gd name="T37" fmla="*/ 333375 h 461"/>
            <a:gd name="T38" fmla="*/ 1533525 w 286"/>
            <a:gd name="T39" fmla="*/ 304800 h 461"/>
            <a:gd name="T40" fmla="*/ 1752600 w 286"/>
            <a:gd name="T41" fmla="*/ 247650 h 461"/>
            <a:gd name="T42" fmla="*/ 1981200 w 286"/>
            <a:gd name="T43" fmla="*/ 228600 h 461"/>
            <a:gd name="T44" fmla="*/ 2324100 w 286"/>
            <a:gd name="T45" fmla="*/ 323850 h 461"/>
            <a:gd name="T46" fmla="*/ 2152650 w 286"/>
            <a:gd name="T47" fmla="*/ 590550 h 461"/>
            <a:gd name="T48" fmla="*/ 1914525 w 286"/>
            <a:gd name="T49" fmla="*/ 800100 h 461"/>
            <a:gd name="T50" fmla="*/ 1609725 w 286"/>
            <a:gd name="T51" fmla="*/ 866775 h 461"/>
            <a:gd name="T52" fmla="*/ 1466850 w 286"/>
            <a:gd name="T53" fmla="*/ 1076325 h 461"/>
            <a:gd name="T54" fmla="*/ 1476375 w 286"/>
            <a:gd name="T55" fmla="*/ 1219200 h 461"/>
            <a:gd name="T56" fmla="*/ 1638300 w 286"/>
            <a:gd name="T57" fmla="*/ 1619250 h 461"/>
            <a:gd name="T58" fmla="*/ 1400175 w 286"/>
            <a:gd name="T59" fmla="*/ 1743075 h 461"/>
            <a:gd name="T60" fmla="*/ 1447800 w 286"/>
            <a:gd name="T61" fmla="*/ 1952625 h 461"/>
            <a:gd name="T62" fmla="*/ 1838325 w 286"/>
            <a:gd name="T63" fmla="*/ 2105025 h 461"/>
            <a:gd name="T64" fmla="*/ 2438400 w 286"/>
            <a:gd name="T65" fmla="*/ 2266950 h 461"/>
            <a:gd name="T66" fmla="*/ 2724150 w 286"/>
            <a:gd name="T67" fmla="*/ 2562225 h 461"/>
            <a:gd name="T68" fmla="*/ 2486025 w 286"/>
            <a:gd name="T69" fmla="*/ 2733675 h 461"/>
            <a:gd name="T70" fmla="*/ 2286000 w 286"/>
            <a:gd name="T71" fmla="*/ 2781300 h 461"/>
            <a:gd name="T72" fmla="*/ 2171700 w 286"/>
            <a:gd name="T73" fmla="*/ 2914650 h 461"/>
            <a:gd name="T74" fmla="*/ 2352675 w 286"/>
            <a:gd name="T75" fmla="*/ 3257550 h 461"/>
            <a:gd name="T76" fmla="*/ 1905000 w 286"/>
            <a:gd name="T77" fmla="*/ 3438525 h 461"/>
            <a:gd name="T78" fmla="*/ 1866900 w 286"/>
            <a:gd name="T79" fmla="*/ 3714750 h 461"/>
            <a:gd name="T80" fmla="*/ 1914525 w 286"/>
            <a:gd name="T81" fmla="*/ 3933825 h 461"/>
            <a:gd name="T82" fmla="*/ 1981200 w 286"/>
            <a:gd name="T83" fmla="*/ 4238625 h 461"/>
            <a:gd name="T84" fmla="*/ 1238250 w 286"/>
            <a:gd name="T85" fmla="*/ 4391025 h 461"/>
            <a:gd name="T86" fmla="*/ 1247775 w 286"/>
            <a:gd name="T87" fmla="*/ 4019550 h 461"/>
            <a:gd name="T88" fmla="*/ 809625 w 286"/>
            <a:gd name="T89" fmla="*/ 3905250 h 461"/>
            <a:gd name="T90" fmla="*/ 657225 w 286"/>
            <a:gd name="T91" fmla="*/ 4067175 h 461"/>
            <a:gd name="T92" fmla="*/ 0 w 286"/>
            <a:gd name="T93" fmla="*/ 4095750 h 461"/>
            <a:gd name="T94" fmla="*/ 142875 w 286"/>
            <a:gd name="T95" fmla="*/ 3676650 h 461"/>
            <a:gd name="T96" fmla="*/ 342900 w 286"/>
            <a:gd name="T97" fmla="*/ 3495675 h 461"/>
            <a:gd name="T98" fmla="*/ 523875 w 286"/>
            <a:gd name="T99" fmla="*/ 3286125 h 461"/>
            <a:gd name="T100" fmla="*/ 257175 w 286"/>
            <a:gd name="T101" fmla="*/ 3143250 h 461"/>
            <a:gd name="T102" fmla="*/ 219075 w 286"/>
            <a:gd name="T103" fmla="*/ 2828925 h 461"/>
            <a:gd name="T104" fmla="*/ 219075 w 286"/>
            <a:gd name="T105" fmla="*/ 2562225 h 461"/>
            <a:gd name="T106" fmla="*/ 323850 w 286"/>
            <a:gd name="T107" fmla="*/ 2324100 h 461"/>
            <a:gd name="T108" fmla="*/ 533400 w 286"/>
            <a:gd name="T109" fmla="*/ 2257425 h 461"/>
            <a:gd name="T110" fmla="*/ 752475 w 286"/>
            <a:gd name="T111" fmla="*/ 2190750 h 461"/>
            <a:gd name="T112" fmla="*/ 695325 w 286"/>
            <a:gd name="T113" fmla="*/ 2038350 h 461"/>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0" t="0" r="r" b="b"/>
          <a:pathLst>
            <a:path w="286" h="461">
              <a:moveTo>
                <a:pt x="69" y="202"/>
              </a:moveTo>
              <a:lnTo>
                <a:pt x="76" y="198"/>
              </a:lnTo>
              <a:lnTo>
                <a:pt x="80" y="191"/>
              </a:lnTo>
              <a:lnTo>
                <a:pt x="82" y="178"/>
              </a:lnTo>
              <a:lnTo>
                <a:pt x="81" y="169"/>
              </a:lnTo>
              <a:lnTo>
                <a:pt x="76" y="161"/>
              </a:lnTo>
              <a:lnTo>
                <a:pt x="65" y="157"/>
              </a:lnTo>
              <a:lnTo>
                <a:pt x="58" y="155"/>
              </a:lnTo>
              <a:lnTo>
                <a:pt x="48" y="143"/>
              </a:lnTo>
              <a:lnTo>
                <a:pt x="40" y="143"/>
              </a:lnTo>
              <a:lnTo>
                <a:pt x="28" y="149"/>
              </a:lnTo>
              <a:lnTo>
                <a:pt x="16" y="148"/>
              </a:lnTo>
              <a:lnTo>
                <a:pt x="14" y="142"/>
              </a:lnTo>
              <a:lnTo>
                <a:pt x="16" y="129"/>
              </a:lnTo>
              <a:lnTo>
                <a:pt x="16" y="118"/>
              </a:lnTo>
              <a:lnTo>
                <a:pt x="10" y="113"/>
              </a:lnTo>
              <a:lnTo>
                <a:pt x="6" y="99"/>
              </a:lnTo>
              <a:lnTo>
                <a:pt x="15" y="93"/>
              </a:lnTo>
              <a:lnTo>
                <a:pt x="17" y="83"/>
              </a:lnTo>
              <a:lnTo>
                <a:pt x="12" y="77"/>
              </a:lnTo>
              <a:lnTo>
                <a:pt x="7" y="72"/>
              </a:lnTo>
              <a:lnTo>
                <a:pt x="17" y="52"/>
              </a:lnTo>
              <a:lnTo>
                <a:pt x="24" y="37"/>
              </a:lnTo>
              <a:lnTo>
                <a:pt x="17" y="32"/>
              </a:lnTo>
              <a:lnTo>
                <a:pt x="9" y="30"/>
              </a:lnTo>
              <a:lnTo>
                <a:pt x="2" y="18"/>
              </a:lnTo>
              <a:lnTo>
                <a:pt x="11" y="0"/>
              </a:lnTo>
              <a:lnTo>
                <a:pt x="28" y="7"/>
              </a:lnTo>
              <a:lnTo>
                <a:pt x="34" y="7"/>
              </a:lnTo>
              <a:lnTo>
                <a:pt x="42" y="15"/>
              </a:lnTo>
              <a:lnTo>
                <a:pt x="50" y="18"/>
              </a:lnTo>
              <a:lnTo>
                <a:pt x="61" y="12"/>
              </a:lnTo>
              <a:lnTo>
                <a:pt x="68" y="6"/>
              </a:lnTo>
              <a:lnTo>
                <a:pt x="79" y="6"/>
              </a:lnTo>
              <a:lnTo>
                <a:pt x="104" y="11"/>
              </a:lnTo>
              <a:lnTo>
                <a:pt x="107" y="19"/>
              </a:lnTo>
              <a:lnTo>
                <a:pt x="109" y="29"/>
              </a:lnTo>
              <a:lnTo>
                <a:pt x="125" y="35"/>
              </a:lnTo>
              <a:lnTo>
                <a:pt x="149" y="36"/>
              </a:lnTo>
              <a:lnTo>
                <a:pt x="161" y="32"/>
              </a:lnTo>
              <a:lnTo>
                <a:pt x="176" y="28"/>
              </a:lnTo>
              <a:lnTo>
                <a:pt x="184" y="26"/>
              </a:lnTo>
              <a:lnTo>
                <a:pt x="199" y="27"/>
              </a:lnTo>
              <a:lnTo>
                <a:pt x="208" y="24"/>
              </a:lnTo>
              <a:lnTo>
                <a:pt x="222" y="24"/>
              </a:lnTo>
              <a:lnTo>
                <a:pt x="244" y="34"/>
              </a:lnTo>
              <a:lnTo>
                <a:pt x="238" y="51"/>
              </a:lnTo>
              <a:lnTo>
                <a:pt x="226" y="62"/>
              </a:lnTo>
              <a:lnTo>
                <a:pt x="212" y="74"/>
              </a:lnTo>
              <a:lnTo>
                <a:pt x="201" y="84"/>
              </a:lnTo>
              <a:lnTo>
                <a:pt x="182" y="89"/>
              </a:lnTo>
              <a:lnTo>
                <a:pt x="169" y="91"/>
              </a:lnTo>
              <a:lnTo>
                <a:pt x="160" y="103"/>
              </a:lnTo>
              <a:lnTo>
                <a:pt x="154" y="113"/>
              </a:lnTo>
              <a:lnTo>
                <a:pt x="154" y="122"/>
              </a:lnTo>
              <a:lnTo>
                <a:pt x="155" y="128"/>
              </a:lnTo>
              <a:lnTo>
                <a:pt x="169" y="146"/>
              </a:lnTo>
              <a:lnTo>
                <a:pt x="172" y="170"/>
              </a:lnTo>
              <a:lnTo>
                <a:pt x="156" y="176"/>
              </a:lnTo>
              <a:lnTo>
                <a:pt x="147" y="183"/>
              </a:lnTo>
              <a:lnTo>
                <a:pt x="143" y="196"/>
              </a:lnTo>
              <a:lnTo>
                <a:pt x="152" y="205"/>
              </a:lnTo>
              <a:lnTo>
                <a:pt x="179" y="220"/>
              </a:lnTo>
              <a:lnTo>
                <a:pt x="193" y="221"/>
              </a:lnTo>
              <a:lnTo>
                <a:pt x="216" y="223"/>
              </a:lnTo>
              <a:lnTo>
                <a:pt x="256" y="238"/>
              </a:lnTo>
              <a:lnTo>
                <a:pt x="268" y="240"/>
              </a:lnTo>
              <a:lnTo>
                <a:pt x="286" y="269"/>
              </a:lnTo>
              <a:lnTo>
                <a:pt x="270" y="281"/>
              </a:lnTo>
              <a:lnTo>
                <a:pt x="261" y="287"/>
              </a:lnTo>
              <a:lnTo>
                <a:pt x="250" y="291"/>
              </a:lnTo>
              <a:lnTo>
                <a:pt x="240" y="292"/>
              </a:lnTo>
              <a:lnTo>
                <a:pt x="228" y="296"/>
              </a:lnTo>
              <a:lnTo>
                <a:pt x="228" y="306"/>
              </a:lnTo>
              <a:lnTo>
                <a:pt x="240" y="320"/>
              </a:lnTo>
              <a:lnTo>
                <a:pt x="247" y="342"/>
              </a:lnTo>
              <a:lnTo>
                <a:pt x="220" y="358"/>
              </a:lnTo>
              <a:lnTo>
                <a:pt x="200" y="361"/>
              </a:lnTo>
              <a:lnTo>
                <a:pt x="192" y="372"/>
              </a:lnTo>
              <a:lnTo>
                <a:pt x="196" y="390"/>
              </a:lnTo>
              <a:lnTo>
                <a:pt x="196" y="400"/>
              </a:lnTo>
              <a:lnTo>
                <a:pt x="201" y="413"/>
              </a:lnTo>
              <a:lnTo>
                <a:pt x="210" y="431"/>
              </a:lnTo>
              <a:lnTo>
                <a:pt x="208" y="445"/>
              </a:lnTo>
              <a:lnTo>
                <a:pt x="194" y="452"/>
              </a:lnTo>
              <a:lnTo>
                <a:pt x="130" y="461"/>
              </a:lnTo>
              <a:lnTo>
                <a:pt x="126" y="450"/>
              </a:lnTo>
              <a:lnTo>
                <a:pt x="131" y="422"/>
              </a:lnTo>
              <a:lnTo>
                <a:pt x="100" y="405"/>
              </a:lnTo>
              <a:lnTo>
                <a:pt x="85" y="410"/>
              </a:lnTo>
              <a:lnTo>
                <a:pt x="79" y="420"/>
              </a:lnTo>
              <a:lnTo>
                <a:pt x="69" y="427"/>
              </a:lnTo>
              <a:lnTo>
                <a:pt x="49" y="438"/>
              </a:lnTo>
              <a:lnTo>
                <a:pt x="0" y="430"/>
              </a:lnTo>
              <a:lnTo>
                <a:pt x="0" y="407"/>
              </a:lnTo>
              <a:lnTo>
                <a:pt x="15" y="386"/>
              </a:lnTo>
              <a:lnTo>
                <a:pt x="27" y="379"/>
              </a:lnTo>
              <a:lnTo>
                <a:pt x="36" y="367"/>
              </a:lnTo>
              <a:lnTo>
                <a:pt x="48" y="359"/>
              </a:lnTo>
              <a:lnTo>
                <a:pt x="55" y="345"/>
              </a:lnTo>
              <a:lnTo>
                <a:pt x="41" y="337"/>
              </a:lnTo>
              <a:lnTo>
                <a:pt x="27" y="330"/>
              </a:lnTo>
              <a:lnTo>
                <a:pt x="20" y="321"/>
              </a:lnTo>
              <a:lnTo>
                <a:pt x="23" y="297"/>
              </a:lnTo>
              <a:lnTo>
                <a:pt x="29" y="287"/>
              </a:lnTo>
              <a:lnTo>
                <a:pt x="23" y="269"/>
              </a:lnTo>
              <a:lnTo>
                <a:pt x="24" y="254"/>
              </a:lnTo>
              <a:lnTo>
                <a:pt x="34" y="244"/>
              </a:lnTo>
              <a:lnTo>
                <a:pt x="47" y="238"/>
              </a:lnTo>
              <a:lnTo>
                <a:pt x="56" y="237"/>
              </a:lnTo>
              <a:lnTo>
                <a:pt x="72" y="238"/>
              </a:lnTo>
              <a:lnTo>
                <a:pt x="79" y="230"/>
              </a:lnTo>
              <a:lnTo>
                <a:pt x="77" y="222"/>
              </a:lnTo>
              <a:lnTo>
                <a:pt x="73" y="214"/>
              </a:lnTo>
              <a:lnTo>
                <a:pt x="69" y="202"/>
              </a:lnTo>
              <a:close/>
            </a:path>
          </a:pathLst>
        </a:custGeom>
        <a:noFill/>
        <a:ln w="34925" cap="flat" cmpd="sng">
          <a:solidFill>
            <a:srgbClr xmlns:mc="http://schemas.openxmlformats.org/markup-compatibility/2006" xmlns:a14="http://schemas.microsoft.com/office/drawing/2010/main" val="339966" mc:Ignorable="a14" a14:legacySpreadsheetColorIndex="57"/>
          </a:solidFill>
          <a:prstDash val="solid"/>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123825</xdr:colOff>
      <xdr:row>9</xdr:row>
      <xdr:rowOff>95250</xdr:rowOff>
    </xdr:from>
    <xdr:to>
      <xdr:col>16</xdr:col>
      <xdr:colOff>447675</xdr:colOff>
      <xdr:row>29</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442912</xdr:colOff>
      <xdr:row>11</xdr:row>
      <xdr:rowOff>109538</xdr:rowOff>
    </xdr:from>
    <xdr:to>
      <xdr:col>15</xdr:col>
      <xdr:colOff>566737</xdr:colOff>
      <xdr:row>28</xdr:row>
      <xdr:rowOff>80963</xdr:rowOff>
    </xdr:to>
    <xdr:sp macro="" textlink="">
      <xdr:nvSpPr>
        <xdr:cNvPr id="3" name="Freeform 4"/>
        <xdr:cNvSpPr>
          <a:spLocks/>
        </xdr:cNvSpPr>
      </xdr:nvSpPr>
      <xdr:spPr bwMode="auto">
        <a:xfrm rot="5400000">
          <a:off x="8772525" y="1209675"/>
          <a:ext cx="2724150" cy="4391025"/>
        </a:xfrm>
        <a:custGeom>
          <a:avLst/>
          <a:gdLst>
            <a:gd name="T0" fmla="*/ 723900 w 286"/>
            <a:gd name="T1" fmla="*/ 1885950 h 461"/>
            <a:gd name="T2" fmla="*/ 781050 w 286"/>
            <a:gd name="T3" fmla="*/ 1695450 h 461"/>
            <a:gd name="T4" fmla="*/ 723900 w 286"/>
            <a:gd name="T5" fmla="*/ 1533525 h 461"/>
            <a:gd name="T6" fmla="*/ 552450 w 286"/>
            <a:gd name="T7" fmla="*/ 1476375 h 461"/>
            <a:gd name="T8" fmla="*/ 381000 w 286"/>
            <a:gd name="T9" fmla="*/ 1362075 h 461"/>
            <a:gd name="T10" fmla="*/ 152400 w 286"/>
            <a:gd name="T11" fmla="*/ 1409700 h 461"/>
            <a:gd name="T12" fmla="*/ 152400 w 286"/>
            <a:gd name="T13" fmla="*/ 1228725 h 461"/>
            <a:gd name="T14" fmla="*/ 95250 w 286"/>
            <a:gd name="T15" fmla="*/ 1076325 h 461"/>
            <a:gd name="T16" fmla="*/ 142875 w 286"/>
            <a:gd name="T17" fmla="*/ 885825 h 461"/>
            <a:gd name="T18" fmla="*/ 114300 w 286"/>
            <a:gd name="T19" fmla="*/ 733425 h 461"/>
            <a:gd name="T20" fmla="*/ 161925 w 286"/>
            <a:gd name="T21" fmla="*/ 495300 h 461"/>
            <a:gd name="T22" fmla="*/ 161925 w 286"/>
            <a:gd name="T23" fmla="*/ 304800 h 461"/>
            <a:gd name="T24" fmla="*/ 19050 w 286"/>
            <a:gd name="T25" fmla="*/ 171450 h 461"/>
            <a:gd name="T26" fmla="*/ 266700 w 286"/>
            <a:gd name="T27" fmla="*/ 66675 h 461"/>
            <a:gd name="T28" fmla="*/ 400050 w 286"/>
            <a:gd name="T29" fmla="*/ 142875 h 461"/>
            <a:gd name="T30" fmla="*/ 581025 w 286"/>
            <a:gd name="T31" fmla="*/ 114300 h 461"/>
            <a:gd name="T32" fmla="*/ 752475 w 286"/>
            <a:gd name="T33" fmla="*/ 57150 h 461"/>
            <a:gd name="T34" fmla="*/ 1019175 w 286"/>
            <a:gd name="T35" fmla="*/ 180975 h 461"/>
            <a:gd name="T36" fmla="*/ 1190625 w 286"/>
            <a:gd name="T37" fmla="*/ 333375 h 461"/>
            <a:gd name="T38" fmla="*/ 1533525 w 286"/>
            <a:gd name="T39" fmla="*/ 304800 h 461"/>
            <a:gd name="T40" fmla="*/ 1752600 w 286"/>
            <a:gd name="T41" fmla="*/ 247650 h 461"/>
            <a:gd name="T42" fmla="*/ 1981200 w 286"/>
            <a:gd name="T43" fmla="*/ 228600 h 461"/>
            <a:gd name="T44" fmla="*/ 2324100 w 286"/>
            <a:gd name="T45" fmla="*/ 323850 h 461"/>
            <a:gd name="T46" fmla="*/ 2152650 w 286"/>
            <a:gd name="T47" fmla="*/ 590550 h 461"/>
            <a:gd name="T48" fmla="*/ 1914525 w 286"/>
            <a:gd name="T49" fmla="*/ 800100 h 461"/>
            <a:gd name="T50" fmla="*/ 1609725 w 286"/>
            <a:gd name="T51" fmla="*/ 866775 h 461"/>
            <a:gd name="T52" fmla="*/ 1466850 w 286"/>
            <a:gd name="T53" fmla="*/ 1076325 h 461"/>
            <a:gd name="T54" fmla="*/ 1476375 w 286"/>
            <a:gd name="T55" fmla="*/ 1219200 h 461"/>
            <a:gd name="T56" fmla="*/ 1638300 w 286"/>
            <a:gd name="T57" fmla="*/ 1619250 h 461"/>
            <a:gd name="T58" fmla="*/ 1400175 w 286"/>
            <a:gd name="T59" fmla="*/ 1743075 h 461"/>
            <a:gd name="T60" fmla="*/ 1447800 w 286"/>
            <a:gd name="T61" fmla="*/ 1952625 h 461"/>
            <a:gd name="T62" fmla="*/ 1838325 w 286"/>
            <a:gd name="T63" fmla="*/ 2105025 h 461"/>
            <a:gd name="T64" fmla="*/ 2438400 w 286"/>
            <a:gd name="T65" fmla="*/ 2266950 h 461"/>
            <a:gd name="T66" fmla="*/ 2724150 w 286"/>
            <a:gd name="T67" fmla="*/ 2562225 h 461"/>
            <a:gd name="T68" fmla="*/ 2486025 w 286"/>
            <a:gd name="T69" fmla="*/ 2733675 h 461"/>
            <a:gd name="T70" fmla="*/ 2286000 w 286"/>
            <a:gd name="T71" fmla="*/ 2781300 h 461"/>
            <a:gd name="T72" fmla="*/ 2171700 w 286"/>
            <a:gd name="T73" fmla="*/ 2914650 h 461"/>
            <a:gd name="T74" fmla="*/ 2352675 w 286"/>
            <a:gd name="T75" fmla="*/ 3257550 h 461"/>
            <a:gd name="T76" fmla="*/ 1905000 w 286"/>
            <a:gd name="T77" fmla="*/ 3438525 h 461"/>
            <a:gd name="T78" fmla="*/ 1866900 w 286"/>
            <a:gd name="T79" fmla="*/ 3714750 h 461"/>
            <a:gd name="T80" fmla="*/ 1914525 w 286"/>
            <a:gd name="T81" fmla="*/ 3933825 h 461"/>
            <a:gd name="T82" fmla="*/ 1981200 w 286"/>
            <a:gd name="T83" fmla="*/ 4238625 h 461"/>
            <a:gd name="T84" fmla="*/ 1238250 w 286"/>
            <a:gd name="T85" fmla="*/ 4391025 h 461"/>
            <a:gd name="T86" fmla="*/ 1247775 w 286"/>
            <a:gd name="T87" fmla="*/ 4019550 h 461"/>
            <a:gd name="T88" fmla="*/ 809625 w 286"/>
            <a:gd name="T89" fmla="*/ 3905250 h 461"/>
            <a:gd name="T90" fmla="*/ 657225 w 286"/>
            <a:gd name="T91" fmla="*/ 4067175 h 461"/>
            <a:gd name="T92" fmla="*/ 0 w 286"/>
            <a:gd name="T93" fmla="*/ 4095750 h 461"/>
            <a:gd name="T94" fmla="*/ 142875 w 286"/>
            <a:gd name="T95" fmla="*/ 3676650 h 461"/>
            <a:gd name="T96" fmla="*/ 342900 w 286"/>
            <a:gd name="T97" fmla="*/ 3495675 h 461"/>
            <a:gd name="T98" fmla="*/ 523875 w 286"/>
            <a:gd name="T99" fmla="*/ 3286125 h 461"/>
            <a:gd name="T100" fmla="*/ 257175 w 286"/>
            <a:gd name="T101" fmla="*/ 3143250 h 461"/>
            <a:gd name="T102" fmla="*/ 219075 w 286"/>
            <a:gd name="T103" fmla="*/ 2828925 h 461"/>
            <a:gd name="T104" fmla="*/ 219075 w 286"/>
            <a:gd name="T105" fmla="*/ 2562225 h 461"/>
            <a:gd name="T106" fmla="*/ 323850 w 286"/>
            <a:gd name="T107" fmla="*/ 2324100 h 461"/>
            <a:gd name="T108" fmla="*/ 533400 w 286"/>
            <a:gd name="T109" fmla="*/ 2257425 h 461"/>
            <a:gd name="T110" fmla="*/ 752475 w 286"/>
            <a:gd name="T111" fmla="*/ 2190750 h 461"/>
            <a:gd name="T112" fmla="*/ 695325 w 286"/>
            <a:gd name="T113" fmla="*/ 2038350 h 461"/>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0" t="0" r="r" b="b"/>
          <a:pathLst>
            <a:path w="286" h="461">
              <a:moveTo>
                <a:pt x="69" y="202"/>
              </a:moveTo>
              <a:lnTo>
                <a:pt x="76" y="198"/>
              </a:lnTo>
              <a:lnTo>
                <a:pt x="80" y="191"/>
              </a:lnTo>
              <a:lnTo>
                <a:pt x="82" y="178"/>
              </a:lnTo>
              <a:lnTo>
                <a:pt x="81" y="169"/>
              </a:lnTo>
              <a:lnTo>
                <a:pt x="76" y="161"/>
              </a:lnTo>
              <a:lnTo>
                <a:pt x="65" y="157"/>
              </a:lnTo>
              <a:lnTo>
                <a:pt x="58" y="155"/>
              </a:lnTo>
              <a:lnTo>
                <a:pt x="48" y="143"/>
              </a:lnTo>
              <a:lnTo>
                <a:pt x="40" y="143"/>
              </a:lnTo>
              <a:lnTo>
                <a:pt x="28" y="149"/>
              </a:lnTo>
              <a:lnTo>
                <a:pt x="16" y="148"/>
              </a:lnTo>
              <a:lnTo>
                <a:pt x="14" y="142"/>
              </a:lnTo>
              <a:lnTo>
                <a:pt x="16" y="129"/>
              </a:lnTo>
              <a:lnTo>
                <a:pt x="16" y="118"/>
              </a:lnTo>
              <a:lnTo>
                <a:pt x="10" y="113"/>
              </a:lnTo>
              <a:lnTo>
                <a:pt x="6" y="99"/>
              </a:lnTo>
              <a:lnTo>
                <a:pt x="15" y="93"/>
              </a:lnTo>
              <a:lnTo>
                <a:pt x="17" y="83"/>
              </a:lnTo>
              <a:lnTo>
                <a:pt x="12" y="77"/>
              </a:lnTo>
              <a:lnTo>
                <a:pt x="7" y="72"/>
              </a:lnTo>
              <a:lnTo>
                <a:pt x="17" y="52"/>
              </a:lnTo>
              <a:lnTo>
                <a:pt x="24" y="37"/>
              </a:lnTo>
              <a:lnTo>
                <a:pt x="17" y="32"/>
              </a:lnTo>
              <a:lnTo>
                <a:pt x="9" y="30"/>
              </a:lnTo>
              <a:lnTo>
                <a:pt x="2" y="18"/>
              </a:lnTo>
              <a:lnTo>
                <a:pt x="11" y="0"/>
              </a:lnTo>
              <a:lnTo>
                <a:pt x="28" y="7"/>
              </a:lnTo>
              <a:lnTo>
                <a:pt x="34" y="7"/>
              </a:lnTo>
              <a:lnTo>
                <a:pt x="42" y="15"/>
              </a:lnTo>
              <a:lnTo>
                <a:pt x="50" y="18"/>
              </a:lnTo>
              <a:lnTo>
                <a:pt x="61" y="12"/>
              </a:lnTo>
              <a:lnTo>
                <a:pt x="68" y="6"/>
              </a:lnTo>
              <a:lnTo>
                <a:pt x="79" y="6"/>
              </a:lnTo>
              <a:lnTo>
                <a:pt x="104" y="11"/>
              </a:lnTo>
              <a:lnTo>
                <a:pt x="107" y="19"/>
              </a:lnTo>
              <a:lnTo>
                <a:pt x="109" y="29"/>
              </a:lnTo>
              <a:lnTo>
                <a:pt x="125" y="35"/>
              </a:lnTo>
              <a:lnTo>
                <a:pt x="149" y="36"/>
              </a:lnTo>
              <a:lnTo>
                <a:pt x="161" y="32"/>
              </a:lnTo>
              <a:lnTo>
                <a:pt x="176" y="28"/>
              </a:lnTo>
              <a:lnTo>
                <a:pt x="184" y="26"/>
              </a:lnTo>
              <a:lnTo>
                <a:pt x="199" y="27"/>
              </a:lnTo>
              <a:lnTo>
                <a:pt x="208" y="24"/>
              </a:lnTo>
              <a:lnTo>
                <a:pt x="222" y="24"/>
              </a:lnTo>
              <a:lnTo>
                <a:pt x="244" y="34"/>
              </a:lnTo>
              <a:lnTo>
                <a:pt x="238" y="51"/>
              </a:lnTo>
              <a:lnTo>
                <a:pt x="226" y="62"/>
              </a:lnTo>
              <a:lnTo>
                <a:pt x="212" y="74"/>
              </a:lnTo>
              <a:lnTo>
                <a:pt x="201" y="84"/>
              </a:lnTo>
              <a:lnTo>
                <a:pt x="182" y="89"/>
              </a:lnTo>
              <a:lnTo>
                <a:pt x="169" y="91"/>
              </a:lnTo>
              <a:lnTo>
                <a:pt x="160" y="103"/>
              </a:lnTo>
              <a:lnTo>
                <a:pt x="154" y="113"/>
              </a:lnTo>
              <a:lnTo>
                <a:pt x="154" y="122"/>
              </a:lnTo>
              <a:lnTo>
                <a:pt x="155" y="128"/>
              </a:lnTo>
              <a:lnTo>
                <a:pt x="169" y="146"/>
              </a:lnTo>
              <a:lnTo>
                <a:pt x="172" y="170"/>
              </a:lnTo>
              <a:lnTo>
                <a:pt x="156" y="176"/>
              </a:lnTo>
              <a:lnTo>
                <a:pt x="147" y="183"/>
              </a:lnTo>
              <a:lnTo>
                <a:pt x="143" y="196"/>
              </a:lnTo>
              <a:lnTo>
                <a:pt x="152" y="205"/>
              </a:lnTo>
              <a:lnTo>
                <a:pt x="179" y="220"/>
              </a:lnTo>
              <a:lnTo>
                <a:pt x="193" y="221"/>
              </a:lnTo>
              <a:lnTo>
                <a:pt x="216" y="223"/>
              </a:lnTo>
              <a:lnTo>
                <a:pt x="256" y="238"/>
              </a:lnTo>
              <a:lnTo>
                <a:pt x="268" y="240"/>
              </a:lnTo>
              <a:lnTo>
                <a:pt x="286" y="269"/>
              </a:lnTo>
              <a:lnTo>
                <a:pt x="270" y="281"/>
              </a:lnTo>
              <a:lnTo>
                <a:pt x="261" y="287"/>
              </a:lnTo>
              <a:lnTo>
                <a:pt x="250" y="291"/>
              </a:lnTo>
              <a:lnTo>
                <a:pt x="240" y="292"/>
              </a:lnTo>
              <a:lnTo>
                <a:pt x="228" y="296"/>
              </a:lnTo>
              <a:lnTo>
                <a:pt x="228" y="306"/>
              </a:lnTo>
              <a:lnTo>
                <a:pt x="240" y="320"/>
              </a:lnTo>
              <a:lnTo>
                <a:pt x="247" y="342"/>
              </a:lnTo>
              <a:lnTo>
                <a:pt x="220" y="358"/>
              </a:lnTo>
              <a:lnTo>
                <a:pt x="200" y="361"/>
              </a:lnTo>
              <a:lnTo>
                <a:pt x="192" y="372"/>
              </a:lnTo>
              <a:lnTo>
                <a:pt x="196" y="390"/>
              </a:lnTo>
              <a:lnTo>
                <a:pt x="196" y="400"/>
              </a:lnTo>
              <a:lnTo>
                <a:pt x="201" y="413"/>
              </a:lnTo>
              <a:lnTo>
                <a:pt x="210" y="431"/>
              </a:lnTo>
              <a:lnTo>
                <a:pt x="208" y="445"/>
              </a:lnTo>
              <a:lnTo>
                <a:pt x="194" y="452"/>
              </a:lnTo>
              <a:lnTo>
                <a:pt x="130" y="461"/>
              </a:lnTo>
              <a:lnTo>
                <a:pt x="126" y="450"/>
              </a:lnTo>
              <a:lnTo>
                <a:pt x="131" y="422"/>
              </a:lnTo>
              <a:lnTo>
                <a:pt x="100" y="405"/>
              </a:lnTo>
              <a:lnTo>
                <a:pt x="85" y="410"/>
              </a:lnTo>
              <a:lnTo>
                <a:pt x="79" y="420"/>
              </a:lnTo>
              <a:lnTo>
                <a:pt x="69" y="427"/>
              </a:lnTo>
              <a:lnTo>
                <a:pt x="49" y="438"/>
              </a:lnTo>
              <a:lnTo>
                <a:pt x="0" y="430"/>
              </a:lnTo>
              <a:lnTo>
                <a:pt x="0" y="407"/>
              </a:lnTo>
              <a:lnTo>
                <a:pt x="15" y="386"/>
              </a:lnTo>
              <a:lnTo>
                <a:pt x="27" y="379"/>
              </a:lnTo>
              <a:lnTo>
                <a:pt x="36" y="367"/>
              </a:lnTo>
              <a:lnTo>
                <a:pt x="48" y="359"/>
              </a:lnTo>
              <a:lnTo>
                <a:pt x="55" y="345"/>
              </a:lnTo>
              <a:lnTo>
                <a:pt x="41" y="337"/>
              </a:lnTo>
              <a:lnTo>
                <a:pt x="27" y="330"/>
              </a:lnTo>
              <a:lnTo>
                <a:pt x="20" y="321"/>
              </a:lnTo>
              <a:lnTo>
                <a:pt x="23" y="297"/>
              </a:lnTo>
              <a:lnTo>
                <a:pt x="29" y="287"/>
              </a:lnTo>
              <a:lnTo>
                <a:pt x="23" y="269"/>
              </a:lnTo>
              <a:lnTo>
                <a:pt x="24" y="254"/>
              </a:lnTo>
              <a:lnTo>
                <a:pt x="34" y="244"/>
              </a:lnTo>
              <a:lnTo>
                <a:pt x="47" y="238"/>
              </a:lnTo>
              <a:lnTo>
                <a:pt x="56" y="237"/>
              </a:lnTo>
              <a:lnTo>
                <a:pt x="72" y="238"/>
              </a:lnTo>
              <a:lnTo>
                <a:pt x="79" y="230"/>
              </a:lnTo>
              <a:lnTo>
                <a:pt x="77" y="222"/>
              </a:lnTo>
              <a:lnTo>
                <a:pt x="73" y="214"/>
              </a:lnTo>
              <a:lnTo>
                <a:pt x="69" y="202"/>
              </a:lnTo>
              <a:close/>
            </a:path>
          </a:pathLst>
        </a:custGeom>
        <a:noFill/>
        <a:ln w="34925" cap="flat" cmpd="sng">
          <a:solidFill>
            <a:srgbClr xmlns:mc="http://schemas.openxmlformats.org/markup-compatibility/2006" xmlns:a14="http://schemas.microsoft.com/office/drawing/2010/main" val="339966" mc:Ignorable="a14" a14:legacySpreadsheetColorIndex="57"/>
          </a:solidFill>
          <a:prstDash val="solid"/>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53"/>
  <sheetViews>
    <sheetView tabSelected="1" topLeftCell="A11" workbookViewId="0">
      <selection activeCell="J31" sqref="A1:XFD1048576"/>
    </sheetView>
  </sheetViews>
  <sheetFormatPr defaultRowHeight="12.75" x14ac:dyDescent="0.2"/>
  <cols>
    <col min="3" max="3" width="18" bestFit="1" customWidth="1"/>
    <col min="6" max="6" width="18.140625" customWidth="1"/>
    <col min="7" max="7" width="27.28515625" customWidth="1"/>
    <col min="8" max="8" width="17.85546875" customWidth="1"/>
    <col min="9" max="10" width="16.7109375" bestFit="1" customWidth="1"/>
  </cols>
  <sheetData>
    <row r="1" spans="3:7" ht="23.25" x14ac:dyDescent="0.35">
      <c r="C1" s="32" t="s">
        <v>36</v>
      </c>
      <c r="D1" s="31" t="s">
        <v>40</v>
      </c>
    </row>
    <row r="2" spans="3:7" ht="15" x14ac:dyDescent="0.25">
      <c r="C2" s="31" t="s">
        <v>37</v>
      </c>
      <c r="D2" s="41" t="s">
        <v>39</v>
      </c>
      <c r="E2" s="41"/>
      <c r="F2" s="41"/>
      <c r="G2" s="41"/>
    </row>
    <row r="3" spans="3:7" x14ac:dyDescent="0.2">
      <c r="D3" s="31" t="s">
        <v>38</v>
      </c>
    </row>
    <row r="4" spans="3:7" x14ac:dyDescent="0.2">
      <c r="D4" s="31" t="s">
        <v>41</v>
      </c>
    </row>
    <row r="5" spans="3:7" x14ac:dyDescent="0.2">
      <c r="D5" s="10" t="s">
        <v>42</v>
      </c>
    </row>
    <row r="6" spans="3:7" ht="13.5" thickBot="1" x14ac:dyDescent="0.25"/>
    <row r="7" spans="3:7" ht="13.5" thickBot="1" x14ac:dyDescent="0.25">
      <c r="C7" s="5" t="s">
        <v>0</v>
      </c>
      <c r="D7" s="6" t="s">
        <v>1</v>
      </c>
      <c r="E7" s="6" t="s">
        <v>2</v>
      </c>
      <c r="F7" s="7" t="s">
        <v>3</v>
      </c>
      <c r="G7" s="30" t="s">
        <v>30</v>
      </c>
    </row>
    <row r="8" spans="3:7" x14ac:dyDescent="0.2">
      <c r="C8" s="1"/>
      <c r="D8" s="2"/>
      <c r="E8" s="2"/>
      <c r="F8" s="28"/>
      <c r="G8" s="33"/>
    </row>
    <row r="9" spans="3:7" x14ac:dyDescent="0.2">
      <c r="C9" s="1"/>
      <c r="D9" s="2"/>
      <c r="E9" s="2"/>
      <c r="F9" s="28"/>
      <c r="G9" s="34"/>
    </row>
    <row r="10" spans="3:7" x14ac:dyDescent="0.2">
      <c r="C10" s="1"/>
      <c r="D10" s="2"/>
      <c r="E10" s="2"/>
      <c r="F10" s="28"/>
      <c r="G10" s="34"/>
    </row>
    <row r="11" spans="3:7" x14ac:dyDescent="0.2">
      <c r="C11" s="1"/>
      <c r="D11" s="2"/>
      <c r="E11" s="2"/>
      <c r="F11" s="28"/>
      <c r="G11" s="34"/>
    </row>
    <row r="12" spans="3:7" x14ac:dyDescent="0.2">
      <c r="C12" s="1"/>
      <c r="D12" s="2"/>
      <c r="E12" s="2"/>
      <c r="F12" s="28"/>
      <c r="G12" s="34"/>
    </row>
    <row r="13" spans="3:7" x14ac:dyDescent="0.2">
      <c r="C13" s="1">
        <v>6</v>
      </c>
      <c r="D13" s="2">
        <v>-17.2</v>
      </c>
      <c r="E13" s="2">
        <v>144.9</v>
      </c>
      <c r="F13" s="28">
        <v>665000</v>
      </c>
      <c r="G13" s="34">
        <f>ROUND(69*SQRT((E13-$E$33)^2+(D13-$D$33)^2),0)</f>
        <v>210</v>
      </c>
    </row>
    <row r="14" spans="3:7" x14ac:dyDescent="0.2">
      <c r="C14" s="1"/>
      <c r="D14" s="2"/>
      <c r="E14" s="2"/>
      <c r="F14" s="28"/>
      <c r="G14" s="34"/>
    </row>
    <row r="15" spans="3:7" x14ac:dyDescent="0.2">
      <c r="C15" s="1">
        <v>8</v>
      </c>
      <c r="D15" s="2">
        <v>-17.399999999999999</v>
      </c>
      <c r="E15" s="2">
        <v>147.1</v>
      </c>
      <c r="F15" s="28">
        <v>885000</v>
      </c>
      <c r="G15" s="34">
        <f>ROUND(69*SQRT((E15-$E$33)^2+(D15-$D$33)^2),0)</f>
        <v>327</v>
      </c>
    </row>
    <row r="16" spans="3:7" x14ac:dyDescent="0.2">
      <c r="C16" s="1">
        <v>9</v>
      </c>
      <c r="D16" s="2">
        <v>-17.5</v>
      </c>
      <c r="E16" s="2">
        <v>141.1</v>
      </c>
      <c r="F16" s="28">
        <v>1116000</v>
      </c>
      <c r="G16" s="34">
        <f>ROUND(69*SQRT((E16-$E$33)^2+(D16-$D$33)^2),0)</f>
        <v>176</v>
      </c>
    </row>
    <row r="17" spans="3:7" x14ac:dyDescent="0.2">
      <c r="C17" s="1"/>
      <c r="D17" s="2"/>
      <c r="E17" s="2"/>
      <c r="F17" s="28"/>
      <c r="G17" s="34"/>
    </row>
    <row r="18" spans="3:7" x14ac:dyDescent="0.2">
      <c r="C18" s="1"/>
      <c r="D18" s="2"/>
      <c r="E18" s="2"/>
      <c r="F18" s="28"/>
      <c r="G18" s="34"/>
    </row>
    <row r="19" spans="3:7" x14ac:dyDescent="0.2">
      <c r="C19" s="1">
        <v>12</v>
      </c>
      <c r="D19" s="2">
        <v>-18</v>
      </c>
      <c r="E19" s="2">
        <v>144.6</v>
      </c>
      <c r="F19" s="28">
        <v>148000</v>
      </c>
      <c r="G19" s="34">
        <f>ROUND(69*SQRT((E19-$E$33)^2+(D19-$D$33)^2),0)</f>
        <v>157</v>
      </c>
    </row>
    <row r="20" spans="3:7" x14ac:dyDescent="0.2">
      <c r="C20" s="1">
        <v>13</v>
      </c>
      <c r="D20" s="2">
        <v>-18.399999999999999</v>
      </c>
      <c r="E20" s="2">
        <v>142.4</v>
      </c>
      <c r="F20" s="28">
        <v>854000</v>
      </c>
      <c r="G20" s="34">
        <f>ROUND(69*SQRT((E20-$E$33)^2+(D20-$D$33)^2),0)</f>
        <v>74</v>
      </c>
    </row>
    <row r="21" spans="3:7" x14ac:dyDescent="0.2">
      <c r="C21" s="1"/>
      <c r="D21" s="2"/>
      <c r="E21" s="2"/>
      <c r="F21" s="28"/>
      <c r="G21" s="34"/>
    </row>
    <row r="22" spans="3:7" x14ac:dyDescent="0.2">
      <c r="C22" s="1">
        <v>15</v>
      </c>
      <c r="D22" s="2">
        <v>-19.3</v>
      </c>
      <c r="E22" s="2">
        <v>148.30000000000001</v>
      </c>
      <c r="F22" s="28">
        <v>615000</v>
      </c>
      <c r="G22" s="34">
        <f>ROUND(69*SQRT((E22-$E$33)^2+(D22-$D$33)^2),0)</f>
        <v>380</v>
      </c>
    </row>
    <row r="23" spans="3:7" x14ac:dyDescent="0.2">
      <c r="C23" s="1"/>
      <c r="D23" s="2"/>
      <c r="E23" s="2"/>
      <c r="F23" s="28"/>
      <c r="G23" s="34"/>
    </row>
    <row r="24" spans="3:7" x14ac:dyDescent="0.2">
      <c r="C24" s="1">
        <v>17</v>
      </c>
      <c r="D24" s="2">
        <v>-19.399999999999999</v>
      </c>
      <c r="E24" s="2">
        <v>142.80000000000001</v>
      </c>
      <c r="F24" s="28">
        <v>627000</v>
      </c>
      <c r="G24" s="34">
        <f>ROUND(69*SQRT((E24-$E$33)^2+(D24-$D$33)^2),0)</f>
        <v>0</v>
      </c>
    </row>
    <row r="25" spans="3:7" x14ac:dyDescent="0.2">
      <c r="C25" s="1">
        <v>18</v>
      </c>
      <c r="D25" s="2">
        <v>-19.899999999999999</v>
      </c>
      <c r="E25" s="2">
        <v>143.69999999999999</v>
      </c>
      <c r="F25" s="28">
        <v>542000</v>
      </c>
      <c r="G25" s="34">
        <f>ROUND(69*SQRT((E25-$E$33)^2+(D25-$D$33)^2),0)</f>
        <v>71</v>
      </c>
    </row>
    <row r="26" spans="3:7" x14ac:dyDescent="0.2">
      <c r="C26" s="1"/>
      <c r="D26" s="2"/>
      <c r="E26" s="2"/>
      <c r="F26" s="28"/>
      <c r="G26" s="34"/>
    </row>
    <row r="27" spans="3:7" x14ac:dyDescent="0.2">
      <c r="C27" s="1">
        <v>20</v>
      </c>
      <c r="D27" s="2">
        <v>-21.2</v>
      </c>
      <c r="E27" s="2">
        <v>143.69999999999999</v>
      </c>
      <c r="F27" s="28">
        <v>964000</v>
      </c>
      <c r="G27" s="34">
        <f>ROUND(69*SQRT((E27-$E$33)^2+(D27-$D$33)^2),0)</f>
        <v>139</v>
      </c>
    </row>
    <row r="28" spans="3:7" x14ac:dyDescent="0.2">
      <c r="C28" s="1"/>
      <c r="D28" s="2"/>
      <c r="E28" s="2"/>
      <c r="F28" s="28"/>
      <c r="G28" s="34"/>
    </row>
    <row r="29" spans="3:7" x14ac:dyDescent="0.2">
      <c r="C29" s="1">
        <v>22</v>
      </c>
      <c r="D29" s="2">
        <v>-22.6</v>
      </c>
      <c r="E29" s="2">
        <v>140.1</v>
      </c>
      <c r="F29" s="28">
        <v>706000</v>
      </c>
      <c r="G29" s="34">
        <f>ROUND(69*SQRT((E29-$E$33)^2+(D29-$D$33)^2),0)</f>
        <v>289</v>
      </c>
    </row>
    <row r="30" spans="3:7" x14ac:dyDescent="0.2">
      <c r="C30" s="1"/>
      <c r="D30" s="2"/>
      <c r="E30" s="2"/>
      <c r="F30" s="28"/>
      <c r="G30" s="34"/>
    </row>
    <row r="31" spans="3:7" x14ac:dyDescent="0.2">
      <c r="C31" s="1">
        <v>24</v>
      </c>
      <c r="D31" s="2">
        <v>-24</v>
      </c>
      <c r="E31" s="2">
        <v>144.4</v>
      </c>
      <c r="F31" s="28">
        <v>669000</v>
      </c>
      <c r="G31" s="34">
        <f>ROUND(69*SQRT((E31-$E$33)^2+(D31-$D$33)^2),0)</f>
        <v>336</v>
      </c>
    </row>
    <row r="32" spans="3:7" ht="13.5" thickBot="1" x14ac:dyDescent="0.25">
      <c r="C32" s="3">
        <v>25</v>
      </c>
      <c r="D32" s="4">
        <v>-24.9</v>
      </c>
      <c r="E32" s="4">
        <v>146.4</v>
      </c>
      <c r="F32" s="28">
        <v>931000</v>
      </c>
      <c r="G32" s="35">
        <f>ROUND(69*SQRT((E32-$E$33)^2+(D32-$D$33)^2),0)</f>
        <v>454</v>
      </c>
    </row>
    <row r="33" spans="3:10" ht="15.75" thickBot="1" x14ac:dyDescent="0.3">
      <c r="C33" s="8" t="s">
        <v>29</v>
      </c>
      <c r="D33" s="42">
        <f>SUM(E42:E53)</f>
        <v>-19.399999999999999</v>
      </c>
      <c r="E33" s="42">
        <f>SUM(F42:F53)</f>
        <v>142.80000000000001</v>
      </c>
      <c r="F33" s="7"/>
      <c r="G33" s="18">
        <f>ROUND(SUMPRODUCT(G8:G32,F8:F32)/SUM(F8:F32),0)</f>
        <v>226</v>
      </c>
      <c r="H33" s="31" t="s">
        <v>31</v>
      </c>
    </row>
    <row r="34" spans="3:10" ht="13.5" thickBot="1" x14ac:dyDescent="0.25"/>
    <row r="35" spans="3:10" ht="13.5" thickBot="1" x14ac:dyDescent="0.25">
      <c r="F35" s="40" t="s">
        <v>32</v>
      </c>
      <c r="G35" s="7"/>
    </row>
    <row r="36" spans="3:10" x14ac:dyDescent="0.2">
      <c r="F36" s="36" t="s">
        <v>33</v>
      </c>
      <c r="G36" s="37">
        <f>SUMIF(G8:G32,"&lt;=100",F8:F32)/SUM(F8:F32)</f>
        <v>0.2319422150882825</v>
      </c>
    </row>
    <row r="37" spans="3:10" x14ac:dyDescent="0.2">
      <c r="F37" s="36" t="s">
        <v>34</v>
      </c>
      <c r="G37" s="37">
        <f>SUMIF(G8:G32,"&lt;=200",F8:F32)/SUM(F8:F32)</f>
        <v>0.48738821371245128</v>
      </c>
    </row>
    <row r="38" spans="3:10" ht="13.5" thickBot="1" x14ac:dyDescent="0.25">
      <c r="F38" s="38" t="s">
        <v>35</v>
      </c>
      <c r="G38" s="39">
        <f>SUMIF(G8:G32,"&lt;=300",F8:F32)/SUM(F8:F32)</f>
        <v>0.64457693189635401</v>
      </c>
    </row>
    <row r="39" spans="3:10" ht="13.5" thickBot="1" x14ac:dyDescent="0.25"/>
    <row r="40" spans="3:10" ht="13.5" thickBot="1" x14ac:dyDescent="0.25">
      <c r="C40" s="65" t="s">
        <v>55</v>
      </c>
      <c r="D40" s="66"/>
      <c r="E40" s="66"/>
      <c r="F40" s="66"/>
      <c r="G40" s="66"/>
      <c r="H40" s="66"/>
      <c r="I40" s="66"/>
      <c r="J40" s="67"/>
    </row>
    <row r="41" spans="3:10" x14ac:dyDescent="0.2">
      <c r="C41" s="61" t="s">
        <v>53</v>
      </c>
      <c r="D41" s="60" t="s">
        <v>54</v>
      </c>
      <c r="E41" s="60" t="s">
        <v>56</v>
      </c>
      <c r="F41" s="60" t="s">
        <v>57</v>
      </c>
      <c r="G41" s="68" t="s">
        <v>58</v>
      </c>
      <c r="H41" s="29" t="s">
        <v>33</v>
      </c>
      <c r="I41" s="29" t="s">
        <v>34</v>
      </c>
      <c r="J41" s="72" t="s">
        <v>35</v>
      </c>
    </row>
    <row r="42" spans="3:10" x14ac:dyDescent="0.2">
      <c r="C42" s="57">
        <v>6</v>
      </c>
      <c r="D42" s="56">
        <v>0</v>
      </c>
      <c r="E42" s="56">
        <f>D42*D13</f>
        <v>0</v>
      </c>
      <c r="F42" s="56">
        <f>D42*E13</f>
        <v>0</v>
      </c>
      <c r="G42" s="56">
        <v>282</v>
      </c>
      <c r="H42" s="69">
        <v>9</v>
      </c>
      <c r="I42" s="69">
        <v>29</v>
      </c>
      <c r="J42" s="71">
        <v>74</v>
      </c>
    </row>
    <row r="43" spans="3:10" x14ac:dyDescent="0.2">
      <c r="C43" s="57">
        <v>8</v>
      </c>
      <c r="D43" s="56">
        <v>0</v>
      </c>
      <c r="E43" s="56">
        <f>D15*D43</f>
        <v>0</v>
      </c>
      <c r="F43" s="56">
        <f>D43*E15</f>
        <v>0</v>
      </c>
      <c r="G43" s="56">
        <v>333</v>
      </c>
      <c r="H43" s="69">
        <v>10</v>
      </c>
      <c r="I43" s="69">
        <v>27</v>
      </c>
      <c r="J43" s="71">
        <v>33</v>
      </c>
    </row>
    <row r="44" spans="3:10" x14ac:dyDescent="0.2">
      <c r="C44" s="57">
        <v>9</v>
      </c>
      <c r="D44" s="56">
        <v>0</v>
      </c>
      <c r="E44" s="56">
        <f>D16*D44</f>
        <v>0</v>
      </c>
      <c r="F44" s="56">
        <f>D44*E16</f>
        <v>0</v>
      </c>
      <c r="G44" s="56">
        <v>310</v>
      </c>
      <c r="H44" s="69">
        <v>13</v>
      </c>
      <c r="I44" s="69">
        <v>30</v>
      </c>
      <c r="J44" s="71">
        <v>45</v>
      </c>
    </row>
    <row r="45" spans="3:10" x14ac:dyDescent="0.2">
      <c r="C45" s="57">
        <v>12</v>
      </c>
      <c r="D45" s="56">
        <v>0</v>
      </c>
      <c r="E45" s="56">
        <f>D45*D19</f>
        <v>0</v>
      </c>
      <c r="F45" s="56">
        <f>D45*E19</f>
        <v>0</v>
      </c>
      <c r="G45" s="56">
        <v>254</v>
      </c>
      <c r="H45" s="69">
        <v>9</v>
      </c>
      <c r="I45" s="69">
        <v>43</v>
      </c>
      <c r="J45" s="71">
        <v>74</v>
      </c>
    </row>
    <row r="46" spans="3:10" x14ac:dyDescent="0.2">
      <c r="C46" s="57">
        <v>13</v>
      </c>
      <c r="D46" s="56">
        <v>0</v>
      </c>
      <c r="E46" s="56">
        <f>D46*D20</f>
        <v>0</v>
      </c>
      <c r="F46" s="56">
        <f>D46*E20</f>
        <v>0</v>
      </c>
      <c r="G46" s="56">
        <v>246</v>
      </c>
      <c r="H46" s="69">
        <v>17</v>
      </c>
      <c r="I46" s="69">
        <v>45</v>
      </c>
      <c r="J46" s="71">
        <v>56</v>
      </c>
    </row>
    <row r="47" spans="3:10" x14ac:dyDescent="0.2">
      <c r="C47" s="57">
        <v>15</v>
      </c>
      <c r="D47" s="56">
        <v>0</v>
      </c>
      <c r="E47" s="56">
        <f>D47*D22</f>
        <v>0</v>
      </c>
      <c r="F47" s="56">
        <f>D47*E22</f>
        <v>0</v>
      </c>
      <c r="G47" s="56">
        <v>358</v>
      </c>
      <c r="H47" s="69">
        <v>7</v>
      </c>
      <c r="I47" s="69">
        <v>17</v>
      </c>
      <c r="J47" s="71">
        <v>27</v>
      </c>
    </row>
    <row r="48" spans="3:10" x14ac:dyDescent="0.2">
      <c r="C48" s="63">
        <v>17</v>
      </c>
      <c r="D48" s="64">
        <v>1</v>
      </c>
      <c r="E48" s="64">
        <f>D48*D24</f>
        <v>-19.399999999999999</v>
      </c>
      <c r="F48" s="64">
        <f>D48*E24</f>
        <v>142.80000000000001</v>
      </c>
      <c r="G48" s="64">
        <v>226</v>
      </c>
      <c r="H48" s="64">
        <v>23</v>
      </c>
      <c r="I48" s="64">
        <v>49</v>
      </c>
      <c r="J48" s="62">
        <v>64</v>
      </c>
    </row>
    <row r="49" spans="3:10" x14ac:dyDescent="0.2">
      <c r="C49" s="70">
        <v>18</v>
      </c>
      <c r="D49" s="69">
        <v>0</v>
      </c>
      <c r="E49" s="69">
        <f>D49*D25</f>
        <v>0</v>
      </c>
      <c r="F49" s="69">
        <f>D49*E25</f>
        <v>0</v>
      </c>
      <c r="G49" s="69">
        <v>219</v>
      </c>
      <c r="H49" s="69">
        <v>24</v>
      </c>
      <c r="I49" s="69">
        <v>36</v>
      </c>
      <c r="J49" s="71">
        <v>74</v>
      </c>
    </row>
    <row r="50" spans="3:10" x14ac:dyDescent="0.2">
      <c r="C50" s="57">
        <v>20</v>
      </c>
      <c r="D50" s="56">
        <v>0</v>
      </c>
      <c r="E50" s="56">
        <f>D50*D27</f>
        <v>0</v>
      </c>
      <c r="F50" s="56">
        <f>D50*E27</f>
        <v>0</v>
      </c>
      <c r="G50" s="56">
        <v>233</v>
      </c>
      <c r="H50" s="69">
        <v>17</v>
      </c>
      <c r="I50" s="69">
        <v>32</v>
      </c>
      <c r="J50" s="71">
        <v>59</v>
      </c>
    </row>
    <row r="51" spans="3:10" x14ac:dyDescent="0.2">
      <c r="C51" s="57">
        <v>22</v>
      </c>
      <c r="D51" s="56">
        <v>0</v>
      </c>
      <c r="E51" s="56">
        <f>D51*D29</f>
        <v>0</v>
      </c>
      <c r="F51" s="56">
        <f>D51*E29</f>
        <v>0</v>
      </c>
      <c r="G51" s="56">
        <v>371</v>
      </c>
      <c r="H51" s="69">
        <v>8</v>
      </c>
      <c r="I51" s="69">
        <v>8</v>
      </c>
      <c r="J51" s="71">
        <v>26</v>
      </c>
    </row>
    <row r="52" spans="3:10" x14ac:dyDescent="0.2">
      <c r="C52" s="57">
        <v>24</v>
      </c>
      <c r="D52" s="56">
        <v>0</v>
      </c>
      <c r="E52" s="56">
        <f>D52*D31</f>
        <v>0</v>
      </c>
      <c r="F52" s="56">
        <f>D52*E31</f>
        <v>0</v>
      </c>
      <c r="G52" s="56">
        <v>332</v>
      </c>
      <c r="H52" s="69">
        <v>8</v>
      </c>
      <c r="I52" s="69">
        <v>29</v>
      </c>
      <c r="J52" s="71">
        <v>36</v>
      </c>
    </row>
    <row r="53" spans="3:10" ht="13.5" thickBot="1" x14ac:dyDescent="0.25">
      <c r="C53" s="58">
        <v>25</v>
      </c>
      <c r="D53" s="59">
        <v>0</v>
      </c>
      <c r="E53" s="59">
        <f>D32*D53</f>
        <v>0</v>
      </c>
      <c r="F53" s="59">
        <f>E32*D53</f>
        <v>0</v>
      </c>
      <c r="G53" s="59">
        <v>404</v>
      </c>
      <c r="H53" s="73">
        <v>11</v>
      </c>
      <c r="I53" s="73">
        <v>18</v>
      </c>
      <c r="J53" s="74">
        <v>18</v>
      </c>
    </row>
  </sheetData>
  <mergeCells count="1">
    <mergeCell ref="C40:J40"/>
  </mergeCells>
  <phoneticPr fontId="2"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8"/>
  <sheetViews>
    <sheetView topLeftCell="A2" workbookViewId="0">
      <selection activeCell="D3" sqref="D3"/>
    </sheetView>
  </sheetViews>
  <sheetFormatPr defaultRowHeight="12.75" x14ac:dyDescent="0.2"/>
  <cols>
    <col min="3" max="3" width="21.28515625" customWidth="1"/>
    <col min="6" max="6" width="18.140625" customWidth="1"/>
    <col min="7" max="7" width="27.28515625" customWidth="1"/>
  </cols>
  <sheetData>
    <row r="1" spans="3:7" ht="23.25" x14ac:dyDescent="0.35">
      <c r="C1" s="32" t="s">
        <v>36</v>
      </c>
      <c r="D1" s="31"/>
    </row>
    <row r="2" spans="3:7" x14ac:dyDescent="0.2">
      <c r="C2" s="31" t="s">
        <v>37</v>
      </c>
      <c r="D2" s="31" t="s">
        <v>44</v>
      </c>
    </row>
    <row r="3" spans="3:7" x14ac:dyDescent="0.2">
      <c r="D3" s="31" t="s">
        <v>43</v>
      </c>
    </row>
    <row r="6" spans="3:7" ht="13.5" thickBot="1" x14ac:dyDescent="0.25"/>
    <row r="7" spans="3:7" ht="13.5" thickBot="1" x14ac:dyDescent="0.25">
      <c r="C7" s="5" t="s">
        <v>0</v>
      </c>
      <c r="D7" s="6" t="s">
        <v>1</v>
      </c>
      <c r="E7" s="6" t="s">
        <v>2</v>
      </c>
      <c r="F7" s="7" t="s">
        <v>3</v>
      </c>
      <c r="G7" s="30" t="s">
        <v>30</v>
      </c>
    </row>
    <row r="8" spans="3:7" x14ac:dyDescent="0.2">
      <c r="C8" s="1">
        <v>1</v>
      </c>
      <c r="D8" s="2">
        <v>-16.600000000000001</v>
      </c>
      <c r="E8" s="2">
        <v>154.80000000000001</v>
      </c>
      <c r="F8" s="28">
        <v>1655000</v>
      </c>
      <c r="G8" s="33">
        <f>ROUND(69*SQRT((E8-$E$33)^2+(D8-$D$33)^2),0)</f>
        <v>588</v>
      </c>
    </row>
    <row r="9" spans="3:7" x14ac:dyDescent="0.2">
      <c r="C9" s="1">
        <v>2</v>
      </c>
      <c r="D9" s="2">
        <v>-16.7</v>
      </c>
      <c r="E9" s="2">
        <v>156.80000000000001</v>
      </c>
      <c r="F9" s="28">
        <v>2300000</v>
      </c>
      <c r="G9" s="34">
        <f t="shared" ref="G9:G32" si="0">ROUND(69*SQRT((E9-$E$33)^2+(D9-$D$33)^2),0)</f>
        <v>707</v>
      </c>
    </row>
    <row r="10" spans="3:7" x14ac:dyDescent="0.2">
      <c r="C10" s="1">
        <v>3</v>
      </c>
      <c r="D10" s="2">
        <v>-16.8</v>
      </c>
      <c r="E10" s="2">
        <v>153.19999999999999</v>
      </c>
      <c r="F10" s="28">
        <v>601000</v>
      </c>
      <c r="G10" s="34">
        <f t="shared" si="0"/>
        <v>489</v>
      </c>
    </row>
    <row r="11" spans="3:7" x14ac:dyDescent="0.2">
      <c r="C11" s="1">
        <v>4</v>
      </c>
      <c r="D11" s="2">
        <v>-17</v>
      </c>
      <c r="E11" s="2">
        <v>154</v>
      </c>
      <c r="F11" s="28">
        <v>1385000</v>
      </c>
      <c r="G11" s="34">
        <f t="shared" si="0"/>
        <v>527</v>
      </c>
    </row>
    <row r="12" spans="3:7" x14ac:dyDescent="0.2">
      <c r="C12" s="1">
        <v>5</v>
      </c>
      <c r="D12" s="2">
        <v>-17</v>
      </c>
      <c r="E12" s="2">
        <v>152</v>
      </c>
      <c r="F12" s="28">
        <v>1230000</v>
      </c>
      <c r="G12" s="34">
        <f t="shared" si="0"/>
        <v>415</v>
      </c>
    </row>
    <row r="13" spans="3:7" x14ac:dyDescent="0.2">
      <c r="C13" s="1">
        <v>6</v>
      </c>
      <c r="D13" s="2">
        <v>-17.2</v>
      </c>
      <c r="E13" s="2">
        <v>144.9</v>
      </c>
      <c r="F13" s="28">
        <v>665000</v>
      </c>
      <c r="G13" s="34">
        <f t="shared" si="0"/>
        <v>318</v>
      </c>
    </row>
    <row r="14" spans="3:7" x14ac:dyDescent="0.2">
      <c r="C14" s="1">
        <v>7</v>
      </c>
      <c r="D14" s="2">
        <v>-17.5</v>
      </c>
      <c r="E14" s="2">
        <v>155.69999999999999</v>
      </c>
      <c r="F14" s="28">
        <v>664000</v>
      </c>
      <c r="G14" s="34">
        <f t="shared" si="0"/>
        <v>615</v>
      </c>
    </row>
    <row r="15" spans="3:7" x14ac:dyDescent="0.2">
      <c r="C15" s="1">
        <v>8</v>
      </c>
      <c r="D15" s="2">
        <v>-17.399999999999999</v>
      </c>
      <c r="E15" s="2">
        <v>147.1</v>
      </c>
      <c r="F15" s="28">
        <v>885000</v>
      </c>
      <c r="G15" s="34">
        <f t="shared" si="0"/>
        <v>250</v>
      </c>
    </row>
    <row r="16" spans="3:7" x14ac:dyDescent="0.2">
      <c r="C16" s="1">
        <v>9</v>
      </c>
      <c r="D16" s="2">
        <v>-17.5</v>
      </c>
      <c r="E16" s="2">
        <v>141.1</v>
      </c>
      <c r="F16" s="28">
        <v>1116000</v>
      </c>
      <c r="G16" s="34">
        <f t="shared" si="0"/>
        <v>503</v>
      </c>
    </row>
    <row r="17" spans="3:7" x14ac:dyDescent="0.2">
      <c r="C17" s="1">
        <v>10</v>
      </c>
      <c r="D17" s="2">
        <v>-17.8</v>
      </c>
      <c r="E17" s="2">
        <v>155.1</v>
      </c>
      <c r="F17" s="28">
        <v>636000</v>
      </c>
      <c r="G17" s="34">
        <f t="shared" si="0"/>
        <v>569</v>
      </c>
    </row>
    <row r="18" spans="3:7" x14ac:dyDescent="0.2">
      <c r="C18" s="1">
        <v>11</v>
      </c>
      <c r="D18" s="2">
        <v>-17.899999999999999</v>
      </c>
      <c r="E18" s="2">
        <v>153.80000000000001</v>
      </c>
      <c r="F18" s="28">
        <v>1200000</v>
      </c>
      <c r="G18" s="34">
        <f t="shared" si="0"/>
        <v>484</v>
      </c>
    </row>
    <row r="19" spans="3:7" x14ac:dyDescent="0.2">
      <c r="C19" s="1">
        <v>12</v>
      </c>
      <c r="D19" s="2">
        <v>-18</v>
      </c>
      <c r="E19" s="2">
        <v>144.6</v>
      </c>
      <c r="F19" s="28">
        <v>148000</v>
      </c>
      <c r="G19" s="34">
        <f t="shared" si="0"/>
        <v>288</v>
      </c>
    </row>
    <row r="20" spans="3:7" x14ac:dyDescent="0.2">
      <c r="C20" s="1">
        <v>13</v>
      </c>
      <c r="D20" s="2">
        <v>-18.399999999999999</v>
      </c>
      <c r="E20" s="2">
        <v>142.4</v>
      </c>
      <c r="F20" s="28">
        <v>854000</v>
      </c>
      <c r="G20" s="34">
        <f t="shared" si="0"/>
        <v>395</v>
      </c>
    </row>
    <row r="21" spans="3:7" x14ac:dyDescent="0.2">
      <c r="C21" s="1">
        <v>14</v>
      </c>
      <c r="D21" s="2">
        <v>-18.899999999999999</v>
      </c>
      <c r="E21" s="2">
        <v>156.80000000000001</v>
      </c>
      <c r="F21" s="28">
        <v>1473000</v>
      </c>
      <c r="G21" s="34">
        <f t="shared" si="0"/>
        <v>658</v>
      </c>
    </row>
    <row r="22" spans="3:7" x14ac:dyDescent="0.2">
      <c r="C22" s="1">
        <v>15</v>
      </c>
      <c r="D22" s="2">
        <v>-19.3</v>
      </c>
      <c r="E22" s="2">
        <v>148.30000000000001</v>
      </c>
      <c r="F22" s="28">
        <v>615000</v>
      </c>
      <c r="G22" s="34">
        <f t="shared" si="0"/>
        <v>130</v>
      </c>
    </row>
    <row r="23" spans="3:7" x14ac:dyDescent="0.2">
      <c r="C23" s="1">
        <v>16</v>
      </c>
      <c r="D23" s="2">
        <v>-19.399999999999999</v>
      </c>
      <c r="E23" s="2">
        <v>152.9</v>
      </c>
      <c r="F23" s="28">
        <v>1145000</v>
      </c>
      <c r="G23" s="34">
        <f t="shared" si="0"/>
        <v>389</v>
      </c>
    </row>
    <row r="24" spans="3:7" x14ac:dyDescent="0.2">
      <c r="C24" s="1">
        <v>17</v>
      </c>
      <c r="D24" s="2">
        <v>-19.399999999999999</v>
      </c>
      <c r="E24" s="2">
        <v>142.80000000000001</v>
      </c>
      <c r="F24" s="28">
        <v>627000</v>
      </c>
      <c r="G24" s="34">
        <f t="shared" si="0"/>
        <v>343</v>
      </c>
    </row>
    <row r="25" spans="3:7" x14ac:dyDescent="0.2">
      <c r="C25" s="1">
        <v>18</v>
      </c>
      <c r="D25" s="2">
        <v>-19.899999999999999</v>
      </c>
      <c r="E25" s="2">
        <v>143.69999999999999</v>
      </c>
      <c r="F25" s="28">
        <v>542000</v>
      </c>
      <c r="G25" s="34">
        <f t="shared" si="0"/>
        <v>273</v>
      </c>
    </row>
    <row r="26" spans="3:7" x14ac:dyDescent="0.2">
      <c r="C26" s="1">
        <v>19</v>
      </c>
      <c r="D26" s="2">
        <v>-20.3</v>
      </c>
      <c r="E26" s="2">
        <v>152.5</v>
      </c>
      <c r="F26" s="28">
        <v>379000</v>
      </c>
      <c r="G26" s="34">
        <f t="shared" si="0"/>
        <v>348</v>
      </c>
    </row>
    <row r="27" spans="3:7" x14ac:dyDescent="0.2">
      <c r="C27" s="1">
        <v>20</v>
      </c>
      <c r="D27" s="2">
        <v>-21.2</v>
      </c>
      <c r="E27" s="2">
        <v>143.69999999999999</v>
      </c>
      <c r="F27" s="28">
        <v>964000</v>
      </c>
      <c r="G27" s="34">
        <f t="shared" si="0"/>
        <v>263</v>
      </c>
    </row>
    <row r="28" spans="3:7" x14ac:dyDescent="0.2">
      <c r="C28" s="1">
        <v>21</v>
      </c>
      <c r="D28" s="2">
        <v>-21.6</v>
      </c>
      <c r="E28" s="2">
        <v>155.6</v>
      </c>
      <c r="F28" s="28">
        <v>546000</v>
      </c>
      <c r="G28" s="34">
        <f t="shared" si="0"/>
        <v>560</v>
      </c>
    </row>
    <row r="29" spans="3:7" x14ac:dyDescent="0.2">
      <c r="C29" s="1">
        <v>22</v>
      </c>
      <c r="D29" s="2">
        <v>-22.6</v>
      </c>
      <c r="E29" s="2">
        <v>140.1</v>
      </c>
      <c r="F29" s="28">
        <v>706000</v>
      </c>
      <c r="G29" s="34">
        <f t="shared" si="0"/>
        <v>522</v>
      </c>
    </row>
    <row r="30" spans="3:7" x14ac:dyDescent="0.2">
      <c r="C30" s="1">
        <v>23</v>
      </c>
      <c r="D30" s="2">
        <v>-23.4</v>
      </c>
      <c r="E30" s="2">
        <v>155.80000000000001</v>
      </c>
      <c r="F30" s="28">
        <v>727000</v>
      </c>
      <c r="G30" s="34">
        <f t="shared" si="0"/>
        <v>596</v>
      </c>
    </row>
    <row r="31" spans="3:7" x14ac:dyDescent="0.2">
      <c r="C31" s="1">
        <v>24</v>
      </c>
      <c r="D31" s="2">
        <v>-24</v>
      </c>
      <c r="E31" s="2">
        <v>144.4</v>
      </c>
      <c r="F31" s="28">
        <v>669000</v>
      </c>
      <c r="G31" s="34">
        <f t="shared" si="0"/>
        <v>298</v>
      </c>
    </row>
    <row r="32" spans="3:7" ht="13.5" thickBot="1" x14ac:dyDescent="0.25">
      <c r="C32" s="3">
        <v>25</v>
      </c>
      <c r="D32" s="4">
        <v>-24.9</v>
      </c>
      <c r="E32" s="4">
        <v>146.4</v>
      </c>
      <c r="F32" s="28">
        <v>931000</v>
      </c>
      <c r="G32" s="35">
        <f t="shared" si="0"/>
        <v>280</v>
      </c>
    </row>
    <row r="33" spans="3:8" ht="15.75" thickBot="1" x14ac:dyDescent="0.3">
      <c r="C33" s="8" t="s">
        <v>29</v>
      </c>
      <c r="D33" s="42">
        <v>-21</v>
      </c>
      <c r="E33" s="42">
        <v>147.5</v>
      </c>
      <c r="F33" s="7"/>
      <c r="G33" s="18">
        <f>ROUND(SUMPRODUCT(G8:G32,F8:F32)/SUM(F8:F32),0)</f>
        <v>471</v>
      </c>
      <c r="H33" s="31" t="s">
        <v>31</v>
      </c>
    </row>
    <row r="34" spans="3:8" ht="13.5" thickBot="1" x14ac:dyDescent="0.25"/>
    <row r="35" spans="3:8" ht="13.5" thickBot="1" x14ac:dyDescent="0.25">
      <c r="F35" s="40" t="s">
        <v>32</v>
      </c>
      <c r="G35" s="7"/>
    </row>
    <row r="36" spans="3:8" x14ac:dyDescent="0.2">
      <c r="F36" s="36" t="s">
        <v>33</v>
      </c>
      <c r="G36" s="37">
        <f>SUMIF(G8:G32,"&lt;=100",F8:F32)/SUM(F8:F32)</f>
        <v>0</v>
      </c>
    </row>
    <row r="37" spans="3:8" x14ac:dyDescent="0.2">
      <c r="F37" s="36" t="s">
        <v>34</v>
      </c>
      <c r="G37" s="37">
        <f>SUMIF(G8:G32,"&lt;=200",F8:F32)/SUM(F8:F32)</f>
        <v>2.7136742708379298E-2</v>
      </c>
    </row>
    <row r="38" spans="3:8" ht="13.5" thickBot="1" x14ac:dyDescent="0.25">
      <c r="F38" s="38" t="s">
        <v>35</v>
      </c>
      <c r="G38" s="39">
        <f>SUMIF(G8:G32,"&lt;=300",F8:F32)/SUM(F8:F32)</f>
        <v>0.20976922737501655</v>
      </c>
    </row>
  </sheetData>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8"/>
  <sheetViews>
    <sheetView topLeftCell="A2" workbookViewId="0">
      <selection activeCell="D37" sqref="D37"/>
    </sheetView>
  </sheetViews>
  <sheetFormatPr defaultRowHeight="12.75" x14ac:dyDescent="0.2"/>
  <cols>
    <col min="3" max="3" width="21.28515625" customWidth="1"/>
    <col min="6" max="6" width="18.140625" customWidth="1"/>
    <col min="7" max="7" width="27.28515625" customWidth="1"/>
  </cols>
  <sheetData>
    <row r="1" spans="3:7" ht="23.25" x14ac:dyDescent="0.35">
      <c r="C1" s="32" t="s">
        <v>36</v>
      </c>
      <c r="D1" s="31"/>
    </row>
    <row r="2" spans="3:7" x14ac:dyDescent="0.2">
      <c r="C2" s="31" t="s">
        <v>37</v>
      </c>
      <c r="D2" s="31" t="s">
        <v>44</v>
      </c>
    </row>
    <row r="3" spans="3:7" x14ac:dyDescent="0.2">
      <c r="D3" s="31" t="s">
        <v>45</v>
      </c>
    </row>
    <row r="6" spans="3:7" ht="13.5" thickBot="1" x14ac:dyDescent="0.25"/>
    <row r="7" spans="3:7" ht="13.5" thickBot="1" x14ac:dyDescent="0.25">
      <c r="C7" s="5" t="s">
        <v>0</v>
      </c>
      <c r="D7" s="6" t="s">
        <v>1</v>
      </c>
      <c r="E7" s="6" t="s">
        <v>2</v>
      </c>
      <c r="F7" s="7" t="s">
        <v>3</v>
      </c>
      <c r="G7" s="30" t="s">
        <v>30</v>
      </c>
    </row>
    <row r="8" spans="3:7" x14ac:dyDescent="0.2">
      <c r="C8" s="1">
        <v>1</v>
      </c>
      <c r="D8" s="2">
        <v>-16.600000000000001</v>
      </c>
      <c r="E8" s="2">
        <v>154.80000000000001</v>
      </c>
      <c r="F8" s="28">
        <v>1655000</v>
      </c>
      <c r="G8" s="33">
        <f>ROUND(69*SQRT((E8-$E$33)^2+(D8-$D$33)^2),0)</f>
        <v>327</v>
      </c>
    </row>
    <row r="9" spans="3:7" x14ac:dyDescent="0.2">
      <c r="C9" s="1">
        <v>2</v>
      </c>
      <c r="D9" s="2">
        <v>-16.7</v>
      </c>
      <c r="E9" s="2">
        <v>156.80000000000001</v>
      </c>
      <c r="F9" s="28">
        <v>2300000</v>
      </c>
      <c r="G9" s="34">
        <f t="shared" ref="G9:G32" si="0">ROUND(69*SQRT((E9-$E$33)^2+(D9-$D$33)^2),0)</f>
        <v>452</v>
      </c>
    </row>
    <row r="10" spans="3:7" x14ac:dyDescent="0.2">
      <c r="C10" s="1">
        <v>3</v>
      </c>
      <c r="D10" s="2">
        <v>-16.8</v>
      </c>
      <c r="E10" s="2">
        <v>153.19999999999999</v>
      </c>
      <c r="F10" s="28">
        <v>601000</v>
      </c>
      <c r="G10" s="34">
        <f t="shared" si="0"/>
        <v>226</v>
      </c>
    </row>
    <row r="11" spans="3:7" x14ac:dyDescent="0.2">
      <c r="C11" s="1">
        <v>4</v>
      </c>
      <c r="D11" s="2">
        <v>-17</v>
      </c>
      <c r="E11" s="2">
        <v>154</v>
      </c>
      <c r="F11" s="28">
        <v>1385000</v>
      </c>
      <c r="G11" s="34">
        <f t="shared" si="0"/>
        <v>265</v>
      </c>
    </row>
    <row r="12" spans="3:7" x14ac:dyDescent="0.2">
      <c r="C12" s="1">
        <v>5</v>
      </c>
      <c r="D12" s="2">
        <v>-17</v>
      </c>
      <c r="E12" s="2">
        <v>152</v>
      </c>
      <c r="F12" s="28">
        <v>1230000</v>
      </c>
      <c r="G12" s="34">
        <f t="shared" si="0"/>
        <v>157</v>
      </c>
    </row>
    <row r="13" spans="3:7" x14ac:dyDescent="0.2">
      <c r="C13" s="1">
        <v>6</v>
      </c>
      <c r="D13" s="2">
        <v>-17.2</v>
      </c>
      <c r="E13" s="2">
        <v>144.9</v>
      </c>
      <c r="F13" s="28">
        <v>665000</v>
      </c>
      <c r="G13" s="34">
        <f t="shared" si="0"/>
        <v>409</v>
      </c>
    </row>
    <row r="14" spans="3:7" x14ac:dyDescent="0.2">
      <c r="C14" s="1">
        <v>7</v>
      </c>
      <c r="D14" s="2">
        <v>-17.5</v>
      </c>
      <c r="E14" s="2">
        <v>155.69999999999999</v>
      </c>
      <c r="F14" s="28">
        <v>664000</v>
      </c>
      <c r="G14" s="34">
        <f t="shared" si="0"/>
        <v>363</v>
      </c>
    </row>
    <row r="15" spans="3:7" x14ac:dyDescent="0.2">
      <c r="C15" s="1">
        <v>8</v>
      </c>
      <c r="D15" s="2">
        <v>-17.399999999999999</v>
      </c>
      <c r="E15" s="2">
        <v>147.1</v>
      </c>
      <c r="F15" s="28">
        <v>885000</v>
      </c>
      <c r="G15" s="34">
        <f t="shared" si="0"/>
        <v>260</v>
      </c>
    </row>
    <row r="16" spans="3:7" x14ac:dyDescent="0.2">
      <c r="C16" s="1">
        <v>9</v>
      </c>
      <c r="D16" s="2">
        <v>-17.5</v>
      </c>
      <c r="E16" s="2">
        <v>141.1</v>
      </c>
      <c r="F16" s="28">
        <v>1116000</v>
      </c>
      <c r="G16" s="34">
        <f t="shared" si="0"/>
        <v>662</v>
      </c>
    </row>
    <row r="17" spans="3:7" x14ac:dyDescent="0.2">
      <c r="C17" s="1">
        <v>10</v>
      </c>
      <c r="D17" s="2">
        <v>-17.8</v>
      </c>
      <c r="E17" s="2">
        <v>155.1</v>
      </c>
      <c r="F17" s="28">
        <v>636000</v>
      </c>
      <c r="G17" s="34">
        <f t="shared" si="0"/>
        <v>318</v>
      </c>
    </row>
    <row r="18" spans="3:7" x14ac:dyDescent="0.2">
      <c r="C18" s="1">
        <v>11</v>
      </c>
      <c r="D18" s="2">
        <v>-17.899999999999999</v>
      </c>
      <c r="E18" s="2">
        <v>153.80000000000001</v>
      </c>
      <c r="F18" s="28">
        <v>1200000</v>
      </c>
      <c r="G18" s="34">
        <f t="shared" si="0"/>
        <v>229</v>
      </c>
    </row>
    <row r="19" spans="3:7" x14ac:dyDescent="0.2">
      <c r="C19" s="1">
        <v>12</v>
      </c>
      <c r="D19" s="2">
        <v>-18</v>
      </c>
      <c r="E19" s="2">
        <v>144.6</v>
      </c>
      <c r="F19" s="28">
        <v>148000</v>
      </c>
      <c r="G19" s="34">
        <f t="shared" si="0"/>
        <v>418</v>
      </c>
    </row>
    <row r="20" spans="3:7" x14ac:dyDescent="0.2">
      <c r="C20" s="1">
        <v>13</v>
      </c>
      <c r="D20" s="2">
        <v>-18.399999999999999</v>
      </c>
      <c r="E20" s="2">
        <v>142.4</v>
      </c>
      <c r="F20" s="28">
        <v>854000</v>
      </c>
      <c r="G20" s="34">
        <f t="shared" si="0"/>
        <v>566</v>
      </c>
    </row>
    <row r="21" spans="3:7" x14ac:dyDescent="0.2">
      <c r="C21" s="1">
        <v>14</v>
      </c>
      <c r="D21" s="2">
        <v>-18.899999999999999</v>
      </c>
      <c r="E21" s="2">
        <v>156.80000000000001</v>
      </c>
      <c r="F21" s="28">
        <v>1473000</v>
      </c>
      <c r="G21" s="34">
        <f t="shared" si="0"/>
        <v>428</v>
      </c>
    </row>
    <row r="22" spans="3:7" x14ac:dyDescent="0.2">
      <c r="C22" s="1">
        <v>15</v>
      </c>
      <c r="D22" s="2">
        <v>-19.3</v>
      </c>
      <c r="E22" s="2">
        <v>148.30000000000001</v>
      </c>
      <c r="F22" s="28">
        <v>615000</v>
      </c>
      <c r="G22" s="34">
        <f t="shared" si="0"/>
        <v>162</v>
      </c>
    </row>
    <row r="23" spans="3:7" x14ac:dyDescent="0.2">
      <c r="C23" s="1">
        <v>16</v>
      </c>
      <c r="D23" s="2">
        <v>-19.399999999999999</v>
      </c>
      <c r="E23" s="2">
        <v>152.9</v>
      </c>
      <c r="F23" s="28">
        <v>1145000</v>
      </c>
      <c r="G23" s="34">
        <f t="shared" si="0"/>
        <v>164</v>
      </c>
    </row>
    <row r="24" spans="3:7" x14ac:dyDescent="0.2">
      <c r="C24" s="1">
        <v>17</v>
      </c>
      <c r="D24" s="2">
        <v>-19.399999999999999</v>
      </c>
      <c r="E24" s="2">
        <v>142.80000000000001</v>
      </c>
      <c r="F24" s="28">
        <v>627000</v>
      </c>
      <c r="G24" s="34">
        <f t="shared" si="0"/>
        <v>540</v>
      </c>
    </row>
    <row r="25" spans="3:7" x14ac:dyDescent="0.2">
      <c r="C25" s="1">
        <v>18</v>
      </c>
      <c r="D25" s="2">
        <v>-19.899999999999999</v>
      </c>
      <c r="E25" s="2">
        <v>143.69999999999999</v>
      </c>
      <c r="F25" s="28">
        <v>542000</v>
      </c>
      <c r="G25" s="34">
        <f t="shared" si="0"/>
        <v>482</v>
      </c>
    </row>
    <row r="26" spans="3:7" x14ac:dyDescent="0.2">
      <c r="C26" s="1">
        <v>19</v>
      </c>
      <c r="D26" s="2">
        <v>-20.3</v>
      </c>
      <c r="E26" s="2">
        <v>152.5</v>
      </c>
      <c r="F26" s="28">
        <v>379000</v>
      </c>
      <c r="G26" s="34">
        <f t="shared" si="0"/>
        <v>167</v>
      </c>
    </row>
    <row r="27" spans="3:7" x14ac:dyDescent="0.2">
      <c r="C27" s="1">
        <v>20</v>
      </c>
      <c r="D27" s="2">
        <v>-21.2</v>
      </c>
      <c r="E27" s="2">
        <v>143.69999999999999</v>
      </c>
      <c r="F27" s="28">
        <v>964000</v>
      </c>
      <c r="G27" s="34">
        <f t="shared" si="0"/>
        <v>504</v>
      </c>
    </row>
    <row r="28" spans="3:7" x14ac:dyDescent="0.2">
      <c r="C28" s="1">
        <v>21</v>
      </c>
      <c r="D28" s="2">
        <v>-21.6</v>
      </c>
      <c r="E28" s="2">
        <v>155.6</v>
      </c>
      <c r="F28" s="28">
        <v>546000</v>
      </c>
      <c r="G28" s="34">
        <f t="shared" si="0"/>
        <v>395</v>
      </c>
    </row>
    <row r="29" spans="3:7" x14ac:dyDescent="0.2">
      <c r="C29" s="1">
        <v>22</v>
      </c>
      <c r="D29" s="2">
        <v>-22.6</v>
      </c>
      <c r="E29" s="2">
        <v>140.1</v>
      </c>
      <c r="F29" s="28">
        <v>706000</v>
      </c>
      <c r="G29" s="34">
        <f t="shared" si="0"/>
        <v>770</v>
      </c>
    </row>
    <row r="30" spans="3:7" x14ac:dyDescent="0.2">
      <c r="C30" s="1">
        <v>23</v>
      </c>
      <c r="D30" s="2">
        <v>-23.4</v>
      </c>
      <c r="E30" s="2">
        <v>155.80000000000001</v>
      </c>
      <c r="F30" s="28">
        <v>727000</v>
      </c>
      <c r="G30" s="34">
        <f t="shared" si="0"/>
        <v>479</v>
      </c>
    </row>
    <row r="31" spans="3:7" x14ac:dyDescent="0.2">
      <c r="C31" s="1">
        <v>24</v>
      </c>
      <c r="D31" s="2">
        <v>-24</v>
      </c>
      <c r="E31" s="2">
        <v>144.4</v>
      </c>
      <c r="F31" s="28">
        <v>669000</v>
      </c>
      <c r="G31" s="34">
        <f t="shared" si="0"/>
        <v>558</v>
      </c>
    </row>
    <row r="32" spans="3:7" ht="13.5" thickBot="1" x14ac:dyDescent="0.25">
      <c r="C32" s="3">
        <v>25</v>
      </c>
      <c r="D32" s="4">
        <v>-24.9</v>
      </c>
      <c r="E32" s="4">
        <v>146.4</v>
      </c>
      <c r="F32" s="28">
        <v>931000</v>
      </c>
      <c r="G32" s="35">
        <f t="shared" si="0"/>
        <v>511</v>
      </c>
    </row>
    <row r="33" spans="3:8" ht="15.75" thickBot="1" x14ac:dyDescent="0.3">
      <c r="C33" s="8" t="s">
        <v>29</v>
      </c>
      <c r="D33" s="42">
        <f>ROUND(SUMPRODUCT(D8:D32,F8:F32)/SUM(F8:F32),1)</f>
        <v>-18.8</v>
      </c>
      <c r="E33" s="42">
        <f>ROUND(SUMPRODUCT(E8:E32,F8:F32)/SUM(F8:F32),1)</f>
        <v>150.6</v>
      </c>
      <c r="F33" s="7"/>
      <c r="G33" s="18">
        <f>ROUND(SUMPRODUCT(G8:G32,F8:F32)/SUM(F8:F32),0)</f>
        <v>388</v>
      </c>
      <c r="H33" s="31" t="s">
        <v>31</v>
      </c>
    </row>
    <row r="34" spans="3:8" ht="13.5" thickBot="1" x14ac:dyDescent="0.25"/>
    <row r="35" spans="3:8" ht="13.5" thickBot="1" x14ac:dyDescent="0.25">
      <c r="F35" s="40" t="s">
        <v>32</v>
      </c>
      <c r="G35" s="7"/>
    </row>
    <row r="36" spans="3:8" x14ac:dyDescent="0.2">
      <c r="F36" s="36" t="s">
        <v>33</v>
      </c>
      <c r="G36" s="37">
        <f>SUMIF(G8:G32,"&lt;=100",F8:F32)/SUM(F8:F32)</f>
        <v>0</v>
      </c>
    </row>
    <row r="37" spans="3:8" x14ac:dyDescent="0.2">
      <c r="F37" s="36" t="s">
        <v>34</v>
      </c>
      <c r="G37" s="37">
        <f>SUMIF(G8:G32,"&lt;=200",F8:F32)/SUM(F8:F32)</f>
        <v>0.14865640030004854</v>
      </c>
    </row>
    <row r="38" spans="3:8" ht="13.5" thickBot="1" x14ac:dyDescent="0.25">
      <c r="F38" s="38" t="s">
        <v>35</v>
      </c>
      <c r="G38" s="39">
        <f>SUMIF(G8:G32,"&lt;=300",F8:F32)/SUM(F8:F32)</f>
        <v>0.32828839959405198</v>
      </c>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8"/>
  <sheetViews>
    <sheetView topLeftCell="A2" workbookViewId="0">
      <selection activeCell="D4" sqref="D4"/>
    </sheetView>
  </sheetViews>
  <sheetFormatPr defaultRowHeight="12.75" x14ac:dyDescent="0.2"/>
  <cols>
    <col min="3" max="3" width="21.28515625" customWidth="1"/>
    <col min="6" max="6" width="18.140625" customWidth="1"/>
    <col min="7" max="7" width="27.28515625" customWidth="1"/>
  </cols>
  <sheetData>
    <row r="1" spans="3:7" ht="23.25" x14ac:dyDescent="0.35">
      <c r="C1" s="32" t="s">
        <v>36</v>
      </c>
      <c r="D1" s="31"/>
    </row>
    <row r="2" spans="3:7" x14ac:dyDescent="0.2">
      <c r="C2" s="31" t="s">
        <v>37</v>
      </c>
      <c r="D2" s="31" t="s">
        <v>44</v>
      </c>
    </row>
    <row r="3" spans="3:7" x14ac:dyDescent="0.2">
      <c r="D3" s="31" t="s">
        <v>46</v>
      </c>
    </row>
    <row r="6" spans="3:7" ht="13.5" thickBot="1" x14ac:dyDescent="0.25"/>
    <row r="7" spans="3:7" ht="13.5" thickBot="1" x14ac:dyDescent="0.25">
      <c r="C7" s="5" t="s">
        <v>0</v>
      </c>
      <c r="D7" s="6" t="s">
        <v>1</v>
      </c>
      <c r="E7" s="6" t="s">
        <v>2</v>
      </c>
      <c r="F7" s="7" t="s">
        <v>3</v>
      </c>
      <c r="G7" s="30" t="s">
        <v>30</v>
      </c>
    </row>
    <row r="8" spans="3:7" x14ac:dyDescent="0.2">
      <c r="C8" s="1">
        <v>1</v>
      </c>
      <c r="D8" s="2">
        <v>-16.600000000000001</v>
      </c>
      <c r="E8" s="2">
        <v>154.80000000000001</v>
      </c>
      <c r="F8" s="28">
        <v>1655000</v>
      </c>
      <c r="G8" s="33">
        <f>ROUND(69*SQRT((E8-$E$33)^2+(D8-$D$33)^2),0)</f>
        <v>195</v>
      </c>
    </row>
    <row r="9" spans="3:7" x14ac:dyDescent="0.2">
      <c r="C9" s="1">
        <v>2</v>
      </c>
      <c r="D9" s="2">
        <v>-16.7</v>
      </c>
      <c r="E9" s="2">
        <v>156.80000000000001</v>
      </c>
      <c r="F9" s="28">
        <v>2300000</v>
      </c>
      <c r="G9" s="34">
        <f t="shared" ref="G9:G32" si="0">ROUND(69*SQRT((E9-$E$33)^2+(D9-$D$33)^2),0)</f>
        <v>332</v>
      </c>
    </row>
    <row r="10" spans="3:7" x14ac:dyDescent="0.2">
      <c r="C10" s="1">
        <v>3</v>
      </c>
      <c r="D10" s="2">
        <v>-16.8</v>
      </c>
      <c r="E10" s="2">
        <v>153.19999999999999</v>
      </c>
      <c r="F10" s="28">
        <v>601000</v>
      </c>
      <c r="G10" s="34">
        <f t="shared" si="0"/>
        <v>84</v>
      </c>
    </row>
    <row r="11" spans="3:7" x14ac:dyDescent="0.2">
      <c r="C11" s="1">
        <v>4</v>
      </c>
      <c r="D11" s="2">
        <v>-17</v>
      </c>
      <c r="E11" s="2">
        <v>154</v>
      </c>
      <c r="F11" s="28">
        <v>1385000</v>
      </c>
      <c r="G11" s="34">
        <f t="shared" si="0"/>
        <v>138</v>
      </c>
    </row>
    <row r="12" spans="3:7" x14ac:dyDescent="0.2">
      <c r="C12" s="1">
        <v>5</v>
      </c>
      <c r="D12" s="2">
        <v>-17</v>
      </c>
      <c r="E12" s="2">
        <v>152</v>
      </c>
      <c r="F12" s="28">
        <v>1230000</v>
      </c>
      <c r="G12" s="34">
        <f t="shared" si="0"/>
        <v>0</v>
      </c>
    </row>
    <row r="13" spans="3:7" x14ac:dyDescent="0.2">
      <c r="C13" s="1">
        <v>6</v>
      </c>
      <c r="D13" s="2">
        <v>-17.2</v>
      </c>
      <c r="E13" s="2">
        <v>144.9</v>
      </c>
      <c r="F13" s="28">
        <v>665000</v>
      </c>
      <c r="G13" s="34">
        <f t="shared" si="0"/>
        <v>490</v>
      </c>
    </row>
    <row r="14" spans="3:7" x14ac:dyDescent="0.2">
      <c r="C14" s="1">
        <v>7</v>
      </c>
      <c r="D14" s="2">
        <v>-17.5</v>
      </c>
      <c r="E14" s="2">
        <v>155.69999999999999</v>
      </c>
      <c r="F14" s="28">
        <v>664000</v>
      </c>
      <c r="G14" s="34">
        <f t="shared" si="0"/>
        <v>258</v>
      </c>
    </row>
    <row r="15" spans="3:7" x14ac:dyDescent="0.2">
      <c r="C15" s="1">
        <v>8</v>
      </c>
      <c r="D15" s="2">
        <v>-17.399999999999999</v>
      </c>
      <c r="E15" s="2">
        <v>147.1</v>
      </c>
      <c r="F15" s="28">
        <v>885000</v>
      </c>
      <c r="G15" s="34">
        <f t="shared" si="0"/>
        <v>339</v>
      </c>
    </row>
    <row r="16" spans="3:7" x14ac:dyDescent="0.2">
      <c r="C16" s="1">
        <v>9</v>
      </c>
      <c r="D16" s="2">
        <v>-17.5</v>
      </c>
      <c r="E16" s="2">
        <v>141.1</v>
      </c>
      <c r="F16" s="28">
        <v>1116000</v>
      </c>
      <c r="G16" s="34">
        <f t="shared" si="0"/>
        <v>753</v>
      </c>
    </row>
    <row r="17" spans="3:7" x14ac:dyDescent="0.2">
      <c r="C17" s="1">
        <v>10</v>
      </c>
      <c r="D17" s="2">
        <v>-17.8</v>
      </c>
      <c r="E17" s="2">
        <v>155.1</v>
      </c>
      <c r="F17" s="28">
        <v>636000</v>
      </c>
      <c r="G17" s="34">
        <f t="shared" si="0"/>
        <v>221</v>
      </c>
    </row>
    <row r="18" spans="3:7" x14ac:dyDescent="0.2">
      <c r="C18" s="1">
        <v>11</v>
      </c>
      <c r="D18" s="2">
        <v>-17.899999999999999</v>
      </c>
      <c r="E18" s="2">
        <v>153.80000000000001</v>
      </c>
      <c r="F18" s="28">
        <v>1200000</v>
      </c>
      <c r="G18" s="34">
        <f t="shared" si="0"/>
        <v>139</v>
      </c>
    </row>
    <row r="19" spans="3:7" x14ac:dyDescent="0.2">
      <c r="C19" s="1">
        <v>12</v>
      </c>
      <c r="D19" s="2">
        <v>-18</v>
      </c>
      <c r="E19" s="2">
        <v>144.6</v>
      </c>
      <c r="F19" s="28">
        <v>148000</v>
      </c>
      <c r="G19" s="34">
        <f t="shared" si="0"/>
        <v>515</v>
      </c>
    </row>
    <row r="20" spans="3:7" x14ac:dyDescent="0.2">
      <c r="C20" s="1">
        <v>13</v>
      </c>
      <c r="D20" s="2">
        <v>-18.399999999999999</v>
      </c>
      <c r="E20" s="2">
        <v>142.4</v>
      </c>
      <c r="F20" s="28">
        <v>854000</v>
      </c>
      <c r="G20" s="34">
        <f t="shared" si="0"/>
        <v>669</v>
      </c>
    </row>
    <row r="21" spans="3:7" x14ac:dyDescent="0.2">
      <c r="C21" s="1">
        <v>14</v>
      </c>
      <c r="D21" s="2">
        <v>-18.899999999999999</v>
      </c>
      <c r="E21" s="2">
        <v>156.80000000000001</v>
      </c>
      <c r="F21" s="28">
        <v>1473000</v>
      </c>
      <c r="G21" s="34">
        <f t="shared" si="0"/>
        <v>356</v>
      </c>
    </row>
    <row r="22" spans="3:7" x14ac:dyDescent="0.2">
      <c r="C22" s="1">
        <v>15</v>
      </c>
      <c r="D22" s="2">
        <v>-19.3</v>
      </c>
      <c r="E22" s="2">
        <v>148.30000000000001</v>
      </c>
      <c r="F22" s="28">
        <v>615000</v>
      </c>
      <c r="G22" s="34">
        <f t="shared" si="0"/>
        <v>301</v>
      </c>
    </row>
    <row r="23" spans="3:7" x14ac:dyDescent="0.2">
      <c r="C23" s="1">
        <v>16</v>
      </c>
      <c r="D23" s="2">
        <v>-19.399999999999999</v>
      </c>
      <c r="E23" s="2">
        <v>152.9</v>
      </c>
      <c r="F23" s="28">
        <v>1145000</v>
      </c>
      <c r="G23" s="34">
        <f t="shared" si="0"/>
        <v>177</v>
      </c>
    </row>
    <row r="24" spans="3:7" x14ac:dyDescent="0.2">
      <c r="C24" s="1">
        <v>17</v>
      </c>
      <c r="D24" s="2">
        <v>-19.399999999999999</v>
      </c>
      <c r="E24" s="2">
        <v>142.80000000000001</v>
      </c>
      <c r="F24" s="28">
        <v>627000</v>
      </c>
      <c r="G24" s="34">
        <f t="shared" si="0"/>
        <v>656</v>
      </c>
    </row>
    <row r="25" spans="3:7" x14ac:dyDescent="0.2">
      <c r="C25" s="1">
        <v>18</v>
      </c>
      <c r="D25" s="2">
        <v>-19.899999999999999</v>
      </c>
      <c r="E25" s="2">
        <v>143.69999999999999</v>
      </c>
      <c r="F25" s="28">
        <v>542000</v>
      </c>
      <c r="G25" s="34">
        <f t="shared" si="0"/>
        <v>607</v>
      </c>
    </row>
    <row r="26" spans="3:7" x14ac:dyDescent="0.2">
      <c r="C26" s="1">
        <v>19</v>
      </c>
      <c r="D26" s="2">
        <v>-20.3</v>
      </c>
      <c r="E26" s="2">
        <v>152.5</v>
      </c>
      <c r="F26" s="28">
        <v>379000</v>
      </c>
      <c r="G26" s="34">
        <f t="shared" si="0"/>
        <v>230</v>
      </c>
    </row>
    <row r="27" spans="3:7" x14ac:dyDescent="0.2">
      <c r="C27" s="1">
        <v>20</v>
      </c>
      <c r="D27" s="2">
        <v>-21.2</v>
      </c>
      <c r="E27" s="2">
        <v>143.69999999999999</v>
      </c>
      <c r="F27" s="28">
        <v>964000</v>
      </c>
      <c r="G27" s="34">
        <f t="shared" si="0"/>
        <v>642</v>
      </c>
    </row>
    <row r="28" spans="3:7" x14ac:dyDescent="0.2">
      <c r="C28" s="1">
        <v>21</v>
      </c>
      <c r="D28" s="2">
        <v>-21.6</v>
      </c>
      <c r="E28" s="2">
        <v>155.6</v>
      </c>
      <c r="F28" s="28">
        <v>546000</v>
      </c>
      <c r="G28" s="34">
        <f t="shared" si="0"/>
        <v>403</v>
      </c>
    </row>
    <row r="29" spans="3:7" x14ac:dyDescent="0.2">
      <c r="C29" s="1">
        <v>22</v>
      </c>
      <c r="D29" s="2">
        <v>-22.6</v>
      </c>
      <c r="E29" s="2">
        <v>140.1</v>
      </c>
      <c r="F29" s="28">
        <v>706000</v>
      </c>
      <c r="G29" s="34">
        <f t="shared" si="0"/>
        <v>907</v>
      </c>
    </row>
    <row r="30" spans="3:7" x14ac:dyDescent="0.2">
      <c r="C30" s="1">
        <v>23</v>
      </c>
      <c r="D30" s="2">
        <v>-23.4</v>
      </c>
      <c r="E30" s="2">
        <v>155.80000000000001</v>
      </c>
      <c r="F30" s="28">
        <v>727000</v>
      </c>
      <c r="G30" s="34">
        <f t="shared" si="0"/>
        <v>514</v>
      </c>
    </row>
    <row r="31" spans="3:7" x14ac:dyDescent="0.2">
      <c r="C31" s="1">
        <v>24</v>
      </c>
      <c r="D31" s="2">
        <v>-24</v>
      </c>
      <c r="E31" s="2">
        <v>144.4</v>
      </c>
      <c r="F31" s="28">
        <v>669000</v>
      </c>
      <c r="G31" s="34">
        <f t="shared" si="0"/>
        <v>713</v>
      </c>
    </row>
    <row r="32" spans="3:7" ht="13.5" thickBot="1" x14ac:dyDescent="0.25">
      <c r="C32" s="3">
        <v>25</v>
      </c>
      <c r="D32" s="4">
        <v>-24.9</v>
      </c>
      <c r="E32" s="4">
        <v>146.4</v>
      </c>
      <c r="F32" s="28">
        <v>931000</v>
      </c>
      <c r="G32" s="35">
        <f t="shared" si="0"/>
        <v>668</v>
      </c>
    </row>
    <row r="33" spans="3:8" ht="15.75" thickBot="1" x14ac:dyDescent="0.3">
      <c r="C33" s="8" t="s">
        <v>29</v>
      </c>
      <c r="D33" s="42">
        <f>D12</f>
        <v>-17</v>
      </c>
      <c r="E33" s="42">
        <f>E12</f>
        <v>152</v>
      </c>
      <c r="F33" s="7"/>
      <c r="G33" s="18">
        <f>ROUND(SUMPRODUCT(G8:G32,F8:F32)/SUM(F8:F32),0)</f>
        <v>380</v>
      </c>
      <c r="H33" s="31" t="s">
        <v>31</v>
      </c>
    </row>
    <row r="34" spans="3:8" ht="13.5" thickBot="1" x14ac:dyDescent="0.25"/>
    <row r="35" spans="3:8" ht="13.5" thickBot="1" x14ac:dyDescent="0.25">
      <c r="F35" s="40" t="s">
        <v>32</v>
      </c>
      <c r="G35" s="7"/>
    </row>
    <row r="36" spans="3:8" x14ac:dyDescent="0.2">
      <c r="F36" s="36" t="s">
        <v>33</v>
      </c>
      <c r="G36" s="37">
        <f>SUMIF(G8:G32,"&lt;=100",F8:F32)/SUM(F8:F32)</f>
        <v>8.0792481136654465E-2</v>
      </c>
    </row>
    <row r="37" spans="3:8" x14ac:dyDescent="0.2">
      <c r="F37" s="36" t="s">
        <v>34</v>
      </c>
      <c r="G37" s="37">
        <f>SUMIF(G8:G32,"&lt;=200",F8:F32)/SUM(F8:F32)</f>
        <v>0.31840444777831706</v>
      </c>
    </row>
    <row r="38" spans="3:8" ht="13.5" thickBot="1" x14ac:dyDescent="0.25">
      <c r="F38" s="38" t="s">
        <v>35</v>
      </c>
      <c r="G38" s="39">
        <f>SUMIF(G8:G32,"&lt;=300",F8:F32)/SUM(F8:F32)</f>
        <v>0.39248996161143712</v>
      </c>
    </row>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8"/>
  <sheetViews>
    <sheetView workbookViewId="0">
      <selection activeCell="C1" sqref="C1:D3"/>
    </sheetView>
  </sheetViews>
  <sheetFormatPr defaultRowHeight="12.75" x14ac:dyDescent="0.2"/>
  <cols>
    <col min="3" max="3" width="21.28515625" customWidth="1"/>
    <col min="6" max="6" width="18.140625" customWidth="1"/>
    <col min="7" max="7" width="27.28515625" customWidth="1"/>
  </cols>
  <sheetData>
    <row r="1" spans="3:7" ht="23.25" x14ac:dyDescent="0.35">
      <c r="C1" s="32" t="s">
        <v>36</v>
      </c>
      <c r="D1" s="31"/>
    </row>
    <row r="2" spans="3:7" x14ac:dyDescent="0.2">
      <c r="C2" s="31" t="s">
        <v>37</v>
      </c>
      <c r="D2" s="31" t="s">
        <v>44</v>
      </c>
    </row>
    <row r="3" spans="3:7" x14ac:dyDescent="0.2">
      <c r="D3" s="31" t="s">
        <v>47</v>
      </c>
    </row>
    <row r="6" spans="3:7" ht="13.5" thickBot="1" x14ac:dyDescent="0.25"/>
    <row r="7" spans="3:7" ht="13.5" thickBot="1" x14ac:dyDescent="0.25">
      <c r="C7" s="5" t="s">
        <v>0</v>
      </c>
      <c r="D7" s="6" t="s">
        <v>1</v>
      </c>
      <c r="E7" s="6" t="s">
        <v>2</v>
      </c>
      <c r="F7" s="7" t="s">
        <v>3</v>
      </c>
      <c r="G7" s="30" t="s">
        <v>30</v>
      </c>
    </row>
    <row r="8" spans="3:7" x14ac:dyDescent="0.2">
      <c r="C8" s="1">
        <v>1</v>
      </c>
      <c r="D8" s="2">
        <v>-16.600000000000001</v>
      </c>
      <c r="E8" s="2">
        <v>154.80000000000001</v>
      </c>
      <c r="F8" s="28">
        <v>1655000</v>
      </c>
      <c r="G8" s="33">
        <f>ROUND(69*SQRT((E8-$E$33)^2+(D8-$D$33)^2),0)</f>
        <v>233</v>
      </c>
    </row>
    <row r="9" spans="3:7" x14ac:dyDescent="0.2">
      <c r="C9" s="1">
        <v>2</v>
      </c>
      <c r="D9" s="2">
        <v>-16.7</v>
      </c>
      <c r="E9" s="2">
        <v>156.80000000000001</v>
      </c>
      <c r="F9" s="28">
        <v>2300000</v>
      </c>
      <c r="G9" s="34">
        <f t="shared" ref="G9:G32" si="0">ROUND(69*SQRT((E9-$E$33)^2+(D9-$D$33)^2),0)</f>
        <v>327</v>
      </c>
    </row>
    <row r="10" spans="3:7" x14ac:dyDescent="0.2">
      <c r="C10" s="1">
        <v>3</v>
      </c>
      <c r="D10" s="2">
        <v>-16.8</v>
      </c>
      <c r="E10" s="2">
        <v>153.19999999999999</v>
      </c>
      <c r="F10" s="28">
        <v>601000</v>
      </c>
      <c r="G10" s="34">
        <f t="shared" si="0"/>
        <v>181</v>
      </c>
    </row>
    <row r="11" spans="3:7" x14ac:dyDescent="0.2">
      <c r="C11" s="1">
        <v>4</v>
      </c>
      <c r="D11" s="2">
        <v>-17</v>
      </c>
      <c r="E11" s="2">
        <v>154</v>
      </c>
      <c r="F11" s="28">
        <v>1385000</v>
      </c>
      <c r="G11" s="34">
        <f t="shared" si="0"/>
        <v>182</v>
      </c>
    </row>
    <row r="12" spans="3:7" x14ac:dyDescent="0.2">
      <c r="C12" s="1">
        <v>5</v>
      </c>
      <c r="D12" s="2">
        <v>-17</v>
      </c>
      <c r="E12" s="2">
        <v>152</v>
      </c>
      <c r="F12" s="28">
        <v>1230000</v>
      </c>
      <c r="G12" s="34">
        <f t="shared" si="0"/>
        <v>177</v>
      </c>
    </row>
    <row r="13" spans="3:7" x14ac:dyDescent="0.2">
      <c r="C13" s="1">
        <v>6</v>
      </c>
      <c r="D13" s="2">
        <v>-17.2</v>
      </c>
      <c r="E13" s="2">
        <v>144.9</v>
      </c>
      <c r="F13" s="28">
        <v>665000</v>
      </c>
      <c r="G13" s="34">
        <f t="shared" si="0"/>
        <v>572</v>
      </c>
    </row>
    <row r="14" spans="3:7" x14ac:dyDescent="0.2">
      <c r="C14" s="1">
        <v>7</v>
      </c>
      <c r="D14" s="2">
        <v>-17.5</v>
      </c>
      <c r="E14" s="2">
        <v>155.69999999999999</v>
      </c>
      <c r="F14" s="28">
        <v>664000</v>
      </c>
      <c r="G14" s="34">
        <f t="shared" si="0"/>
        <v>233</v>
      </c>
    </row>
    <row r="15" spans="3:7" x14ac:dyDescent="0.2">
      <c r="C15" s="1">
        <v>8</v>
      </c>
      <c r="D15" s="2">
        <v>-17.399999999999999</v>
      </c>
      <c r="E15" s="2">
        <v>147.1</v>
      </c>
      <c r="F15" s="28">
        <v>885000</v>
      </c>
      <c r="G15" s="34">
        <f t="shared" si="0"/>
        <v>423</v>
      </c>
    </row>
    <row r="16" spans="3:7" x14ac:dyDescent="0.2">
      <c r="C16" s="1">
        <v>9</v>
      </c>
      <c r="D16" s="2">
        <v>-17.5</v>
      </c>
      <c r="E16" s="2">
        <v>141.1</v>
      </c>
      <c r="F16" s="28">
        <v>1116000</v>
      </c>
      <c r="G16" s="34">
        <f t="shared" si="0"/>
        <v>825</v>
      </c>
    </row>
    <row r="17" spans="3:7" x14ac:dyDescent="0.2">
      <c r="C17" s="1">
        <v>10</v>
      </c>
      <c r="D17" s="2">
        <v>-17.8</v>
      </c>
      <c r="E17" s="2">
        <v>155.1</v>
      </c>
      <c r="F17" s="28">
        <v>636000</v>
      </c>
      <c r="G17" s="34">
        <f t="shared" si="0"/>
        <v>188</v>
      </c>
    </row>
    <row r="18" spans="3:7" x14ac:dyDescent="0.2">
      <c r="C18" s="1">
        <v>11</v>
      </c>
      <c r="D18" s="2">
        <v>-17.899999999999999</v>
      </c>
      <c r="E18" s="2">
        <v>153.80000000000001</v>
      </c>
      <c r="F18" s="28">
        <v>1200000</v>
      </c>
      <c r="G18" s="34">
        <f t="shared" si="0"/>
        <v>121</v>
      </c>
    </row>
    <row r="19" spans="3:7" x14ac:dyDescent="0.2">
      <c r="C19" s="1">
        <v>12</v>
      </c>
      <c r="D19" s="2">
        <v>-18</v>
      </c>
      <c r="E19" s="2">
        <v>144.6</v>
      </c>
      <c r="F19" s="28">
        <v>148000</v>
      </c>
      <c r="G19" s="34">
        <f t="shared" si="0"/>
        <v>581</v>
      </c>
    </row>
    <row r="20" spans="3:7" x14ac:dyDescent="0.2">
      <c r="C20" s="1">
        <v>13</v>
      </c>
      <c r="D20" s="2">
        <v>-18.399999999999999</v>
      </c>
      <c r="E20" s="2">
        <v>142.4</v>
      </c>
      <c r="F20" s="28">
        <v>854000</v>
      </c>
      <c r="G20" s="34">
        <f t="shared" si="0"/>
        <v>728</v>
      </c>
    </row>
    <row r="21" spans="3:7" x14ac:dyDescent="0.2">
      <c r="C21" s="1">
        <v>14</v>
      </c>
      <c r="D21" s="2">
        <v>-18.899999999999999</v>
      </c>
      <c r="E21" s="2">
        <v>156.80000000000001</v>
      </c>
      <c r="F21" s="28">
        <v>1473000</v>
      </c>
      <c r="G21" s="34">
        <f t="shared" si="0"/>
        <v>271</v>
      </c>
    </row>
    <row r="22" spans="3:7" x14ac:dyDescent="0.2">
      <c r="C22" s="1">
        <v>15</v>
      </c>
      <c r="D22" s="2">
        <v>-19.3</v>
      </c>
      <c r="E22" s="2">
        <v>148.30000000000001</v>
      </c>
      <c r="F22" s="28">
        <v>615000</v>
      </c>
      <c r="G22" s="34">
        <f t="shared" si="0"/>
        <v>317</v>
      </c>
    </row>
    <row r="23" spans="3:7" x14ac:dyDescent="0.2">
      <c r="C23" s="1">
        <v>16</v>
      </c>
      <c r="D23" s="2">
        <v>-19.399999999999999</v>
      </c>
      <c r="E23" s="2">
        <v>152.9</v>
      </c>
      <c r="F23" s="28">
        <v>1145000</v>
      </c>
      <c r="G23" s="34">
        <f t="shared" si="0"/>
        <v>0</v>
      </c>
    </row>
    <row r="24" spans="3:7" x14ac:dyDescent="0.2">
      <c r="C24" s="1">
        <v>17</v>
      </c>
      <c r="D24" s="2">
        <v>-19.399999999999999</v>
      </c>
      <c r="E24" s="2">
        <v>142.80000000000001</v>
      </c>
      <c r="F24" s="28">
        <v>627000</v>
      </c>
      <c r="G24" s="34">
        <f t="shared" si="0"/>
        <v>697</v>
      </c>
    </row>
    <row r="25" spans="3:7" x14ac:dyDescent="0.2">
      <c r="C25" s="1">
        <v>18</v>
      </c>
      <c r="D25" s="2">
        <v>-19.899999999999999</v>
      </c>
      <c r="E25" s="2">
        <v>143.69999999999999</v>
      </c>
      <c r="F25" s="28">
        <v>542000</v>
      </c>
      <c r="G25" s="34">
        <f t="shared" si="0"/>
        <v>636</v>
      </c>
    </row>
    <row r="26" spans="3:7" x14ac:dyDescent="0.2">
      <c r="C26" s="1">
        <v>19</v>
      </c>
      <c r="D26" s="2">
        <v>-20.3</v>
      </c>
      <c r="E26" s="2">
        <v>152.5</v>
      </c>
      <c r="F26" s="28">
        <v>379000</v>
      </c>
      <c r="G26" s="34">
        <f t="shared" si="0"/>
        <v>68</v>
      </c>
    </row>
    <row r="27" spans="3:7" x14ac:dyDescent="0.2">
      <c r="C27" s="1">
        <v>20</v>
      </c>
      <c r="D27" s="2">
        <v>-21.2</v>
      </c>
      <c r="E27" s="2">
        <v>143.69999999999999</v>
      </c>
      <c r="F27" s="28">
        <v>964000</v>
      </c>
      <c r="G27" s="34">
        <f t="shared" si="0"/>
        <v>647</v>
      </c>
    </row>
    <row r="28" spans="3:7" x14ac:dyDescent="0.2">
      <c r="C28" s="1">
        <v>21</v>
      </c>
      <c r="D28" s="2">
        <v>-21.6</v>
      </c>
      <c r="E28" s="2">
        <v>155.6</v>
      </c>
      <c r="F28" s="28">
        <v>546000</v>
      </c>
      <c r="G28" s="34">
        <f t="shared" si="0"/>
        <v>240</v>
      </c>
    </row>
    <row r="29" spans="3:7" x14ac:dyDescent="0.2">
      <c r="C29" s="1">
        <v>22</v>
      </c>
      <c r="D29" s="2">
        <v>-22.6</v>
      </c>
      <c r="E29" s="2">
        <v>140.1</v>
      </c>
      <c r="F29" s="28">
        <v>706000</v>
      </c>
      <c r="G29" s="34">
        <f t="shared" si="0"/>
        <v>910</v>
      </c>
    </row>
    <row r="30" spans="3:7" x14ac:dyDescent="0.2">
      <c r="C30" s="1">
        <v>23</v>
      </c>
      <c r="D30" s="2">
        <v>-23.4</v>
      </c>
      <c r="E30" s="2">
        <v>155.80000000000001</v>
      </c>
      <c r="F30" s="28">
        <v>727000</v>
      </c>
      <c r="G30" s="34">
        <f t="shared" si="0"/>
        <v>341</v>
      </c>
    </row>
    <row r="31" spans="3:7" x14ac:dyDescent="0.2">
      <c r="C31" s="1">
        <v>24</v>
      </c>
      <c r="D31" s="2">
        <v>-24</v>
      </c>
      <c r="E31" s="2">
        <v>144.4</v>
      </c>
      <c r="F31" s="28">
        <v>669000</v>
      </c>
      <c r="G31" s="34">
        <f t="shared" si="0"/>
        <v>667</v>
      </c>
    </row>
    <row r="32" spans="3:7" ht="13.5" thickBot="1" x14ac:dyDescent="0.25">
      <c r="C32" s="3">
        <v>25</v>
      </c>
      <c r="D32" s="4">
        <v>-24.9</v>
      </c>
      <c r="E32" s="4">
        <v>146.4</v>
      </c>
      <c r="F32" s="28">
        <v>931000</v>
      </c>
      <c r="G32" s="35">
        <f t="shared" si="0"/>
        <v>588</v>
      </c>
    </row>
    <row r="33" spans="3:8" ht="15.75" thickBot="1" x14ac:dyDescent="0.3">
      <c r="C33" s="8" t="s">
        <v>29</v>
      </c>
      <c r="D33" s="42">
        <f>D23</f>
        <v>-19.399999999999999</v>
      </c>
      <c r="E33" s="42">
        <f>E23</f>
        <v>152.9</v>
      </c>
      <c r="F33" s="7"/>
      <c r="G33" s="18">
        <f>ROUND(SUMPRODUCT(G8:G32,F8:F32)/SUM(F8:F32),0)</f>
        <v>378</v>
      </c>
      <c r="H33" s="31" t="s">
        <v>31</v>
      </c>
    </row>
    <row r="34" spans="3:8" ht="13.5" thickBot="1" x14ac:dyDescent="0.25"/>
    <row r="35" spans="3:8" ht="13.5" thickBot="1" x14ac:dyDescent="0.25">
      <c r="F35" s="40" t="s">
        <v>32</v>
      </c>
      <c r="G35" s="7"/>
    </row>
    <row r="36" spans="3:8" x14ac:dyDescent="0.2">
      <c r="F36" s="36" t="s">
        <v>33</v>
      </c>
      <c r="G36" s="37">
        <f>SUMIF(G8:G32,"&lt;=100",F8:F32)/SUM(F8:F32)</f>
        <v>6.7246172174910648E-2</v>
      </c>
    </row>
    <row r="37" spans="3:8" x14ac:dyDescent="0.2">
      <c r="F37" s="36" t="s">
        <v>34</v>
      </c>
      <c r="G37" s="37">
        <f>SUMIF(G8:G32,"&lt;=200",F8:F32)/SUM(F8:F32)</f>
        <v>0.29016458544764595</v>
      </c>
    </row>
    <row r="38" spans="3:8" ht="13.5" thickBot="1" x14ac:dyDescent="0.25">
      <c r="F38" s="38" t="s">
        <v>35</v>
      </c>
      <c r="G38" s="39">
        <f>SUMIF(G8:G32,"&lt;=300",F8:F32)/SUM(F8:F32)</f>
        <v>0.48157790230772624</v>
      </c>
    </row>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8"/>
  <sheetViews>
    <sheetView topLeftCell="A2" workbookViewId="0">
      <selection activeCell="F35" sqref="F35"/>
    </sheetView>
  </sheetViews>
  <sheetFormatPr defaultRowHeight="12.75" x14ac:dyDescent="0.2"/>
  <cols>
    <col min="3" max="3" width="21.28515625" customWidth="1"/>
    <col min="6" max="6" width="18.140625" customWidth="1"/>
    <col min="7" max="7" width="27.28515625" customWidth="1"/>
  </cols>
  <sheetData>
    <row r="1" spans="3:7" ht="23.25" x14ac:dyDescent="0.35">
      <c r="C1" s="32" t="s">
        <v>36</v>
      </c>
      <c r="D1" s="31"/>
    </row>
    <row r="2" spans="3:7" x14ac:dyDescent="0.2">
      <c r="C2" s="31" t="s">
        <v>37</v>
      </c>
      <c r="D2" s="31" t="s">
        <v>44</v>
      </c>
    </row>
    <row r="3" spans="3:7" x14ac:dyDescent="0.2">
      <c r="D3" s="31" t="s">
        <v>48</v>
      </c>
    </row>
    <row r="6" spans="3:7" ht="13.5" thickBot="1" x14ac:dyDescent="0.25"/>
    <row r="7" spans="3:7" ht="13.5" thickBot="1" x14ac:dyDescent="0.25">
      <c r="C7" s="5" t="s">
        <v>0</v>
      </c>
      <c r="D7" s="6" t="s">
        <v>1</v>
      </c>
      <c r="E7" s="6" t="s">
        <v>2</v>
      </c>
      <c r="F7" s="7" t="s">
        <v>3</v>
      </c>
      <c r="G7" s="30" t="s">
        <v>30</v>
      </c>
    </row>
    <row r="8" spans="3:7" x14ac:dyDescent="0.2">
      <c r="C8" s="1">
        <v>1</v>
      </c>
      <c r="D8" s="2">
        <v>-16.600000000000001</v>
      </c>
      <c r="E8" s="2">
        <v>154.80000000000001</v>
      </c>
      <c r="F8" s="28">
        <v>1655000</v>
      </c>
      <c r="G8" s="33">
        <f>ROUND(69*SQRT((E8-$E$33)^2+(D8-$D$33)^2),0)</f>
        <v>113</v>
      </c>
    </row>
    <row r="9" spans="3:7" x14ac:dyDescent="0.2">
      <c r="C9" s="1">
        <v>2</v>
      </c>
      <c r="D9" s="2">
        <v>-16.7</v>
      </c>
      <c r="E9" s="2">
        <v>156.80000000000001</v>
      </c>
      <c r="F9" s="28">
        <v>2300000</v>
      </c>
      <c r="G9" s="34">
        <f t="shared" ref="G9:G32" si="0">ROUND(69*SQRT((E9-$E$33)^2+(D9-$D$33)^2),0)</f>
        <v>223</v>
      </c>
    </row>
    <row r="10" spans="3:7" x14ac:dyDescent="0.2">
      <c r="C10" s="1">
        <v>3</v>
      </c>
      <c r="D10" s="2">
        <v>-16.8</v>
      </c>
      <c r="E10" s="2">
        <v>153.19999999999999</v>
      </c>
      <c r="F10" s="28">
        <v>601000</v>
      </c>
      <c r="G10" s="34">
        <f t="shared" si="0"/>
        <v>86</v>
      </c>
    </row>
    <row r="11" spans="3:7" x14ac:dyDescent="0.2">
      <c r="C11" s="1">
        <v>4</v>
      </c>
      <c r="D11" s="2">
        <v>-17</v>
      </c>
      <c r="E11" s="2">
        <v>154</v>
      </c>
      <c r="F11" s="28">
        <v>1385000</v>
      </c>
      <c r="G11" s="34">
        <f t="shared" si="0"/>
        <v>64</v>
      </c>
    </row>
    <row r="12" spans="3:7" x14ac:dyDescent="0.2">
      <c r="C12" s="1">
        <v>5</v>
      </c>
      <c r="D12" s="2">
        <v>-17</v>
      </c>
      <c r="E12" s="2">
        <v>152</v>
      </c>
      <c r="F12" s="28">
        <v>1230000</v>
      </c>
      <c r="G12" s="34">
        <f t="shared" si="0"/>
        <v>139</v>
      </c>
    </row>
    <row r="13" spans="3:7" x14ac:dyDescent="0.2">
      <c r="C13" s="1">
        <v>6</v>
      </c>
      <c r="D13" s="2">
        <v>-17.2</v>
      </c>
      <c r="E13" s="2">
        <v>144.9</v>
      </c>
      <c r="F13" s="28">
        <v>665000</v>
      </c>
      <c r="G13" s="34">
        <f t="shared" si="0"/>
        <v>616</v>
      </c>
    </row>
    <row r="14" spans="3:7" x14ac:dyDescent="0.2">
      <c r="C14" s="1">
        <v>7</v>
      </c>
      <c r="D14" s="2">
        <v>-17.5</v>
      </c>
      <c r="E14" s="2">
        <v>155.69999999999999</v>
      </c>
      <c r="F14" s="28">
        <v>664000</v>
      </c>
      <c r="G14" s="34">
        <f t="shared" si="0"/>
        <v>134</v>
      </c>
    </row>
    <row r="15" spans="3:7" x14ac:dyDescent="0.2">
      <c r="C15" s="1">
        <v>8</v>
      </c>
      <c r="D15" s="2">
        <v>-17.399999999999999</v>
      </c>
      <c r="E15" s="2">
        <v>147.1</v>
      </c>
      <c r="F15" s="28">
        <v>885000</v>
      </c>
      <c r="G15" s="34">
        <f t="shared" si="0"/>
        <v>464</v>
      </c>
    </row>
    <row r="16" spans="3:7" x14ac:dyDescent="0.2">
      <c r="C16" s="1">
        <v>9</v>
      </c>
      <c r="D16" s="2">
        <v>-17.5</v>
      </c>
      <c r="E16" s="2">
        <v>141.1</v>
      </c>
      <c r="F16" s="28">
        <v>1116000</v>
      </c>
      <c r="G16" s="34">
        <f t="shared" si="0"/>
        <v>877</v>
      </c>
    </row>
    <row r="17" spans="3:7" x14ac:dyDescent="0.2">
      <c r="C17" s="1">
        <v>10</v>
      </c>
      <c r="D17" s="2">
        <v>-17.8</v>
      </c>
      <c r="E17" s="2">
        <v>155.1</v>
      </c>
      <c r="F17" s="28">
        <v>636000</v>
      </c>
      <c r="G17" s="34">
        <f t="shared" si="0"/>
        <v>90</v>
      </c>
    </row>
    <row r="18" spans="3:7" x14ac:dyDescent="0.2">
      <c r="C18" s="1">
        <v>11</v>
      </c>
      <c r="D18" s="2">
        <v>-17.899999999999999</v>
      </c>
      <c r="E18" s="2">
        <v>153.80000000000001</v>
      </c>
      <c r="F18" s="28">
        <v>1200000</v>
      </c>
      <c r="G18" s="34">
        <f t="shared" si="0"/>
        <v>0</v>
      </c>
    </row>
    <row r="19" spans="3:7" x14ac:dyDescent="0.2">
      <c r="C19" s="1">
        <v>12</v>
      </c>
      <c r="D19" s="2">
        <v>-18</v>
      </c>
      <c r="E19" s="2">
        <v>144.6</v>
      </c>
      <c r="F19" s="28">
        <v>148000</v>
      </c>
      <c r="G19" s="34">
        <f t="shared" si="0"/>
        <v>635</v>
      </c>
    </row>
    <row r="20" spans="3:7" x14ac:dyDescent="0.2">
      <c r="C20" s="1">
        <v>13</v>
      </c>
      <c r="D20" s="2">
        <v>-18.399999999999999</v>
      </c>
      <c r="E20" s="2">
        <v>142.4</v>
      </c>
      <c r="F20" s="28">
        <v>854000</v>
      </c>
      <c r="G20" s="34">
        <f t="shared" si="0"/>
        <v>787</v>
      </c>
    </row>
    <row r="21" spans="3:7" x14ac:dyDescent="0.2">
      <c r="C21" s="1">
        <v>14</v>
      </c>
      <c r="D21" s="2">
        <v>-18.899999999999999</v>
      </c>
      <c r="E21" s="2">
        <v>156.80000000000001</v>
      </c>
      <c r="F21" s="28">
        <v>1473000</v>
      </c>
      <c r="G21" s="34">
        <f t="shared" si="0"/>
        <v>218</v>
      </c>
    </row>
    <row r="22" spans="3:7" x14ac:dyDescent="0.2">
      <c r="C22" s="1">
        <v>15</v>
      </c>
      <c r="D22" s="2">
        <v>-19.3</v>
      </c>
      <c r="E22" s="2">
        <v>148.30000000000001</v>
      </c>
      <c r="F22" s="28">
        <v>615000</v>
      </c>
      <c r="G22" s="34">
        <f t="shared" si="0"/>
        <v>392</v>
      </c>
    </row>
    <row r="23" spans="3:7" x14ac:dyDescent="0.2">
      <c r="C23" s="1">
        <v>16</v>
      </c>
      <c r="D23" s="2">
        <v>-19.399999999999999</v>
      </c>
      <c r="E23" s="2">
        <v>152.9</v>
      </c>
      <c r="F23" s="28">
        <v>1145000</v>
      </c>
      <c r="G23" s="34">
        <f t="shared" si="0"/>
        <v>121</v>
      </c>
    </row>
    <row r="24" spans="3:7" x14ac:dyDescent="0.2">
      <c r="C24" s="1">
        <v>17</v>
      </c>
      <c r="D24" s="2">
        <v>-19.399999999999999</v>
      </c>
      <c r="E24" s="2">
        <v>142.80000000000001</v>
      </c>
      <c r="F24" s="28">
        <v>627000</v>
      </c>
      <c r="G24" s="34">
        <f t="shared" si="0"/>
        <v>766</v>
      </c>
    </row>
    <row r="25" spans="3:7" x14ac:dyDescent="0.2">
      <c r="C25" s="1">
        <v>18</v>
      </c>
      <c r="D25" s="2">
        <v>-19.899999999999999</v>
      </c>
      <c r="E25" s="2">
        <v>143.69999999999999</v>
      </c>
      <c r="F25" s="28">
        <v>542000</v>
      </c>
      <c r="G25" s="34">
        <f t="shared" si="0"/>
        <v>710</v>
      </c>
    </row>
    <row r="26" spans="3:7" x14ac:dyDescent="0.2">
      <c r="C26" s="1">
        <v>19</v>
      </c>
      <c r="D26" s="2">
        <v>-20.3</v>
      </c>
      <c r="E26" s="2">
        <v>152.5</v>
      </c>
      <c r="F26" s="28">
        <v>379000</v>
      </c>
      <c r="G26" s="34">
        <f t="shared" si="0"/>
        <v>188</v>
      </c>
    </row>
    <row r="27" spans="3:7" x14ac:dyDescent="0.2">
      <c r="C27" s="1">
        <v>20</v>
      </c>
      <c r="D27" s="2">
        <v>-21.2</v>
      </c>
      <c r="E27" s="2">
        <v>143.69999999999999</v>
      </c>
      <c r="F27" s="28">
        <v>964000</v>
      </c>
      <c r="G27" s="34">
        <f t="shared" si="0"/>
        <v>733</v>
      </c>
    </row>
    <row r="28" spans="3:7" x14ac:dyDescent="0.2">
      <c r="C28" s="1">
        <v>21</v>
      </c>
      <c r="D28" s="2">
        <v>-21.6</v>
      </c>
      <c r="E28" s="2">
        <v>155.6</v>
      </c>
      <c r="F28" s="28">
        <v>546000</v>
      </c>
      <c r="G28" s="34">
        <f t="shared" si="0"/>
        <v>284</v>
      </c>
    </row>
    <row r="29" spans="3:7" x14ac:dyDescent="0.2">
      <c r="C29" s="1">
        <v>22</v>
      </c>
      <c r="D29" s="2">
        <v>-22.6</v>
      </c>
      <c r="E29" s="2">
        <v>140.1</v>
      </c>
      <c r="F29" s="28">
        <v>706000</v>
      </c>
      <c r="G29" s="34">
        <f t="shared" si="0"/>
        <v>999</v>
      </c>
    </row>
    <row r="30" spans="3:7" x14ac:dyDescent="0.2">
      <c r="C30" s="1">
        <v>23</v>
      </c>
      <c r="D30" s="2">
        <v>-23.4</v>
      </c>
      <c r="E30" s="2">
        <v>155.80000000000001</v>
      </c>
      <c r="F30" s="28">
        <v>727000</v>
      </c>
      <c r="G30" s="34">
        <f t="shared" si="0"/>
        <v>404</v>
      </c>
    </row>
    <row r="31" spans="3:7" x14ac:dyDescent="0.2">
      <c r="C31" s="1">
        <v>24</v>
      </c>
      <c r="D31" s="2">
        <v>-24</v>
      </c>
      <c r="E31" s="2">
        <v>144.4</v>
      </c>
      <c r="F31" s="28">
        <v>669000</v>
      </c>
      <c r="G31" s="34">
        <f t="shared" si="0"/>
        <v>773</v>
      </c>
    </row>
    <row r="32" spans="3:7" ht="13.5" thickBot="1" x14ac:dyDescent="0.25">
      <c r="C32" s="3">
        <v>25</v>
      </c>
      <c r="D32" s="4">
        <v>-24.9</v>
      </c>
      <c r="E32" s="4">
        <v>146.4</v>
      </c>
      <c r="F32" s="28">
        <v>931000</v>
      </c>
      <c r="G32" s="35">
        <f t="shared" si="0"/>
        <v>703</v>
      </c>
    </row>
    <row r="33" spans="3:8" ht="15.75" thickBot="1" x14ac:dyDescent="0.3">
      <c r="C33" s="8" t="s">
        <v>29</v>
      </c>
      <c r="D33" s="42">
        <f>D18</f>
        <v>-17.899999999999999</v>
      </c>
      <c r="E33" s="42">
        <f>E18</f>
        <v>153.80000000000001</v>
      </c>
      <c r="F33" s="7"/>
      <c r="G33" s="18">
        <f>ROUND(SUMPRODUCT(G8:G32,F8:F32)/SUM(F8:F32),0)</f>
        <v>370</v>
      </c>
      <c r="H33" s="31" t="s">
        <v>31</v>
      </c>
    </row>
    <row r="34" spans="3:8" ht="13.5" thickBot="1" x14ac:dyDescent="0.25"/>
    <row r="35" spans="3:8" ht="13.5" thickBot="1" x14ac:dyDescent="0.25">
      <c r="F35" s="40" t="s">
        <v>32</v>
      </c>
      <c r="G35" s="7"/>
    </row>
    <row r="36" spans="3:8" x14ac:dyDescent="0.2">
      <c r="F36" s="36" t="s">
        <v>33</v>
      </c>
      <c r="G36" s="37">
        <f>SUMIF(G8:G32,"&lt;=100",F8:F32)/SUM(F8:F32)</f>
        <v>0.16864492785597671</v>
      </c>
    </row>
    <row r="37" spans="3:8" x14ac:dyDescent="0.2">
      <c r="F37" s="36" t="s">
        <v>34</v>
      </c>
      <c r="G37" s="37">
        <f>SUMIF(G8:G32,"&lt;=200",F8:F32)/SUM(F8:F32)</f>
        <v>0.39248996161143712</v>
      </c>
    </row>
    <row r="38" spans="3:8" ht="13.5" thickBot="1" x14ac:dyDescent="0.25">
      <c r="F38" s="38" t="s">
        <v>35</v>
      </c>
      <c r="G38" s="39">
        <f>SUMIF(G8:G32,"&lt;=300",F8:F32)/SUM(F8:F32)</f>
        <v>0.58306490755857565</v>
      </c>
    </row>
  </sheetData>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E38"/>
  <sheetViews>
    <sheetView workbookViewId="0">
      <selection activeCell="E5" sqref="E5"/>
    </sheetView>
  </sheetViews>
  <sheetFormatPr defaultRowHeight="12.75" x14ac:dyDescent="0.2"/>
  <cols>
    <col min="6" max="6" width="18.7109375" customWidth="1"/>
    <col min="7" max="31" width="7.42578125" customWidth="1"/>
  </cols>
  <sheetData>
    <row r="1" spans="3:31" ht="23.25" x14ac:dyDescent="0.35">
      <c r="C1" s="32" t="s">
        <v>36</v>
      </c>
      <c r="D1" s="31"/>
    </row>
    <row r="2" spans="3:31" x14ac:dyDescent="0.2">
      <c r="C2" s="31" t="s">
        <v>37</v>
      </c>
      <c r="E2" s="31" t="s">
        <v>50</v>
      </c>
    </row>
    <row r="3" spans="3:31" x14ac:dyDescent="0.2">
      <c r="E3" s="31" t="s">
        <v>51</v>
      </c>
    </row>
    <row r="4" spans="3:31" x14ac:dyDescent="0.2">
      <c r="E4" s="31" t="s">
        <v>52</v>
      </c>
    </row>
    <row r="5" spans="3:31" ht="13.5" thickBot="1" x14ac:dyDescent="0.25"/>
    <row r="6" spans="3:31" ht="13.5" thickBot="1" x14ac:dyDescent="0.25">
      <c r="G6" s="43" t="s">
        <v>49</v>
      </c>
      <c r="H6" s="6"/>
      <c r="I6" s="6"/>
      <c r="J6" s="6"/>
      <c r="K6" s="6"/>
      <c r="L6" s="6"/>
      <c r="M6" s="6"/>
      <c r="N6" s="6"/>
      <c r="O6" s="6"/>
      <c r="P6" s="6"/>
      <c r="Q6" s="6"/>
      <c r="R6" s="6"/>
      <c r="S6" s="6"/>
      <c r="T6" s="6"/>
      <c r="U6" s="6"/>
      <c r="V6" s="6"/>
      <c r="W6" s="6"/>
      <c r="X6" s="6"/>
      <c r="Y6" s="6"/>
      <c r="Z6" s="6"/>
      <c r="AA6" s="6"/>
      <c r="AB6" s="6"/>
      <c r="AC6" s="6"/>
      <c r="AD6" s="6"/>
      <c r="AE6" s="7"/>
    </row>
    <row r="7" spans="3:31" ht="13.5" thickBot="1" x14ac:dyDescent="0.25">
      <c r="C7" s="5" t="s">
        <v>0</v>
      </c>
      <c r="D7" s="6" t="s">
        <v>1</v>
      </c>
      <c r="E7" s="6" t="s">
        <v>2</v>
      </c>
      <c r="F7" s="7" t="s">
        <v>3</v>
      </c>
      <c r="G7" s="24" t="s">
        <v>4</v>
      </c>
      <c r="H7" s="25" t="s">
        <v>5</v>
      </c>
      <c r="I7" s="25" t="s">
        <v>6</v>
      </c>
      <c r="J7" s="25" t="s">
        <v>7</v>
      </c>
      <c r="K7" s="25" t="s">
        <v>8</v>
      </c>
      <c r="L7" s="25" t="s">
        <v>9</v>
      </c>
      <c r="M7" s="25" t="s">
        <v>10</v>
      </c>
      <c r="N7" s="25" t="s">
        <v>11</v>
      </c>
      <c r="O7" s="25" t="s">
        <v>12</v>
      </c>
      <c r="P7" s="25" t="s">
        <v>13</v>
      </c>
      <c r="Q7" s="25" t="s">
        <v>14</v>
      </c>
      <c r="R7" s="25" t="s">
        <v>15</v>
      </c>
      <c r="S7" s="25" t="s">
        <v>16</v>
      </c>
      <c r="T7" s="25" t="s">
        <v>17</v>
      </c>
      <c r="U7" s="25" t="s">
        <v>18</v>
      </c>
      <c r="V7" s="25" t="s">
        <v>19</v>
      </c>
      <c r="W7" s="25" t="s">
        <v>20</v>
      </c>
      <c r="X7" s="25" t="s">
        <v>21</v>
      </c>
      <c r="Y7" s="25" t="s">
        <v>22</v>
      </c>
      <c r="Z7" s="25" t="s">
        <v>23</v>
      </c>
      <c r="AA7" s="25" t="s">
        <v>24</v>
      </c>
      <c r="AB7" s="25" t="s">
        <v>25</v>
      </c>
      <c r="AC7" s="25" t="s">
        <v>26</v>
      </c>
      <c r="AD7" s="25" t="s">
        <v>27</v>
      </c>
      <c r="AE7" s="26" t="s">
        <v>28</v>
      </c>
    </row>
    <row r="8" spans="3:31" x14ac:dyDescent="0.2">
      <c r="C8" s="1">
        <v>1</v>
      </c>
      <c r="D8" s="2">
        <v>-16.600000000000001</v>
      </c>
      <c r="E8" s="2">
        <v>154.80000000000001</v>
      </c>
      <c r="F8" s="15">
        <v>1655000</v>
      </c>
      <c r="G8" s="19">
        <f>ROUND(69*SQRT(($E8-$E$8)^2+($D8-$D$8)^2),0)</f>
        <v>0</v>
      </c>
      <c r="H8" s="20">
        <f>ROUND(69*SQRT(($E8-$E$9)^2+($D8-$D$9)^2),0)</f>
        <v>138</v>
      </c>
      <c r="I8" s="20">
        <f>ROUND(69*SQRT(($E8-$E$10)^2+($D8-$D$10)^2),0)</f>
        <v>111</v>
      </c>
      <c r="J8" s="20">
        <f>ROUND(69*SQRT(($E8-$E$11)^2+($D8-$D$11)^2),0)</f>
        <v>62</v>
      </c>
      <c r="K8" s="20">
        <f>ROUND(69*SQRT(($E8-$E$12)^2+($D8-$D$12)^2),0)</f>
        <v>195</v>
      </c>
      <c r="L8" s="20">
        <f>ROUND(69*SQRT(($E8-$E$13)^2+($D8-$D$13)^2),0)</f>
        <v>684</v>
      </c>
      <c r="M8" s="20">
        <f>ROUND(69*SQRT(($E8-$E$14)^2+($D8-$D$14)^2),0)</f>
        <v>88</v>
      </c>
      <c r="N8" s="20">
        <f>ROUND(69*SQRT(($E8-$E$15)^2+($D8-$D$15)^2),0)</f>
        <v>534</v>
      </c>
      <c r="O8" s="20">
        <f>ROUND(69*SQRT(($E8-$E$16)^2+($D8-$D$16)^2),0)</f>
        <v>947</v>
      </c>
      <c r="P8" s="20">
        <f>ROUND(69*SQRT(($E8-$E$17)^2+($D8-$D$17)^2),0)</f>
        <v>85</v>
      </c>
      <c r="Q8" s="20">
        <f>ROUND(69*SQRT(($E8-$E$18)^2+($D8-$D$18)^2),0)</f>
        <v>113</v>
      </c>
      <c r="R8" s="20">
        <f>ROUND(69*SQRT(($E8-$E$19)^2+($D8-$D$19)^2),0)</f>
        <v>710</v>
      </c>
      <c r="S8" s="20">
        <f>ROUND(69*SQRT(($E8-$E$20)^2+($D8-$D$20)^2),0)</f>
        <v>865</v>
      </c>
      <c r="T8" s="20">
        <f>ROUND(69*SQRT(($E8-$E$21)^2+($D8-$D$21)^2),0)</f>
        <v>210</v>
      </c>
      <c r="U8" s="20">
        <f>ROUND(69*SQRT(($E8-$E$22)^2+($D8-$D$22)^2),0)</f>
        <v>486</v>
      </c>
      <c r="V8" s="20">
        <f>ROUND(69*SQRT(($E8-$E$23)^2+($D8-$D$23)^2),0)</f>
        <v>233</v>
      </c>
      <c r="W8" s="20">
        <f>ROUND(69*SQRT(($E8-$E$24)^2+($D8-$D$24)^2),0)</f>
        <v>850</v>
      </c>
      <c r="X8" s="20">
        <f>ROUND(69*SQRT(($E8-$E$25)^2+($D8-$D$25)^2),0)</f>
        <v>799</v>
      </c>
      <c r="Y8" s="20">
        <f>ROUND(69*SQRT(($E8-$E$26)^2+($D8-$D$26)^2),0)</f>
        <v>301</v>
      </c>
      <c r="Z8" s="20">
        <f>ROUND(69*SQRT(($E8-$E$27)^2+($D8-$D$27)^2),0)</f>
        <v>829</v>
      </c>
      <c r="AA8" s="20">
        <f>ROUND(69*SQRT(($E8-$E$28)^2+($D8-$D$28)^2),0)</f>
        <v>349</v>
      </c>
      <c r="AB8" s="20">
        <f>ROUND(69*SQRT(($E8-$E$29)^2+($D8-$D$29)^2),0)</f>
        <v>1096</v>
      </c>
      <c r="AC8" s="20">
        <f>ROUND(69*SQRT(($E8-$E$30)^2+($D8-$D$30)^2),0)</f>
        <v>474</v>
      </c>
      <c r="AD8" s="20">
        <f>ROUND(69*SQRT(($E8-$E$31)^2+($D8-$D$31)^2),0)</f>
        <v>881</v>
      </c>
      <c r="AE8" s="11">
        <f>ROUND(69*SQRT(($E8-$E$32)^2+($D8-$D$32)^2),0)</f>
        <v>815</v>
      </c>
    </row>
    <row r="9" spans="3:31" x14ac:dyDescent="0.2">
      <c r="C9" s="1">
        <v>2</v>
      </c>
      <c r="D9" s="2">
        <v>-16.7</v>
      </c>
      <c r="E9" s="2">
        <v>156.80000000000001</v>
      </c>
      <c r="F9" s="15">
        <v>2300000</v>
      </c>
      <c r="G9" s="21">
        <f t="shared" ref="G9:G32" si="0">ROUND(69*SQRT(($E9-$E$8)^2+($D9-$D$8)^2),0)</f>
        <v>138</v>
      </c>
      <c r="H9" s="17">
        <f t="shared" ref="H9:H32" si="1">ROUND(69*SQRT(($E9-$E$9)^2+($D9-$D$9)^2),0)</f>
        <v>0</v>
      </c>
      <c r="I9" s="17">
        <f t="shared" ref="I9:I32" si="2">ROUND(69*SQRT(($E9-$E$10)^2+($D9-$D$10)^2),0)</f>
        <v>248</v>
      </c>
      <c r="J9" s="17">
        <f t="shared" ref="J9:J32" si="3">ROUND(69*SQRT(($E9-$E$11)^2+($D9-$D$11)^2),0)</f>
        <v>194</v>
      </c>
      <c r="K9" s="17">
        <f t="shared" ref="K9:K32" si="4">ROUND(69*SQRT(($E9-$E$12)^2+($D9-$D$12)^2),0)</f>
        <v>332</v>
      </c>
      <c r="L9" s="17">
        <f t="shared" ref="L9:L32" si="5">ROUND(69*SQRT(($E9-$E$13)^2+($D9-$D$13)^2),0)</f>
        <v>822</v>
      </c>
      <c r="M9" s="17">
        <f t="shared" ref="M9:M32" si="6">ROUND(69*SQRT(($E9-$E$14)^2+($D9-$D$14)^2),0)</f>
        <v>94</v>
      </c>
      <c r="N9" s="17">
        <f t="shared" ref="N9:N32" si="7">ROUND(69*SQRT(($E9-$E$15)^2+($D9-$D$15)^2),0)</f>
        <v>671</v>
      </c>
      <c r="O9" s="17">
        <f t="shared" ref="O9:O32" si="8">ROUND(69*SQRT(($E9-$E$16)^2+($D9-$D$16)^2),0)</f>
        <v>1085</v>
      </c>
      <c r="P9" s="17">
        <f t="shared" ref="P9:P32" si="9">ROUND(69*SQRT(($E9-$E$17)^2+($D9-$D$17)^2),0)</f>
        <v>140</v>
      </c>
      <c r="Q9" s="17">
        <f t="shared" ref="Q9:Q32" si="10">ROUND(69*SQRT(($E9-$E$18)^2+($D9-$D$18)^2),0)</f>
        <v>223</v>
      </c>
      <c r="R9" s="17">
        <f t="shared" ref="R9:R32" si="11">ROUND(69*SQRT(($E9-$E$19)^2+($D9-$D$19)^2),0)</f>
        <v>847</v>
      </c>
      <c r="S9" s="17">
        <f t="shared" ref="S9:S32" si="12">ROUND(69*SQRT(($E9-$E$20)^2+($D9-$D$20)^2),0)</f>
        <v>1001</v>
      </c>
      <c r="T9" s="17">
        <f t="shared" ref="T9:T32" si="13">ROUND(69*SQRT(($E9-$E$21)^2+($D9-$D$21)^2),0)</f>
        <v>152</v>
      </c>
      <c r="U9" s="17">
        <f t="shared" ref="U9:U32" si="14">ROUND(69*SQRT(($E9-$E$22)^2+($D9-$D$22)^2),0)</f>
        <v>613</v>
      </c>
      <c r="V9" s="17">
        <f t="shared" ref="V9:V32" si="15">ROUND(69*SQRT(($E9-$E$23)^2+($D9-$D$23)^2),0)</f>
        <v>327</v>
      </c>
      <c r="W9" s="17">
        <f t="shared" ref="W9:W32" si="16">ROUND(69*SQRT(($E9-$E$24)^2+($D9-$D$24)^2),0)</f>
        <v>984</v>
      </c>
      <c r="X9" s="17">
        <f t="shared" ref="X9:X32" si="17">ROUND(69*SQRT(($E9-$E$25)^2+($D9-$D$25)^2),0)</f>
        <v>930</v>
      </c>
      <c r="Y9" s="17">
        <f t="shared" ref="Y9:Y32" si="18">ROUND(69*SQRT(($E9-$E$26)^2+($D9-$D$26)^2),0)</f>
        <v>387</v>
      </c>
      <c r="Z9" s="17">
        <f t="shared" ref="Z9:Z32" si="19">ROUND(69*SQRT(($E9-$E$27)^2+($D9-$D$27)^2),0)</f>
        <v>956</v>
      </c>
      <c r="AA9" s="17">
        <f t="shared" ref="AA9:AA32" si="20">ROUND(69*SQRT(($E9-$E$28)^2+($D9-$D$28)^2),0)</f>
        <v>348</v>
      </c>
      <c r="AB9" s="17">
        <f t="shared" ref="AB9:AB32" si="21">ROUND(69*SQRT(($E9-$E$29)^2+($D9-$D$29)^2),0)</f>
        <v>1222</v>
      </c>
      <c r="AC9" s="17">
        <f t="shared" ref="AC9:AC32" si="22">ROUND(69*SQRT(($E9-$E$30)^2+($D9-$D$30)^2),0)</f>
        <v>467</v>
      </c>
      <c r="AD9" s="17">
        <f t="shared" ref="AD9:AD32" si="23">ROUND(69*SQRT(($E9-$E$31)^2+($D9-$D$31)^2),0)</f>
        <v>993</v>
      </c>
      <c r="AE9" s="12">
        <f t="shared" ref="AE9:AE32" si="24">ROUND(69*SQRT(($E9-$E$32)^2+($D9-$D$32)^2),0)</f>
        <v>914</v>
      </c>
    </row>
    <row r="10" spans="3:31" x14ac:dyDescent="0.2">
      <c r="C10" s="1">
        <v>3</v>
      </c>
      <c r="D10" s="2">
        <v>-16.8</v>
      </c>
      <c r="E10" s="2">
        <v>153.19999999999999</v>
      </c>
      <c r="F10" s="15">
        <v>601000</v>
      </c>
      <c r="G10" s="21">
        <f t="shared" si="0"/>
        <v>111</v>
      </c>
      <c r="H10" s="17">
        <f t="shared" si="1"/>
        <v>248</v>
      </c>
      <c r="I10" s="17">
        <f t="shared" si="2"/>
        <v>0</v>
      </c>
      <c r="J10" s="17">
        <f t="shared" si="3"/>
        <v>57</v>
      </c>
      <c r="K10" s="17">
        <f t="shared" si="4"/>
        <v>84</v>
      </c>
      <c r="L10" s="17">
        <f t="shared" si="5"/>
        <v>573</v>
      </c>
      <c r="M10" s="17">
        <f t="shared" si="6"/>
        <v>179</v>
      </c>
      <c r="N10" s="17">
        <f t="shared" si="7"/>
        <v>423</v>
      </c>
      <c r="O10" s="17">
        <f t="shared" si="8"/>
        <v>836</v>
      </c>
      <c r="P10" s="17">
        <f t="shared" si="9"/>
        <v>148</v>
      </c>
      <c r="Q10" s="17">
        <f t="shared" si="10"/>
        <v>86</v>
      </c>
      <c r="R10" s="17">
        <f t="shared" si="11"/>
        <v>599</v>
      </c>
      <c r="S10" s="17">
        <f t="shared" si="12"/>
        <v>753</v>
      </c>
      <c r="T10" s="17">
        <f t="shared" si="13"/>
        <v>288</v>
      </c>
      <c r="U10" s="17">
        <f t="shared" si="14"/>
        <v>380</v>
      </c>
      <c r="V10" s="17">
        <f t="shared" si="15"/>
        <v>181</v>
      </c>
      <c r="W10" s="17">
        <f t="shared" si="16"/>
        <v>740</v>
      </c>
      <c r="X10" s="17">
        <f t="shared" si="17"/>
        <v>690</v>
      </c>
      <c r="Y10" s="17">
        <f t="shared" si="18"/>
        <v>246</v>
      </c>
      <c r="Z10" s="17">
        <f t="shared" si="19"/>
        <v>722</v>
      </c>
      <c r="AA10" s="17">
        <f t="shared" si="20"/>
        <v>370</v>
      </c>
      <c r="AB10" s="17">
        <f t="shared" si="21"/>
        <v>989</v>
      </c>
      <c r="AC10" s="17">
        <f t="shared" si="22"/>
        <v>489</v>
      </c>
      <c r="AD10" s="17">
        <f t="shared" si="23"/>
        <v>785</v>
      </c>
      <c r="AE10" s="12">
        <f t="shared" si="24"/>
        <v>730</v>
      </c>
    </row>
    <row r="11" spans="3:31" x14ac:dyDescent="0.2">
      <c r="C11" s="1">
        <v>4</v>
      </c>
      <c r="D11" s="2">
        <v>-17</v>
      </c>
      <c r="E11" s="2">
        <v>154</v>
      </c>
      <c r="F11" s="15">
        <v>1385000</v>
      </c>
      <c r="G11" s="21">
        <f t="shared" si="0"/>
        <v>62</v>
      </c>
      <c r="H11" s="17">
        <f t="shared" si="1"/>
        <v>194</v>
      </c>
      <c r="I11" s="17">
        <f t="shared" si="2"/>
        <v>57</v>
      </c>
      <c r="J11" s="17">
        <f t="shared" si="3"/>
        <v>0</v>
      </c>
      <c r="K11" s="17">
        <f t="shared" si="4"/>
        <v>138</v>
      </c>
      <c r="L11" s="17">
        <f t="shared" si="5"/>
        <v>628</v>
      </c>
      <c r="M11" s="17">
        <f t="shared" si="6"/>
        <v>122</v>
      </c>
      <c r="N11" s="17">
        <f t="shared" si="7"/>
        <v>477</v>
      </c>
      <c r="O11" s="17">
        <f t="shared" si="8"/>
        <v>891</v>
      </c>
      <c r="P11" s="17">
        <f t="shared" si="9"/>
        <v>94</v>
      </c>
      <c r="Q11" s="17">
        <f t="shared" si="10"/>
        <v>64</v>
      </c>
      <c r="R11" s="17">
        <f t="shared" si="11"/>
        <v>652</v>
      </c>
      <c r="S11" s="17">
        <f t="shared" si="12"/>
        <v>806</v>
      </c>
      <c r="T11" s="17">
        <f t="shared" si="13"/>
        <v>233</v>
      </c>
      <c r="U11" s="17">
        <f t="shared" si="14"/>
        <v>424</v>
      </c>
      <c r="V11" s="17">
        <f t="shared" si="15"/>
        <v>182</v>
      </c>
      <c r="W11" s="17">
        <f t="shared" si="16"/>
        <v>790</v>
      </c>
      <c r="X11" s="17">
        <f t="shared" si="17"/>
        <v>738</v>
      </c>
      <c r="Y11" s="17">
        <f t="shared" si="18"/>
        <v>250</v>
      </c>
      <c r="Z11" s="17">
        <f t="shared" si="19"/>
        <v>768</v>
      </c>
      <c r="AA11" s="17">
        <f t="shared" si="20"/>
        <v>336</v>
      </c>
      <c r="AB11" s="17">
        <f t="shared" si="21"/>
        <v>1034</v>
      </c>
      <c r="AC11" s="17">
        <f t="shared" si="22"/>
        <v>459</v>
      </c>
      <c r="AD11" s="17">
        <f t="shared" si="23"/>
        <v>820</v>
      </c>
      <c r="AE11" s="12">
        <f t="shared" si="24"/>
        <v>756</v>
      </c>
    </row>
    <row r="12" spans="3:31" x14ac:dyDescent="0.2">
      <c r="C12" s="1">
        <v>5</v>
      </c>
      <c r="D12" s="2">
        <v>-17</v>
      </c>
      <c r="E12" s="2">
        <v>152</v>
      </c>
      <c r="F12" s="15">
        <v>1230000</v>
      </c>
      <c r="G12" s="21">
        <f t="shared" si="0"/>
        <v>195</v>
      </c>
      <c r="H12" s="17">
        <f t="shared" si="1"/>
        <v>332</v>
      </c>
      <c r="I12" s="17">
        <f t="shared" si="2"/>
        <v>84</v>
      </c>
      <c r="J12" s="17">
        <f t="shared" si="3"/>
        <v>138</v>
      </c>
      <c r="K12" s="17">
        <f t="shared" si="4"/>
        <v>0</v>
      </c>
      <c r="L12" s="17">
        <f t="shared" si="5"/>
        <v>490</v>
      </c>
      <c r="M12" s="17">
        <f t="shared" si="6"/>
        <v>258</v>
      </c>
      <c r="N12" s="17">
        <f t="shared" si="7"/>
        <v>339</v>
      </c>
      <c r="O12" s="17">
        <f t="shared" si="8"/>
        <v>753</v>
      </c>
      <c r="P12" s="17">
        <f t="shared" si="9"/>
        <v>221</v>
      </c>
      <c r="Q12" s="17">
        <f t="shared" si="10"/>
        <v>139</v>
      </c>
      <c r="R12" s="17">
        <f t="shared" si="11"/>
        <v>515</v>
      </c>
      <c r="S12" s="17">
        <f t="shared" si="12"/>
        <v>669</v>
      </c>
      <c r="T12" s="17">
        <f t="shared" si="13"/>
        <v>356</v>
      </c>
      <c r="U12" s="17">
        <f t="shared" si="14"/>
        <v>301</v>
      </c>
      <c r="V12" s="17">
        <f t="shared" si="15"/>
        <v>177</v>
      </c>
      <c r="W12" s="17">
        <f t="shared" si="16"/>
        <v>656</v>
      </c>
      <c r="X12" s="17">
        <f t="shared" si="17"/>
        <v>607</v>
      </c>
      <c r="Y12" s="17">
        <f t="shared" si="18"/>
        <v>230</v>
      </c>
      <c r="Z12" s="17">
        <f t="shared" si="19"/>
        <v>642</v>
      </c>
      <c r="AA12" s="17">
        <f t="shared" si="20"/>
        <v>403</v>
      </c>
      <c r="AB12" s="17">
        <f t="shared" si="21"/>
        <v>907</v>
      </c>
      <c r="AC12" s="17">
        <f t="shared" si="22"/>
        <v>514</v>
      </c>
      <c r="AD12" s="17">
        <f t="shared" si="23"/>
        <v>713</v>
      </c>
      <c r="AE12" s="12">
        <f t="shared" si="24"/>
        <v>668</v>
      </c>
    </row>
    <row r="13" spans="3:31" x14ac:dyDescent="0.2">
      <c r="C13" s="1">
        <v>6</v>
      </c>
      <c r="D13" s="2">
        <v>-17.2</v>
      </c>
      <c r="E13" s="2">
        <v>144.9</v>
      </c>
      <c r="F13" s="15">
        <v>665000</v>
      </c>
      <c r="G13" s="21">
        <f t="shared" si="0"/>
        <v>684</v>
      </c>
      <c r="H13" s="17">
        <f t="shared" si="1"/>
        <v>822</v>
      </c>
      <c r="I13" s="17">
        <f t="shared" si="2"/>
        <v>573</v>
      </c>
      <c r="J13" s="17">
        <f t="shared" si="3"/>
        <v>628</v>
      </c>
      <c r="K13" s="17">
        <f t="shared" si="4"/>
        <v>490</v>
      </c>
      <c r="L13" s="17">
        <f t="shared" si="5"/>
        <v>0</v>
      </c>
      <c r="M13" s="17">
        <f t="shared" si="6"/>
        <v>745</v>
      </c>
      <c r="N13" s="17">
        <f t="shared" si="7"/>
        <v>152</v>
      </c>
      <c r="O13" s="17">
        <f t="shared" si="8"/>
        <v>263</v>
      </c>
      <c r="P13" s="17">
        <f t="shared" si="9"/>
        <v>705</v>
      </c>
      <c r="Q13" s="17">
        <f t="shared" si="10"/>
        <v>616</v>
      </c>
      <c r="R13" s="17">
        <f t="shared" si="11"/>
        <v>59</v>
      </c>
      <c r="S13" s="17">
        <f t="shared" si="12"/>
        <v>191</v>
      </c>
      <c r="T13" s="17">
        <f t="shared" si="13"/>
        <v>829</v>
      </c>
      <c r="U13" s="17">
        <f t="shared" si="14"/>
        <v>276</v>
      </c>
      <c r="V13" s="17">
        <f t="shared" si="15"/>
        <v>572</v>
      </c>
      <c r="W13" s="17">
        <f t="shared" si="16"/>
        <v>210</v>
      </c>
      <c r="X13" s="17">
        <f t="shared" si="17"/>
        <v>204</v>
      </c>
      <c r="Y13" s="17">
        <f t="shared" si="18"/>
        <v>566</v>
      </c>
      <c r="Z13" s="17">
        <f t="shared" si="19"/>
        <v>288</v>
      </c>
      <c r="AA13" s="17">
        <f t="shared" si="20"/>
        <v>798</v>
      </c>
      <c r="AB13" s="17">
        <f t="shared" si="21"/>
        <v>499</v>
      </c>
      <c r="AC13" s="17">
        <f t="shared" si="22"/>
        <v>865</v>
      </c>
      <c r="AD13" s="17">
        <f t="shared" si="23"/>
        <v>470</v>
      </c>
      <c r="AE13" s="12">
        <f t="shared" si="24"/>
        <v>541</v>
      </c>
    </row>
    <row r="14" spans="3:31" x14ac:dyDescent="0.2">
      <c r="C14" s="1">
        <v>7</v>
      </c>
      <c r="D14" s="2">
        <v>-17.5</v>
      </c>
      <c r="E14" s="2">
        <v>155.69999999999999</v>
      </c>
      <c r="F14" s="15">
        <v>664000</v>
      </c>
      <c r="G14" s="21">
        <f t="shared" si="0"/>
        <v>88</v>
      </c>
      <c r="H14" s="17">
        <f t="shared" si="1"/>
        <v>94</v>
      </c>
      <c r="I14" s="17">
        <f t="shared" si="2"/>
        <v>179</v>
      </c>
      <c r="J14" s="17">
        <f t="shared" si="3"/>
        <v>122</v>
      </c>
      <c r="K14" s="17">
        <f t="shared" si="4"/>
        <v>258</v>
      </c>
      <c r="L14" s="17">
        <f t="shared" si="5"/>
        <v>745</v>
      </c>
      <c r="M14" s="17">
        <f t="shared" si="6"/>
        <v>0</v>
      </c>
      <c r="N14" s="17">
        <f t="shared" si="7"/>
        <v>593</v>
      </c>
      <c r="O14" s="17">
        <f t="shared" si="8"/>
        <v>1007</v>
      </c>
      <c r="P14" s="17">
        <f t="shared" si="9"/>
        <v>46</v>
      </c>
      <c r="Q14" s="17">
        <f t="shared" si="10"/>
        <v>134</v>
      </c>
      <c r="R14" s="17">
        <f t="shared" si="11"/>
        <v>767</v>
      </c>
      <c r="S14" s="17">
        <f t="shared" si="12"/>
        <v>920</v>
      </c>
      <c r="T14" s="17">
        <f t="shared" si="13"/>
        <v>123</v>
      </c>
      <c r="U14" s="17">
        <f t="shared" si="14"/>
        <v>525</v>
      </c>
      <c r="V14" s="17">
        <f t="shared" si="15"/>
        <v>233</v>
      </c>
      <c r="W14" s="17">
        <f t="shared" si="16"/>
        <v>900</v>
      </c>
      <c r="X14" s="17">
        <f t="shared" si="17"/>
        <v>844</v>
      </c>
      <c r="Y14" s="17">
        <f t="shared" si="18"/>
        <v>293</v>
      </c>
      <c r="Z14" s="17">
        <f t="shared" si="19"/>
        <v>866</v>
      </c>
      <c r="AA14" s="17">
        <f t="shared" si="20"/>
        <v>283</v>
      </c>
      <c r="AB14" s="17">
        <f t="shared" si="21"/>
        <v>1132</v>
      </c>
      <c r="AC14" s="17">
        <f t="shared" si="22"/>
        <v>407</v>
      </c>
      <c r="AD14" s="17">
        <f t="shared" si="23"/>
        <v>899</v>
      </c>
      <c r="AE14" s="12">
        <f t="shared" si="24"/>
        <v>820</v>
      </c>
    </row>
    <row r="15" spans="3:31" x14ac:dyDescent="0.2">
      <c r="C15" s="1">
        <v>8</v>
      </c>
      <c r="D15" s="2">
        <v>-17.399999999999999</v>
      </c>
      <c r="E15" s="2">
        <v>147.1</v>
      </c>
      <c r="F15" s="15">
        <v>885000</v>
      </c>
      <c r="G15" s="21">
        <f t="shared" si="0"/>
        <v>534</v>
      </c>
      <c r="H15" s="17">
        <f t="shared" si="1"/>
        <v>671</v>
      </c>
      <c r="I15" s="17">
        <f t="shared" si="2"/>
        <v>423</v>
      </c>
      <c r="J15" s="17">
        <f t="shared" si="3"/>
        <v>477</v>
      </c>
      <c r="K15" s="17">
        <f t="shared" si="4"/>
        <v>339</v>
      </c>
      <c r="L15" s="17">
        <f t="shared" si="5"/>
        <v>152</v>
      </c>
      <c r="M15" s="17">
        <f t="shared" si="6"/>
        <v>593</v>
      </c>
      <c r="N15" s="17">
        <f t="shared" si="7"/>
        <v>0</v>
      </c>
      <c r="O15" s="17">
        <f t="shared" si="8"/>
        <v>414</v>
      </c>
      <c r="P15" s="17">
        <f t="shared" si="9"/>
        <v>553</v>
      </c>
      <c r="Q15" s="17">
        <f t="shared" si="10"/>
        <v>464</v>
      </c>
      <c r="R15" s="17">
        <f t="shared" si="11"/>
        <v>177</v>
      </c>
      <c r="S15" s="17">
        <f t="shared" si="12"/>
        <v>332</v>
      </c>
      <c r="T15" s="17">
        <f t="shared" si="13"/>
        <v>677</v>
      </c>
      <c r="U15" s="17">
        <f t="shared" si="14"/>
        <v>155</v>
      </c>
      <c r="V15" s="17">
        <f t="shared" si="15"/>
        <v>423</v>
      </c>
      <c r="W15" s="17">
        <f t="shared" si="16"/>
        <v>327</v>
      </c>
      <c r="X15" s="17">
        <f t="shared" si="17"/>
        <v>291</v>
      </c>
      <c r="Y15" s="17">
        <f t="shared" si="18"/>
        <v>423</v>
      </c>
      <c r="Z15" s="17">
        <f t="shared" si="19"/>
        <v>352</v>
      </c>
      <c r="AA15" s="17">
        <f t="shared" si="20"/>
        <v>654</v>
      </c>
      <c r="AB15" s="17">
        <f t="shared" si="21"/>
        <v>602</v>
      </c>
      <c r="AC15" s="17">
        <f t="shared" si="22"/>
        <v>729</v>
      </c>
      <c r="AD15" s="17">
        <f t="shared" si="23"/>
        <v>492</v>
      </c>
      <c r="AE15" s="12">
        <f t="shared" si="24"/>
        <v>520</v>
      </c>
    </row>
    <row r="16" spans="3:31" x14ac:dyDescent="0.2">
      <c r="C16" s="1">
        <v>9</v>
      </c>
      <c r="D16" s="2">
        <v>-17.5</v>
      </c>
      <c r="E16" s="2">
        <v>141.1</v>
      </c>
      <c r="F16" s="15">
        <v>1116000</v>
      </c>
      <c r="G16" s="21">
        <f t="shared" si="0"/>
        <v>947</v>
      </c>
      <c r="H16" s="17">
        <f t="shared" si="1"/>
        <v>1085</v>
      </c>
      <c r="I16" s="17">
        <f t="shared" si="2"/>
        <v>836</v>
      </c>
      <c r="J16" s="17">
        <f t="shared" si="3"/>
        <v>891</v>
      </c>
      <c r="K16" s="17">
        <f t="shared" si="4"/>
        <v>753</v>
      </c>
      <c r="L16" s="17">
        <f t="shared" si="5"/>
        <v>263</v>
      </c>
      <c r="M16" s="17">
        <f t="shared" si="6"/>
        <v>1007</v>
      </c>
      <c r="N16" s="17">
        <f t="shared" si="7"/>
        <v>414</v>
      </c>
      <c r="O16" s="17">
        <f t="shared" si="8"/>
        <v>0</v>
      </c>
      <c r="P16" s="17">
        <f t="shared" si="9"/>
        <v>966</v>
      </c>
      <c r="Q16" s="17">
        <f t="shared" si="10"/>
        <v>877</v>
      </c>
      <c r="R16" s="17">
        <f t="shared" si="11"/>
        <v>244</v>
      </c>
      <c r="S16" s="17">
        <f t="shared" si="12"/>
        <v>109</v>
      </c>
      <c r="T16" s="17">
        <f t="shared" si="13"/>
        <v>1088</v>
      </c>
      <c r="U16" s="17">
        <f t="shared" si="14"/>
        <v>512</v>
      </c>
      <c r="V16" s="17">
        <f t="shared" si="15"/>
        <v>825</v>
      </c>
      <c r="W16" s="17">
        <f t="shared" si="16"/>
        <v>176</v>
      </c>
      <c r="X16" s="17">
        <f t="shared" si="17"/>
        <v>244</v>
      </c>
      <c r="Y16" s="17">
        <f t="shared" si="18"/>
        <v>810</v>
      </c>
      <c r="Z16" s="17">
        <f t="shared" si="19"/>
        <v>312</v>
      </c>
      <c r="AA16" s="17">
        <f t="shared" si="20"/>
        <v>1040</v>
      </c>
      <c r="AB16" s="17">
        <f t="shared" si="21"/>
        <v>359</v>
      </c>
      <c r="AC16" s="17">
        <f t="shared" si="22"/>
        <v>1093</v>
      </c>
      <c r="AD16" s="17">
        <f t="shared" si="23"/>
        <v>503</v>
      </c>
      <c r="AE16" s="12">
        <f t="shared" si="24"/>
        <v>628</v>
      </c>
    </row>
    <row r="17" spans="3:31" x14ac:dyDescent="0.2">
      <c r="C17" s="1">
        <v>10</v>
      </c>
      <c r="D17" s="2">
        <v>-17.8</v>
      </c>
      <c r="E17" s="2">
        <v>155.1</v>
      </c>
      <c r="F17" s="15">
        <v>636000</v>
      </c>
      <c r="G17" s="21">
        <f t="shared" si="0"/>
        <v>85</v>
      </c>
      <c r="H17" s="17">
        <f t="shared" si="1"/>
        <v>140</v>
      </c>
      <c r="I17" s="17">
        <f t="shared" si="2"/>
        <v>148</v>
      </c>
      <c r="J17" s="17">
        <f t="shared" si="3"/>
        <v>94</v>
      </c>
      <c r="K17" s="17">
        <f t="shared" si="4"/>
        <v>221</v>
      </c>
      <c r="L17" s="17">
        <f t="shared" si="5"/>
        <v>705</v>
      </c>
      <c r="M17" s="17">
        <f t="shared" si="6"/>
        <v>46</v>
      </c>
      <c r="N17" s="17">
        <f t="shared" si="7"/>
        <v>553</v>
      </c>
      <c r="O17" s="17">
        <f t="shared" si="8"/>
        <v>966</v>
      </c>
      <c r="P17" s="17">
        <f t="shared" si="9"/>
        <v>0</v>
      </c>
      <c r="Q17" s="17">
        <f t="shared" si="10"/>
        <v>90</v>
      </c>
      <c r="R17" s="17">
        <f t="shared" si="11"/>
        <v>725</v>
      </c>
      <c r="S17" s="17">
        <f t="shared" si="12"/>
        <v>877</v>
      </c>
      <c r="T17" s="17">
        <f t="shared" si="13"/>
        <v>140</v>
      </c>
      <c r="U17" s="17">
        <f t="shared" si="14"/>
        <v>480</v>
      </c>
      <c r="V17" s="17">
        <f t="shared" si="15"/>
        <v>188</v>
      </c>
      <c r="W17" s="17">
        <f t="shared" si="16"/>
        <v>856</v>
      </c>
      <c r="X17" s="17">
        <f t="shared" si="17"/>
        <v>800</v>
      </c>
      <c r="Y17" s="17">
        <f t="shared" si="18"/>
        <v>249</v>
      </c>
      <c r="Z17" s="17">
        <f t="shared" si="19"/>
        <v>821</v>
      </c>
      <c r="AA17" s="17">
        <f t="shared" si="20"/>
        <v>264</v>
      </c>
      <c r="AB17" s="17">
        <f t="shared" si="21"/>
        <v>1087</v>
      </c>
      <c r="AC17" s="17">
        <f t="shared" si="22"/>
        <v>389</v>
      </c>
      <c r="AD17" s="17">
        <f t="shared" si="23"/>
        <v>853</v>
      </c>
      <c r="AE17" s="12">
        <f t="shared" si="24"/>
        <v>775</v>
      </c>
    </row>
    <row r="18" spans="3:31" x14ac:dyDescent="0.2">
      <c r="C18" s="1">
        <v>11</v>
      </c>
      <c r="D18" s="2">
        <v>-17.899999999999999</v>
      </c>
      <c r="E18" s="2">
        <v>153.80000000000001</v>
      </c>
      <c r="F18" s="15">
        <v>1200000</v>
      </c>
      <c r="G18" s="21">
        <f t="shared" si="0"/>
        <v>113</v>
      </c>
      <c r="H18" s="17">
        <f t="shared" si="1"/>
        <v>223</v>
      </c>
      <c r="I18" s="17">
        <f t="shared" si="2"/>
        <v>86</v>
      </c>
      <c r="J18" s="17">
        <f t="shared" si="3"/>
        <v>64</v>
      </c>
      <c r="K18" s="17">
        <f t="shared" si="4"/>
        <v>139</v>
      </c>
      <c r="L18" s="17">
        <f t="shared" si="5"/>
        <v>616</v>
      </c>
      <c r="M18" s="17">
        <f t="shared" si="6"/>
        <v>134</v>
      </c>
      <c r="N18" s="17">
        <f t="shared" si="7"/>
        <v>464</v>
      </c>
      <c r="O18" s="17">
        <f t="shared" si="8"/>
        <v>877</v>
      </c>
      <c r="P18" s="17">
        <f t="shared" si="9"/>
        <v>90</v>
      </c>
      <c r="Q18" s="17">
        <f t="shared" si="10"/>
        <v>0</v>
      </c>
      <c r="R18" s="17">
        <f t="shared" si="11"/>
        <v>635</v>
      </c>
      <c r="S18" s="17">
        <f t="shared" si="12"/>
        <v>787</v>
      </c>
      <c r="T18" s="17">
        <f t="shared" si="13"/>
        <v>218</v>
      </c>
      <c r="U18" s="17">
        <f t="shared" si="14"/>
        <v>392</v>
      </c>
      <c r="V18" s="17">
        <f t="shared" si="15"/>
        <v>121</v>
      </c>
      <c r="W18" s="17">
        <f t="shared" si="16"/>
        <v>766</v>
      </c>
      <c r="X18" s="17">
        <f t="shared" si="17"/>
        <v>710</v>
      </c>
      <c r="Y18" s="17">
        <f t="shared" si="18"/>
        <v>188</v>
      </c>
      <c r="Z18" s="17">
        <f t="shared" si="19"/>
        <v>733</v>
      </c>
      <c r="AA18" s="17">
        <f t="shared" si="20"/>
        <v>284</v>
      </c>
      <c r="AB18" s="17">
        <f t="shared" si="21"/>
        <v>999</v>
      </c>
      <c r="AC18" s="17">
        <f t="shared" si="22"/>
        <v>404</v>
      </c>
      <c r="AD18" s="17">
        <f t="shared" si="23"/>
        <v>773</v>
      </c>
      <c r="AE18" s="12">
        <f t="shared" si="24"/>
        <v>703</v>
      </c>
    </row>
    <row r="19" spans="3:31" x14ac:dyDescent="0.2">
      <c r="C19" s="1">
        <v>12</v>
      </c>
      <c r="D19" s="2">
        <v>-18</v>
      </c>
      <c r="E19" s="2">
        <v>144.6</v>
      </c>
      <c r="F19" s="15">
        <v>148000</v>
      </c>
      <c r="G19" s="21">
        <f t="shared" si="0"/>
        <v>710</v>
      </c>
      <c r="H19" s="17">
        <f t="shared" si="1"/>
        <v>847</v>
      </c>
      <c r="I19" s="17">
        <f t="shared" si="2"/>
        <v>599</v>
      </c>
      <c r="J19" s="17">
        <f t="shared" si="3"/>
        <v>652</v>
      </c>
      <c r="K19" s="17">
        <f t="shared" si="4"/>
        <v>515</v>
      </c>
      <c r="L19" s="17">
        <f t="shared" si="5"/>
        <v>59</v>
      </c>
      <c r="M19" s="17">
        <f t="shared" si="6"/>
        <v>767</v>
      </c>
      <c r="N19" s="17">
        <f t="shared" si="7"/>
        <v>177</v>
      </c>
      <c r="O19" s="17">
        <f t="shared" si="8"/>
        <v>244</v>
      </c>
      <c r="P19" s="17">
        <f t="shared" si="9"/>
        <v>725</v>
      </c>
      <c r="Q19" s="17">
        <f t="shared" si="10"/>
        <v>635</v>
      </c>
      <c r="R19" s="17">
        <f t="shared" si="11"/>
        <v>0</v>
      </c>
      <c r="S19" s="17">
        <f t="shared" si="12"/>
        <v>154</v>
      </c>
      <c r="T19" s="17">
        <f t="shared" si="13"/>
        <v>844</v>
      </c>
      <c r="U19" s="17">
        <f t="shared" si="14"/>
        <v>271</v>
      </c>
      <c r="V19" s="17">
        <f t="shared" si="15"/>
        <v>581</v>
      </c>
      <c r="W19" s="17">
        <f t="shared" si="16"/>
        <v>157</v>
      </c>
      <c r="X19" s="17">
        <f t="shared" si="17"/>
        <v>145</v>
      </c>
      <c r="Y19" s="17">
        <f t="shared" si="18"/>
        <v>568</v>
      </c>
      <c r="Z19" s="17">
        <f t="shared" si="19"/>
        <v>229</v>
      </c>
      <c r="AA19" s="17">
        <f t="shared" si="20"/>
        <v>799</v>
      </c>
      <c r="AB19" s="17">
        <f t="shared" si="21"/>
        <v>444</v>
      </c>
      <c r="AC19" s="17">
        <f t="shared" si="22"/>
        <v>858</v>
      </c>
      <c r="AD19" s="17">
        <f t="shared" si="23"/>
        <v>414</v>
      </c>
      <c r="AE19" s="12">
        <f t="shared" si="24"/>
        <v>492</v>
      </c>
    </row>
    <row r="20" spans="3:31" x14ac:dyDescent="0.2">
      <c r="C20" s="1">
        <v>13</v>
      </c>
      <c r="D20" s="2">
        <v>-18.399999999999999</v>
      </c>
      <c r="E20" s="2">
        <v>142.4</v>
      </c>
      <c r="F20" s="15">
        <v>854000</v>
      </c>
      <c r="G20" s="21">
        <f t="shared" si="0"/>
        <v>865</v>
      </c>
      <c r="H20" s="17">
        <f t="shared" si="1"/>
        <v>1001</v>
      </c>
      <c r="I20" s="17">
        <f t="shared" si="2"/>
        <v>753</v>
      </c>
      <c r="J20" s="17">
        <f t="shared" si="3"/>
        <v>806</v>
      </c>
      <c r="K20" s="17">
        <f t="shared" si="4"/>
        <v>669</v>
      </c>
      <c r="L20" s="17">
        <f t="shared" si="5"/>
        <v>191</v>
      </c>
      <c r="M20" s="17">
        <f t="shared" si="6"/>
        <v>920</v>
      </c>
      <c r="N20" s="17">
        <f t="shared" si="7"/>
        <v>332</v>
      </c>
      <c r="O20" s="17">
        <f t="shared" si="8"/>
        <v>109</v>
      </c>
      <c r="P20" s="17">
        <f t="shared" si="9"/>
        <v>877</v>
      </c>
      <c r="Q20" s="17">
        <f t="shared" si="10"/>
        <v>787</v>
      </c>
      <c r="R20" s="17">
        <f t="shared" si="11"/>
        <v>154</v>
      </c>
      <c r="S20" s="17">
        <f t="shared" si="12"/>
        <v>0</v>
      </c>
      <c r="T20" s="17">
        <f t="shared" si="13"/>
        <v>994</v>
      </c>
      <c r="U20" s="17">
        <f t="shared" si="14"/>
        <v>412</v>
      </c>
      <c r="V20" s="17">
        <f t="shared" si="15"/>
        <v>728</v>
      </c>
      <c r="W20" s="17">
        <f t="shared" si="16"/>
        <v>74</v>
      </c>
      <c r="X20" s="17">
        <f t="shared" si="17"/>
        <v>137</v>
      </c>
      <c r="Y20" s="17">
        <f t="shared" si="18"/>
        <v>709</v>
      </c>
      <c r="Z20" s="17">
        <f t="shared" si="19"/>
        <v>213</v>
      </c>
      <c r="AA20" s="17">
        <f t="shared" si="20"/>
        <v>937</v>
      </c>
      <c r="AB20" s="17">
        <f t="shared" si="21"/>
        <v>330</v>
      </c>
      <c r="AC20" s="17">
        <f t="shared" si="22"/>
        <v>987</v>
      </c>
      <c r="AD20" s="17">
        <f t="shared" si="23"/>
        <v>410</v>
      </c>
      <c r="AE20" s="12">
        <f t="shared" si="24"/>
        <v>527</v>
      </c>
    </row>
    <row r="21" spans="3:31" x14ac:dyDescent="0.2">
      <c r="C21" s="1">
        <v>14</v>
      </c>
      <c r="D21" s="2">
        <v>-18.899999999999999</v>
      </c>
      <c r="E21" s="2">
        <v>156.80000000000001</v>
      </c>
      <c r="F21" s="15">
        <v>1473000</v>
      </c>
      <c r="G21" s="21">
        <f t="shared" si="0"/>
        <v>210</v>
      </c>
      <c r="H21" s="17">
        <f t="shared" si="1"/>
        <v>152</v>
      </c>
      <c r="I21" s="17">
        <f t="shared" si="2"/>
        <v>288</v>
      </c>
      <c r="J21" s="17">
        <f t="shared" si="3"/>
        <v>233</v>
      </c>
      <c r="K21" s="17">
        <f t="shared" si="4"/>
        <v>356</v>
      </c>
      <c r="L21" s="17">
        <f t="shared" si="5"/>
        <v>829</v>
      </c>
      <c r="M21" s="17">
        <f t="shared" si="6"/>
        <v>123</v>
      </c>
      <c r="N21" s="17">
        <f t="shared" si="7"/>
        <v>677</v>
      </c>
      <c r="O21" s="17">
        <f t="shared" si="8"/>
        <v>1088</v>
      </c>
      <c r="P21" s="17">
        <f t="shared" si="9"/>
        <v>140</v>
      </c>
      <c r="Q21" s="17">
        <f t="shared" si="10"/>
        <v>218</v>
      </c>
      <c r="R21" s="17">
        <f t="shared" si="11"/>
        <v>844</v>
      </c>
      <c r="S21" s="17">
        <f t="shared" si="12"/>
        <v>994</v>
      </c>
      <c r="T21" s="17">
        <f t="shared" si="13"/>
        <v>0</v>
      </c>
      <c r="U21" s="17">
        <f t="shared" si="14"/>
        <v>587</v>
      </c>
      <c r="V21" s="17">
        <f t="shared" si="15"/>
        <v>271</v>
      </c>
      <c r="W21" s="17">
        <f t="shared" si="16"/>
        <v>967</v>
      </c>
      <c r="X21" s="17">
        <f t="shared" si="17"/>
        <v>907</v>
      </c>
      <c r="Y21" s="17">
        <f t="shared" si="18"/>
        <v>312</v>
      </c>
      <c r="Z21" s="17">
        <f t="shared" si="19"/>
        <v>918</v>
      </c>
      <c r="AA21" s="17">
        <f t="shared" si="20"/>
        <v>204</v>
      </c>
      <c r="AB21" s="17">
        <f t="shared" si="21"/>
        <v>1180</v>
      </c>
      <c r="AC21" s="17">
        <f t="shared" si="22"/>
        <v>318</v>
      </c>
      <c r="AD21" s="17">
        <f t="shared" si="23"/>
        <v>925</v>
      </c>
      <c r="AE21" s="12">
        <f t="shared" si="24"/>
        <v>828</v>
      </c>
    </row>
    <row r="22" spans="3:31" x14ac:dyDescent="0.2">
      <c r="C22" s="1">
        <v>15</v>
      </c>
      <c r="D22" s="2">
        <v>-19.3</v>
      </c>
      <c r="E22" s="2">
        <v>148.30000000000001</v>
      </c>
      <c r="F22" s="15">
        <v>615000</v>
      </c>
      <c r="G22" s="21">
        <f t="shared" si="0"/>
        <v>486</v>
      </c>
      <c r="H22" s="17">
        <f t="shared" si="1"/>
        <v>613</v>
      </c>
      <c r="I22" s="17">
        <f t="shared" si="2"/>
        <v>380</v>
      </c>
      <c r="J22" s="17">
        <f t="shared" si="3"/>
        <v>424</v>
      </c>
      <c r="K22" s="17">
        <f t="shared" si="4"/>
        <v>301</v>
      </c>
      <c r="L22" s="17">
        <f t="shared" si="5"/>
        <v>276</v>
      </c>
      <c r="M22" s="17">
        <f t="shared" si="6"/>
        <v>525</v>
      </c>
      <c r="N22" s="17">
        <f t="shared" si="7"/>
        <v>155</v>
      </c>
      <c r="O22" s="17">
        <f t="shared" si="8"/>
        <v>512</v>
      </c>
      <c r="P22" s="17">
        <f t="shared" si="9"/>
        <v>480</v>
      </c>
      <c r="Q22" s="17">
        <f t="shared" si="10"/>
        <v>392</v>
      </c>
      <c r="R22" s="17">
        <f t="shared" si="11"/>
        <v>271</v>
      </c>
      <c r="S22" s="17">
        <f t="shared" si="12"/>
        <v>412</v>
      </c>
      <c r="T22" s="17">
        <f t="shared" si="13"/>
        <v>587</v>
      </c>
      <c r="U22" s="17">
        <f t="shared" si="14"/>
        <v>0</v>
      </c>
      <c r="V22" s="17">
        <f t="shared" si="15"/>
        <v>317</v>
      </c>
      <c r="W22" s="17">
        <f t="shared" si="16"/>
        <v>380</v>
      </c>
      <c r="X22" s="17">
        <f t="shared" si="17"/>
        <v>320</v>
      </c>
      <c r="Y22" s="17">
        <f t="shared" si="18"/>
        <v>298</v>
      </c>
      <c r="Z22" s="17">
        <f t="shared" si="19"/>
        <v>343</v>
      </c>
      <c r="AA22" s="17">
        <f t="shared" si="20"/>
        <v>528</v>
      </c>
      <c r="AB22" s="17">
        <f t="shared" si="21"/>
        <v>610</v>
      </c>
      <c r="AC22" s="17">
        <f t="shared" si="22"/>
        <v>590</v>
      </c>
      <c r="AD22" s="17">
        <f t="shared" si="23"/>
        <v>421</v>
      </c>
      <c r="AE22" s="12">
        <f t="shared" si="24"/>
        <v>408</v>
      </c>
    </row>
    <row r="23" spans="3:31" x14ac:dyDescent="0.2">
      <c r="C23" s="1">
        <v>16</v>
      </c>
      <c r="D23" s="2">
        <v>-19.399999999999999</v>
      </c>
      <c r="E23" s="2">
        <v>152.9</v>
      </c>
      <c r="F23" s="15">
        <v>1145000</v>
      </c>
      <c r="G23" s="21">
        <f t="shared" si="0"/>
        <v>233</v>
      </c>
      <c r="H23" s="17">
        <f t="shared" si="1"/>
        <v>327</v>
      </c>
      <c r="I23" s="17">
        <f t="shared" si="2"/>
        <v>181</v>
      </c>
      <c r="J23" s="17">
        <f t="shared" si="3"/>
        <v>182</v>
      </c>
      <c r="K23" s="17">
        <f t="shared" si="4"/>
        <v>177</v>
      </c>
      <c r="L23" s="17">
        <f t="shared" si="5"/>
        <v>572</v>
      </c>
      <c r="M23" s="17">
        <f t="shared" si="6"/>
        <v>233</v>
      </c>
      <c r="N23" s="17">
        <f t="shared" si="7"/>
        <v>423</v>
      </c>
      <c r="O23" s="17">
        <f t="shared" si="8"/>
        <v>825</v>
      </c>
      <c r="P23" s="17">
        <f t="shared" si="9"/>
        <v>188</v>
      </c>
      <c r="Q23" s="17">
        <f t="shared" si="10"/>
        <v>121</v>
      </c>
      <c r="R23" s="17">
        <f t="shared" si="11"/>
        <v>581</v>
      </c>
      <c r="S23" s="17">
        <f t="shared" si="12"/>
        <v>728</v>
      </c>
      <c r="T23" s="17">
        <f t="shared" si="13"/>
        <v>271</v>
      </c>
      <c r="U23" s="17">
        <f t="shared" si="14"/>
        <v>317</v>
      </c>
      <c r="V23" s="17">
        <f t="shared" si="15"/>
        <v>0</v>
      </c>
      <c r="W23" s="17">
        <f t="shared" si="16"/>
        <v>697</v>
      </c>
      <c r="X23" s="17">
        <f t="shared" si="17"/>
        <v>636</v>
      </c>
      <c r="Y23" s="17">
        <f t="shared" si="18"/>
        <v>68</v>
      </c>
      <c r="Z23" s="17">
        <f t="shared" si="19"/>
        <v>647</v>
      </c>
      <c r="AA23" s="17">
        <f t="shared" si="20"/>
        <v>240</v>
      </c>
      <c r="AB23" s="17">
        <f t="shared" si="21"/>
        <v>910</v>
      </c>
      <c r="AC23" s="17">
        <f t="shared" si="22"/>
        <v>341</v>
      </c>
      <c r="AD23" s="17">
        <f t="shared" si="23"/>
        <v>667</v>
      </c>
      <c r="AE23" s="12">
        <f t="shared" si="24"/>
        <v>588</v>
      </c>
    </row>
    <row r="24" spans="3:31" x14ac:dyDescent="0.2">
      <c r="C24" s="1">
        <v>17</v>
      </c>
      <c r="D24" s="2">
        <v>-19.399999999999999</v>
      </c>
      <c r="E24" s="2">
        <v>142.80000000000001</v>
      </c>
      <c r="F24" s="15">
        <v>627000</v>
      </c>
      <c r="G24" s="21">
        <f t="shared" si="0"/>
        <v>850</v>
      </c>
      <c r="H24" s="17">
        <f t="shared" si="1"/>
        <v>984</v>
      </c>
      <c r="I24" s="17">
        <f t="shared" si="2"/>
        <v>740</v>
      </c>
      <c r="J24" s="17">
        <f t="shared" si="3"/>
        <v>790</v>
      </c>
      <c r="K24" s="17">
        <f t="shared" si="4"/>
        <v>656</v>
      </c>
      <c r="L24" s="17">
        <f t="shared" si="5"/>
        <v>210</v>
      </c>
      <c r="M24" s="17">
        <f t="shared" si="6"/>
        <v>900</v>
      </c>
      <c r="N24" s="17">
        <f t="shared" si="7"/>
        <v>327</v>
      </c>
      <c r="O24" s="17">
        <f t="shared" si="8"/>
        <v>176</v>
      </c>
      <c r="P24" s="17">
        <f t="shared" si="9"/>
        <v>856</v>
      </c>
      <c r="Q24" s="17">
        <f t="shared" si="10"/>
        <v>766</v>
      </c>
      <c r="R24" s="17">
        <f t="shared" si="11"/>
        <v>157</v>
      </c>
      <c r="S24" s="17">
        <f t="shared" si="12"/>
        <v>74</v>
      </c>
      <c r="T24" s="17">
        <f t="shared" si="13"/>
        <v>967</v>
      </c>
      <c r="U24" s="17">
        <f t="shared" si="14"/>
        <v>380</v>
      </c>
      <c r="V24" s="17">
        <f t="shared" si="15"/>
        <v>697</v>
      </c>
      <c r="W24" s="17">
        <f t="shared" si="16"/>
        <v>0</v>
      </c>
      <c r="X24" s="17">
        <f t="shared" si="17"/>
        <v>71</v>
      </c>
      <c r="Y24" s="17">
        <f t="shared" si="18"/>
        <v>672</v>
      </c>
      <c r="Z24" s="17">
        <f t="shared" si="19"/>
        <v>139</v>
      </c>
      <c r="AA24" s="17">
        <f t="shared" si="20"/>
        <v>896</v>
      </c>
      <c r="AB24" s="17">
        <f t="shared" si="21"/>
        <v>289</v>
      </c>
      <c r="AC24" s="17">
        <f t="shared" si="22"/>
        <v>939</v>
      </c>
      <c r="AD24" s="17">
        <f t="shared" si="23"/>
        <v>336</v>
      </c>
      <c r="AE24" s="12">
        <f t="shared" si="24"/>
        <v>454</v>
      </c>
    </row>
    <row r="25" spans="3:31" x14ac:dyDescent="0.2">
      <c r="C25" s="1">
        <v>18</v>
      </c>
      <c r="D25" s="2">
        <v>-19.899999999999999</v>
      </c>
      <c r="E25" s="2">
        <v>143.69999999999999</v>
      </c>
      <c r="F25" s="15">
        <v>542000</v>
      </c>
      <c r="G25" s="21">
        <f t="shared" si="0"/>
        <v>799</v>
      </c>
      <c r="H25" s="17">
        <f t="shared" si="1"/>
        <v>930</v>
      </c>
      <c r="I25" s="17">
        <f t="shared" si="2"/>
        <v>690</v>
      </c>
      <c r="J25" s="17">
        <f t="shared" si="3"/>
        <v>738</v>
      </c>
      <c r="K25" s="17">
        <f t="shared" si="4"/>
        <v>607</v>
      </c>
      <c r="L25" s="17">
        <f t="shared" si="5"/>
        <v>204</v>
      </c>
      <c r="M25" s="17">
        <f t="shared" si="6"/>
        <v>844</v>
      </c>
      <c r="N25" s="17">
        <f t="shared" si="7"/>
        <v>291</v>
      </c>
      <c r="O25" s="17">
        <f t="shared" si="8"/>
        <v>244</v>
      </c>
      <c r="P25" s="17">
        <f t="shared" si="9"/>
        <v>800</v>
      </c>
      <c r="Q25" s="17">
        <f t="shared" si="10"/>
        <v>710</v>
      </c>
      <c r="R25" s="17">
        <f t="shared" si="11"/>
        <v>145</v>
      </c>
      <c r="S25" s="17">
        <f t="shared" si="12"/>
        <v>137</v>
      </c>
      <c r="T25" s="17">
        <f t="shared" si="13"/>
        <v>907</v>
      </c>
      <c r="U25" s="17">
        <f t="shared" si="14"/>
        <v>320</v>
      </c>
      <c r="V25" s="17">
        <f t="shared" si="15"/>
        <v>636</v>
      </c>
      <c r="W25" s="17">
        <f t="shared" si="16"/>
        <v>71</v>
      </c>
      <c r="X25" s="17">
        <f t="shared" si="17"/>
        <v>0</v>
      </c>
      <c r="Y25" s="17">
        <f t="shared" si="18"/>
        <v>608</v>
      </c>
      <c r="Z25" s="17">
        <f t="shared" si="19"/>
        <v>90</v>
      </c>
      <c r="AA25" s="17">
        <f t="shared" si="20"/>
        <v>829</v>
      </c>
      <c r="AB25" s="17">
        <f t="shared" si="21"/>
        <v>311</v>
      </c>
      <c r="AC25" s="17">
        <f t="shared" si="22"/>
        <v>869</v>
      </c>
      <c r="AD25" s="17">
        <f t="shared" si="23"/>
        <v>287</v>
      </c>
      <c r="AE25" s="12">
        <f t="shared" si="24"/>
        <v>392</v>
      </c>
    </row>
    <row r="26" spans="3:31" x14ac:dyDescent="0.2">
      <c r="C26" s="1">
        <v>19</v>
      </c>
      <c r="D26" s="2">
        <v>-20.3</v>
      </c>
      <c r="E26" s="2">
        <v>152.5</v>
      </c>
      <c r="F26" s="15">
        <v>379000</v>
      </c>
      <c r="G26" s="21">
        <f t="shared" si="0"/>
        <v>301</v>
      </c>
      <c r="H26" s="17">
        <f t="shared" si="1"/>
        <v>387</v>
      </c>
      <c r="I26" s="17">
        <f t="shared" si="2"/>
        <v>246</v>
      </c>
      <c r="J26" s="17">
        <f t="shared" si="3"/>
        <v>250</v>
      </c>
      <c r="K26" s="17">
        <f t="shared" si="4"/>
        <v>230</v>
      </c>
      <c r="L26" s="17">
        <f t="shared" si="5"/>
        <v>566</v>
      </c>
      <c r="M26" s="17">
        <f t="shared" si="6"/>
        <v>293</v>
      </c>
      <c r="N26" s="17">
        <f t="shared" si="7"/>
        <v>423</v>
      </c>
      <c r="O26" s="17">
        <f t="shared" si="8"/>
        <v>810</v>
      </c>
      <c r="P26" s="17">
        <f t="shared" si="9"/>
        <v>249</v>
      </c>
      <c r="Q26" s="17">
        <f t="shared" si="10"/>
        <v>188</v>
      </c>
      <c r="R26" s="17">
        <f t="shared" si="11"/>
        <v>568</v>
      </c>
      <c r="S26" s="17">
        <f t="shared" si="12"/>
        <v>709</v>
      </c>
      <c r="T26" s="17">
        <f t="shared" si="13"/>
        <v>312</v>
      </c>
      <c r="U26" s="17">
        <f t="shared" si="14"/>
        <v>298</v>
      </c>
      <c r="V26" s="17">
        <f t="shared" si="15"/>
        <v>68</v>
      </c>
      <c r="W26" s="17">
        <f t="shared" si="16"/>
        <v>672</v>
      </c>
      <c r="X26" s="17">
        <f t="shared" si="17"/>
        <v>608</v>
      </c>
      <c r="Y26" s="17">
        <f t="shared" si="18"/>
        <v>0</v>
      </c>
      <c r="Z26" s="17">
        <f t="shared" si="19"/>
        <v>610</v>
      </c>
      <c r="AA26" s="17">
        <f t="shared" si="20"/>
        <v>232</v>
      </c>
      <c r="AB26" s="17">
        <f t="shared" si="21"/>
        <v>870</v>
      </c>
      <c r="AC26" s="17">
        <f t="shared" si="22"/>
        <v>312</v>
      </c>
      <c r="AD26" s="17">
        <f t="shared" si="23"/>
        <v>614</v>
      </c>
      <c r="AE26" s="12">
        <f t="shared" si="24"/>
        <v>527</v>
      </c>
    </row>
    <row r="27" spans="3:31" x14ac:dyDescent="0.2">
      <c r="C27" s="1">
        <v>20</v>
      </c>
      <c r="D27" s="2">
        <v>-21.2</v>
      </c>
      <c r="E27" s="2">
        <v>143.69999999999999</v>
      </c>
      <c r="F27" s="15">
        <v>964000</v>
      </c>
      <c r="G27" s="21">
        <f t="shared" si="0"/>
        <v>829</v>
      </c>
      <c r="H27" s="17">
        <f t="shared" si="1"/>
        <v>956</v>
      </c>
      <c r="I27" s="17">
        <f t="shared" si="2"/>
        <v>722</v>
      </c>
      <c r="J27" s="17">
        <f t="shared" si="3"/>
        <v>768</v>
      </c>
      <c r="K27" s="17">
        <f t="shared" si="4"/>
        <v>642</v>
      </c>
      <c r="L27" s="17">
        <f t="shared" si="5"/>
        <v>288</v>
      </c>
      <c r="M27" s="17">
        <f t="shared" si="6"/>
        <v>866</v>
      </c>
      <c r="N27" s="17">
        <f t="shared" si="7"/>
        <v>352</v>
      </c>
      <c r="O27" s="17">
        <f t="shared" si="8"/>
        <v>312</v>
      </c>
      <c r="P27" s="17">
        <f t="shared" si="9"/>
        <v>821</v>
      </c>
      <c r="Q27" s="17">
        <f t="shared" si="10"/>
        <v>733</v>
      </c>
      <c r="R27" s="17">
        <f t="shared" si="11"/>
        <v>229</v>
      </c>
      <c r="S27" s="17">
        <f t="shared" si="12"/>
        <v>213</v>
      </c>
      <c r="T27" s="17">
        <f t="shared" si="13"/>
        <v>918</v>
      </c>
      <c r="U27" s="17">
        <f t="shared" si="14"/>
        <v>343</v>
      </c>
      <c r="V27" s="17">
        <f t="shared" si="15"/>
        <v>647</v>
      </c>
      <c r="W27" s="17">
        <f t="shared" si="16"/>
        <v>139</v>
      </c>
      <c r="X27" s="17">
        <f t="shared" si="17"/>
        <v>90</v>
      </c>
      <c r="Y27" s="17">
        <f t="shared" si="18"/>
        <v>610</v>
      </c>
      <c r="Z27" s="17">
        <f t="shared" si="19"/>
        <v>0</v>
      </c>
      <c r="AA27" s="17">
        <f t="shared" si="20"/>
        <v>822</v>
      </c>
      <c r="AB27" s="17">
        <f t="shared" si="21"/>
        <v>267</v>
      </c>
      <c r="AC27" s="17">
        <f t="shared" si="22"/>
        <v>849</v>
      </c>
      <c r="AD27" s="17">
        <f t="shared" si="23"/>
        <v>199</v>
      </c>
      <c r="AE27" s="12">
        <f t="shared" si="24"/>
        <v>316</v>
      </c>
    </row>
    <row r="28" spans="3:31" x14ac:dyDescent="0.2">
      <c r="C28" s="1">
        <v>21</v>
      </c>
      <c r="D28" s="2">
        <v>-21.6</v>
      </c>
      <c r="E28" s="2">
        <v>155.6</v>
      </c>
      <c r="F28" s="15">
        <v>546000</v>
      </c>
      <c r="G28" s="21">
        <f t="shared" si="0"/>
        <v>349</v>
      </c>
      <c r="H28" s="17">
        <f t="shared" si="1"/>
        <v>348</v>
      </c>
      <c r="I28" s="17">
        <f t="shared" si="2"/>
        <v>370</v>
      </c>
      <c r="J28" s="17">
        <f t="shared" si="3"/>
        <v>336</v>
      </c>
      <c r="K28" s="17">
        <f t="shared" si="4"/>
        <v>403</v>
      </c>
      <c r="L28" s="17">
        <f t="shared" si="5"/>
        <v>798</v>
      </c>
      <c r="M28" s="17">
        <f t="shared" si="6"/>
        <v>283</v>
      </c>
      <c r="N28" s="17">
        <f t="shared" si="7"/>
        <v>654</v>
      </c>
      <c r="O28" s="17">
        <f t="shared" si="8"/>
        <v>1040</v>
      </c>
      <c r="P28" s="17">
        <f t="shared" si="9"/>
        <v>264</v>
      </c>
      <c r="Q28" s="17">
        <f t="shared" si="10"/>
        <v>284</v>
      </c>
      <c r="R28" s="17">
        <f t="shared" si="11"/>
        <v>799</v>
      </c>
      <c r="S28" s="17">
        <f t="shared" si="12"/>
        <v>937</v>
      </c>
      <c r="T28" s="17">
        <f t="shared" si="13"/>
        <v>204</v>
      </c>
      <c r="U28" s="17">
        <f t="shared" si="14"/>
        <v>528</v>
      </c>
      <c r="V28" s="17">
        <f t="shared" si="15"/>
        <v>240</v>
      </c>
      <c r="W28" s="17">
        <f t="shared" si="16"/>
        <v>896</v>
      </c>
      <c r="X28" s="17">
        <f t="shared" si="17"/>
        <v>829</v>
      </c>
      <c r="Y28" s="17">
        <f t="shared" si="18"/>
        <v>232</v>
      </c>
      <c r="Z28" s="17">
        <f t="shared" si="19"/>
        <v>822</v>
      </c>
      <c r="AA28" s="17">
        <f t="shared" si="20"/>
        <v>0</v>
      </c>
      <c r="AB28" s="17">
        <f t="shared" si="21"/>
        <v>1072</v>
      </c>
      <c r="AC28" s="17">
        <f t="shared" si="22"/>
        <v>125</v>
      </c>
      <c r="AD28" s="17">
        <f t="shared" si="23"/>
        <v>790</v>
      </c>
      <c r="AE28" s="12">
        <f t="shared" si="24"/>
        <v>674</v>
      </c>
    </row>
    <row r="29" spans="3:31" x14ac:dyDescent="0.2">
      <c r="C29" s="1">
        <v>22</v>
      </c>
      <c r="D29" s="2">
        <v>-22.6</v>
      </c>
      <c r="E29" s="2">
        <v>140.1</v>
      </c>
      <c r="F29" s="15">
        <v>706000</v>
      </c>
      <c r="G29" s="21">
        <f t="shared" si="0"/>
        <v>1096</v>
      </c>
      <c r="H29" s="17">
        <f t="shared" si="1"/>
        <v>1222</v>
      </c>
      <c r="I29" s="17">
        <f t="shared" si="2"/>
        <v>989</v>
      </c>
      <c r="J29" s="17">
        <f t="shared" si="3"/>
        <v>1034</v>
      </c>
      <c r="K29" s="17">
        <f t="shared" si="4"/>
        <v>907</v>
      </c>
      <c r="L29" s="17">
        <f t="shared" si="5"/>
        <v>499</v>
      </c>
      <c r="M29" s="17">
        <f t="shared" si="6"/>
        <v>1132</v>
      </c>
      <c r="N29" s="17">
        <f t="shared" si="7"/>
        <v>602</v>
      </c>
      <c r="O29" s="17">
        <f t="shared" si="8"/>
        <v>359</v>
      </c>
      <c r="P29" s="17">
        <f t="shared" si="9"/>
        <v>1087</v>
      </c>
      <c r="Q29" s="17">
        <f t="shared" si="10"/>
        <v>999</v>
      </c>
      <c r="R29" s="17">
        <f t="shared" si="11"/>
        <v>444</v>
      </c>
      <c r="S29" s="17">
        <f t="shared" si="12"/>
        <v>330</v>
      </c>
      <c r="T29" s="17">
        <f t="shared" si="13"/>
        <v>1180</v>
      </c>
      <c r="U29" s="17">
        <f t="shared" si="14"/>
        <v>610</v>
      </c>
      <c r="V29" s="17">
        <f t="shared" si="15"/>
        <v>910</v>
      </c>
      <c r="W29" s="17">
        <f t="shared" si="16"/>
        <v>289</v>
      </c>
      <c r="X29" s="17">
        <f t="shared" si="17"/>
        <v>311</v>
      </c>
      <c r="Y29" s="17">
        <f t="shared" si="18"/>
        <v>870</v>
      </c>
      <c r="Z29" s="17">
        <f t="shared" si="19"/>
        <v>267</v>
      </c>
      <c r="AA29" s="17">
        <f t="shared" si="20"/>
        <v>1072</v>
      </c>
      <c r="AB29" s="17">
        <f t="shared" si="21"/>
        <v>0</v>
      </c>
      <c r="AC29" s="17">
        <f t="shared" si="22"/>
        <v>1085</v>
      </c>
      <c r="AD29" s="17">
        <f t="shared" si="23"/>
        <v>312</v>
      </c>
      <c r="AE29" s="12">
        <f t="shared" si="24"/>
        <v>463</v>
      </c>
    </row>
    <row r="30" spans="3:31" x14ac:dyDescent="0.2">
      <c r="C30" s="1">
        <v>23</v>
      </c>
      <c r="D30" s="2">
        <v>-23.4</v>
      </c>
      <c r="E30" s="2">
        <v>155.80000000000001</v>
      </c>
      <c r="F30" s="15">
        <v>727000</v>
      </c>
      <c r="G30" s="21">
        <f t="shared" si="0"/>
        <v>474</v>
      </c>
      <c r="H30" s="17">
        <f t="shared" si="1"/>
        <v>467</v>
      </c>
      <c r="I30" s="17">
        <f t="shared" si="2"/>
        <v>489</v>
      </c>
      <c r="J30" s="17">
        <f t="shared" si="3"/>
        <v>459</v>
      </c>
      <c r="K30" s="17">
        <f t="shared" si="4"/>
        <v>514</v>
      </c>
      <c r="L30" s="17">
        <f t="shared" si="5"/>
        <v>865</v>
      </c>
      <c r="M30" s="17">
        <f t="shared" si="6"/>
        <v>407</v>
      </c>
      <c r="N30" s="17">
        <f t="shared" si="7"/>
        <v>729</v>
      </c>
      <c r="O30" s="17">
        <f t="shared" si="8"/>
        <v>1093</v>
      </c>
      <c r="P30" s="17">
        <f t="shared" si="9"/>
        <v>389</v>
      </c>
      <c r="Q30" s="17">
        <f t="shared" si="10"/>
        <v>404</v>
      </c>
      <c r="R30" s="17">
        <f t="shared" si="11"/>
        <v>858</v>
      </c>
      <c r="S30" s="17">
        <f t="shared" si="12"/>
        <v>987</v>
      </c>
      <c r="T30" s="17">
        <f t="shared" si="13"/>
        <v>318</v>
      </c>
      <c r="U30" s="17">
        <f t="shared" si="14"/>
        <v>590</v>
      </c>
      <c r="V30" s="17">
        <f t="shared" si="15"/>
        <v>341</v>
      </c>
      <c r="W30" s="17">
        <f t="shared" si="16"/>
        <v>939</v>
      </c>
      <c r="X30" s="17">
        <f t="shared" si="17"/>
        <v>869</v>
      </c>
      <c r="Y30" s="17">
        <f t="shared" si="18"/>
        <v>312</v>
      </c>
      <c r="Z30" s="17">
        <f t="shared" si="19"/>
        <v>849</v>
      </c>
      <c r="AA30" s="17">
        <f t="shared" si="20"/>
        <v>125</v>
      </c>
      <c r="AB30" s="17">
        <f t="shared" si="21"/>
        <v>1085</v>
      </c>
      <c r="AC30" s="17">
        <f t="shared" si="22"/>
        <v>0</v>
      </c>
      <c r="AD30" s="17">
        <f t="shared" si="23"/>
        <v>788</v>
      </c>
      <c r="AE30" s="12">
        <f t="shared" si="24"/>
        <v>657</v>
      </c>
    </row>
    <row r="31" spans="3:31" x14ac:dyDescent="0.2">
      <c r="C31" s="1">
        <v>24</v>
      </c>
      <c r="D31" s="2">
        <v>-24</v>
      </c>
      <c r="E31" s="2">
        <v>144.4</v>
      </c>
      <c r="F31" s="15">
        <v>669000</v>
      </c>
      <c r="G31" s="21">
        <f t="shared" si="0"/>
        <v>881</v>
      </c>
      <c r="H31" s="17">
        <f t="shared" si="1"/>
        <v>993</v>
      </c>
      <c r="I31" s="17">
        <f t="shared" si="2"/>
        <v>785</v>
      </c>
      <c r="J31" s="17">
        <f t="shared" si="3"/>
        <v>820</v>
      </c>
      <c r="K31" s="17">
        <f t="shared" si="4"/>
        <v>713</v>
      </c>
      <c r="L31" s="17">
        <f t="shared" si="5"/>
        <v>470</v>
      </c>
      <c r="M31" s="17">
        <f t="shared" si="6"/>
        <v>899</v>
      </c>
      <c r="N31" s="17">
        <f t="shared" si="7"/>
        <v>492</v>
      </c>
      <c r="O31" s="17">
        <f t="shared" si="8"/>
        <v>503</v>
      </c>
      <c r="P31" s="17">
        <f t="shared" si="9"/>
        <v>853</v>
      </c>
      <c r="Q31" s="17">
        <f t="shared" si="10"/>
        <v>773</v>
      </c>
      <c r="R31" s="17">
        <f t="shared" si="11"/>
        <v>414</v>
      </c>
      <c r="S31" s="17">
        <f t="shared" si="12"/>
        <v>410</v>
      </c>
      <c r="T31" s="17">
        <f t="shared" si="13"/>
        <v>925</v>
      </c>
      <c r="U31" s="17">
        <f t="shared" si="14"/>
        <v>421</v>
      </c>
      <c r="V31" s="17">
        <f t="shared" si="15"/>
        <v>667</v>
      </c>
      <c r="W31" s="17">
        <f t="shared" si="16"/>
        <v>336</v>
      </c>
      <c r="X31" s="17">
        <f t="shared" si="17"/>
        <v>287</v>
      </c>
      <c r="Y31" s="17">
        <f t="shared" si="18"/>
        <v>614</v>
      </c>
      <c r="Z31" s="17">
        <f t="shared" si="19"/>
        <v>199</v>
      </c>
      <c r="AA31" s="17">
        <f t="shared" si="20"/>
        <v>790</v>
      </c>
      <c r="AB31" s="17">
        <f t="shared" si="21"/>
        <v>312</v>
      </c>
      <c r="AC31" s="17">
        <f t="shared" si="22"/>
        <v>788</v>
      </c>
      <c r="AD31" s="17">
        <f t="shared" si="23"/>
        <v>0</v>
      </c>
      <c r="AE31" s="12">
        <f t="shared" si="24"/>
        <v>151</v>
      </c>
    </row>
    <row r="32" spans="3:31" ht="13.5" thickBot="1" x14ac:dyDescent="0.25">
      <c r="C32" s="3">
        <v>25</v>
      </c>
      <c r="D32" s="4">
        <v>-24.9</v>
      </c>
      <c r="E32" s="4">
        <v>146.4</v>
      </c>
      <c r="F32" s="15">
        <v>931000</v>
      </c>
      <c r="G32" s="22">
        <f t="shared" si="0"/>
        <v>815</v>
      </c>
      <c r="H32" s="23">
        <f t="shared" si="1"/>
        <v>914</v>
      </c>
      <c r="I32" s="23">
        <f t="shared" si="2"/>
        <v>730</v>
      </c>
      <c r="J32" s="23">
        <f t="shared" si="3"/>
        <v>756</v>
      </c>
      <c r="K32" s="23">
        <f t="shared" si="4"/>
        <v>668</v>
      </c>
      <c r="L32" s="23">
        <f t="shared" si="5"/>
        <v>541</v>
      </c>
      <c r="M32" s="23">
        <f t="shared" si="6"/>
        <v>820</v>
      </c>
      <c r="N32" s="23">
        <f t="shared" si="7"/>
        <v>520</v>
      </c>
      <c r="O32" s="23">
        <f t="shared" si="8"/>
        <v>628</v>
      </c>
      <c r="P32" s="23">
        <f t="shared" si="9"/>
        <v>775</v>
      </c>
      <c r="Q32" s="23">
        <f t="shared" si="10"/>
        <v>703</v>
      </c>
      <c r="R32" s="23">
        <f t="shared" si="11"/>
        <v>492</v>
      </c>
      <c r="S32" s="23">
        <f t="shared" si="12"/>
        <v>527</v>
      </c>
      <c r="T32" s="23">
        <f t="shared" si="13"/>
        <v>828</v>
      </c>
      <c r="U32" s="23">
        <f t="shared" si="14"/>
        <v>408</v>
      </c>
      <c r="V32" s="23">
        <f t="shared" si="15"/>
        <v>588</v>
      </c>
      <c r="W32" s="23">
        <f t="shared" si="16"/>
        <v>454</v>
      </c>
      <c r="X32" s="23">
        <f t="shared" si="17"/>
        <v>392</v>
      </c>
      <c r="Y32" s="23">
        <f t="shared" si="18"/>
        <v>527</v>
      </c>
      <c r="Z32" s="23">
        <f t="shared" si="19"/>
        <v>316</v>
      </c>
      <c r="AA32" s="23">
        <f t="shared" si="20"/>
        <v>674</v>
      </c>
      <c r="AB32" s="23">
        <f t="shared" si="21"/>
        <v>463</v>
      </c>
      <c r="AC32" s="23">
        <f t="shared" si="22"/>
        <v>657</v>
      </c>
      <c r="AD32" s="23">
        <f t="shared" si="23"/>
        <v>151</v>
      </c>
      <c r="AE32" s="13">
        <f t="shared" si="24"/>
        <v>0</v>
      </c>
    </row>
    <row r="33" spans="3:31" ht="13.5" thickBot="1" x14ac:dyDescent="0.25">
      <c r="C33" s="8"/>
      <c r="D33" s="9"/>
      <c r="E33" s="9"/>
      <c r="F33" s="7"/>
      <c r="G33" s="18">
        <f>ROUND(SUMPRODUCT(G8:G32,$F$8:$F$32)/SUM($F$8:$F$32),0)</f>
        <v>406</v>
      </c>
      <c r="H33" s="14">
        <f>ROUND(SUMPRODUCT(H8:H32,$F$8:$F$32)/SUM($F$8:$F$32),0)</f>
        <v>480</v>
      </c>
      <c r="I33" s="14">
        <f t="shared" ref="I33:AE33" si="25">ROUND(SUMPRODUCT(I8:I32,$F$8:$F$32)/SUM($F$8:$F$32),0)</f>
        <v>381</v>
      </c>
      <c r="J33" s="14">
        <f t="shared" si="25"/>
        <v>381</v>
      </c>
      <c r="K33" s="14">
        <f t="shared" si="25"/>
        <v>380</v>
      </c>
      <c r="L33" s="14">
        <f t="shared" si="25"/>
        <v>536</v>
      </c>
      <c r="M33" s="14">
        <f t="shared" si="25"/>
        <v>421</v>
      </c>
      <c r="N33" s="14">
        <f t="shared" si="25"/>
        <v>463</v>
      </c>
      <c r="O33" s="14">
        <f t="shared" si="25"/>
        <v>705</v>
      </c>
      <c r="P33" s="14">
        <f t="shared" si="25"/>
        <v>399</v>
      </c>
      <c r="Q33" s="14">
        <f t="shared" si="25"/>
        <v>370</v>
      </c>
      <c r="R33" s="14">
        <f t="shared" si="25"/>
        <v>536</v>
      </c>
      <c r="S33" s="14">
        <f t="shared" si="25"/>
        <v>626</v>
      </c>
      <c r="T33" s="14">
        <f t="shared" si="25"/>
        <v>474</v>
      </c>
      <c r="U33" s="14">
        <f t="shared" si="25"/>
        <v>428</v>
      </c>
      <c r="V33" s="14">
        <f t="shared" si="25"/>
        <v>378</v>
      </c>
      <c r="W33" s="14">
        <f t="shared" si="25"/>
        <v>604</v>
      </c>
      <c r="X33" s="14">
        <f t="shared" si="25"/>
        <v>567</v>
      </c>
      <c r="Y33" s="14">
        <f t="shared" si="25"/>
        <v>398</v>
      </c>
      <c r="Z33" s="14">
        <f t="shared" si="25"/>
        <v>585</v>
      </c>
      <c r="AA33" s="14">
        <f t="shared" si="25"/>
        <v>496</v>
      </c>
      <c r="AB33" s="14">
        <f t="shared" si="25"/>
        <v>800</v>
      </c>
      <c r="AC33" s="14">
        <f t="shared" si="25"/>
        <v>575</v>
      </c>
      <c r="AD33" s="14">
        <f t="shared" si="25"/>
        <v>642</v>
      </c>
      <c r="AE33" s="14">
        <f t="shared" si="25"/>
        <v>622</v>
      </c>
    </row>
    <row r="34" spans="3:31" x14ac:dyDescent="0.2">
      <c r="G34" s="17"/>
    </row>
    <row r="35" spans="3:31" ht="13.5" thickBot="1" x14ac:dyDescent="0.25">
      <c r="E35" s="27"/>
      <c r="F35" s="29"/>
      <c r="G35" s="17"/>
    </row>
    <row r="36" spans="3:31" x14ac:dyDescent="0.2">
      <c r="E36" s="16"/>
      <c r="F36" s="44" t="s">
        <v>33</v>
      </c>
      <c r="G36" s="47">
        <f>SUMIF(G$8:G$32,"&lt;=100",$F$8:$F$32)/SUM($F$8:$F$32)</f>
        <v>0.19150156642986366</v>
      </c>
      <c r="H36" s="48">
        <f t="shared" ref="H36:AE36" si="26">SUMIF(H$8:H$32,"&lt;=100",$F$8:$F$32)/SUM($F$8:$F$32)</f>
        <v>0.13078586241892071</v>
      </c>
      <c r="I36" s="48">
        <f t="shared" si="26"/>
        <v>0.19485505008163084</v>
      </c>
      <c r="J36" s="48">
        <f t="shared" si="26"/>
        <v>0.24167144685169659</v>
      </c>
      <c r="K36" s="48">
        <f t="shared" si="26"/>
        <v>8.0792481136654465E-2</v>
      </c>
      <c r="L36" s="48">
        <f t="shared" si="26"/>
        <v>3.5873450116930682E-2</v>
      </c>
      <c r="M36" s="48">
        <f t="shared" si="26"/>
        <v>0.23187574460574506</v>
      </c>
      <c r="N36" s="48">
        <f t="shared" si="26"/>
        <v>3.905043462913118E-2</v>
      </c>
      <c r="O36" s="48">
        <f t="shared" si="26"/>
        <v>4.9243259939107796E-2</v>
      </c>
      <c r="P36" s="48">
        <f t="shared" si="26"/>
        <v>0.24445130829987205</v>
      </c>
      <c r="Q36" s="48">
        <f t="shared" si="26"/>
        <v>0.16864492785597671</v>
      </c>
      <c r="R36" s="48">
        <f t="shared" si="26"/>
        <v>3.5873450116930682E-2</v>
      </c>
      <c r="S36" s="48">
        <f t="shared" si="26"/>
        <v>6.5348806424568681E-2</v>
      </c>
      <c r="T36" s="48">
        <f t="shared" si="26"/>
        <v>6.4995808145435291E-2</v>
      </c>
      <c r="U36" s="48">
        <f t="shared" si="26"/>
        <v>2.7136742708379298E-2</v>
      </c>
      <c r="V36" s="48">
        <f t="shared" si="26"/>
        <v>6.7246172174910648E-2</v>
      </c>
      <c r="W36" s="48">
        <f t="shared" si="26"/>
        <v>8.9264439835855802E-2</v>
      </c>
      <c r="X36" s="48">
        <f t="shared" si="26"/>
        <v>9.4118166173939907E-2</v>
      </c>
      <c r="Y36" s="48">
        <f t="shared" si="26"/>
        <v>6.7246172174910648E-2</v>
      </c>
      <c r="Z36" s="48">
        <f t="shared" si="26"/>
        <v>6.6451926046860524E-2</v>
      </c>
      <c r="AA36" s="48">
        <f t="shared" si="26"/>
        <v>2.4092132550853816E-2</v>
      </c>
      <c r="AB36" s="48">
        <f t="shared" si="26"/>
        <v>3.11520981335216E-2</v>
      </c>
      <c r="AC36" s="48">
        <f t="shared" si="26"/>
        <v>3.2078718616246747E-2</v>
      </c>
      <c r="AD36" s="48">
        <f t="shared" si="26"/>
        <v>2.9519481092529675E-2</v>
      </c>
      <c r="AE36" s="49">
        <f t="shared" si="26"/>
        <v>4.108017473414817E-2</v>
      </c>
    </row>
    <row r="37" spans="3:31" x14ac:dyDescent="0.2">
      <c r="E37" s="16"/>
      <c r="F37" s="45" t="s">
        <v>34</v>
      </c>
      <c r="G37" s="50">
        <f>SUMIF(G$8:G$32,"&lt;=200",$F$8:$F$32)/SUM($F$8:$F$32)</f>
        <v>0.4267307946873759</v>
      </c>
      <c r="H37" s="51">
        <f t="shared" ref="H37:AE37" si="27">SUMIF(H$8:H$32,"&lt;=200",$F$8:$F$32)/SUM($F$8:$F$32)</f>
        <v>0.35798437982614834</v>
      </c>
      <c r="I37" s="51">
        <f t="shared" si="27"/>
        <v>0.37576666813749282</v>
      </c>
      <c r="J37" s="51">
        <f t="shared" si="27"/>
        <v>0.47725367338834224</v>
      </c>
      <c r="K37" s="51">
        <f t="shared" si="27"/>
        <v>0.31840444777831706</v>
      </c>
      <c r="L37" s="51">
        <f t="shared" si="27"/>
        <v>0.11260645104355116</v>
      </c>
      <c r="M37" s="51">
        <f t="shared" si="27"/>
        <v>0.43745311741605258</v>
      </c>
      <c r="N37" s="51">
        <f t="shared" si="27"/>
        <v>0.10206062745444117</v>
      </c>
      <c r="O37" s="51">
        <f t="shared" si="27"/>
        <v>0.11459206636367647</v>
      </c>
      <c r="P37" s="51">
        <f t="shared" si="27"/>
        <v>0.48797599611701892</v>
      </c>
      <c r="Q37" s="51">
        <f t="shared" si="27"/>
        <v>0.39248996161143712</v>
      </c>
      <c r="R37" s="51">
        <f t="shared" si="27"/>
        <v>0.16418832458191765</v>
      </c>
      <c r="S37" s="51">
        <f t="shared" si="27"/>
        <v>0.17438114989189427</v>
      </c>
      <c r="T37" s="51">
        <f t="shared" si="27"/>
        <v>0.22384503375546044</v>
      </c>
      <c r="U37" s="51">
        <f t="shared" si="27"/>
        <v>6.6187177337510478E-2</v>
      </c>
      <c r="V37" s="51">
        <f t="shared" si="27"/>
        <v>0.29016458544764595</v>
      </c>
      <c r="W37" s="51">
        <f t="shared" si="27"/>
        <v>0.18757446057450469</v>
      </c>
      <c r="X37" s="51">
        <f t="shared" si="27"/>
        <v>0.13833120063539689</v>
      </c>
      <c r="Y37" s="51">
        <f t="shared" si="27"/>
        <v>0.12019591404491903</v>
      </c>
      <c r="Z37" s="51">
        <f t="shared" si="27"/>
        <v>0.12363764726646957</v>
      </c>
      <c r="AA37" s="51">
        <f t="shared" si="27"/>
        <v>5.6170851167100563E-2</v>
      </c>
      <c r="AB37" s="51">
        <f t="shared" si="27"/>
        <v>3.11520981335216E-2</v>
      </c>
      <c r="AC37" s="51">
        <f t="shared" si="27"/>
        <v>5.6170851167100563E-2</v>
      </c>
      <c r="AD37" s="51">
        <f t="shared" si="27"/>
        <v>0.11313594846225125</v>
      </c>
      <c r="AE37" s="52">
        <f t="shared" si="27"/>
        <v>7.0599655826677848E-2</v>
      </c>
    </row>
    <row r="38" spans="3:31" ht="13.5" thickBot="1" x14ac:dyDescent="0.25">
      <c r="E38" s="16"/>
      <c r="F38" s="46" t="s">
        <v>35</v>
      </c>
      <c r="G38" s="53">
        <f>SUMIF(G$8:G$32,"&lt;=300",$F$8:$F$32)/SUM($F$8:$F$32)</f>
        <v>0.5422494815337775</v>
      </c>
      <c r="H38" s="54">
        <f t="shared" ref="H38:AE38" si="28">SUMIF(H$8:H$32,"&lt;=300",$F$8:$F$32)/SUM($F$8:$F$32)</f>
        <v>0.43745311741605258</v>
      </c>
      <c r="I38" s="54">
        <f t="shared" si="28"/>
        <v>0.5589727750077218</v>
      </c>
      <c r="J38" s="54">
        <f t="shared" si="28"/>
        <v>0.5589727750077218</v>
      </c>
      <c r="K38" s="54">
        <f t="shared" si="28"/>
        <v>0.39248996161143712</v>
      </c>
      <c r="L38" s="54">
        <f t="shared" si="28"/>
        <v>0.28310461986497815</v>
      </c>
      <c r="M38" s="54">
        <f t="shared" si="28"/>
        <v>0.58306490755857565</v>
      </c>
      <c r="N38" s="54">
        <f t="shared" si="28"/>
        <v>0.12597626086572827</v>
      </c>
      <c r="O38" s="54">
        <f t="shared" si="28"/>
        <v>0.17438114989189427</v>
      </c>
      <c r="P38" s="54">
        <f t="shared" si="28"/>
        <v>0.58306490755857565</v>
      </c>
      <c r="Q38" s="54">
        <f t="shared" si="28"/>
        <v>0.58306490755857565</v>
      </c>
      <c r="R38" s="54">
        <f t="shared" si="28"/>
        <v>0.28310461986497815</v>
      </c>
      <c r="S38" s="54">
        <f t="shared" si="28"/>
        <v>0.21691744252746767</v>
      </c>
      <c r="T38" s="54">
        <f t="shared" si="28"/>
        <v>0.51206812866787277</v>
      </c>
      <c r="U38" s="54">
        <f t="shared" si="28"/>
        <v>0.11878392092838548</v>
      </c>
      <c r="V38" s="54">
        <f t="shared" si="28"/>
        <v>0.48157790230772624</v>
      </c>
      <c r="W38" s="54">
        <f t="shared" si="28"/>
        <v>0.24806954066098927</v>
      </c>
      <c r="X38" s="54">
        <f t="shared" si="28"/>
        <v>0.28548735824912852</v>
      </c>
      <c r="Y38" s="54">
        <f t="shared" si="28"/>
        <v>0.37069231787495038</v>
      </c>
      <c r="Z38" s="54">
        <f t="shared" si="28"/>
        <v>0.22834576181441116</v>
      </c>
      <c r="AA38" s="54">
        <f t="shared" si="28"/>
        <v>0.29872479371663063</v>
      </c>
      <c r="AB38" s="54">
        <f t="shared" si="28"/>
        <v>0.10135463089617439</v>
      </c>
      <c r="AC38" s="54">
        <f t="shared" si="28"/>
        <v>5.6170851167100563E-2</v>
      </c>
      <c r="AD38" s="54">
        <f t="shared" si="28"/>
        <v>0.13705158187353836</v>
      </c>
      <c r="AE38" s="55">
        <f t="shared" si="28"/>
        <v>7.0599655826677848E-2</v>
      </c>
    </row>
  </sheetData>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Logistica Map</vt:lpstr>
      <vt:lpstr>Geographic Center</vt:lpstr>
      <vt:lpstr>Physics COG</vt:lpstr>
      <vt:lpstr>Practical COG City 5</vt:lpstr>
      <vt:lpstr>Practical COG City 16</vt:lpstr>
      <vt:lpstr>Practical COG City 11</vt:lpstr>
      <vt:lpstr>Logistica All Possibilities</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Watson</dc:creator>
  <cp:lastModifiedBy>Sam Swain</cp:lastModifiedBy>
  <dcterms:created xsi:type="dcterms:W3CDTF">2010-04-28T15:03:06Z</dcterms:created>
  <dcterms:modified xsi:type="dcterms:W3CDTF">2023-10-09T05:12:31Z</dcterms:modified>
</cp:coreProperties>
</file>