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\\ad.ufl.edu\ifas\SFRC\Groups\Hydrology\Howley\Bradford\Methods\"/>
    </mc:Choice>
  </mc:AlternateContent>
  <xr:revisionPtr revIDLastSave="0" documentId="13_ncr:1_{8C4FD4A6-DB37-4CD0-9996-9CBC0DC53A24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Alkalinity Calcs" sheetId="57" r:id="rId1"/>
    <sheet name="Alkalinity Values" sheetId="58" r:id="rId2"/>
    <sheet name="Calibration" sheetId="59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57" l="1"/>
  <c r="I4" i="59"/>
  <c r="I3" i="59"/>
  <c r="E2" i="59"/>
  <c r="D3" i="59"/>
  <c r="D4" i="59"/>
  <c r="I2" i="59"/>
  <c r="D2" i="59"/>
  <c r="T23" i="57"/>
  <c r="M23" i="57"/>
  <c r="F23" i="57"/>
  <c r="C15" i="57"/>
  <c r="T9" i="57"/>
  <c r="M9" i="57"/>
  <c r="E2" i="58"/>
  <c r="F9" i="57"/>
  <c r="C8" i="57"/>
  <c r="T24" i="57" l="1"/>
  <c r="M25" i="57"/>
  <c r="M27" i="57" s="1"/>
  <c r="T10" i="57"/>
  <c r="M24" i="57"/>
  <c r="T25" i="57"/>
  <c r="T27" i="57" s="1"/>
  <c r="M11" i="57"/>
  <c r="M13" i="57" s="1"/>
  <c r="T11" i="57"/>
  <c r="T13" i="57" s="1"/>
  <c r="F25" i="57"/>
  <c r="F27" i="57" s="1"/>
  <c r="M10" i="57"/>
  <c r="C11" i="57"/>
  <c r="C10" i="57"/>
  <c r="C9" i="57"/>
  <c r="C12" i="57" l="1"/>
  <c r="C13" i="57"/>
  <c r="C14" i="57"/>
  <c r="F10" i="57" l="1"/>
  <c r="F11" i="57"/>
  <c r="F13" i="57" s="1"/>
</calcChain>
</file>

<file path=xl/sharedStrings.xml><?xml version="1.0" encoding="utf-8"?>
<sst xmlns="http://schemas.openxmlformats.org/spreadsheetml/2006/main" count="84" uniqueCount="33">
  <si>
    <t>Slope</t>
  </si>
  <si>
    <t>DATE</t>
  </si>
  <si>
    <t>mM HCl</t>
  </si>
  <si>
    <t>Sample name:</t>
  </si>
  <si>
    <t>mM HCL</t>
  </si>
  <si>
    <t>Vol. acid (mL)</t>
  </si>
  <si>
    <t>mV</t>
  </si>
  <si>
    <t>Gran Function</t>
  </si>
  <si>
    <t>Sample vol (ml) =</t>
  </si>
  <si>
    <t>Electrode slope =</t>
  </si>
  <si>
    <t>r2 =</t>
  </si>
  <si>
    <t>Intercept =</t>
  </si>
  <si>
    <t>Alkalinity =</t>
  </si>
  <si>
    <t>Date Run</t>
  </si>
  <si>
    <t>Date Collected</t>
  </si>
  <si>
    <t>Site</t>
  </si>
  <si>
    <t>Alkalinity (mM)</t>
  </si>
  <si>
    <t>Alkalinity (μM)</t>
  </si>
  <si>
    <t>WR0.5</t>
  </si>
  <si>
    <t>WR4.7</t>
  </si>
  <si>
    <t>WR5.2</t>
  </si>
  <si>
    <t>WR5.9</t>
  </si>
  <si>
    <t>WR12.3</t>
  </si>
  <si>
    <t>WR24.3</t>
  </si>
  <si>
    <t>Pipette Volume (uL)</t>
  </si>
  <si>
    <t>z factor</t>
  </si>
  <si>
    <t>m (mass of sample in mg)</t>
  </si>
  <si>
    <t>V (single Volume in uL)</t>
  </si>
  <si>
    <t>mean volume</t>
  </si>
  <si>
    <t>Repititions</t>
  </si>
  <si>
    <t>Accuracy</t>
  </si>
  <si>
    <t>sd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</si>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</sst>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4" fillId="0" borderId="0" xfId="0" applyFont="1" applyAlignment="1">
      <alignment horizontal="left"/>
    </xf>
    <xf numFmtId="164" fontId="3" fillId="0" borderId="0" xfId="0" applyNumberFormat="1" applyFont="1"/>
    <xf numFmtId="0" fontId="4" fillId="0" borderId="0" xfId="0" applyFont="1"/>
    <xf numFmtId="1" fontId="0" fillId="0" borderId="0" xfId="0" applyNumberFormat="1"/>
    <xf numFmtId="165" fontId="2" fillId="0" borderId="0" xfId="0" applyNumberFormat="1" applyFont="1"/>
    <xf numFmtId="0" fontId="0" fillId="2" borderId="0" xfId="0" applyFill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abSelected="1" topLeftCell="F4" zoomScale="131" zoomScaleNormal="70" workbookViewId="0">
      <selection activeCell="I26" sqref="I26"/>
    </sheetView>
  </sheetViews>
  <sheetFormatPr defaultColWidth="8.85546875" defaultRowHeight="12.75" x14ac:dyDescent="0.2"/>
  <cols>
    <col min="1" max="2" width="14.42578125" bestFit="1" customWidth="1"/>
    <col min="3" max="3" width="12.7109375" bestFit="1" customWidth="1"/>
    <col min="6" max="6" width="12.140625" bestFit="1" customWidth="1"/>
    <col min="8" max="8" width="14.42578125" style="6" bestFit="1" customWidth="1"/>
    <col min="9" max="9" width="11.28515625" bestFit="1" customWidth="1"/>
    <col min="10" max="10" width="12.7109375" bestFit="1" customWidth="1"/>
    <col min="15" max="15" width="12.7109375" bestFit="1" customWidth="1"/>
    <col min="16" max="16" width="11.85546875" bestFit="1" customWidth="1"/>
    <col min="17" max="17" width="12.7109375" bestFit="1" customWidth="1"/>
  </cols>
  <sheetData>
    <row r="1" spans="1:20" x14ac:dyDescent="0.2">
      <c r="A1" t="s">
        <v>0</v>
      </c>
      <c r="B1" s="14">
        <v>0.999</v>
      </c>
      <c r="E1" t="s">
        <v>1</v>
      </c>
      <c r="F1" s="5">
        <v>45107</v>
      </c>
    </row>
    <row r="2" spans="1:20" x14ac:dyDescent="0.2">
      <c r="A2" t="s">
        <v>2</v>
      </c>
      <c r="B2" s="7">
        <v>0.01</v>
      </c>
    </row>
    <row r="4" spans="1:20" x14ac:dyDescent="0.2">
      <c r="B4" s="7"/>
    </row>
    <row r="5" spans="1:20" x14ac:dyDescent="0.2">
      <c r="A5" s="1" t="s">
        <v>3</v>
      </c>
      <c r="B5" s="7" t="s">
        <v>19</v>
      </c>
      <c r="C5" s="8">
        <v>45103</v>
      </c>
      <c r="E5" t="s">
        <v>4</v>
      </c>
      <c r="F5" s="2"/>
      <c r="H5" s="1" t="s">
        <v>3</v>
      </c>
      <c r="I5" s="7" t="s">
        <v>20</v>
      </c>
      <c r="J5" s="8">
        <v>45103</v>
      </c>
      <c r="L5" t="s">
        <v>4</v>
      </c>
      <c r="M5" s="2"/>
      <c r="O5" s="1" t="s">
        <v>3</v>
      </c>
      <c r="P5" s="7" t="s">
        <v>21</v>
      </c>
      <c r="Q5" s="8">
        <v>45103</v>
      </c>
      <c r="S5" t="s">
        <v>4</v>
      </c>
      <c r="T5" s="2"/>
    </row>
    <row r="6" spans="1:20" x14ac:dyDescent="0.2">
      <c r="A6" s="1"/>
      <c r="E6">
        <v>0.01</v>
      </c>
      <c r="F6" s="2"/>
      <c r="H6" s="1"/>
      <c r="L6">
        <v>0.01</v>
      </c>
      <c r="M6" s="2"/>
      <c r="O6" s="1"/>
      <c r="S6">
        <v>0.01</v>
      </c>
      <c r="T6" s="2"/>
    </row>
    <row r="7" spans="1:20" x14ac:dyDescent="0.2">
      <c r="A7" t="s">
        <v>5</v>
      </c>
      <c r="B7" t="s">
        <v>6</v>
      </c>
      <c r="C7" t="s">
        <v>7</v>
      </c>
      <c r="E7" s="2"/>
      <c r="F7" s="2"/>
      <c r="H7" t="s">
        <v>5</v>
      </c>
      <c r="I7" t="s">
        <v>6</v>
      </c>
      <c r="J7" t="s">
        <v>7</v>
      </c>
      <c r="L7" s="2"/>
      <c r="M7" s="2"/>
      <c r="O7" t="s">
        <v>5</v>
      </c>
      <c r="P7" t="s">
        <v>6</v>
      </c>
      <c r="Q7" t="s">
        <v>7</v>
      </c>
      <c r="S7" s="2"/>
      <c r="T7" s="2"/>
    </row>
    <row r="8" spans="1:20" x14ac:dyDescent="0.2">
      <c r="A8" s="6">
        <v>1.43</v>
      </c>
      <c r="B8">
        <v>220.1</v>
      </c>
      <c r="C8">
        <f>(A8+$F$8)*10^(B8/59.2*$B$1)</f>
        <v>110971.04379712933</v>
      </c>
      <c r="E8" s="2" t="s">
        <v>8</v>
      </c>
      <c r="F8">
        <v>20</v>
      </c>
      <c r="H8" s="6">
        <v>0</v>
      </c>
      <c r="L8" s="2" t="s">
        <v>8</v>
      </c>
      <c r="M8">
        <v>20</v>
      </c>
      <c r="O8" s="6"/>
      <c r="S8" s="2" t="s">
        <v>8</v>
      </c>
      <c r="T8">
        <v>20</v>
      </c>
    </row>
    <row r="9" spans="1:20" x14ac:dyDescent="0.2">
      <c r="A9">
        <v>1.7</v>
      </c>
      <c r="B9">
        <v>224.5</v>
      </c>
      <c r="C9">
        <f>(A9+$F$8)*10^(B9/59.2*$B$1)</f>
        <v>133320.59212401244</v>
      </c>
      <c r="E9" s="2" t="s">
        <v>9</v>
      </c>
      <c r="F9">
        <f>$B$1</f>
        <v>0.999</v>
      </c>
      <c r="H9">
        <v>0.25</v>
      </c>
      <c r="L9" s="2" t="s">
        <v>9</v>
      </c>
      <c r="M9">
        <f>$B$1</f>
        <v>0.999</v>
      </c>
      <c r="S9" s="2" t="s">
        <v>9</v>
      </c>
      <c r="T9">
        <f>$B$1</f>
        <v>0.999</v>
      </c>
    </row>
    <row r="10" spans="1:20" x14ac:dyDescent="0.2">
      <c r="A10" s="6">
        <v>1.95</v>
      </c>
      <c r="B10" s="7">
        <v>228.3</v>
      </c>
      <c r="C10">
        <f>(A10+$F$8)*10^(B10/59.2*$B$1)</f>
        <v>156313.69332998796</v>
      </c>
      <c r="E10" s="2" t="s">
        <v>10</v>
      </c>
      <c r="F10">
        <f>RSQ(A8:A16,C8:C16)</f>
        <v>0.9998708107485631</v>
      </c>
      <c r="H10" s="6">
        <v>0.5</v>
      </c>
      <c r="I10" s="7"/>
      <c r="L10" s="2" t="s">
        <v>10</v>
      </c>
      <c r="M10" t="e">
        <f>RSQ(H8:H16,J8:J16)</f>
        <v>#DIV/0!</v>
      </c>
      <c r="O10" s="6"/>
      <c r="P10" s="7"/>
      <c r="S10" s="2" t="s">
        <v>10</v>
      </c>
      <c r="T10" t="e">
        <f>RSQ(O8:O16,Q8:Q16)</f>
        <v>#DIV/0!</v>
      </c>
    </row>
    <row r="11" spans="1:20" x14ac:dyDescent="0.2">
      <c r="A11" s="6">
        <v>2.2000000000000002</v>
      </c>
      <c r="B11" s="7">
        <v>231.4</v>
      </c>
      <c r="C11">
        <f>(A11+$F$8)*10^(B11/59.2*$B$1)</f>
        <v>178331.46381654224</v>
      </c>
      <c r="E11" s="2" t="s">
        <v>11</v>
      </c>
      <c r="F11">
        <f>INTERCEPT(A8:A16,C8:C16)</f>
        <v>0.17813676618535412</v>
      </c>
      <c r="H11" s="6">
        <v>0.75</v>
      </c>
      <c r="I11" s="7"/>
      <c r="L11" s="2" t="s">
        <v>11</v>
      </c>
      <c r="M11" t="e">
        <f>INTERCEPT(H8:H16,J8:J16)</f>
        <v>#DIV/0!</v>
      </c>
      <c r="O11" s="6"/>
      <c r="P11" s="7"/>
      <c r="S11" s="2" t="s">
        <v>11</v>
      </c>
      <c r="T11" t="e">
        <f>INTERCEPT(O8:O16,Q8:Q16)</f>
        <v>#DIV/0!</v>
      </c>
    </row>
    <row r="12" spans="1:20" x14ac:dyDescent="0.2">
      <c r="A12" s="6">
        <v>2.4500000000000002</v>
      </c>
      <c r="B12" s="7">
        <v>234.2</v>
      </c>
      <c r="C12">
        <f t="shared" ref="C12:C15" si="0">(A12+$F$8)*10^(B12/59.2*$B$1)</f>
        <v>201067.25334579073</v>
      </c>
      <c r="I12" s="7"/>
      <c r="O12" s="6"/>
      <c r="P12" s="7"/>
    </row>
    <row r="13" spans="1:20" x14ac:dyDescent="0.2">
      <c r="A13" s="6">
        <v>2.7</v>
      </c>
      <c r="B13" s="7">
        <v>236.4</v>
      </c>
      <c r="C13">
        <f t="shared" si="0"/>
        <v>221450.0879959451</v>
      </c>
      <c r="E13" s="3" t="s">
        <v>12</v>
      </c>
      <c r="F13" s="1">
        <f>F11*(1000/F8)*$B$2</f>
        <v>8.9068383092677048E-2</v>
      </c>
      <c r="I13" s="7"/>
      <c r="L13" s="3" t="s">
        <v>12</v>
      </c>
      <c r="M13" s="1" t="e">
        <f>M11*(1000/M8)*$B$2</f>
        <v>#DIV/0!</v>
      </c>
      <c r="O13" s="6"/>
      <c r="P13" s="7"/>
      <c r="S13" s="3" t="s">
        <v>12</v>
      </c>
      <c r="T13" s="1" t="e">
        <f>T11*(1000/T8)*$B$2</f>
        <v>#DIV/0!</v>
      </c>
    </row>
    <row r="14" spans="1:20" x14ac:dyDescent="0.2">
      <c r="A14" s="6">
        <v>2.95</v>
      </c>
      <c r="B14" s="7">
        <v>238.7</v>
      </c>
      <c r="C14">
        <f t="shared" si="0"/>
        <v>244819.03957923688</v>
      </c>
      <c r="E14" s="2"/>
      <c r="F14" s="2"/>
      <c r="I14" s="7"/>
      <c r="L14" s="2"/>
      <c r="M14" s="2"/>
      <c r="O14" s="6"/>
      <c r="P14" s="7"/>
      <c r="S14" s="2"/>
      <c r="T14" s="2"/>
    </row>
    <row r="15" spans="1:20" x14ac:dyDescent="0.2">
      <c r="A15" s="6">
        <v>3.2</v>
      </c>
      <c r="B15" s="7">
        <v>240.6</v>
      </c>
      <c r="C15">
        <f t="shared" si="0"/>
        <v>266448.31914272258</v>
      </c>
      <c r="E15" s="9"/>
      <c r="F15" s="2"/>
      <c r="I15" s="7"/>
      <c r="L15" s="9"/>
      <c r="M15" s="2"/>
      <c r="O15" s="6"/>
      <c r="P15" s="7"/>
      <c r="S15" s="9"/>
      <c r="T15" s="2"/>
    </row>
    <row r="16" spans="1:20" x14ac:dyDescent="0.2">
      <c r="A16" s="6"/>
      <c r="B16" s="7"/>
      <c r="E16" s="9"/>
      <c r="F16" s="2"/>
      <c r="I16" s="7"/>
      <c r="L16" s="9"/>
      <c r="M16" s="2"/>
      <c r="O16" s="6"/>
      <c r="P16" s="7"/>
      <c r="S16" s="9"/>
      <c r="T16" s="2"/>
    </row>
    <row r="17" spans="1:20" x14ac:dyDescent="0.2">
      <c r="A17" s="6"/>
      <c r="B17" s="7"/>
      <c r="D17" s="11"/>
      <c r="E17" s="2"/>
      <c r="F17" s="2"/>
      <c r="I17" s="7"/>
      <c r="K17" s="11"/>
      <c r="L17" s="2"/>
      <c r="M17" s="2"/>
      <c r="O17" s="6"/>
      <c r="P17" s="7"/>
      <c r="R17" s="11"/>
      <c r="S17" s="2"/>
      <c r="T17" s="2"/>
    </row>
    <row r="18" spans="1:20" x14ac:dyDescent="0.2">
      <c r="A18" s="6"/>
      <c r="B18" s="7"/>
      <c r="D18" s="11"/>
      <c r="E18" s="9"/>
      <c r="F18" s="2"/>
      <c r="I18" s="7"/>
      <c r="K18" s="11"/>
      <c r="L18" s="9"/>
      <c r="M18" s="2"/>
      <c r="O18" s="6"/>
      <c r="P18" s="7"/>
      <c r="R18" s="11"/>
      <c r="S18" s="9"/>
      <c r="T18" s="2"/>
    </row>
    <row r="19" spans="1:20" x14ac:dyDescent="0.2">
      <c r="A19" s="1" t="s">
        <v>3</v>
      </c>
      <c r="B19" s="7" t="s">
        <v>18</v>
      </c>
      <c r="C19" s="8">
        <v>45108</v>
      </c>
      <c r="E19" t="s">
        <v>4</v>
      </c>
      <c r="F19" s="2"/>
      <c r="H19" s="1" t="s">
        <v>3</v>
      </c>
      <c r="I19" s="7" t="s">
        <v>22</v>
      </c>
      <c r="J19" s="8">
        <v>45108</v>
      </c>
      <c r="L19" t="s">
        <v>4</v>
      </c>
      <c r="M19" s="2"/>
      <c r="O19" s="1" t="s">
        <v>3</v>
      </c>
      <c r="P19" s="7" t="s">
        <v>23</v>
      </c>
      <c r="Q19" s="8">
        <v>45108</v>
      </c>
      <c r="S19" t="s">
        <v>4</v>
      </c>
      <c r="T19" s="2"/>
    </row>
    <row r="20" spans="1:20" x14ac:dyDescent="0.2">
      <c r="A20" s="1"/>
      <c r="E20">
        <v>0.01</v>
      </c>
      <c r="F20" s="2"/>
      <c r="H20" s="1"/>
      <c r="L20">
        <v>0.01</v>
      </c>
      <c r="M20" s="2"/>
      <c r="O20" s="1"/>
      <c r="S20">
        <v>0.01</v>
      </c>
      <c r="T20" s="2"/>
    </row>
    <row r="21" spans="1:20" x14ac:dyDescent="0.2">
      <c r="A21" t="s">
        <v>5</v>
      </c>
      <c r="B21" t="s">
        <v>6</v>
      </c>
      <c r="C21" t="s">
        <v>7</v>
      </c>
      <c r="E21" s="2"/>
      <c r="F21" s="2"/>
      <c r="H21" t="s">
        <v>5</v>
      </c>
      <c r="I21" t="s">
        <v>6</v>
      </c>
      <c r="J21" t="s">
        <v>7</v>
      </c>
      <c r="L21" s="2"/>
      <c r="M21" s="2"/>
      <c r="O21" t="s">
        <v>5</v>
      </c>
      <c r="P21" t="s">
        <v>6</v>
      </c>
      <c r="Q21" t="s">
        <v>7</v>
      </c>
      <c r="S21" s="2"/>
      <c r="T21" s="2"/>
    </row>
    <row r="22" spans="1:20" x14ac:dyDescent="0.2">
      <c r="A22" s="6"/>
      <c r="E22" s="2" t="s">
        <v>8</v>
      </c>
      <c r="F22">
        <v>20</v>
      </c>
      <c r="H22" s="6">
        <v>0</v>
      </c>
      <c r="L22" s="2" t="s">
        <v>8</v>
      </c>
      <c r="M22">
        <v>20</v>
      </c>
      <c r="O22" s="6"/>
      <c r="S22" s="2" t="s">
        <v>8</v>
      </c>
      <c r="T22">
        <v>20</v>
      </c>
    </row>
    <row r="23" spans="1:20" x14ac:dyDescent="0.2">
      <c r="E23" s="2" t="s">
        <v>9</v>
      </c>
      <c r="F23">
        <f>$B$1</f>
        <v>0.999</v>
      </c>
      <c r="H23">
        <v>0.25</v>
      </c>
      <c r="L23" s="2" t="s">
        <v>9</v>
      </c>
      <c r="M23">
        <f>$B$1</f>
        <v>0.999</v>
      </c>
      <c r="S23" s="2" t="s">
        <v>9</v>
      </c>
      <c r="T23">
        <f>$B$1</f>
        <v>0.999</v>
      </c>
    </row>
    <row r="24" spans="1:20" x14ac:dyDescent="0.2">
      <c r="A24" s="6"/>
      <c r="B24" s="7"/>
      <c r="E24" s="2" t="s">
        <v>10</v>
      </c>
      <c r="F24" t="e">
        <f>RSQ(A22:A30,C22:C30)</f>
        <v>#DIV/0!</v>
      </c>
      <c r="H24" s="6">
        <v>0.5</v>
      </c>
      <c r="I24" s="7"/>
      <c r="L24" s="2" t="s">
        <v>10</v>
      </c>
      <c r="M24" t="e">
        <f>RSQ(H22:H30,J22:J30)</f>
        <v>#DIV/0!</v>
      </c>
      <c r="O24" s="6"/>
      <c r="P24" s="7"/>
      <c r="S24" s="2" t="s">
        <v>10</v>
      </c>
      <c r="T24" t="e">
        <f>RSQ(O22:O30,Q22:Q30)</f>
        <v>#DIV/0!</v>
      </c>
    </row>
    <row r="25" spans="1:20" x14ac:dyDescent="0.2">
      <c r="A25" s="6"/>
      <c r="B25" s="7"/>
      <c r="E25" s="2" t="s">
        <v>11</v>
      </c>
      <c r="F25" t="e">
        <f>INTERCEPT(A22:A30,C22:C30)</f>
        <v>#DIV/0!</v>
      </c>
      <c r="H25" s="6">
        <v>0.75</v>
      </c>
      <c r="I25" s="7"/>
      <c r="L25" s="2" t="s">
        <v>11</v>
      </c>
      <c r="M25" t="e">
        <f>INTERCEPT(H22:H30,J22:J30)</f>
        <v>#DIV/0!</v>
      </c>
      <c r="O25" s="6"/>
      <c r="P25" s="7"/>
      <c r="S25" s="2" t="s">
        <v>11</v>
      </c>
      <c r="T25" t="e">
        <f>INTERCEPT(O22:O30,Q22:Q30)</f>
        <v>#DIV/0!</v>
      </c>
    </row>
    <row r="26" spans="1:20" x14ac:dyDescent="0.2">
      <c r="A26" s="6"/>
      <c r="B26" s="7"/>
      <c r="I26" s="7"/>
      <c r="O26" s="6"/>
      <c r="P26" s="7"/>
    </row>
    <row r="27" spans="1:20" x14ac:dyDescent="0.2">
      <c r="A27" s="6"/>
      <c r="B27" s="7"/>
      <c r="E27" s="3" t="s">
        <v>12</v>
      </c>
      <c r="F27" s="1" t="e">
        <f>F25*(1000/F22)*$B$2</f>
        <v>#DIV/0!</v>
      </c>
      <c r="I27" s="7"/>
      <c r="L27" s="3" t="s">
        <v>12</v>
      </c>
      <c r="M27" s="1" t="e">
        <f>M25*(1000/M22)*$B$2</f>
        <v>#DIV/0!</v>
      </c>
      <c r="O27" s="6"/>
      <c r="P27" s="7"/>
      <c r="S27" s="3" t="s">
        <v>12</v>
      </c>
      <c r="T27" s="1" t="e">
        <f>T25*(1000/T22)*$B$2</f>
        <v>#DIV/0!</v>
      </c>
    </row>
    <row r="28" spans="1:20" x14ac:dyDescent="0.2">
      <c r="A28" s="6"/>
      <c r="B28" s="7"/>
      <c r="E28" s="2"/>
      <c r="F28" s="2"/>
      <c r="I28" s="7"/>
      <c r="L28" s="2"/>
      <c r="M28" s="2"/>
      <c r="O28" s="6"/>
      <c r="P28" s="7"/>
      <c r="S28" s="2"/>
      <c r="T28" s="2"/>
    </row>
    <row r="29" spans="1:20" x14ac:dyDescent="0.2">
      <c r="A29" s="6"/>
      <c r="B29" s="7"/>
      <c r="E29" s="9"/>
      <c r="F29" s="2"/>
      <c r="I29" s="7"/>
      <c r="L29" s="9"/>
      <c r="M29" s="2"/>
      <c r="O29" s="6"/>
      <c r="P29" s="7"/>
      <c r="S29" s="9"/>
      <c r="T29" s="2"/>
    </row>
    <row r="30" spans="1:20" x14ac:dyDescent="0.2">
      <c r="A30" s="6"/>
      <c r="B30" s="7"/>
      <c r="E30" s="9"/>
      <c r="F30" s="2"/>
      <c r="I30" s="7"/>
      <c r="L30" s="9"/>
      <c r="M30" s="2"/>
      <c r="O30" s="6"/>
      <c r="P30" s="7"/>
      <c r="S30" s="9"/>
      <c r="T30" s="2"/>
    </row>
    <row r="31" spans="1:20" x14ac:dyDescent="0.2">
      <c r="E31" s="2"/>
      <c r="L31" s="2"/>
      <c r="O31" s="4"/>
      <c r="P31" s="4"/>
      <c r="S3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4"/>
  <sheetViews>
    <sheetView workbookViewId="0">
      <pane ySplit="1" topLeftCell="A2" activePane="bottomLeft" state="frozen"/>
      <selection pane="bottomLeft" activeCell="D4" sqref="D4"/>
    </sheetView>
  </sheetViews>
  <sheetFormatPr defaultColWidth="11.42578125" defaultRowHeight="12.75" x14ac:dyDescent="0.2"/>
  <cols>
    <col min="1" max="2" width="13.28515625" bestFit="1" customWidth="1"/>
    <col min="3" max="3" width="15" bestFit="1" customWidth="1"/>
    <col min="4" max="4" width="11.42578125" style="6"/>
  </cols>
  <sheetData>
    <row r="1" spans="1:10" s="7" customFormat="1" x14ac:dyDescent="0.2">
      <c r="A1" s="7" t="s">
        <v>13</v>
      </c>
      <c r="B1" s="7" t="s">
        <v>14</v>
      </c>
      <c r="C1" s="7" t="s">
        <v>15</v>
      </c>
      <c r="D1" s="10" t="s">
        <v>16</v>
      </c>
      <c r="E1" s="7" t="s">
        <v>17</v>
      </c>
    </row>
    <row r="2" spans="1:10" x14ac:dyDescent="0.2">
      <c r="A2" s="8">
        <v>44701</v>
      </c>
      <c r="B2" s="8">
        <v>44700</v>
      </c>
      <c r="C2" s="7" t="s">
        <v>18</v>
      </c>
      <c r="D2" s="13">
        <v>2.9885511624030414E-3</v>
      </c>
      <c r="E2" s="12">
        <f>1000*D2</f>
        <v>2.9885511624030414</v>
      </c>
    </row>
    <row r="3" spans="1:10" x14ac:dyDescent="0.2">
      <c r="A3" s="8"/>
      <c r="B3" s="8"/>
      <c r="C3" s="7"/>
      <c r="D3" s="1"/>
      <c r="E3" s="12"/>
    </row>
    <row r="4" spans="1:10" x14ac:dyDescent="0.2">
      <c r="A4" s="8"/>
      <c r="B4" s="8"/>
      <c r="C4" s="7"/>
      <c r="D4" s="1"/>
      <c r="E4" s="12"/>
    </row>
    <row r="5" spans="1:10" x14ac:dyDescent="0.2">
      <c r="A5" s="8"/>
      <c r="B5" s="8"/>
      <c r="C5" s="7"/>
      <c r="D5" s="1"/>
      <c r="E5" s="12"/>
    </row>
    <row r="6" spans="1:10" x14ac:dyDescent="0.2">
      <c r="A6" s="8"/>
      <c r="B6" s="8"/>
      <c r="C6" s="7"/>
      <c r="D6" s="1"/>
      <c r="E6" s="12"/>
    </row>
    <row r="7" spans="1:10" x14ac:dyDescent="0.2">
      <c r="A7" s="8"/>
      <c r="B7" s="8"/>
      <c r="C7" s="7"/>
      <c r="D7" s="1"/>
      <c r="E7" s="12"/>
    </row>
    <row r="8" spans="1:10" x14ac:dyDescent="0.2">
      <c r="A8" s="8"/>
      <c r="B8" s="8"/>
      <c r="C8" s="7"/>
      <c r="D8" s="1"/>
      <c r="E8" s="12"/>
    </row>
    <row r="9" spans="1:10" x14ac:dyDescent="0.2">
      <c r="A9" s="8"/>
      <c r="B9" s="5"/>
      <c r="C9" s="7"/>
    </row>
    <row r="10" spans="1:10" x14ac:dyDescent="0.2">
      <c r="A10" s="8"/>
      <c r="B10" s="5"/>
      <c r="C10" s="7"/>
    </row>
    <row r="11" spans="1:10" x14ac:dyDescent="0.2">
      <c r="A11" s="5"/>
      <c r="B11" s="5"/>
      <c r="C11" s="7"/>
    </row>
    <row r="12" spans="1:10" x14ac:dyDescent="0.2">
      <c r="A12" s="5"/>
      <c r="B12" s="5"/>
      <c r="C12" s="7"/>
    </row>
    <row r="13" spans="1:10" x14ac:dyDescent="0.2">
      <c r="A13" s="5"/>
    </row>
    <row r="14" spans="1:10" x14ac:dyDescent="0.2">
      <c r="A14" s="5"/>
      <c r="B14" s="5"/>
      <c r="C14" s="7"/>
      <c r="F14" s="6"/>
    </row>
    <row r="15" spans="1:10" x14ac:dyDescent="0.2">
      <c r="A15" s="5"/>
      <c r="B15" s="5"/>
      <c r="C15" s="7"/>
      <c r="F15" s="6"/>
    </row>
    <row r="16" spans="1:10" x14ac:dyDescent="0.2">
      <c r="A16" s="5"/>
      <c r="B16" s="5"/>
      <c r="C16" s="7"/>
      <c r="E16" s="7"/>
      <c r="F16" s="8"/>
      <c r="G16" s="7"/>
      <c r="H16" s="8"/>
      <c r="I16" s="7"/>
      <c r="J16" s="8"/>
    </row>
    <row r="17" spans="1:10" x14ac:dyDescent="0.2">
      <c r="A17" s="5"/>
      <c r="B17" s="5"/>
      <c r="C17" s="7"/>
      <c r="E17" s="7"/>
      <c r="F17" s="8"/>
      <c r="G17" s="7"/>
      <c r="H17" s="8"/>
      <c r="I17" s="7"/>
      <c r="J17" s="8"/>
    </row>
    <row r="18" spans="1:10" x14ac:dyDescent="0.2">
      <c r="A18" s="5"/>
      <c r="B18" s="5"/>
    </row>
    <row r="19" spans="1:10" x14ac:dyDescent="0.2">
      <c r="A19" s="5"/>
      <c r="B19" s="5"/>
    </row>
    <row r="20" spans="1:10" x14ac:dyDescent="0.2">
      <c r="A20" s="5"/>
      <c r="B20" s="5"/>
      <c r="C20" s="7"/>
      <c r="F20" s="6"/>
    </row>
    <row r="21" spans="1:10" x14ac:dyDescent="0.2">
      <c r="A21" s="5"/>
      <c r="B21" s="5"/>
      <c r="C21" s="7"/>
    </row>
    <row r="22" spans="1:10" x14ac:dyDescent="0.2">
      <c r="A22" s="5"/>
      <c r="B22" s="5"/>
      <c r="C22" s="7"/>
    </row>
    <row r="23" spans="1:10" x14ac:dyDescent="0.2">
      <c r="A23" s="5"/>
      <c r="B23" s="5"/>
      <c r="C23" s="7"/>
    </row>
    <row r="24" spans="1:10" x14ac:dyDescent="0.2">
      <c r="A24" s="5"/>
      <c r="B24" s="5"/>
      <c r="C24" s="7"/>
    </row>
    <row r="25" spans="1:10" x14ac:dyDescent="0.2">
      <c r="A25" s="5"/>
      <c r="B25" s="5"/>
      <c r="C25" s="7"/>
    </row>
    <row r="26" spans="1:10" x14ac:dyDescent="0.2">
      <c r="A26" s="5"/>
      <c r="B26" s="5"/>
      <c r="C26" s="7"/>
    </row>
    <row r="27" spans="1:10" x14ac:dyDescent="0.2">
      <c r="A27" s="5"/>
      <c r="B27" s="5"/>
      <c r="C27" s="7"/>
      <c r="D27"/>
    </row>
    <row r="28" spans="1:10" x14ac:dyDescent="0.2">
      <c r="A28" s="5"/>
      <c r="B28" s="5"/>
      <c r="C28" s="7"/>
    </row>
    <row r="29" spans="1:10" x14ac:dyDescent="0.2">
      <c r="A29" s="5"/>
      <c r="B29" s="5"/>
      <c r="C29" s="7"/>
    </row>
    <row r="30" spans="1:10" x14ac:dyDescent="0.2">
      <c r="A30" s="5"/>
      <c r="B30" s="5"/>
      <c r="C30" s="7"/>
    </row>
    <row r="31" spans="1:10" x14ac:dyDescent="0.2">
      <c r="A31" s="5"/>
      <c r="B31" s="5"/>
      <c r="C31" s="7"/>
    </row>
    <row r="32" spans="1:10" x14ac:dyDescent="0.2">
      <c r="A32" s="5"/>
      <c r="B32" s="5"/>
      <c r="C32" s="7"/>
    </row>
    <row r="33" spans="1:3" x14ac:dyDescent="0.2">
      <c r="A33" s="5"/>
      <c r="B33" s="5"/>
      <c r="C33" s="7"/>
    </row>
    <row r="34" spans="1:3" x14ac:dyDescent="0.2">
      <c r="A34" s="5"/>
      <c r="B34" s="5"/>
      <c r="C34" s="7"/>
    </row>
    <row r="35" spans="1:3" x14ac:dyDescent="0.2">
      <c r="A35" s="5"/>
      <c r="B35" s="5"/>
      <c r="C35" s="7"/>
    </row>
    <row r="36" spans="1:3" x14ac:dyDescent="0.2">
      <c r="A36" s="5"/>
      <c r="B36" s="5"/>
      <c r="C36" s="7"/>
    </row>
    <row r="37" spans="1:3" x14ac:dyDescent="0.2">
      <c r="A37" s="5"/>
      <c r="B37" s="5"/>
      <c r="C37" s="7"/>
    </row>
    <row r="38" spans="1:3" x14ac:dyDescent="0.2">
      <c r="A38" s="5"/>
      <c r="B38" s="5"/>
      <c r="C38" s="7"/>
    </row>
    <row r="39" spans="1:3" x14ac:dyDescent="0.2">
      <c r="A39" s="5"/>
      <c r="B39" s="5"/>
      <c r="C39" s="7"/>
    </row>
    <row r="40" spans="1:3" x14ac:dyDescent="0.2">
      <c r="A40" s="5"/>
      <c r="B40" s="5"/>
      <c r="C40" s="7"/>
    </row>
    <row r="41" spans="1:3" x14ac:dyDescent="0.2">
      <c r="A41" s="5"/>
      <c r="B41" s="5"/>
      <c r="C41" s="7"/>
    </row>
    <row r="42" spans="1:3" x14ac:dyDescent="0.2">
      <c r="A42" s="5"/>
      <c r="B42" s="5"/>
      <c r="C42" s="7"/>
    </row>
    <row r="43" spans="1:3" x14ac:dyDescent="0.2">
      <c r="A43" s="5"/>
      <c r="B43" s="5"/>
      <c r="C43" s="7"/>
    </row>
    <row r="44" spans="1:3" x14ac:dyDescent="0.2">
      <c r="A44" s="5"/>
      <c r="B44" s="5"/>
      <c r="C44" s="7"/>
    </row>
    <row r="45" spans="1:3" x14ac:dyDescent="0.2">
      <c r="A45" s="5"/>
      <c r="B45" s="5"/>
      <c r="C45" s="7"/>
    </row>
    <row r="46" spans="1:3" x14ac:dyDescent="0.2">
      <c r="A46" s="5"/>
      <c r="B46" s="5"/>
      <c r="C46" s="7"/>
    </row>
    <row r="47" spans="1:3" x14ac:dyDescent="0.2">
      <c r="A47" s="5"/>
      <c r="B47" s="5"/>
      <c r="C47" s="7"/>
    </row>
    <row r="48" spans="1:3" x14ac:dyDescent="0.2">
      <c r="A48" s="5"/>
      <c r="B48" s="5"/>
      <c r="C48" s="7"/>
    </row>
    <row r="49" spans="1:3" x14ac:dyDescent="0.2">
      <c r="A49" s="5"/>
      <c r="B49" s="5"/>
      <c r="C49" s="7"/>
    </row>
    <row r="50" spans="1:3" x14ac:dyDescent="0.2">
      <c r="A50" s="5"/>
      <c r="B50" s="5"/>
      <c r="C50" s="7"/>
    </row>
    <row r="51" spans="1:3" x14ac:dyDescent="0.2">
      <c r="A51" s="5"/>
      <c r="B51" s="5"/>
      <c r="C51" s="7"/>
    </row>
    <row r="52" spans="1:3" x14ac:dyDescent="0.2">
      <c r="A52" s="5"/>
      <c r="B52" s="8"/>
      <c r="C52" s="7"/>
    </row>
    <row r="53" spans="1:3" x14ac:dyDescent="0.2">
      <c r="A53" s="5"/>
      <c r="B53" s="8"/>
      <c r="C53" s="7"/>
    </row>
    <row r="54" spans="1:3" x14ac:dyDescent="0.2">
      <c r="A54" s="5"/>
      <c r="B54" s="8"/>
      <c r="C54" s="7"/>
    </row>
    <row r="55" spans="1:3" x14ac:dyDescent="0.2">
      <c r="A55" s="5"/>
      <c r="B55" s="8"/>
      <c r="C55" s="7"/>
    </row>
    <row r="56" spans="1:3" x14ac:dyDescent="0.2">
      <c r="A56" s="5"/>
      <c r="B56" s="5"/>
      <c r="C56" s="7"/>
    </row>
    <row r="57" spans="1:3" x14ac:dyDescent="0.2">
      <c r="A57" s="5"/>
      <c r="B57" s="5"/>
      <c r="C57" s="7"/>
    </row>
    <row r="58" spans="1:3" x14ac:dyDescent="0.2">
      <c r="A58" s="5"/>
      <c r="B58" s="5"/>
      <c r="C58" s="7"/>
    </row>
    <row r="59" spans="1:3" x14ac:dyDescent="0.2">
      <c r="A59" s="5"/>
      <c r="B59" s="5"/>
      <c r="C59" s="7"/>
    </row>
    <row r="60" spans="1:3" x14ac:dyDescent="0.2">
      <c r="A60" s="5"/>
      <c r="B60" s="5"/>
      <c r="C60" s="7"/>
    </row>
    <row r="61" spans="1:3" x14ac:dyDescent="0.2">
      <c r="A61" s="5"/>
      <c r="B61" s="5"/>
      <c r="C61" s="7"/>
    </row>
    <row r="62" spans="1:3" x14ac:dyDescent="0.2">
      <c r="A62" s="5"/>
      <c r="B62" s="5"/>
      <c r="C62" s="7"/>
    </row>
    <row r="63" spans="1:3" x14ac:dyDescent="0.2">
      <c r="A63" s="5"/>
      <c r="B63" s="5"/>
      <c r="C63" s="7"/>
    </row>
    <row r="64" spans="1:3" x14ac:dyDescent="0.2">
      <c r="A64" s="5"/>
      <c r="B64" s="5"/>
      <c r="C64" s="7"/>
    </row>
    <row r="65" spans="1:3" x14ac:dyDescent="0.2">
      <c r="A65" s="5"/>
      <c r="B65" s="5"/>
      <c r="C65" s="7"/>
    </row>
    <row r="66" spans="1:3" x14ac:dyDescent="0.2">
      <c r="A66" s="5"/>
      <c r="B66" s="5"/>
      <c r="C66" s="7"/>
    </row>
    <row r="67" spans="1:3" x14ac:dyDescent="0.2">
      <c r="A67" s="5"/>
      <c r="B67" s="5"/>
      <c r="C67" s="7"/>
    </row>
    <row r="68" spans="1:3" x14ac:dyDescent="0.2">
      <c r="A68" s="5"/>
      <c r="B68" s="5"/>
      <c r="C68" s="7"/>
    </row>
    <row r="69" spans="1:3" x14ac:dyDescent="0.2">
      <c r="A69" s="5"/>
      <c r="B69" s="5"/>
      <c r="C69" s="7"/>
    </row>
    <row r="70" spans="1:3" x14ac:dyDescent="0.2">
      <c r="A70" s="5"/>
      <c r="B70" s="5"/>
      <c r="C70" s="7"/>
    </row>
    <row r="71" spans="1:3" x14ac:dyDescent="0.2">
      <c r="A71" s="5"/>
      <c r="B71" s="5"/>
      <c r="C71" s="7"/>
    </row>
    <row r="72" spans="1:3" x14ac:dyDescent="0.2">
      <c r="A72" s="5"/>
      <c r="B72" s="5"/>
      <c r="C72" s="7"/>
    </row>
    <row r="73" spans="1:3" x14ac:dyDescent="0.2">
      <c r="A73" s="5"/>
      <c r="B73" s="5"/>
      <c r="C73" s="7"/>
    </row>
    <row r="74" spans="1:3" x14ac:dyDescent="0.2">
      <c r="A74" s="5"/>
      <c r="B74" s="5"/>
      <c r="C74" s="7"/>
    </row>
  </sheetData>
  <sortState xmlns:xlrd2="http://schemas.microsoft.com/office/spreadsheetml/2017/richdata2" ref="A2:B23">
    <sortCondition ref="A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"/>
  <sheetViews>
    <sheetView workbookViewId="0">
      <selection activeCell="I5" sqref="I5"/>
    </sheetView>
  </sheetViews>
  <sheetFormatPr defaultColWidth="8.85546875" defaultRowHeight="12.75" x14ac:dyDescent="0.2"/>
  <cols>
    <col min="1" max="1" width="9.7109375" bestFit="1" customWidth="1"/>
    <col min="2" max="2" width="17.7109375" bestFit="1" customWidth="1"/>
    <col min="3" max="3" width="23" bestFit="1" customWidth="1"/>
    <col min="4" max="4" width="20.5703125" bestFit="1" customWidth="1"/>
    <col min="9" max="9" width="7" bestFit="1" customWidth="1"/>
  </cols>
  <sheetData>
    <row r="1" spans="1:9" x14ac:dyDescent="0.2">
      <c r="A1" t="s">
        <v>29</v>
      </c>
      <c r="B1" s="7" t="s">
        <v>24</v>
      </c>
      <c r="C1" t="s">
        <v>26</v>
      </c>
      <c r="D1" t="s">
        <v>27</v>
      </c>
      <c r="E1" t="s">
        <v>30</v>
      </c>
      <c r="H1" t="s">
        <v>25</v>
      </c>
      <c r="I1">
        <v>1.0028999999999999</v>
      </c>
    </row>
    <row r="2" spans="1:9" x14ac:dyDescent="0.2">
      <c r="A2">
        <v>1</v>
      </c>
      <c r="D2">
        <f>C2*$I$1</f>
        <v>0</v>
      </c>
      <c r="E2" t="e">
        <f>((I2-B2)/B2)*100</f>
        <v>#DIV/0!</v>
      </c>
      <c r="H2" t="s">
        <v>28</v>
      </c>
      <c r="I2">
        <f>AVERAGE(D2:D4)</f>
        <v>0</v>
      </c>
    </row>
    <row r="3" spans="1:9" x14ac:dyDescent="0.2">
      <c r="A3">
        <v>2</v>
      </c>
      <c r="B3" s="7"/>
      <c r="D3">
        <f t="shared" ref="D3:D4" si="0">C3*$I$1</f>
        <v>0</v>
      </c>
      <c r="E3" s="7"/>
      <c r="H3" t="s">
        <v>31</v>
      </c>
      <c r="I3">
        <f>I1*SQRT((B2-I2)/3)</f>
        <v>0</v>
      </c>
    </row>
    <row r="4" spans="1:9" x14ac:dyDescent="0.2">
      <c r="A4">
        <v>3</v>
      </c>
      <c r="B4" s="7"/>
      <c r="C4" s="7"/>
      <c r="D4">
        <f t="shared" si="0"/>
        <v>0</v>
      </c>
      <c r="E4" s="7"/>
      <c r="F4" s="7"/>
      <c r="H4" t="s">
        <v>32</v>
      </c>
      <c r="I4" t="e">
        <f>(100*I3)/I2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Alkalinity Calcs</vt:lpstr>
      <vt:lpstr>Alkalinity Values</vt:lpstr>
      <vt:lpstr>Calibration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Authorized Gateway Customer</dc:creator>
  <cp:keywords/>
  <dc:description/>
  <cp:lastModifiedBy>Howley,Samantha T</cp:lastModifiedBy>
  <cp:revision/>
  <dcterms:created xsi:type="dcterms:W3CDTF">2002-02-13T17:05:31Z</dcterms:created>
  <dcterms:modified xsi:type="dcterms:W3CDTF">2024-03-22T15:35:17Z</dcterms:modified>
  <cp:category/>
  <cp:contentStatus/>
</cp:coreProperties>
</file>