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ydrology\Bradford Forest Project\Streams\Stream_conductivity\Cond_data_calculated\6a\"/>
    </mc:Choice>
  </mc:AlternateContent>
  <xr:revisionPtr revIDLastSave="0" documentId="13_ncr:1_{ADD9DE78-6D81-4336-B530-6D75FDA86D8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6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2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E8" i="2" l="1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" i="2"/>
  <c r="F7" i="2" s="1"/>
  <c r="E6" i="2"/>
  <c r="F6" i="2" s="1"/>
  <c r="E5" i="2"/>
  <c r="F5" i="2" s="1"/>
  <c r="E4" i="2"/>
  <c r="F4" i="2" s="1"/>
  <c r="E3" i="2"/>
  <c r="F3" i="2" s="1"/>
  <c r="E2" i="2"/>
  <c r="H7" i="2"/>
  <c r="H6" i="2"/>
  <c r="H5" i="2"/>
  <c r="H4" i="2"/>
  <c r="H3" i="2"/>
  <c r="H2" i="2"/>
  <c r="K7" i="2" l="1"/>
  <c r="K12" i="2" s="1"/>
  <c r="G2" i="2"/>
  <c r="F2" i="2"/>
  <c r="K8" i="2" s="1"/>
  <c r="K9" i="2" l="1"/>
  <c r="K10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K6" i="2" l="1"/>
  <c r="K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tc={B9DE8534-BF37-469C-B4D0-3C57D0349105}</author>
    <author>tc={FF61DAF8-73EB-4A3B-88D2-43F54F9ECD8A}</author>
    <author>tc={7A61159A-0BA8-4BD9-8D2B-44415EFD9F1D}</author>
    <author>tc={17E182DD-32B6-4859-A986-7C2EB9DF7753}</author>
    <author>tc={281BF45A-3ACC-4F9A-965C-3C7811A857CF}</author>
    <author>tc={C23F4DC3-05DE-488F-B571-E8FC1930E15D}</author>
    <author>tc={518C9ABB-ACC9-4B10-89A2-57745A91BE32}</author>
    <author>tc={EC1A5BF4-BA86-4799-B8BF-16ADBB53262A}</author>
    <author>tc={7001CFF3-CABA-4B53-83FE-F87012AE6ED0}</author>
  </authors>
  <commentList>
    <comment ref="K4" authorId="0" shapeId="0" xr:uid="{B9DE8534-BF37-469C-B4D0-3C57D034910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FF61DAF8-73EB-4A3B-88D2-43F54F9EC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7A61159A-0BA8-4BD9-8D2B-44415EFD9F1D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17E182DD-32B6-4859-A986-7C2EB9DF775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281BF45A-3ACC-4F9A-965C-3C7811A857C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C23F4DC3-05DE-488F-B571-E8FC1930E15D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518C9ABB-ACC9-4B10-89A2-57745A91BE3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EC1A5BF4-BA86-4799-B8BF-16ADBB5326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7001CFF3-CABA-4B53-83FE-F87012AE6E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<sst xmlns="http://schemas.openxmlformats.org/spreadsheetml/2006/main" count="65" uniqueCount="48">
  <si>
    <t>Timestamp</t>
  </si>
  <si>
    <t>Time (sec)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</si>
  <si>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</si>
  <si>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</si>
  <si>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</si>
  <si>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</si>
  <si>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</si>
  <si>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</si>
  <si>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</si>
  <si>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</si>
  <si>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</si>
  <si>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</si>
  <si>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</si>
  <si>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sec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</si>
  <si>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</si>
  <si>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L</t>
  </si>
  <si>
    <t>m</t>
  </si>
  <si>
    <t>u* (mean)</t>
  </si>
  <si>
    <t>m/s</t>
  </si>
  <si>
    <t>u (median)</t>
  </si>
  <si>
    <t>Q</t>
  </si>
  <si>
    <t>L/s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</si>
  <si>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</si>
  <si>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</si>
  <si>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</si>
  <si>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</si>
  <si>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</si>
  <si>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</si>
  <si>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</si>
  <si>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</si>
  <si>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</si>
  <si>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</si>
  <si>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</si>
  <si>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</si>
  <si>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</si>
  <si>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</si>
  <si>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</si>
  <si>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</si>
  <si>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</si>
  <si>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</si>
  <si>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</si>
  <si>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</si>
  <si>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</si>
  <si>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Note:</t>
  </si>
  <si>
    <t xml:space="preserve">cut off the data as soon as we have evidence that the concentrations are different (e.g., they go negative).  </t>
  </si>
  <si>
    <t>C2-AVERAGE($C$2:$C$46) where row $C$46 is determined on an individual site basis at the point where column C values begin ramping up.</t>
  </si>
  <si>
    <t>Graph:</t>
  </si>
  <si>
    <t xml:space="preserve">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</si>
</sst>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vertAlign val="subscript"/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0" xfId="0" applyFont="1" applyFill="1"/>
    <xf numFmtId="0" fontId="8" fillId="4" borderId="0" xfId="0" applyFont="1" applyFill="1"/>
    <xf numFmtId="0" fontId="8" fillId="7" borderId="0" xfId="0" applyFont="1" applyFill="1"/>
    <xf numFmtId="0" fontId="8" fillId="5" borderId="0" xfId="0" applyFont="1" applyFill="1"/>
    <xf numFmtId="0" fontId="8" fillId="8" borderId="0" xfId="0" applyFont="1" applyFill="1"/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9" borderId="0" xfId="0" applyNumberFormat="1" applyFill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'6a'!$E$1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'6a'!$H$2:$H$73</c:f>
              <c:numCache>
                <c:formatCode>0</c:formatCode>
                <c:ptCount val="7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</c:numCache>
            </c:numRef>
          </c:xVal>
          <c:yVal>
            <c:numRef>
              <c:f>'6a'!$E$2:$E$73</c:f>
              <c:numCache>
                <c:formatCode>0.00</c:formatCode>
                <c:ptCount val="72"/>
                <c:pt idx="0">
                  <c:v>-2.3999999999992666E-2</c:v>
                </c:pt>
                <c:pt idx="1">
                  <c:v>0.18000000000001024</c:v>
                </c:pt>
                <c:pt idx="2">
                  <c:v>-2.3999999999992666E-2</c:v>
                </c:pt>
                <c:pt idx="3">
                  <c:v>-2.3999999999992666E-2</c:v>
                </c:pt>
                <c:pt idx="4">
                  <c:v>0.18000000000001024</c:v>
                </c:pt>
                <c:pt idx="5">
                  <c:v>-2.3999999999992666E-2</c:v>
                </c:pt>
                <c:pt idx="6">
                  <c:v>-2.3999999999992666E-2</c:v>
                </c:pt>
                <c:pt idx="7">
                  <c:v>-2.3999999999992666E-2</c:v>
                </c:pt>
                <c:pt idx="8">
                  <c:v>-2.3999999999992666E-2</c:v>
                </c:pt>
                <c:pt idx="9">
                  <c:v>-2.3999999999992666E-2</c:v>
                </c:pt>
                <c:pt idx="10">
                  <c:v>-2.3999999999992666E-2</c:v>
                </c:pt>
                <c:pt idx="11">
                  <c:v>-2.3999999999992666E-2</c:v>
                </c:pt>
                <c:pt idx="12">
                  <c:v>-2.3999999999992666E-2</c:v>
                </c:pt>
                <c:pt idx="13">
                  <c:v>-2.3999999999992666E-2</c:v>
                </c:pt>
                <c:pt idx="14">
                  <c:v>-2.3999999999992666E-2</c:v>
                </c:pt>
                <c:pt idx="15">
                  <c:v>-2.3999999999992666E-2</c:v>
                </c:pt>
                <c:pt idx="16">
                  <c:v>-2.3999999999992666E-2</c:v>
                </c:pt>
                <c:pt idx="17">
                  <c:v>-2.3999999999992666E-2</c:v>
                </c:pt>
                <c:pt idx="18">
                  <c:v>-2.3999999999992666E-2</c:v>
                </c:pt>
                <c:pt idx="19">
                  <c:v>0.38400000000000589</c:v>
                </c:pt>
                <c:pt idx="20">
                  <c:v>5.994000000000006</c:v>
                </c:pt>
                <c:pt idx="21">
                  <c:v>35.574000000000005</c:v>
                </c:pt>
                <c:pt idx="22">
                  <c:v>75.353999999999999</c:v>
                </c:pt>
                <c:pt idx="23">
                  <c:v>145.83600000000001</c:v>
                </c:pt>
                <c:pt idx="24">
                  <c:v>252.27300000000002</c:v>
                </c:pt>
                <c:pt idx="25">
                  <c:v>332.44499999999999</c:v>
                </c:pt>
                <c:pt idx="26">
                  <c:v>400.27500000000003</c:v>
                </c:pt>
                <c:pt idx="27">
                  <c:v>369.47099999999995</c:v>
                </c:pt>
                <c:pt idx="28">
                  <c:v>334.28099999999995</c:v>
                </c:pt>
                <c:pt idx="29">
                  <c:v>326.47800000000001</c:v>
                </c:pt>
                <c:pt idx="30">
                  <c:v>254.262</c:v>
                </c:pt>
                <c:pt idx="31">
                  <c:v>215.655</c:v>
                </c:pt>
                <c:pt idx="32">
                  <c:v>178.83300000000003</c:v>
                </c:pt>
                <c:pt idx="33">
                  <c:v>156.44400000000002</c:v>
                </c:pt>
                <c:pt idx="34">
                  <c:v>104.37300000000002</c:v>
                </c:pt>
                <c:pt idx="35">
                  <c:v>75.966000000000022</c:v>
                </c:pt>
                <c:pt idx="36">
                  <c:v>61.227000000000011</c:v>
                </c:pt>
                <c:pt idx="37">
                  <c:v>44.346000000000018</c:v>
                </c:pt>
                <c:pt idx="38">
                  <c:v>39.501000000000012</c:v>
                </c:pt>
                <c:pt idx="39">
                  <c:v>26.59800000000001</c:v>
                </c:pt>
                <c:pt idx="40">
                  <c:v>25.221000000000007</c:v>
                </c:pt>
                <c:pt idx="41">
                  <c:v>25.833000000000009</c:v>
                </c:pt>
                <c:pt idx="42">
                  <c:v>22.11000000000001</c:v>
                </c:pt>
                <c:pt idx="43">
                  <c:v>16.704000000000008</c:v>
                </c:pt>
                <c:pt idx="44">
                  <c:v>14.154000000000005</c:v>
                </c:pt>
                <c:pt idx="45">
                  <c:v>10.482000000000012</c:v>
                </c:pt>
                <c:pt idx="46">
                  <c:v>10.074000000000005</c:v>
                </c:pt>
                <c:pt idx="47">
                  <c:v>7.5750000000000099</c:v>
                </c:pt>
                <c:pt idx="48">
                  <c:v>6.6060000000000079</c:v>
                </c:pt>
                <c:pt idx="49">
                  <c:v>6.963000000000009</c:v>
                </c:pt>
                <c:pt idx="50">
                  <c:v>5.7900000000000107</c:v>
                </c:pt>
                <c:pt idx="51">
                  <c:v>5.994000000000006</c:v>
                </c:pt>
                <c:pt idx="52">
                  <c:v>4.6170000000000115</c:v>
                </c:pt>
                <c:pt idx="53">
                  <c:v>4.4640000000000057</c:v>
                </c:pt>
                <c:pt idx="54">
                  <c:v>3.2910000000000075</c:v>
                </c:pt>
                <c:pt idx="55">
                  <c:v>3.4950000000000103</c:v>
                </c:pt>
                <c:pt idx="56">
                  <c:v>3.4950000000000103</c:v>
                </c:pt>
                <c:pt idx="57">
                  <c:v>3.2910000000000075</c:v>
                </c:pt>
                <c:pt idx="58">
                  <c:v>3.0870000000000117</c:v>
                </c:pt>
                <c:pt idx="59">
                  <c:v>2.8830000000000089</c:v>
                </c:pt>
                <c:pt idx="60">
                  <c:v>2.679000000000006</c:v>
                </c:pt>
                <c:pt idx="61">
                  <c:v>2.1180000000000088</c:v>
                </c:pt>
                <c:pt idx="62">
                  <c:v>1.9140000000000059</c:v>
                </c:pt>
                <c:pt idx="63">
                  <c:v>2.1180000000000088</c:v>
                </c:pt>
                <c:pt idx="64">
                  <c:v>1.9140000000000059</c:v>
                </c:pt>
                <c:pt idx="65">
                  <c:v>1.9140000000000059</c:v>
                </c:pt>
                <c:pt idx="66">
                  <c:v>1.7100000000000102</c:v>
                </c:pt>
                <c:pt idx="67">
                  <c:v>1.3530000000000089</c:v>
                </c:pt>
                <c:pt idx="68">
                  <c:v>1.5570000000000117</c:v>
                </c:pt>
                <c:pt idx="69">
                  <c:v>1.3530000000000089</c:v>
                </c:pt>
                <c:pt idx="70">
                  <c:v>1.5570000000000117</c:v>
                </c:pt>
                <c:pt idx="71">
                  <c:v>1.3530000000000089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A7-47F9-8A9A-3D56E380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7DA81-99CC-4F11-AF8C-C889F1868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ydrology/Forest%20Hydrology%20FNR4343/dilution%20gaging%20calculator_Hogtown_Feb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lution Gaging"/>
    </sheetNames>
    <sheetDataSet>
      <sheetData sheetId="0">
        <row r="1">
          <cell r="C1" t="str">
            <v>SpC (uS/cm)</v>
          </cell>
        </row>
        <row r="2">
          <cell r="B2">
            <v>0</v>
          </cell>
          <cell r="E2">
            <v>-0.10166666666667368</v>
          </cell>
        </row>
        <row r="3">
          <cell r="B3">
            <v>2</v>
          </cell>
          <cell r="E3">
            <v>-1.6666666666793617E-3</v>
          </cell>
        </row>
        <row r="4">
          <cell r="B4">
            <v>4</v>
          </cell>
          <cell r="E4">
            <v>4.8333333333317796E-2</v>
          </cell>
        </row>
        <row r="5">
          <cell r="B5">
            <v>6</v>
          </cell>
          <cell r="E5">
            <v>4.8333333333317796E-2</v>
          </cell>
        </row>
        <row r="6">
          <cell r="B6">
            <v>8</v>
          </cell>
          <cell r="E6">
            <v>9.8333333333329165E-2</v>
          </cell>
        </row>
        <row r="7">
          <cell r="B7">
            <v>10</v>
          </cell>
          <cell r="E7">
            <v>9.8333333333329165E-2</v>
          </cell>
        </row>
        <row r="8">
          <cell r="B8">
            <v>12</v>
          </cell>
          <cell r="E8">
            <v>0.14833333333332632</v>
          </cell>
        </row>
        <row r="9">
          <cell r="B9">
            <v>14</v>
          </cell>
          <cell r="E9">
            <v>0.19833333333332348</v>
          </cell>
        </row>
        <row r="10">
          <cell r="B10">
            <v>16</v>
          </cell>
          <cell r="E10">
            <v>0.19833333333332348</v>
          </cell>
        </row>
        <row r="11">
          <cell r="B11">
            <v>18</v>
          </cell>
          <cell r="E11">
            <v>-5.166666666667652E-2</v>
          </cell>
        </row>
        <row r="12">
          <cell r="B12">
            <v>20</v>
          </cell>
          <cell r="E12">
            <v>-0.15166666666667084</v>
          </cell>
        </row>
        <row r="13">
          <cell r="B13">
            <v>22</v>
          </cell>
          <cell r="E13">
            <v>-0.15166666666667084</v>
          </cell>
        </row>
        <row r="14">
          <cell r="B14">
            <v>24</v>
          </cell>
          <cell r="E14">
            <v>-0.15166666666667084</v>
          </cell>
        </row>
        <row r="15">
          <cell r="B15">
            <v>26</v>
          </cell>
          <cell r="E15">
            <v>-0.15166666666667084</v>
          </cell>
        </row>
        <row r="16">
          <cell r="B16">
            <v>28</v>
          </cell>
          <cell r="E16">
            <v>-0.10166666666667368</v>
          </cell>
        </row>
        <row r="17">
          <cell r="B17">
            <v>30</v>
          </cell>
          <cell r="E17">
            <v>-0.10166666666667368</v>
          </cell>
        </row>
        <row r="18">
          <cell r="B18">
            <v>32</v>
          </cell>
          <cell r="E18">
            <v>-5.166666666667652E-2</v>
          </cell>
        </row>
        <row r="19">
          <cell r="B19">
            <v>34</v>
          </cell>
          <cell r="E19">
            <v>-1.6666666666793617E-3</v>
          </cell>
        </row>
        <row r="20">
          <cell r="B20">
            <v>36</v>
          </cell>
          <cell r="E20">
            <v>-5.166666666667652E-2</v>
          </cell>
        </row>
        <row r="21">
          <cell r="B21">
            <v>38</v>
          </cell>
          <cell r="E21">
            <v>-5.166666666667652E-2</v>
          </cell>
        </row>
        <row r="22">
          <cell r="B22">
            <v>40</v>
          </cell>
          <cell r="E22">
            <v>4.8333333333317796E-2</v>
          </cell>
        </row>
        <row r="23">
          <cell r="B23">
            <v>42</v>
          </cell>
          <cell r="E23">
            <v>4.8333333333317796E-2</v>
          </cell>
        </row>
        <row r="24">
          <cell r="B24">
            <v>44</v>
          </cell>
          <cell r="E24">
            <v>-1.6666666666793617E-3</v>
          </cell>
        </row>
        <row r="25">
          <cell r="B25">
            <v>46</v>
          </cell>
          <cell r="E25">
            <v>-5.166666666667652E-2</v>
          </cell>
        </row>
        <row r="26">
          <cell r="B26">
            <v>48</v>
          </cell>
          <cell r="E26">
            <v>4.8333333333317796E-2</v>
          </cell>
        </row>
        <row r="27">
          <cell r="B27">
            <v>50</v>
          </cell>
          <cell r="E27">
            <v>4.8333333333317796E-2</v>
          </cell>
        </row>
        <row r="28">
          <cell r="B28">
            <v>52</v>
          </cell>
          <cell r="E28">
            <v>9.8333333333329165E-2</v>
          </cell>
        </row>
        <row r="29">
          <cell r="B29">
            <v>54</v>
          </cell>
          <cell r="E29">
            <v>4.8333333333317796E-2</v>
          </cell>
        </row>
        <row r="30">
          <cell r="B30">
            <v>56</v>
          </cell>
          <cell r="E30">
            <v>-1.6666666666793617E-3</v>
          </cell>
        </row>
        <row r="31">
          <cell r="B31">
            <v>58</v>
          </cell>
          <cell r="E31">
            <v>-1.6666666666793617E-3</v>
          </cell>
        </row>
        <row r="32">
          <cell r="B32">
            <v>60</v>
          </cell>
          <cell r="E32">
            <v>-1.6666666666793617E-3</v>
          </cell>
        </row>
        <row r="33">
          <cell r="B33">
            <v>62</v>
          </cell>
          <cell r="E33">
            <v>0.19833333333332348</v>
          </cell>
        </row>
        <row r="34">
          <cell r="B34">
            <v>64</v>
          </cell>
          <cell r="E34">
            <v>0.24833333333332064</v>
          </cell>
        </row>
        <row r="35">
          <cell r="B35">
            <v>66</v>
          </cell>
          <cell r="E35">
            <v>0.24833333333332064</v>
          </cell>
        </row>
        <row r="36">
          <cell r="B36">
            <v>68</v>
          </cell>
          <cell r="E36">
            <v>0.19833333333332348</v>
          </cell>
        </row>
        <row r="37">
          <cell r="B37">
            <v>70</v>
          </cell>
          <cell r="E37">
            <v>0.19833333333332348</v>
          </cell>
        </row>
        <row r="38">
          <cell r="B38">
            <v>72</v>
          </cell>
          <cell r="E38">
            <v>4.8333333333317796E-2</v>
          </cell>
        </row>
        <row r="39">
          <cell r="B39">
            <v>74</v>
          </cell>
          <cell r="E39">
            <v>4.8333333333317796E-2</v>
          </cell>
        </row>
        <row r="40">
          <cell r="B40">
            <v>76</v>
          </cell>
          <cell r="E40">
            <v>4.8333333333317796E-2</v>
          </cell>
        </row>
        <row r="41">
          <cell r="B41">
            <v>78</v>
          </cell>
          <cell r="E41">
            <v>9.8333333333329165E-2</v>
          </cell>
        </row>
        <row r="42">
          <cell r="B42">
            <v>80</v>
          </cell>
          <cell r="E42">
            <v>0.14833333333332632</v>
          </cell>
        </row>
        <row r="43">
          <cell r="B43">
            <v>82</v>
          </cell>
          <cell r="E43">
            <v>9.8333333333329165E-2</v>
          </cell>
        </row>
        <row r="44">
          <cell r="B44">
            <v>84</v>
          </cell>
          <cell r="E44">
            <v>9.8333333333329165E-2</v>
          </cell>
        </row>
        <row r="45">
          <cell r="B45">
            <v>86</v>
          </cell>
          <cell r="E45">
            <v>0.14833333333332632</v>
          </cell>
        </row>
        <row r="46">
          <cell r="B46">
            <v>88</v>
          </cell>
          <cell r="E46">
            <v>0.19833333333332348</v>
          </cell>
        </row>
        <row r="47">
          <cell r="B47">
            <v>90</v>
          </cell>
          <cell r="E47">
            <v>0.19833333333332348</v>
          </cell>
        </row>
        <row r="48">
          <cell r="B48">
            <v>92</v>
          </cell>
          <cell r="E48">
            <v>0.24833333333332064</v>
          </cell>
        </row>
        <row r="49">
          <cell r="B49">
            <v>94</v>
          </cell>
          <cell r="E49">
            <v>0.2983333333333178</v>
          </cell>
        </row>
        <row r="50">
          <cell r="B50">
            <v>96</v>
          </cell>
          <cell r="E50">
            <v>0.2983333333333178</v>
          </cell>
        </row>
        <row r="51">
          <cell r="B51">
            <v>98</v>
          </cell>
          <cell r="E51">
            <v>0.44833333333332348</v>
          </cell>
        </row>
        <row r="52">
          <cell r="B52">
            <v>100</v>
          </cell>
          <cell r="E52">
            <v>0.59833333333332916</v>
          </cell>
        </row>
        <row r="53">
          <cell r="B53">
            <v>102</v>
          </cell>
          <cell r="E53">
            <v>1.0983333333333292</v>
          </cell>
        </row>
        <row r="54">
          <cell r="B54">
            <v>104</v>
          </cell>
          <cell r="E54">
            <v>1.1983333333333235</v>
          </cell>
        </row>
        <row r="55">
          <cell r="B55">
            <v>106</v>
          </cell>
          <cell r="E55">
            <v>1.1983333333333235</v>
          </cell>
        </row>
        <row r="56">
          <cell r="B56">
            <v>108</v>
          </cell>
          <cell r="E56">
            <v>1.2483333333333206</v>
          </cell>
        </row>
        <row r="57">
          <cell r="B57">
            <v>110</v>
          </cell>
          <cell r="E57">
            <v>1.3983333333333263</v>
          </cell>
        </row>
        <row r="58">
          <cell r="B58">
            <v>112</v>
          </cell>
          <cell r="E58">
            <v>1.4983333333333206</v>
          </cell>
        </row>
        <row r="59">
          <cell r="B59">
            <v>114</v>
          </cell>
          <cell r="E59">
            <v>1.5983333333333292</v>
          </cell>
        </row>
        <row r="60">
          <cell r="B60">
            <v>116</v>
          </cell>
          <cell r="E60">
            <v>1.6983333333333235</v>
          </cell>
        </row>
        <row r="61">
          <cell r="B61">
            <v>118</v>
          </cell>
          <cell r="E61">
            <v>1.7483333333333206</v>
          </cell>
        </row>
        <row r="62">
          <cell r="B62">
            <v>120</v>
          </cell>
          <cell r="E62">
            <v>1.7983333333333178</v>
          </cell>
        </row>
        <row r="63">
          <cell r="B63">
            <v>122</v>
          </cell>
          <cell r="E63">
            <v>1.9983333333333206</v>
          </cell>
        </row>
        <row r="64">
          <cell r="B64">
            <v>124</v>
          </cell>
          <cell r="E64">
            <v>2.0483333333333178</v>
          </cell>
        </row>
        <row r="65">
          <cell r="B65">
            <v>126</v>
          </cell>
          <cell r="E65">
            <v>1.9983333333333206</v>
          </cell>
        </row>
        <row r="66">
          <cell r="B66">
            <v>128</v>
          </cell>
          <cell r="E66">
            <v>1.9983333333333206</v>
          </cell>
        </row>
        <row r="67">
          <cell r="B67">
            <v>130</v>
          </cell>
          <cell r="E67">
            <v>1.8983333333333263</v>
          </cell>
        </row>
        <row r="68">
          <cell r="B68">
            <v>132</v>
          </cell>
          <cell r="E68">
            <v>1.8983333333333263</v>
          </cell>
        </row>
        <row r="69">
          <cell r="B69">
            <v>134</v>
          </cell>
          <cell r="E69">
            <v>1.9483333333333235</v>
          </cell>
        </row>
        <row r="70">
          <cell r="B70">
            <v>136</v>
          </cell>
          <cell r="E70">
            <v>1.9983333333333206</v>
          </cell>
        </row>
        <row r="71">
          <cell r="B71">
            <v>138</v>
          </cell>
          <cell r="E71">
            <v>2.0483333333333178</v>
          </cell>
        </row>
        <row r="72">
          <cell r="B72">
            <v>140</v>
          </cell>
          <cell r="E72">
            <v>2.0983333333333292</v>
          </cell>
        </row>
        <row r="73">
          <cell r="B73">
            <v>142</v>
          </cell>
          <cell r="E73">
            <v>2.1483333333333263</v>
          </cell>
        </row>
        <row r="74">
          <cell r="B74">
            <v>144</v>
          </cell>
          <cell r="E74">
            <v>2.2483333333333206</v>
          </cell>
        </row>
        <row r="75">
          <cell r="B75">
            <v>146</v>
          </cell>
          <cell r="E75">
            <v>2.2983333333333178</v>
          </cell>
        </row>
        <row r="76">
          <cell r="B76">
            <v>148</v>
          </cell>
          <cell r="E76">
            <v>2.3483333333333292</v>
          </cell>
        </row>
        <row r="77">
          <cell r="B77">
            <v>150</v>
          </cell>
          <cell r="E77">
            <v>2.3483333333333292</v>
          </cell>
        </row>
        <row r="78">
          <cell r="B78">
            <v>152</v>
          </cell>
          <cell r="E78">
            <v>2.3483333333333292</v>
          </cell>
        </row>
        <row r="79">
          <cell r="B79">
            <v>154</v>
          </cell>
          <cell r="E79">
            <v>2.3483333333333292</v>
          </cell>
        </row>
        <row r="80">
          <cell r="B80">
            <v>156</v>
          </cell>
          <cell r="E80">
            <v>2.2483333333333206</v>
          </cell>
        </row>
        <row r="81">
          <cell r="B81">
            <v>158</v>
          </cell>
          <cell r="E81">
            <v>2.1483333333333263</v>
          </cell>
        </row>
        <row r="82">
          <cell r="B82">
            <v>160</v>
          </cell>
          <cell r="E82">
            <v>2.1983333333333235</v>
          </cell>
        </row>
        <row r="83">
          <cell r="B83">
            <v>162</v>
          </cell>
          <cell r="E83">
            <v>2.1483333333333263</v>
          </cell>
        </row>
        <row r="84">
          <cell r="B84">
            <v>164</v>
          </cell>
          <cell r="E84">
            <v>2.1983333333333235</v>
          </cell>
        </row>
        <row r="85">
          <cell r="B85">
            <v>166</v>
          </cell>
          <cell r="E85">
            <v>2.2983333333333178</v>
          </cell>
        </row>
        <row r="86">
          <cell r="B86">
            <v>168</v>
          </cell>
          <cell r="E86">
            <v>2.2483333333333206</v>
          </cell>
        </row>
        <row r="87">
          <cell r="B87">
            <v>170</v>
          </cell>
          <cell r="E87">
            <v>2.2483333333333206</v>
          </cell>
        </row>
        <row r="88">
          <cell r="B88">
            <v>172</v>
          </cell>
          <cell r="E88">
            <v>2.2483333333333206</v>
          </cell>
        </row>
        <row r="89">
          <cell r="B89">
            <v>174</v>
          </cell>
          <cell r="E89">
            <v>2.2483333333333206</v>
          </cell>
        </row>
        <row r="90">
          <cell r="B90">
            <v>176</v>
          </cell>
          <cell r="E90">
            <v>2.2483333333333206</v>
          </cell>
        </row>
        <row r="91">
          <cell r="B91">
            <v>178</v>
          </cell>
          <cell r="E91">
            <v>2.2983333333333178</v>
          </cell>
        </row>
        <row r="92">
          <cell r="B92">
            <v>180</v>
          </cell>
          <cell r="E92">
            <v>2.2983333333333178</v>
          </cell>
        </row>
        <row r="93">
          <cell r="B93">
            <v>182</v>
          </cell>
          <cell r="E93">
            <v>2.3483333333333292</v>
          </cell>
        </row>
        <row r="94">
          <cell r="B94">
            <v>184</v>
          </cell>
          <cell r="E94">
            <v>2.3483333333333292</v>
          </cell>
        </row>
        <row r="95">
          <cell r="B95">
            <v>186</v>
          </cell>
          <cell r="E95">
            <v>2.3983333333333263</v>
          </cell>
        </row>
        <row r="96">
          <cell r="B96">
            <v>188</v>
          </cell>
          <cell r="E96">
            <v>2.3983333333333263</v>
          </cell>
        </row>
        <row r="97">
          <cell r="B97">
            <v>190</v>
          </cell>
          <cell r="E97">
            <v>2.3983333333333263</v>
          </cell>
        </row>
        <row r="98">
          <cell r="B98">
            <v>192</v>
          </cell>
          <cell r="E98">
            <v>2.3983333333333263</v>
          </cell>
        </row>
        <row r="99">
          <cell r="B99">
            <v>194</v>
          </cell>
          <cell r="E99">
            <v>2.3983333333333263</v>
          </cell>
        </row>
        <row r="100">
          <cell r="B100">
            <v>196</v>
          </cell>
          <cell r="E100">
            <v>2.4483333333333235</v>
          </cell>
        </row>
        <row r="101">
          <cell r="B101">
            <v>198</v>
          </cell>
          <cell r="E101">
            <v>2.4983333333333206</v>
          </cell>
        </row>
        <row r="102">
          <cell r="B102">
            <v>200</v>
          </cell>
          <cell r="E102">
            <v>2.4483333333333235</v>
          </cell>
        </row>
        <row r="103">
          <cell r="B103">
            <v>202</v>
          </cell>
          <cell r="E103">
            <v>2.4483333333333235</v>
          </cell>
        </row>
        <row r="104">
          <cell r="B104">
            <v>204</v>
          </cell>
          <cell r="E104">
            <v>2.4483333333333235</v>
          </cell>
        </row>
        <row r="105">
          <cell r="B105">
            <v>206</v>
          </cell>
          <cell r="E105">
            <v>2.4483333333333235</v>
          </cell>
        </row>
        <row r="106">
          <cell r="B106">
            <v>208</v>
          </cell>
          <cell r="E106">
            <v>2.4983333333333206</v>
          </cell>
        </row>
        <row r="107">
          <cell r="B107">
            <v>210</v>
          </cell>
          <cell r="E107">
            <v>2.4983333333333206</v>
          </cell>
        </row>
        <row r="108">
          <cell r="B108">
            <v>212</v>
          </cell>
          <cell r="E108">
            <v>2.5483333333333178</v>
          </cell>
        </row>
        <row r="109">
          <cell r="B109">
            <v>214</v>
          </cell>
          <cell r="E109">
            <v>2.5483333333333178</v>
          </cell>
        </row>
        <row r="110">
          <cell r="B110">
            <v>216</v>
          </cell>
          <cell r="E110">
            <v>2.4483333333333235</v>
          </cell>
        </row>
        <row r="111">
          <cell r="B111">
            <v>218</v>
          </cell>
          <cell r="E111">
            <v>2.4483333333333235</v>
          </cell>
        </row>
        <row r="112">
          <cell r="B112">
            <v>220</v>
          </cell>
          <cell r="E112">
            <v>2.4483333333333235</v>
          </cell>
        </row>
        <row r="113">
          <cell r="B113">
            <v>222</v>
          </cell>
          <cell r="E113">
            <v>2.4483333333333235</v>
          </cell>
        </row>
        <row r="114">
          <cell r="B114">
            <v>224</v>
          </cell>
          <cell r="E114">
            <v>2.4483333333333235</v>
          </cell>
        </row>
        <row r="115">
          <cell r="B115">
            <v>226</v>
          </cell>
          <cell r="E115">
            <v>2.4483333333333235</v>
          </cell>
        </row>
        <row r="116">
          <cell r="B116">
            <v>228</v>
          </cell>
          <cell r="E116">
            <v>2.4983333333333206</v>
          </cell>
        </row>
        <row r="117">
          <cell r="B117">
            <v>230</v>
          </cell>
          <cell r="E117">
            <v>2.4483333333333235</v>
          </cell>
        </row>
        <row r="118">
          <cell r="B118">
            <v>232</v>
          </cell>
          <cell r="E118">
            <v>2.4483333333333235</v>
          </cell>
        </row>
        <row r="119">
          <cell r="B119">
            <v>234</v>
          </cell>
          <cell r="E119">
            <v>2.4483333333333235</v>
          </cell>
        </row>
        <row r="120">
          <cell r="B120">
            <v>236</v>
          </cell>
          <cell r="E120">
            <v>2.4483333333333235</v>
          </cell>
        </row>
        <row r="121">
          <cell r="B121">
            <v>238</v>
          </cell>
          <cell r="E121">
            <v>2.4483333333333235</v>
          </cell>
        </row>
        <row r="122">
          <cell r="B122">
            <v>240</v>
          </cell>
          <cell r="E122">
            <v>2.4983333333333206</v>
          </cell>
        </row>
        <row r="123">
          <cell r="B123">
            <v>242</v>
          </cell>
          <cell r="E123">
            <v>2.4983333333333206</v>
          </cell>
        </row>
        <row r="124">
          <cell r="B124">
            <v>244</v>
          </cell>
          <cell r="E124">
            <v>2.4983333333333206</v>
          </cell>
        </row>
        <row r="125">
          <cell r="B125">
            <v>246</v>
          </cell>
          <cell r="E125">
            <v>2.5483333333333178</v>
          </cell>
        </row>
        <row r="126">
          <cell r="B126">
            <v>248</v>
          </cell>
          <cell r="E126">
            <v>2.6983333333333235</v>
          </cell>
        </row>
        <row r="127">
          <cell r="B127">
            <v>250</v>
          </cell>
          <cell r="E127">
            <v>2.7483333333333206</v>
          </cell>
        </row>
        <row r="128">
          <cell r="B128">
            <v>252</v>
          </cell>
          <cell r="E128">
            <v>2.8483333333333292</v>
          </cell>
        </row>
        <row r="129">
          <cell r="B129">
            <v>254</v>
          </cell>
          <cell r="E129">
            <v>2.9983333333333206</v>
          </cell>
        </row>
        <row r="130">
          <cell r="B130">
            <v>256</v>
          </cell>
          <cell r="E130">
            <v>3.2483333333333206</v>
          </cell>
        </row>
        <row r="131">
          <cell r="B131">
            <v>258</v>
          </cell>
          <cell r="E131">
            <v>3.2983333333333178</v>
          </cell>
        </row>
        <row r="132">
          <cell r="B132">
            <v>260</v>
          </cell>
          <cell r="E132">
            <v>3.3483333333333292</v>
          </cell>
        </row>
        <row r="133">
          <cell r="B133">
            <v>262</v>
          </cell>
          <cell r="E133">
            <v>3.3983333333333263</v>
          </cell>
        </row>
        <row r="134">
          <cell r="B134">
            <v>264</v>
          </cell>
          <cell r="E134">
            <v>3.3983333333333263</v>
          </cell>
        </row>
        <row r="135">
          <cell r="B135">
            <v>266</v>
          </cell>
          <cell r="E135">
            <v>3.4483333333333235</v>
          </cell>
        </row>
        <row r="136">
          <cell r="B136">
            <v>268</v>
          </cell>
          <cell r="E136">
            <v>3.5483333333333178</v>
          </cell>
        </row>
        <row r="137">
          <cell r="B137">
            <v>270</v>
          </cell>
          <cell r="E137">
            <v>3.6983333333333235</v>
          </cell>
        </row>
        <row r="138">
          <cell r="B138">
            <v>272</v>
          </cell>
          <cell r="E138">
            <v>3.8483333333333292</v>
          </cell>
        </row>
        <row r="139">
          <cell r="B139">
            <v>274</v>
          </cell>
          <cell r="E139">
            <v>4.0483333333333178</v>
          </cell>
        </row>
        <row r="140">
          <cell r="B140">
            <v>276</v>
          </cell>
          <cell r="E140">
            <v>4.2983333333333178</v>
          </cell>
        </row>
        <row r="141">
          <cell r="B141">
            <v>278</v>
          </cell>
          <cell r="E141">
            <v>4.6983333333333235</v>
          </cell>
        </row>
        <row r="142">
          <cell r="B142">
            <v>280</v>
          </cell>
          <cell r="E142">
            <v>5.5983333333333292</v>
          </cell>
        </row>
        <row r="143">
          <cell r="B143">
            <v>282</v>
          </cell>
          <cell r="E143">
            <v>8.1983333333333235</v>
          </cell>
        </row>
        <row r="144">
          <cell r="B144">
            <v>284</v>
          </cell>
          <cell r="E144">
            <v>9.8483333333333292</v>
          </cell>
        </row>
        <row r="145">
          <cell r="B145">
            <v>286</v>
          </cell>
          <cell r="E145">
            <v>13.098333333333329</v>
          </cell>
        </row>
        <row r="146">
          <cell r="B146">
            <v>288</v>
          </cell>
          <cell r="E146">
            <v>15.448333333333323</v>
          </cell>
        </row>
        <row r="147">
          <cell r="B147">
            <v>290</v>
          </cell>
          <cell r="E147">
            <v>18.948333333333323</v>
          </cell>
        </row>
        <row r="148">
          <cell r="B148">
            <v>292</v>
          </cell>
          <cell r="E148">
            <v>23.348333333333329</v>
          </cell>
        </row>
        <row r="149">
          <cell r="B149">
            <v>294</v>
          </cell>
          <cell r="E149">
            <v>26.998333333333321</v>
          </cell>
        </row>
        <row r="150">
          <cell r="B150">
            <v>296</v>
          </cell>
          <cell r="E150">
            <v>35.598333333333329</v>
          </cell>
        </row>
        <row r="151">
          <cell r="B151">
            <v>298</v>
          </cell>
          <cell r="E151">
            <v>41.348333333333329</v>
          </cell>
        </row>
        <row r="152">
          <cell r="B152">
            <v>300</v>
          </cell>
          <cell r="E152">
            <v>45.598333333333329</v>
          </cell>
        </row>
        <row r="153">
          <cell r="B153">
            <v>302</v>
          </cell>
          <cell r="E153">
            <v>49.548333333333318</v>
          </cell>
        </row>
        <row r="154">
          <cell r="B154">
            <v>304</v>
          </cell>
          <cell r="E154">
            <v>51.948333333333323</v>
          </cell>
        </row>
        <row r="155">
          <cell r="B155">
            <v>306</v>
          </cell>
          <cell r="E155">
            <v>55.648333333333312</v>
          </cell>
        </row>
        <row r="156">
          <cell r="B156">
            <v>308</v>
          </cell>
          <cell r="E156">
            <v>57.648333333333312</v>
          </cell>
        </row>
        <row r="157">
          <cell r="B157">
            <v>310</v>
          </cell>
          <cell r="E157">
            <v>59.698333333333323</v>
          </cell>
        </row>
        <row r="158">
          <cell r="B158">
            <v>312</v>
          </cell>
          <cell r="E158">
            <v>61.648333333333312</v>
          </cell>
        </row>
        <row r="159">
          <cell r="B159">
            <v>314</v>
          </cell>
          <cell r="E159">
            <v>62.648333333333312</v>
          </cell>
        </row>
        <row r="160">
          <cell r="B160">
            <v>316</v>
          </cell>
          <cell r="E160">
            <v>63.698333333333323</v>
          </cell>
        </row>
        <row r="161">
          <cell r="B161">
            <v>318</v>
          </cell>
          <cell r="E161">
            <v>64.098333333333329</v>
          </cell>
        </row>
        <row r="162">
          <cell r="B162">
            <v>320</v>
          </cell>
          <cell r="E162">
            <v>64.098333333333329</v>
          </cell>
        </row>
        <row r="163">
          <cell r="B163">
            <v>322</v>
          </cell>
          <cell r="E163">
            <v>63.998333333333335</v>
          </cell>
        </row>
        <row r="164">
          <cell r="B164">
            <v>324</v>
          </cell>
          <cell r="E164">
            <v>63.598333333333329</v>
          </cell>
        </row>
        <row r="165">
          <cell r="B165">
            <v>326</v>
          </cell>
          <cell r="E165">
            <v>63.048333333333318</v>
          </cell>
        </row>
        <row r="166">
          <cell r="B166">
            <v>328</v>
          </cell>
          <cell r="E166">
            <v>62.498333333333335</v>
          </cell>
        </row>
        <row r="167">
          <cell r="B167">
            <v>330</v>
          </cell>
          <cell r="E167">
            <v>61.848333333333329</v>
          </cell>
        </row>
        <row r="168">
          <cell r="B168">
            <v>332</v>
          </cell>
          <cell r="E168">
            <v>60.598333333333329</v>
          </cell>
        </row>
        <row r="169">
          <cell r="B169">
            <v>334</v>
          </cell>
          <cell r="E169">
            <v>59.448333333333323</v>
          </cell>
        </row>
        <row r="170">
          <cell r="B170">
            <v>336</v>
          </cell>
          <cell r="E170">
            <v>57.498333333333335</v>
          </cell>
        </row>
        <row r="171">
          <cell r="B171">
            <v>338</v>
          </cell>
          <cell r="E171">
            <v>55.648333333333312</v>
          </cell>
        </row>
        <row r="172">
          <cell r="B172">
            <v>340</v>
          </cell>
          <cell r="E172">
            <v>53.648333333333312</v>
          </cell>
        </row>
        <row r="173">
          <cell r="B173">
            <v>342</v>
          </cell>
          <cell r="E173">
            <v>50.998333333333335</v>
          </cell>
        </row>
        <row r="174">
          <cell r="B174">
            <v>344</v>
          </cell>
          <cell r="E174">
            <v>49.448333333333323</v>
          </cell>
        </row>
        <row r="175">
          <cell r="B175">
            <v>346</v>
          </cell>
          <cell r="E175">
            <v>48.798333333333318</v>
          </cell>
        </row>
        <row r="176">
          <cell r="B176">
            <v>348</v>
          </cell>
          <cell r="E176">
            <v>48.298333333333318</v>
          </cell>
        </row>
        <row r="177">
          <cell r="B177">
            <v>350</v>
          </cell>
          <cell r="E177">
            <v>46.898333333333312</v>
          </cell>
        </row>
        <row r="178">
          <cell r="B178">
            <v>352</v>
          </cell>
          <cell r="E178">
            <v>45.198333333333323</v>
          </cell>
        </row>
        <row r="179">
          <cell r="B179">
            <v>354</v>
          </cell>
          <cell r="E179">
            <v>43.398333333333326</v>
          </cell>
        </row>
        <row r="180">
          <cell r="B180">
            <v>356</v>
          </cell>
          <cell r="E180">
            <v>41.148333333333326</v>
          </cell>
        </row>
        <row r="181">
          <cell r="B181">
            <v>358</v>
          </cell>
          <cell r="E181">
            <v>39.848333333333329</v>
          </cell>
        </row>
        <row r="182">
          <cell r="B182">
            <v>360</v>
          </cell>
          <cell r="E182">
            <v>39.148333333333326</v>
          </cell>
        </row>
        <row r="183">
          <cell r="B183">
            <v>362</v>
          </cell>
          <cell r="E183">
            <v>37.798333333333318</v>
          </cell>
        </row>
        <row r="184">
          <cell r="B184">
            <v>364</v>
          </cell>
          <cell r="E184">
            <v>36.748333333333321</v>
          </cell>
        </row>
        <row r="185">
          <cell r="B185">
            <v>366</v>
          </cell>
          <cell r="E185">
            <v>36.248333333333321</v>
          </cell>
        </row>
        <row r="186">
          <cell r="B186">
            <v>368</v>
          </cell>
          <cell r="E186">
            <v>36.148333333333326</v>
          </cell>
        </row>
        <row r="187">
          <cell r="B187">
            <v>370</v>
          </cell>
          <cell r="E187">
            <v>35.748333333333321</v>
          </cell>
        </row>
        <row r="188">
          <cell r="B188">
            <v>372</v>
          </cell>
          <cell r="E188">
            <v>35.098333333333329</v>
          </cell>
        </row>
        <row r="189">
          <cell r="B189">
            <v>374</v>
          </cell>
          <cell r="E189">
            <v>33.948333333333323</v>
          </cell>
        </row>
        <row r="190">
          <cell r="B190">
            <v>376</v>
          </cell>
          <cell r="E190">
            <v>32.998333333333321</v>
          </cell>
        </row>
        <row r="191">
          <cell r="B191">
            <v>378</v>
          </cell>
          <cell r="E191">
            <v>32.348333333333329</v>
          </cell>
        </row>
        <row r="192">
          <cell r="B192">
            <v>380</v>
          </cell>
          <cell r="E192">
            <v>31.148333333333326</v>
          </cell>
        </row>
        <row r="193">
          <cell r="B193">
            <v>382</v>
          </cell>
          <cell r="E193">
            <v>29.748333333333321</v>
          </cell>
        </row>
        <row r="194">
          <cell r="B194">
            <v>384</v>
          </cell>
          <cell r="E194">
            <v>28.248333333333321</v>
          </cell>
        </row>
        <row r="195">
          <cell r="B195">
            <v>386</v>
          </cell>
          <cell r="E195">
            <v>27.298333333333318</v>
          </cell>
        </row>
        <row r="196">
          <cell r="B196">
            <v>388</v>
          </cell>
          <cell r="E196">
            <v>26.848333333333329</v>
          </cell>
        </row>
        <row r="197">
          <cell r="B197">
            <v>390</v>
          </cell>
          <cell r="E197">
            <v>26.598333333333329</v>
          </cell>
        </row>
        <row r="198">
          <cell r="B198">
            <v>392</v>
          </cell>
          <cell r="E198">
            <v>26.148333333333326</v>
          </cell>
        </row>
        <row r="199">
          <cell r="B199">
            <v>394</v>
          </cell>
          <cell r="E199">
            <v>25.298333333333318</v>
          </cell>
        </row>
        <row r="200">
          <cell r="B200">
            <v>396</v>
          </cell>
          <cell r="E200">
            <v>24.548333333333318</v>
          </cell>
        </row>
        <row r="201">
          <cell r="B201">
            <v>398</v>
          </cell>
          <cell r="E201">
            <v>23.848333333333329</v>
          </cell>
        </row>
        <row r="202">
          <cell r="B202">
            <v>400</v>
          </cell>
          <cell r="E202">
            <v>23.198333333333323</v>
          </cell>
        </row>
        <row r="203">
          <cell r="B203">
            <v>402</v>
          </cell>
          <cell r="E203">
            <v>22.548333333333318</v>
          </cell>
        </row>
        <row r="204">
          <cell r="B204">
            <v>404</v>
          </cell>
          <cell r="E204">
            <v>21.748333333333321</v>
          </cell>
        </row>
        <row r="205">
          <cell r="B205">
            <v>406</v>
          </cell>
          <cell r="E205">
            <v>21.098333333333329</v>
          </cell>
        </row>
        <row r="206">
          <cell r="B206">
            <v>408</v>
          </cell>
          <cell r="E206">
            <v>20.848333333333329</v>
          </cell>
        </row>
        <row r="207">
          <cell r="B207">
            <v>410</v>
          </cell>
          <cell r="E207">
            <v>20.548333333333318</v>
          </cell>
        </row>
        <row r="208">
          <cell r="B208">
            <v>412</v>
          </cell>
          <cell r="E208">
            <v>20.248333333333321</v>
          </cell>
        </row>
        <row r="209">
          <cell r="B209">
            <v>414</v>
          </cell>
          <cell r="E209">
            <v>19.948333333333323</v>
          </cell>
        </row>
        <row r="210">
          <cell r="B210">
            <v>416</v>
          </cell>
          <cell r="E210">
            <v>19.548333333333318</v>
          </cell>
        </row>
        <row r="211">
          <cell r="B211">
            <v>418</v>
          </cell>
          <cell r="E211">
            <v>19.298333333333318</v>
          </cell>
        </row>
        <row r="212">
          <cell r="B212">
            <v>420</v>
          </cell>
          <cell r="E212">
            <v>18.948333333333323</v>
          </cell>
        </row>
        <row r="213">
          <cell r="B213">
            <v>422</v>
          </cell>
          <cell r="E213">
            <v>18.548333333333318</v>
          </cell>
        </row>
        <row r="214">
          <cell r="B214">
            <v>424</v>
          </cell>
          <cell r="E214">
            <v>18.198333333333323</v>
          </cell>
        </row>
        <row r="215">
          <cell r="B215">
            <v>426</v>
          </cell>
          <cell r="E215">
            <v>17.998333333333321</v>
          </cell>
        </row>
        <row r="216">
          <cell r="B216">
            <v>428</v>
          </cell>
          <cell r="E216">
            <v>17.898333333333326</v>
          </cell>
        </row>
        <row r="217">
          <cell r="B217">
            <v>430</v>
          </cell>
          <cell r="E217">
            <v>17.448333333333323</v>
          </cell>
        </row>
        <row r="218">
          <cell r="B218">
            <v>432</v>
          </cell>
          <cell r="E218">
            <v>16.848333333333329</v>
          </cell>
        </row>
        <row r="219">
          <cell r="B219">
            <v>434</v>
          </cell>
          <cell r="E219">
            <v>16.348333333333329</v>
          </cell>
        </row>
        <row r="220">
          <cell r="B220">
            <v>436</v>
          </cell>
          <cell r="E220">
            <v>15.948333333333323</v>
          </cell>
        </row>
        <row r="221">
          <cell r="B221">
            <v>438</v>
          </cell>
          <cell r="E221">
            <v>15.598333333333329</v>
          </cell>
        </row>
        <row r="222">
          <cell r="B222">
            <v>440</v>
          </cell>
          <cell r="E222">
            <v>15.298333333333318</v>
          </cell>
        </row>
        <row r="223">
          <cell r="B223">
            <v>442</v>
          </cell>
          <cell r="E223">
            <v>14.848333333333329</v>
          </cell>
        </row>
        <row r="224">
          <cell r="B224">
            <v>444</v>
          </cell>
          <cell r="E224">
            <v>14.448333333333323</v>
          </cell>
        </row>
        <row r="225">
          <cell r="B225">
            <v>446</v>
          </cell>
          <cell r="E225">
            <v>14.198333333333323</v>
          </cell>
        </row>
        <row r="226">
          <cell r="B226">
            <v>448</v>
          </cell>
          <cell r="E226">
            <v>14.048333333333318</v>
          </cell>
        </row>
        <row r="227">
          <cell r="B227">
            <v>450</v>
          </cell>
          <cell r="E227">
            <v>13.898333333333326</v>
          </cell>
        </row>
        <row r="228">
          <cell r="B228">
            <v>452</v>
          </cell>
          <cell r="E228">
            <v>13.548333333333318</v>
          </cell>
        </row>
        <row r="229">
          <cell r="B229">
            <v>454</v>
          </cell>
          <cell r="E229">
            <v>13.098333333333329</v>
          </cell>
        </row>
        <row r="230">
          <cell r="B230">
            <v>456</v>
          </cell>
          <cell r="E230">
            <v>12.798333333333318</v>
          </cell>
        </row>
        <row r="231">
          <cell r="B231">
            <v>458</v>
          </cell>
          <cell r="E231">
            <v>12.598333333333329</v>
          </cell>
        </row>
        <row r="232">
          <cell r="B232">
            <v>460</v>
          </cell>
          <cell r="E232">
            <v>12.398333333333326</v>
          </cell>
        </row>
        <row r="233">
          <cell r="B233">
            <v>462</v>
          </cell>
          <cell r="E233">
            <v>12.298333333333318</v>
          </cell>
        </row>
        <row r="234">
          <cell r="B234">
            <v>464</v>
          </cell>
          <cell r="E234">
            <v>12.148333333333326</v>
          </cell>
        </row>
        <row r="235">
          <cell r="B235">
            <v>466</v>
          </cell>
          <cell r="E235">
            <v>11.898333333333326</v>
          </cell>
        </row>
        <row r="236">
          <cell r="B236">
            <v>468</v>
          </cell>
          <cell r="E236">
            <v>11.698333333333323</v>
          </cell>
        </row>
        <row r="237">
          <cell r="B237">
            <v>470</v>
          </cell>
          <cell r="E237">
            <v>11.398333333333326</v>
          </cell>
        </row>
        <row r="238">
          <cell r="B238">
            <v>472</v>
          </cell>
          <cell r="E238">
            <v>11.148333333333326</v>
          </cell>
        </row>
        <row r="239">
          <cell r="B239">
            <v>474</v>
          </cell>
          <cell r="E239">
            <v>10.948333333333323</v>
          </cell>
        </row>
        <row r="240">
          <cell r="B240">
            <v>476</v>
          </cell>
          <cell r="E240">
            <v>10.848333333333329</v>
          </cell>
        </row>
        <row r="241">
          <cell r="B241">
            <v>478</v>
          </cell>
          <cell r="E241">
            <v>10.798333333333318</v>
          </cell>
        </row>
        <row r="242">
          <cell r="B242">
            <v>480</v>
          </cell>
          <cell r="E242">
            <v>10.598333333333329</v>
          </cell>
        </row>
        <row r="243">
          <cell r="B243">
            <v>482</v>
          </cell>
          <cell r="E243">
            <v>10.398333333333326</v>
          </cell>
        </row>
        <row r="244">
          <cell r="B244">
            <v>484</v>
          </cell>
          <cell r="E244">
            <v>10.148333333333326</v>
          </cell>
        </row>
        <row r="245">
          <cell r="B245">
            <v>486</v>
          </cell>
          <cell r="E245">
            <v>9.8483333333333292</v>
          </cell>
        </row>
        <row r="246">
          <cell r="B246">
            <v>488</v>
          </cell>
          <cell r="E246">
            <v>9.6483333333333263</v>
          </cell>
        </row>
        <row r="247">
          <cell r="B247">
            <v>490</v>
          </cell>
          <cell r="E247">
            <v>9.4483333333333235</v>
          </cell>
        </row>
        <row r="248">
          <cell r="B248">
            <v>492</v>
          </cell>
          <cell r="E248">
            <v>9.3483333333333292</v>
          </cell>
        </row>
        <row r="249">
          <cell r="B249">
            <v>494</v>
          </cell>
          <cell r="E249">
            <v>9.1483333333333263</v>
          </cell>
        </row>
        <row r="250">
          <cell r="B250">
            <v>496</v>
          </cell>
          <cell r="E250">
            <v>8.9983333333333206</v>
          </cell>
        </row>
        <row r="251">
          <cell r="B251">
            <v>498</v>
          </cell>
          <cell r="E251">
            <v>8.8983333333333263</v>
          </cell>
        </row>
        <row r="252">
          <cell r="B252">
            <v>500</v>
          </cell>
          <cell r="E252">
            <v>8.6483333333333263</v>
          </cell>
        </row>
        <row r="253">
          <cell r="B253">
            <v>502</v>
          </cell>
          <cell r="E253">
            <v>8.4983333333333206</v>
          </cell>
        </row>
        <row r="254">
          <cell r="B254">
            <v>504</v>
          </cell>
          <cell r="E254">
            <v>8.3983333333333263</v>
          </cell>
        </row>
        <row r="255">
          <cell r="B255">
            <v>506</v>
          </cell>
          <cell r="E255">
            <v>8.3483333333333292</v>
          </cell>
        </row>
        <row r="256">
          <cell r="B256">
            <v>508</v>
          </cell>
          <cell r="E256">
            <v>8.2983333333333178</v>
          </cell>
        </row>
        <row r="257">
          <cell r="B257">
            <v>510</v>
          </cell>
          <cell r="E257">
            <v>7.9483333333333235</v>
          </cell>
        </row>
        <row r="258">
          <cell r="B258">
            <v>512</v>
          </cell>
          <cell r="E258">
            <v>7.8483333333333292</v>
          </cell>
        </row>
        <row r="259">
          <cell r="B259">
            <v>514</v>
          </cell>
          <cell r="E259">
            <v>7.6983333333333235</v>
          </cell>
        </row>
        <row r="260">
          <cell r="B260">
            <v>516</v>
          </cell>
          <cell r="E260">
            <v>7.6257325411874604</v>
          </cell>
        </row>
        <row r="261">
          <cell r="B261">
            <v>518</v>
          </cell>
          <cell r="E261">
            <v>7.4018488935206506</v>
          </cell>
        </row>
        <row r="262">
          <cell r="B262">
            <v>520</v>
          </cell>
          <cell r="E262">
            <v>7.1217929165518825</v>
          </cell>
        </row>
        <row r="263">
          <cell r="B263">
            <v>522</v>
          </cell>
          <cell r="E263">
            <v>6.6797870133552948</v>
          </cell>
        </row>
        <row r="264">
          <cell r="B264">
            <v>524</v>
          </cell>
          <cell r="E264">
            <v>6.5488511089532437</v>
          </cell>
        </row>
        <row r="265">
          <cell r="B265">
            <v>526</v>
          </cell>
          <cell r="E265">
            <v>6.3059584832226108</v>
          </cell>
        </row>
        <row r="266">
          <cell r="B266">
            <v>528</v>
          </cell>
          <cell r="E266">
            <v>5.8942569999068439</v>
          </cell>
        </row>
        <row r="267">
          <cell r="B267">
            <v>530</v>
          </cell>
          <cell r="E267">
            <v>6.1962670548433749</v>
          </cell>
        </row>
        <row r="268">
          <cell r="B268">
            <v>532</v>
          </cell>
          <cell r="E268">
            <v>6.0350011130492476</v>
          </cell>
        </row>
        <row r="269">
          <cell r="B269">
            <v>534</v>
          </cell>
          <cell r="E269">
            <v>5.5678533640535761</v>
          </cell>
        </row>
        <row r="270">
          <cell r="B270">
            <v>536</v>
          </cell>
          <cell r="E270">
            <v>5.0512048581702231</v>
          </cell>
        </row>
        <row r="271">
          <cell r="B271">
            <v>538</v>
          </cell>
          <cell r="E271">
            <v>4.843120022484328</v>
          </cell>
        </row>
        <row r="272">
          <cell r="B272">
            <v>540</v>
          </cell>
          <cell r="E272">
            <v>4.8605273840707071</v>
          </cell>
        </row>
        <row r="273">
          <cell r="B273">
            <v>542</v>
          </cell>
          <cell r="E273">
            <v>4.8886279603357252</v>
          </cell>
        </row>
        <row r="274">
          <cell r="B274">
            <v>544</v>
          </cell>
          <cell r="E274">
            <v>4.391320202654768</v>
          </cell>
        </row>
        <row r="275">
          <cell r="B275">
            <v>546</v>
          </cell>
          <cell r="E275">
            <v>4.1306061613233283</v>
          </cell>
        </row>
        <row r="276">
          <cell r="B276">
            <v>548</v>
          </cell>
          <cell r="E276">
            <v>4.271095331513024</v>
          </cell>
        </row>
        <row r="277">
          <cell r="B277">
            <v>550</v>
          </cell>
          <cell r="E277">
            <v>4.0548267465924965</v>
          </cell>
        </row>
        <row r="278">
          <cell r="B278">
            <v>552</v>
          </cell>
          <cell r="E278">
            <v>4.3349457259432427</v>
          </cell>
        </row>
        <row r="279">
          <cell r="B279">
            <v>554</v>
          </cell>
          <cell r="E279">
            <v>4.3308355156507048</v>
          </cell>
        </row>
        <row r="280">
          <cell r="B280">
            <v>556</v>
          </cell>
          <cell r="E280">
            <v>4.3368817872084975</v>
          </cell>
        </row>
        <row r="281">
          <cell r="B281">
            <v>558</v>
          </cell>
          <cell r="E281">
            <v>4.1489485664935444</v>
          </cell>
        </row>
        <row r="282">
          <cell r="B282">
            <v>560</v>
          </cell>
          <cell r="E282">
            <v>3.7793666007767968</v>
          </cell>
        </row>
        <row r="283">
          <cell r="B283">
            <v>562</v>
          </cell>
          <cell r="E283">
            <v>3.7734346942418284</v>
          </cell>
        </row>
        <row r="284">
          <cell r="B284">
            <v>564</v>
          </cell>
          <cell r="E284">
            <v>4.1135115041417407</v>
          </cell>
        </row>
        <row r="285">
          <cell r="B285">
            <v>566</v>
          </cell>
          <cell r="E285">
            <v>4.2306609951822622</v>
          </cell>
        </row>
        <row r="286">
          <cell r="B286">
            <v>568</v>
          </cell>
          <cell r="E286">
            <v>4.571148690492393</v>
          </cell>
        </row>
        <row r="287">
          <cell r="B287">
            <v>570</v>
          </cell>
          <cell r="E287">
            <v>4.2686327134624094</v>
          </cell>
        </row>
        <row r="288">
          <cell r="B288">
            <v>572</v>
          </cell>
          <cell r="E288">
            <v>4.2468251092520433</v>
          </cell>
        </row>
        <row r="289">
          <cell r="B289">
            <v>574</v>
          </cell>
          <cell r="E289">
            <v>4.3202230577408471</v>
          </cell>
        </row>
        <row r="290">
          <cell r="B290">
            <v>576</v>
          </cell>
          <cell r="E290">
            <v>3.8311723136642826</v>
          </cell>
        </row>
        <row r="291">
          <cell r="B291">
            <v>578</v>
          </cell>
          <cell r="E291">
            <v>3.5780656770372303</v>
          </cell>
        </row>
        <row r="292">
          <cell r="B292">
            <v>580</v>
          </cell>
          <cell r="E292">
            <v>3.9123536386331779</v>
          </cell>
        </row>
        <row r="293">
          <cell r="B293">
            <v>582</v>
          </cell>
          <cell r="E293">
            <v>3.9004395631476285</v>
          </cell>
        </row>
        <row r="294">
          <cell r="B294">
            <v>584</v>
          </cell>
          <cell r="E294">
            <v>3.6116707611325864</v>
          </cell>
        </row>
        <row r="295">
          <cell r="B295">
            <v>586</v>
          </cell>
          <cell r="E295">
            <v>3.7794110605446321</v>
          </cell>
        </row>
        <row r="296">
          <cell r="B296">
            <v>588</v>
          </cell>
          <cell r="E296">
            <v>3.8735215175869939</v>
          </cell>
        </row>
        <row r="297">
          <cell r="B297">
            <v>590</v>
          </cell>
          <cell r="E297">
            <v>3.8370232779438851</v>
          </cell>
        </row>
        <row r="298">
          <cell r="B298">
            <v>592</v>
          </cell>
          <cell r="E298">
            <v>3.3893097218893189</v>
          </cell>
        </row>
        <row r="299">
          <cell r="B299">
            <v>594</v>
          </cell>
          <cell r="E299">
            <v>3.5866238240943744</v>
          </cell>
        </row>
        <row r="300">
          <cell r="B300">
            <v>596</v>
          </cell>
          <cell r="E300">
            <v>3.6121884582277772</v>
          </cell>
        </row>
        <row r="301">
          <cell r="B301">
            <v>598</v>
          </cell>
          <cell r="E301">
            <v>3.8752484806567082</v>
          </cell>
        </row>
        <row r="302">
          <cell r="B302">
            <v>600</v>
          </cell>
          <cell r="E302">
            <v>3.5714122687975447</v>
          </cell>
        </row>
        <row r="303">
          <cell r="B303">
            <v>602</v>
          </cell>
          <cell r="E303">
            <v>3.6100971820925452</v>
          </cell>
        </row>
        <row r="304">
          <cell r="B304">
            <v>604</v>
          </cell>
          <cell r="E304">
            <v>3.6914761332963053</v>
          </cell>
        </row>
        <row r="305">
          <cell r="B305">
            <v>606</v>
          </cell>
          <cell r="E305">
            <v>3.4883001668226541</v>
          </cell>
        </row>
        <row r="306">
          <cell r="B306">
            <v>608</v>
          </cell>
          <cell r="E306">
            <v>3.7189133709097604</v>
          </cell>
        </row>
        <row r="307">
          <cell r="B307">
            <v>610</v>
          </cell>
          <cell r="E307">
            <v>3.948021137915859</v>
          </cell>
        </row>
        <row r="308">
          <cell r="B308">
            <v>612</v>
          </cell>
          <cell r="E308">
            <v>3.64416991733016</v>
          </cell>
        </row>
        <row r="309">
          <cell r="B309">
            <v>614</v>
          </cell>
          <cell r="E309">
            <v>3.4921766039792601</v>
          </cell>
        </row>
        <row r="310">
          <cell r="B310">
            <v>616</v>
          </cell>
          <cell r="E310">
            <v>3.1015763679700541</v>
          </cell>
        </row>
        <row r="311">
          <cell r="B311">
            <v>618</v>
          </cell>
          <cell r="E311">
            <v>2.7164349936224994</v>
          </cell>
        </row>
        <row r="312">
          <cell r="B312">
            <v>620</v>
          </cell>
          <cell r="E312">
            <v>2.6583930465967711</v>
          </cell>
        </row>
        <row r="313">
          <cell r="B313">
            <v>622</v>
          </cell>
          <cell r="E313">
            <v>2.2346168214830726</v>
          </cell>
        </row>
        <row r="314">
          <cell r="B314">
            <v>624</v>
          </cell>
          <cell r="E314">
            <v>1.914918918209537</v>
          </cell>
        </row>
        <row r="315">
          <cell r="B315">
            <v>626</v>
          </cell>
          <cell r="E315">
            <v>1.7742651162052283</v>
          </cell>
        </row>
        <row r="316">
          <cell r="B316">
            <v>628</v>
          </cell>
          <cell r="E316">
            <v>1.2837748146330199</v>
          </cell>
        </row>
        <row r="317">
          <cell r="B317">
            <v>630</v>
          </cell>
          <cell r="E317">
            <v>1.5679386176466181</v>
          </cell>
        </row>
        <row r="318">
          <cell r="B318">
            <v>632</v>
          </cell>
          <cell r="E318">
            <v>1.4561989459756006</v>
          </cell>
        </row>
        <row r="319">
          <cell r="B319">
            <v>634</v>
          </cell>
          <cell r="E319">
            <v>1.4049105791117995</v>
          </cell>
        </row>
        <row r="320">
          <cell r="B320">
            <v>636</v>
          </cell>
          <cell r="E320">
            <v>1.3054243554818896</v>
          </cell>
        </row>
        <row r="321">
          <cell r="B321">
            <v>638</v>
          </cell>
          <cell r="E321">
            <v>1.2674085916364533</v>
          </cell>
        </row>
        <row r="322">
          <cell r="B322">
            <v>640</v>
          </cell>
          <cell r="E322">
            <v>1.1967158555300585</v>
          </cell>
        </row>
        <row r="323">
          <cell r="B323">
            <v>642</v>
          </cell>
          <cell r="E323">
            <v>0.94269680559422397</v>
          </cell>
        </row>
        <row r="324">
          <cell r="B324">
            <v>644</v>
          </cell>
          <cell r="E324">
            <v>0.52429815703639804</v>
          </cell>
        </row>
        <row r="325">
          <cell r="B325">
            <v>646</v>
          </cell>
          <cell r="E325">
            <v>0.63729608488243628</v>
          </cell>
        </row>
        <row r="326">
          <cell r="B326">
            <v>648</v>
          </cell>
          <cell r="E326">
            <v>0.72599309939214152</v>
          </cell>
        </row>
        <row r="327">
          <cell r="B327">
            <v>650</v>
          </cell>
          <cell r="E327">
            <v>0.23127945553646612</v>
          </cell>
        </row>
        <row r="328">
          <cell r="B328">
            <v>652</v>
          </cell>
          <cell r="E328">
            <v>8.4386258186512464E-2</v>
          </cell>
        </row>
        <row r="329">
          <cell r="B329">
            <v>654</v>
          </cell>
          <cell r="E329">
            <v>0.10207209599158773</v>
          </cell>
        </row>
        <row r="330">
          <cell r="B330">
            <v>656</v>
          </cell>
          <cell r="E330">
            <v>-0.10925495254694795</v>
          </cell>
        </row>
        <row r="331">
          <cell r="B331">
            <v>658</v>
          </cell>
          <cell r="E331">
            <v>0.13467030181021755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3050A159-B79A-4508-B63C-6222810BEF66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3050A159-B79A-4508-B63C-6222810BEF66}" id="{B9DE8534-BF37-469C-B4D0-3C57D0349105}">
    <text>Add mass of salt in grams</text>
  </threadedComment>
  <threadedComment ref="K5" dT="2020-11-09T19:28:27.98" personId="{3050A159-B79A-4508-B63C-6222810BEF66}" id="{FF61DAF8-73EB-4A3B-88D2-43F54F9ECD8A}">
    <text>Reach length (in meters)</text>
  </threadedComment>
  <threadedComment ref="K6" dT="2020-11-09T19:28:10.02" personId="{3050A159-B79A-4508-B63C-6222810BEF66}" id="{7A61159A-0BA8-4BD9-8D2B-44415EFD9F1D}">
    <text>Median travel time = time at which 50% of the total mass has passed the sensor (column G).  It is obtained from the time series.</text>
  </threadedComment>
  <threadedComment ref="K7" dT="2021-04-07T17:22:38.54" personId="{3050A159-B79A-4508-B63C-6222810BEF66}" id="{17E182DD-32B6-4859-A986-7C2EB9DF7753}">
    <text>Computed zeroth moment of the breakthrough curve</text>
  </threadedComment>
  <threadedComment ref="K8" dT="2021-04-07T17:22:53.10" personId="{3050A159-B79A-4508-B63C-6222810BEF66}" id="{281BF45A-3ACC-4F9A-965C-3C7811A857CF}">
    <text>Computed first moment of the breakthrough curve</text>
  </threadedComment>
  <threadedComment ref="K9" dT="2021-04-07T17:23:07.52" personId="{3050A159-B79A-4508-B63C-6222810BEF66}" id="{C23F4DC3-05DE-488F-B571-E8FC1930E15D}">
    <text>mean travel time</text>
  </threadedComment>
  <threadedComment ref="K10" dT="2021-04-07T17:23:53.38" personId="{3050A159-B79A-4508-B63C-6222810BEF66}" id="{518C9ABB-ACC9-4B10-89A2-57745A91BE32}">
    <text>Computed mean velocity</text>
  </threadedComment>
  <threadedComment ref="K11" dT="2021-04-07T17:24:11.61" personId="{3050A159-B79A-4508-B63C-6222810BEF66}" id="{EC1A5BF4-BA86-4799-B8BF-16ADBB53262A}">
    <text>Computed median velocity</text>
  </threadedComment>
  <threadedComment ref="K12" dT="2021-04-07T17:24:23.49" personId="{3050A159-B79A-4508-B63C-6222810BEF66}" id="{7001CFF3-CABA-4B53-83FE-F87012AE6ED0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FED4-CD3A-478A-A13C-7F358CB9A5CE}">
  <dimension ref="A1:Z1615"/>
  <sheetViews>
    <sheetView tabSelected="1" zoomScale="90" zoomScaleNormal="90" workbookViewId="0">
      <selection activeCell="K16" sqref="K16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7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2" t="s">
        <v>1</v>
      </c>
      <c r="B1" s="1" t="s">
        <v>0</v>
      </c>
      <c r="C1" s="3" t="s">
        <v>2</v>
      </c>
      <c r="D1" s="33" t="s">
        <v>3</v>
      </c>
      <c r="E1" s="4" t="s">
        <v>4</v>
      </c>
      <c r="F1" s="4" t="s">
        <v>5</v>
      </c>
      <c r="G1" s="4" t="s">
        <v>6</v>
      </c>
      <c r="H1" s="2" t="s">
        <v>1</v>
      </c>
      <c r="I1" s="2"/>
    </row>
    <row r="2" spans="1:12" x14ac:dyDescent="0.25">
      <c r="A2" s="6">
        <v>0</v>
      </c>
      <c r="B2" s="5">
        <v>44665.567407407405</v>
      </c>
      <c r="C2">
        <v>67.3</v>
      </c>
      <c r="D2" s="8">
        <f>C2-AVERAGE($C$2:$C$18)</f>
        <v>-4.7058823529397387E-2</v>
      </c>
      <c r="E2" s="8">
        <f>D2*0.51</f>
        <v>-2.3999999999992666E-2</v>
      </c>
      <c r="F2" s="8">
        <f t="shared" ref="F2:F65" si="0">E2*A2</f>
        <v>0</v>
      </c>
      <c r="G2" s="8">
        <f>E2*5</f>
        <v>-0.11999999999996333</v>
      </c>
      <c r="H2" s="6">
        <f t="shared" ref="H2:H65" si="1">A2</f>
        <v>0</v>
      </c>
    </row>
    <row r="3" spans="1:12" x14ac:dyDescent="0.25">
      <c r="A3" s="6">
        <v>5</v>
      </c>
      <c r="B3" s="5">
        <v>44665.567465277774</v>
      </c>
      <c r="C3">
        <v>67.7</v>
      </c>
      <c r="D3" s="8">
        <f t="shared" ref="D3:D66" si="2">C3-AVERAGE($C$2:$C$18)</f>
        <v>0.3529411764706083</v>
      </c>
      <c r="E3" s="8">
        <f t="shared" ref="E3:E66" si="3">D3*0.51</f>
        <v>0.18000000000001024</v>
      </c>
      <c r="F3" s="8">
        <f t="shared" si="0"/>
        <v>0.9000000000000512</v>
      </c>
      <c r="G3" s="8">
        <f>G2+E3*5</f>
        <v>0.78000000000008785</v>
      </c>
      <c r="H3" s="6">
        <f t="shared" si="1"/>
        <v>5</v>
      </c>
      <c r="J3" s="34" t="s">
        <v>7</v>
      </c>
      <c r="K3" s="35"/>
      <c r="L3" s="36"/>
    </row>
    <row r="4" spans="1:12" x14ac:dyDescent="0.25">
      <c r="A4" s="6">
        <v>10</v>
      </c>
      <c r="B4" s="5">
        <v>44665.567523148151</v>
      </c>
      <c r="C4">
        <v>67.3</v>
      </c>
      <c r="D4" s="8">
        <f t="shared" si="2"/>
        <v>-4.7058823529397387E-2</v>
      </c>
      <c r="E4" s="8">
        <f t="shared" si="3"/>
        <v>-2.3999999999992666E-2</v>
      </c>
      <c r="F4" s="8">
        <f t="shared" si="0"/>
        <v>-0.23999999999992666</v>
      </c>
      <c r="G4" s="8">
        <f>G3+E4*5</f>
        <v>0.66000000000012449</v>
      </c>
      <c r="H4" s="6">
        <f t="shared" si="1"/>
        <v>10</v>
      </c>
      <c r="J4" s="9" t="s">
        <v>22</v>
      </c>
      <c r="K4" s="17">
        <v>100</v>
      </c>
      <c r="L4" s="9" t="s">
        <v>23</v>
      </c>
    </row>
    <row r="5" spans="1:12" x14ac:dyDescent="0.25">
      <c r="A5" s="6">
        <v>15</v>
      </c>
      <c r="B5" s="5">
        <v>44665.56758101852</v>
      </c>
      <c r="C5">
        <v>67.3</v>
      </c>
      <c r="D5" s="8">
        <f t="shared" si="2"/>
        <v>-4.7058823529397387E-2</v>
      </c>
      <c r="E5" s="8">
        <f t="shared" si="3"/>
        <v>-2.3999999999992666E-2</v>
      </c>
      <c r="F5" s="8">
        <f t="shared" si="0"/>
        <v>-0.35999999999988996</v>
      </c>
      <c r="G5" s="8">
        <f>G4+E5*5</f>
        <v>0.54000000000016113</v>
      </c>
      <c r="H5" s="6">
        <f t="shared" si="1"/>
        <v>15</v>
      </c>
      <c r="J5" s="13" t="s">
        <v>15</v>
      </c>
      <c r="K5" s="17">
        <v>12</v>
      </c>
      <c r="L5" s="14" t="s">
        <v>16</v>
      </c>
    </row>
    <row r="6" spans="1:12" ht="15.75" x14ac:dyDescent="0.3">
      <c r="A6" s="6">
        <v>20</v>
      </c>
      <c r="B6" s="5">
        <v>44665.56763888889</v>
      </c>
      <c r="C6">
        <v>67.7</v>
      </c>
      <c r="D6" s="8">
        <f t="shared" si="2"/>
        <v>0.3529411764706083</v>
      </c>
      <c r="E6" s="8">
        <f t="shared" si="3"/>
        <v>0.18000000000001024</v>
      </c>
      <c r="F6" s="8">
        <f t="shared" si="0"/>
        <v>3.6000000000002048</v>
      </c>
      <c r="G6" s="8">
        <f>G5+E6*5</f>
        <v>1.4400000000002122</v>
      </c>
      <c r="H6" s="6">
        <f t="shared" si="1"/>
        <v>20</v>
      </c>
      <c r="J6" s="12" t="s">
        <v>14</v>
      </c>
      <c r="K6" s="19">
        <f>VLOOKUP(MAX(G:G)/2,$G:$H,2,TRUE)</f>
        <v>135</v>
      </c>
      <c r="L6" s="9" t="s">
        <v>13</v>
      </c>
    </row>
    <row r="7" spans="1:12" x14ac:dyDescent="0.25">
      <c r="A7" s="6">
        <v>25</v>
      </c>
      <c r="B7" s="5">
        <v>44665.567696759259</v>
      </c>
      <c r="C7">
        <v>67.3</v>
      </c>
      <c r="D7" s="8">
        <f t="shared" si="2"/>
        <v>-4.7058823529397387E-2</v>
      </c>
      <c r="E7" s="8">
        <f t="shared" si="3"/>
        <v>-2.3999999999992666E-2</v>
      </c>
      <c r="F7" s="8">
        <f t="shared" si="0"/>
        <v>-0.59999999999981668</v>
      </c>
      <c r="G7" s="8">
        <f>G6+E7*5</f>
        <v>1.320000000000249</v>
      </c>
      <c r="H7" s="6">
        <f t="shared" si="1"/>
        <v>25</v>
      </c>
      <c r="J7" s="9" t="s">
        <v>8</v>
      </c>
      <c r="K7" s="18">
        <f>SUM(E2:E73)*(A3-A2)</f>
        <v>18215.955000000009</v>
      </c>
      <c r="L7" s="10" t="s">
        <v>9</v>
      </c>
    </row>
    <row r="8" spans="1:12" x14ac:dyDescent="0.25">
      <c r="A8" s="6">
        <v>30</v>
      </c>
      <c r="B8" s="5">
        <v>44665.567754629628</v>
      </c>
      <c r="C8">
        <v>67.3</v>
      </c>
      <c r="D8" s="8">
        <f t="shared" si="2"/>
        <v>-4.7058823529397387E-2</v>
      </c>
      <c r="E8" s="8">
        <f t="shared" si="3"/>
        <v>-2.3999999999992666E-2</v>
      </c>
      <c r="F8" s="8">
        <f t="shared" si="0"/>
        <v>-0.71999999999977993</v>
      </c>
      <c r="G8" s="8">
        <f t="shared" ref="G8:G71" si="4">G7+E8*5</f>
        <v>1.2000000000002857</v>
      </c>
      <c r="H8" s="6">
        <f t="shared" si="1"/>
        <v>30</v>
      </c>
      <c r="J8" s="9" t="s">
        <v>10</v>
      </c>
      <c r="K8" s="18">
        <f>SUM(F2:F73)*(A3-A2)</f>
        <v>2677669.8000000007</v>
      </c>
      <c r="L8" s="10" t="s">
        <v>11</v>
      </c>
    </row>
    <row r="9" spans="1:12" x14ac:dyDescent="0.25">
      <c r="A9" s="6">
        <v>35</v>
      </c>
      <c r="B9" s="5">
        <v>44665.567812499998</v>
      </c>
      <c r="C9">
        <v>67.3</v>
      </c>
      <c r="D9" s="8">
        <f t="shared" si="2"/>
        <v>-4.7058823529397387E-2</v>
      </c>
      <c r="E9" s="8">
        <f t="shared" si="3"/>
        <v>-2.3999999999992666E-2</v>
      </c>
      <c r="F9" s="8">
        <f t="shared" si="0"/>
        <v>-0.83999999999974329</v>
      </c>
      <c r="G9" s="8">
        <f t="shared" si="4"/>
        <v>1.0800000000003225</v>
      </c>
      <c r="H9" s="6">
        <f t="shared" si="1"/>
        <v>35</v>
      </c>
      <c r="J9" s="11" t="s">
        <v>12</v>
      </c>
      <c r="K9" s="18">
        <f>K8/K7</f>
        <v>146.99585061557298</v>
      </c>
      <c r="L9" s="9" t="s">
        <v>13</v>
      </c>
    </row>
    <row r="10" spans="1:12" x14ac:dyDescent="0.25">
      <c r="A10" s="6">
        <v>40</v>
      </c>
      <c r="B10" s="5">
        <v>44665.567870370367</v>
      </c>
      <c r="C10">
        <v>67.3</v>
      </c>
      <c r="D10" s="8">
        <f t="shared" si="2"/>
        <v>-4.7058823529397387E-2</v>
      </c>
      <c r="E10" s="8">
        <f t="shared" si="3"/>
        <v>-2.3999999999992666E-2</v>
      </c>
      <c r="F10" s="8">
        <f t="shared" si="0"/>
        <v>-0.95999999999970664</v>
      </c>
      <c r="G10" s="8">
        <f t="shared" si="4"/>
        <v>0.96000000000035912</v>
      </c>
      <c r="H10" s="6">
        <f t="shared" si="1"/>
        <v>40</v>
      </c>
      <c r="J10" s="13" t="s">
        <v>17</v>
      </c>
      <c r="K10" s="15">
        <f>K5/K9</f>
        <v>8.1634957379733683E-2</v>
      </c>
      <c r="L10" s="14" t="s">
        <v>18</v>
      </c>
    </row>
    <row r="11" spans="1:12" x14ac:dyDescent="0.25">
      <c r="A11" s="6">
        <v>45</v>
      </c>
      <c r="B11" s="5">
        <v>44665.567928240744</v>
      </c>
      <c r="C11">
        <v>67.3</v>
      </c>
      <c r="D11" s="8">
        <f t="shared" si="2"/>
        <v>-4.7058823529397387E-2</v>
      </c>
      <c r="E11" s="8">
        <f t="shared" si="3"/>
        <v>-2.3999999999992666E-2</v>
      </c>
      <c r="F11" s="8">
        <f t="shared" si="0"/>
        <v>-1.0799999999996699</v>
      </c>
      <c r="G11" s="8">
        <f t="shared" si="4"/>
        <v>0.84000000000039576</v>
      </c>
      <c r="H11" s="6">
        <f t="shared" si="1"/>
        <v>45</v>
      </c>
      <c r="J11" s="13" t="s">
        <v>19</v>
      </c>
      <c r="K11" s="15">
        <f>K5/K6</f>
        <v>8.8888888888888892E-2</v>
      </c>
      <c r="L11" s="14" t="s">
        <v>18</v>
      </c>
    </row>
    <row r="12" spans="1:12" x14ac:dyDescent="0.25">
      <c r="A12" s="6">
        <v>50</v>
      </c>
      <c r="B12" s="5">
        <v>44665.567986111113</v>
      </c>
      <c r="C12">
        <v>67.3</v>
      </c>
      <c r="D12" s="8">
        <f t="shared" si="2"/>
        <v>-4.7058823529397387E-2</v>
      </c>
      <c r="E12" s="8">
        <f t="shared" si="3"/>
        <v>-2.3999999999992666E-2</v>
      </c>
      <c r="F12" s="8">
        <f t="shared" si="0"/>
        <v>-1.1999999999996334</v>
      </c>
      <c r="G12" s="8">
        <f t="shared" si="4"/>
        <v>0.72000000000043241</v>
      </c>
      <c r="H12" s="6">
        <f t="shared" si="1"/>
        <v>50</v>
      </c>
      <c r="J12" s="9" t="s">
        <v>20</v>
      </c>
      <c r="K12" s="16">
        <f>K4*1000/K7</f>
        <v>5.4896929642173546</v>
      </c>
      <c r="L12" s="9" t="s">
        <v>21</v>
      </c>
    </row>
    <row r="13" spans="1:12" x14ac:dyDescent="0.25">
      <c r="A13" s="6">
        <v>55</v>
      </c>
      <c r="B13" s="5">
        <v>44665.568043981482</v>
      </c>
      <c r="C13">
        <v>67.3</v>
      </c>
      <c r="D13" s="8">
        <f t="shared" si="2"/>
        <v>-4.7058823529397387E-2</v>
      </c>
      <c r="E13" s="8">
        <f t="shared" si="3"/>
        <v>-2.3999999999992666E-2</v>
      </c>
      <c r="F13" s="8">
        <f t="shared" si="0"/>
        <v>-1.3199999999995966</v>
      </c>
      <c r="G13" s="8">
        <f t="shared" si="4"/>
        <v>0.60000000000046905</v>
      </c>
      <c r="H13" s="6">
        <f t="shared" si="1"/>
        <v>55</v>
      </c>
    </row>
    <row r="14" spans="1:12" x14ac:dyDescent="0.25">
      <c r="A14" s="6">
        <v>60</v>
      </c>
      <c r="B14" s="5">
        <v>44665.568101851852</v>
      </c>
      <c r="C14">
        <v>67.3</v>
      </c>
      <c r="D14" s="8">
        <f t="shared" si="2"/>
        <v>-4.7058823529397387E-2</v>
      </c>
      <c r="E14" s="8">
        <f t="shared" si="3"/>
        <v>-2.3999999999992666E-2</v>
      </c>
      <c r="F14" s="8">
        <f t="shared" si="0"/>
        <v>-1.4399999999995599</v>
      </c>
      <c r="G14" s="8">
        <f t="shared" si="4"/>
        <v>0.48000000000050569</v>
      </c>
      <c r="H14" s="6">
        <f t="shared" si="1"/>
        <v>60</v>
      </c>
    </row>
    <row r="15" spans="1:12" x14ac:dyDescent="0.25">
      <c r="A15" s="6">
        <v>65</v>
      </c>
      <c r="B15" s="5">
        <v>44665.568159722221</v>
      </c>
      <c r="C15">
        <v>67.3</v>
      </c>
      <c r="D15" s="8">
        <f t="shared" si="2"/>
        <v>-4.7058823529397387E-2</v>
      </c>
      <c r="E15" s="8">
        <f t="shared" si="3"/>
        <v>-2.3999999999992666E-2</v>
      </c>
      <c r="F15" s="8">
        <f t="shared" si="0"/>
        <v>-1.5599999999995233</v>
      </c>
      <c r="G15" s="8">
        <f t="shared" si="4"/>
        <v>0.36000000000054233</v>
      </c>
      <c r="H15" s="6">
        <f t="shared" si="1"/>
        <v>65</v>
      </c>
    </row>
    <row r="16" spans="1:12" x14ac:dyDescent="0.25">
      <c r="A16" s="6">
        <v>70</v>
      </c>
      <c r="B16" s="5">
        <v>44665.56821759259</v>
      </c>
      <c r="C16">
        <v>67.3</v>
      </c>
      <c r="D16" s="8">
        <f t="shared" si="2"/>
        <v>-4.7058823529397387E-2</v>
      </c>
      <c r="E16" s="8">
        <f t="shared" si="3"/>
        <v>-2.3999999999992666E-2</v>
      </c>
      <c r="F16" s="8">
        <f t="shared" si="0"/>
        <v>-1.6799999999994866</v>
      </c>
      <c r="G16" s="8">
        <f t="shared" si="4"/>
        <v>0.240000000000579</v>
      </c>
      <c r="H16" s="6">
        <f t="shared" si="1"/>
        <v>70</v>
      </c>
    </row>
    <row r="17" spans="1:16" x14ac:dyDescent="0.25">
      <c r="A17" s="6">
        <v>75</v>
      </c>
      <c r="B17" s="5">
        <v>44665.56827546296</v>
      </c>
      <c r="C17">
        <v>67.3</v>
      </c>
      <c r="D17" s="8">
        <f t="shared" si="2"/>
        <v>-4.7058823529397387E-2</v>
      </c>
      <c r="E17" s="8">
        <f t="shared" si="3"/>
        <v>-2.3999999999992666E-2</v>
      </c>
      <c r="F17" s="8">
        <f t="shared" si="0"/>
        <v>-1.79999999999945</v>
      </c>
      <c r="G17" s="8">
        <f t="shared" si="4"/>
        <v>0.12000000000061567</v>
      </c>
      <c r="H17" s="6">
        <f t="shared" si="1"/>
        <v>75</v>
      </c>
    </row>
    <row r="18" spans="1:16" x14ac:dyDescent="0.25">
      <c r="A18" s="6">
        <v>80</v>
      </c>
      <c r="B18" s="5">
        <v>44665.568333333336</v>
      </c>
      <c r="C18">
        <v>67.3</v>
      </c>
      <c r="D18" s="8">
        <f t="shared" si="2"/>
        <v>-4.7058823529397387E-2</v>
      </c>
      <c r="E18" s="8">
        <f t="shared" si="3"/>
        <v>-2.3999999999992666E-2</v>
      </c>
      <c r="F18" s="8">
        <f t="shared" si="0"/>
        <v>-1.9199999999994133</v>
      </c>
      <c r="G18" s="8">
        <f t="shared" si="4"/>
        <v>6.5233929369412635E-13</v>
      </c>
      <c r="H18" s="6">
        <f t="shared" si="1"/>
        <v>80</v>
      </c>
    </row>
    <row r="19" spans="1:16" x14ac:dyDescent="0.25">
      <c r="A19" s="6">
        <v>85</v>
      </c>
      <c r="B19" s="5">
        <v>44665.568391203706</v>
      </c>
      <c r="C19">
        <v>67.3</v>
      </c>
      <c r="D19" s="8">
        <f t="shared" si="2"/>
        <v>-4.7058823529397387E-2</v>
      </c>
      <c r="E19" s="8">
        <f t="shared" si="3"/>
        <v>-2.3999999999992666E-2</v>
      </c>
      <c r="F19" s="8">
        <f t="shared" si="0"/>
        <v>-2.0399999999993765</v>
      </c>
      <c r="G19" s="8">
        <f t="shared" si="4"/>
        <v>-0.11999999999931099</v>
      </c>
      <c r="H19" s="6">
        <f t="shared" si="1"/>
        <v>85</v>
      </c>
    </row>
    <row r="20" spans="1:16" x14ac:dyDescent="0.25">
      <c r="A20" s="6">
        <v>90</v>
      </c>
      <c r="B20" s="5">
        <v>44665.568449074075</v>
      </c>
      <c r="C20">
        <v>67.3</v>
      </c>
      <c r="D20" s="8">
        <f t="shared" si="2"/>
        <v>-4.7058823529397387E-2</v>
      </c>
      <c r="E20" s="8">
        <f t="shared" si="3"/>
        <v>-2.3999999999992666E-2</v>
      </c>
      <c r="F20" s="8">
        <f t="shared" si="0"/>
        <v>-2.1599999999993398</v>
      </c>
      <c r="G20" s="8">
        <f t="shared" si="4"/>
        <v>-0.23999999999927432</v>
      </c>
      <c r="H20" s="6">
        <f t="shared" si="1"/>
        <v>90</v>
      </c>
    </row>
    <row r="21" spans="1:16" x14ac:dyDescent="0.25">
      <c r="A21" s="6">
        <v>95</v>
      </c>
      <c r="B21" s="5">
        <v>44665.568506944444</v>
      </c>
      <c r="C21">
        <v>68.099999999999994</v>
      </c>
      <c r="D21" s="8">
        <f t="shared" si="2"/>
        <v>0.75294117647059977</v>
      </c>
      <c r="E21" s="8">
        <f t="shared" si="3"/>
        <v>0.38400000000000589</v>
      </c>
      <c r="F21" s="8">
        <f t="shared" si="0"/>
        <v>36.480000000000558</v>
      </c>
      <c r="G21" s="8">
        <f t="shared" si="4"/>
        <v>1.6800000000007551</v>
      </c>
      <c r="H21" s="6">
        <f t="shared" si="1"/>
        <v>95</v>
      </c>
    </row>
    <row r="22" spans="1:16" x14ac:dyDescent="0.25">
      <c r="A22" s="6">
        <v>100</v>
      </c>
      <c r="B22" s="5">
        <v>44665.568564814814</v>
      </c>
      <c r="C22">
        <v>79.099999999999994</v>
      </c>
      <c r="D22" s="8">
        <f t="shared" si="2"/>
        <v>11.7529411764706</v>
      </c>
      <c r="E22" s="8">
        <f t="shared" si="3"/>
        <v>5.994000000000006</v>
      </c>
      <c r="F22" s="8">
        <f t="shared" si="0"/>
        <v>599.40000000000055</v>
      </c>
      <c r="G22" s="8">
        <f t="shared" si="4"/>
        <v>31.650000000000787</v>
      </c>
      <c r="H22" s="6">
        <f t="shared" si="1"/>
        <v>100</v>
      </c>
    </row>
    <row r="23" spans="1:16" x14ac:dyDescent="0.25">
      <c r="A23" s="6">
        <v>105</v>
      </c>
      <c r="B23" s="5">
        <v>44665.568622685183</v>
      </c>
      <c r="C23">
        <v>137.1</v>
      </c>
      <c r="D23" s="8">
        <f t="shared" si="2"/>
        <v>69.7529411764706</v>
      </c>
      <c r="E23" s="8">
        <f t="shared" si="3"/>
        <v>35.574000000000005</v>
      </c>
      <c r="F23" s="8">
        <f t="shared" si="0"/>
        <v>3735.2700000000004</v>
      </c>
      <c r="G23" s="8">
        <f t="shared" si="4"/>
        <v>209.52000000000083</v>
      </c>
      <c r="H23" s="6">
        <f t="shared" si="1"/>
        <v>105</v>
      </c>
    </row>
    <row r="24" spans="1:16" x14ac:dyDescent="0.25">
      <c r="A24" s="6">
        <v>110</v>
      </c>
      <c r="B24" s="5">
        <v>44665.568680555552</v>
      </c>
      <c r="C24">
        <v>215.1</v>
      </c>
      <c r="D24" s="8">
        <f t="shared" si="2"/>
        <v>147.75294117647059</v>
      </c>
      <c r="E24" s="8">
        <f t="shared" si="3"/>
        <v>75.353999999999999</v>
      </c>
      <c r="F24" s="8">
        <f t="shared" si="0"/>
        <v>8288.94</v>
      </c>
      <c r="G24" s="8">
        <f t="shared" si="4"/>
        <v>586.29000000000087</v>
      </c>
      <c r="H24" s="6">
        <f t="shared" si="1"/>
        <v>110</v>
      </c>
    </row>
    <row r="25" spans="1:16" x14ac:dyDescent="0.25">
      <c r="A25" s="6">
        <v>115</v>
      </c>
      <c r="B25" s="5">
        <v>44665.568738425929</v>
      </c>
      <c r="C25">
        <v>353.3</v>
      </c>
      <c r="D25" s="8">
        <f t="shared" si="2"/>
        <v>285.95294117647063</v>
      </c>
      <c r="E25" s="8">
        <f t="shared" si="3"/>
        <v>145.83600000000001</v>
      </c>
      <c r="F25" s="8">
        <f t="shared" si="0"/>
        <v>16771.140000000003</v>
      </c>
      <c r="G25" s="8">
        <f t="shared" si="4"/>
        <v>1315.4700000000009</v>
      </c>
      <c r="H25" s="6">
        <f t="shared" si="1"/>
        <v>115</v>
      </c>
    </row>
    <row r="26" spans="1:16" x14ac:dyDescent="0.25">
      <c r="A26" s="6">
        <v>120</v>
      </c>
      <c r="B26" s="5">
        <v>44665.568796296298</v>
      </c>
      <c r="C26">
        <v>562</v>
      </c>
      <c r="D26" s="8">
        <f t="shared" si="2"/>
        <v>494.65294117647062</v>
      </c>
      <c r="E26" s="8">
        <f t="shared" si="3"/>
        <v>252.27300000000002</v>
      </c>
      <c r="F26" s="8">
        <f t="shared" si="0"/>
        <v>30272.760000000002</v>
      </c>
      <c r="G26" s="8">
        <f t="shared" si="4"/>
        <v>2576.8350000000009</v>
      </c>
      <c r="H26" s="6">
        <f t="shared" si="1"/>
        <v>120</v>
      </c>
    </row>
    <row r="27" spans="1:16" x14ac:dyDescent="0.25">
      <c r="A27" s="6">
        <v>125</v>
      </c>
      <c r="B27" s="5">
        <v>44665.568854166668</v>
      </c>
      <c r="C27">
        <v>719.2</v>
      </c>
      <c r="D27" s="8">
        <f t="shared" si="2"/>
        <v>651.85294117647061</v>
      </c>
      <c r="E27" s="8">
        <f t="shared" si="3"/>
        <v>332.44499999999999</v>
      </c>
      <c r="F27" s="8">
        <f t="shared" si="0"/>
        <v>41555.625</v>
      </c>
      <c r="G27" s="8">
        <f t="shared" si="4"/>
        <v>4239.0600000000013</v>
      </c>
      <c r="H27" s="6">
        <f t="shared" si="1"/>
        <v>125</v>
      </c>
    </row>
    <row r="28" spans="1:16" x14ac:dyDescent="0.25">
      <c r="A28" s="6">
        <v>130</v>
      </c>
      <c r="B28" s="5">
        <v>44665.568912037037</v>
      </c>
      <c r="C28">
        <v>852.2</v>
      </c>
      <c r="D28" s="8">
        <f t="shared" si="2"/>
        <v>784.85294117647061</v>
      </c>
      <c r="E28" s="8">
        <f t="shared" si="3"/>
        <v>400.27500000000003</v>
      </c>
      <c r="F28" s="8">
        <f t="shared" si="0"/>
        <v>52035.750000000007</v>
      </c>
      <c r="G28" s="8">
        <f t="shared" si="4"/>
        <v>6240.4350000000013</v>
      </c>
      <c r="H28" s="6">
        <f t="shared" si="1"/>
        <v>130</v>
      </c>
    </row>
    <row r="29" spans="1:16" x14ac:dyDescent="0.25">
      <c r="A29" s="6">
        <v>135</v>
      </c>
      <c r="B29" s="5">
        <v>44665.568969907406</v>
      </c>
      <c r="C29">
        <v>791.8</v>
      </c>
      <c r="D29" s="8">
        <f t="shared" si="2"/>
        <v>724.45294117647052</v>
      </c>
      <c r="E29" s="8">
        <f t="shared" si="3"/>
        <v>369.47099999999995</v>
      </c>
      <c r="F29" s="8">
        <f t="shared" si="0"/>
        <v>49878.584999999992</v>
      </c>
      <c r="G29" s="8">
        <f t="shared" si="4"/>
        <v>8087.7900000000009</v>
      </c>
      <c r="H29" s="6">
        <f t="shared" si="1"/>
        <v>135</v>
      </c>
    </row>
    <row r="30" spans="1:16" x14ac:dyDescent="0.25">
      <c r="A30" s="6">
        <v>140</v>
      </c>
      <c r="B30" s="5">
        <v>44665.569027777776</v>
      </c>
      <c r="C30">
        <v>722.8</v>
      </c>
      <c r="D30" s="8">
        <f t="shared" si="2"/>
        <v>655.45294117647052</v>
      </c>
      <c r="E30" s="8">
        <f t="shared" si="3"/>
        <v>334.28099999999995</v>
      </c>
      <c r="F30" s="8">
        <f t="shared" si="0"/>
        <v>46799.34</v>
      </c>
      <c r="G30" s="8">
        <f t="shared" si="4"/>
        <v>9759.1949999999997</v>
      </c>
      <c r="H30" s="6">
        <f t="shared" si="1"/>
        <v>140</v>
      </c>
      <c r="K30" s="32" t="s">
        <v>7</v>
      </c>
      <c r="L30" s="21" t="s">
        <v>24</v>
      </c>
      <c r="M30" s="21" t="s">
        <v>25</v>
      </c>
      <c r="N30" s="22"/>
      <c r="O30" s="22"/>
      <c r="P30" s="22"/>
    </row>
    <row r="31" spans="1:16" x14ac:dyDescent="0.25">
      <c r="A31" s="6">
        <v>145</v>
      </c>
      <c r="B31" s="5">
        <v>44665.569085648145</v>
      </c>
      <c r="C31">
        <v>707.5</v>
      </c>
      <c r="D31" s="8">
        <f t="shared" si="2"/>
        <v>640.15294117647056</v>
      </c>
      <c r="E31" s="8">
        <f t="shared" si="3"/>
        <v>326.47800000000001</v>
      </c>
      <c r="F31" s="8">
        <f t="shared" si="0"/>
        <v>47339.31</v>
      </c>
      <c r="G31" s="8">
        <f t="shared" si="4"/>
        <v>11391.584999999999</v>
      </c>
      <c r="H31" s="6">
        <f t="shared" si="1"/>
        <v>145</v>
      </c>
      <c r="K31" s="31" t="s">
        <v>26</v>
      </c>
      <c r="L31" s="23">
        <v>2039</v>
      </c>
      <c r="M31" s="23" t="s">
        <v>23</v>
      </c>
      <c r="N31" s="24" t="s">
        <v>27</v>
      </c>
      <c r="O31" s="25"/>
      <c r="P31" s="25"/>
    </row>
    <row r="32" spans="1:16" x14ac:dyDescent="0.25">
      <c r="A32" s="6">
        <v>150</v>
      </c>
      <c r="B32" s="5">
        <v>44665.569143518522</v>
      </c>
      <c r="C32">
        <v>565.9</v>
      </c>
      <c r="D32" s="8">
        <f t="shared" si="2"/>
        <v>498.5529411764706</v>
      </c>
      <c r="E32" s="8">
        <f t="shared" si="3"/>
        <v>254.262</v>
      </c>
      <c r="F32" s="8">
        <f t="shared" si="0"/>
        <v>38139.300000000003</v>
      </c>
      <c r="G32" s="8">
        <f t="shared" si="4"/>
        <v>12662.894999999999</v>
      </c>
      <c r="H32" s="6">
        <f t="shared" si="1"/>
        <v>150</v>
      </c>
      <c r="K32" s="31" t="s">
        <v>15</v>
      </c>
      <c r="L32" s="23">
        <v>60.422960725075527</v>
      </c>
      <c r="M32" s="23" t="s">
        <v>16</v>
      </c>
      <c r="N32" s="24" t="s">
        <v>28</v>
      </c>
      <c r="O32" s="25"/>
      <c r="P32" s="25"/>
    </row>
    <row r="33" spans="1:26" x14ac:dyDescent="0.25">
      <c r="A33" s="6">
        <v>155</v>
      </c>
      <c r="B33" s="5">
        <v>44665.569201388891</v>
      </c>
      <c r="C33">
        <v>490.2</v>
      </c>
      <c r="D33" s="8">
        <f t="shared" si="2"/>
        <v>422.85294117647061</v>
      </c>
      <c r="E33" s="8">
        <f t="shared" si="3"/>
        <v>215.655</v>
      </c>
      <c r="F33" s="8">
        <f t="shared" si="0"/>
        <v>33426.525000000001</v>
      </c>
      <c r="G33" s="8">
        <f t="shared" si="4"/>
        <v>13741.169999999998</v>
      </c>
      <c r="H33" s="6">
        <f t="shared" si="1"/>
        <v>155</v>
      </c>
      <c r="K33" s="31" t="s">
        <v>29</v>
      </c>
      <c r="L33" s="23">
        <v>348</v>
      </c>
      <c r="M33" s="23" t="s">
        <v>13</v>
      </c>
      <c r="N33" s="26" t="s">
        <v>30</v>
      </c>
      <c r="O33" s="27"/>
      <c r="P33" s="2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6">
        <v>160</v>
      </c>
      <c r="B34" s="5">
        <v>44665.56925925926</v>
      </c>
      <c r="C34">
        <v>418</v>
      </c>
      <c r="D34" s="8">
        <f t="shared" si="2"/>
        <v>350.65294117647062</v>
      </c>
      <c r="E34" s="8">
        <f t="shared" si="3"/>
        <v>178.83300000000003</v>
      </c>
      <c r="F34" s="8">
        <f t="shared" si="0"/>
        <v>28613.280000000006</v>
      </c>
      <c r="G34" s="8">
        <f t="shared" si="4"/>
        <v>14635.334999999999</v>
      </c>
      <c r="H34" s="6">
        <f t="shared" si="1"/>
        <v>160</v>
      </c>
      <c r="K34" s="31" t="s">
        <v>31</v>
      </c>
      <c r="L34" s="23">
        <v>7649.1874731449989</v>
      </c>
      <c r="M34" s="23" t="s">
        <v>9</v>
      </c>
      <c r="N34" s="26" t="s">
        <v>32</v>
      </c>
      <c r="O34" s="27"/>
      <c r="P34" s="27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6">
        <v>165</v>
      </c>
      <c r="B35" s="5">
        <v>44665.56931712963</v>
      </c>
      <c r="C35">
        <v>374.1</v>
      </c>
      <c r="D35" s="8">
        <f t="shared" si="2"/>
        <v>306.75294117647064</v>
      </c>
      <c r="E35" s="8">
        <f t="shared" si="3"/>
        <v>156.44400000000002</v>
      </c>
      <c r="F35" s="8">
        <f t="shared" si="0"/>
        <v>25813.260000000002</v>
      </c>
      <c r="G35" s="8">
        <f t="shared" si="4"/>
        <v>15417.554999999998</v>
      </c>
      <c r="H35" s="6">
        <f t="shared" si="1"/>
        <v>165</v>
      </c>
      <c r="K35" s="31" t="s">
        <v>33</v>
      </c>
      <c r="L35" s="23">
        <v>2814763.2049386874</v>
      </c>
      <c r="M35" s="23" t="s">
        <v>11</v>
      </c>
      <c r="N35" s="26" t="s">
        <v>34</v>
      </c>
      <c r="O35" s="27"/>
      <c r="P35" s="27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6">
        <v>170</v>
      </c>
      <c r="B36" s="5">
        <v>44665.569374999999</v>
      </c>
      <c r="C36">
        <v>272</v>
      </c>
      <c r="D36" s="8">
        <f t="shared" si="2"/>
        <v>204.65294117647062</v>
      </c>
      <c r="E36" s="8">
        <f t="shared" si="3"/>
        <v>104.37300000000002</v>
      </c>
      <c r="F36" s="8">
        <f t="shared" si="0"/>
        <v>17743.410000000003</v>
      </c>
      <c r="G36" s="8">
        <f t="shared" si="4"/>
        <v>15939.419999999998</v>
      </c>
      <c r="H36" s="6">
        <f t="shared" si="1"/>
        <v>170</v>
      </c>
      <c r="K36" s="31" t="s">
        <v>35</v>
      </c>
      <c r="L36" s="23">
        <v>367.98198695231935</v>
      </c>
      <c r="M36" s="23" t="s">
        <v>13</v>
      </c>
      <c r="N36" s="26" t="s">
        <v>36</v>
      </c>
      <c r="O36" s="27"/>
      <c r="P36" s="27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6">
        <v>175</v>
      </c>
      <c r="B37" s="5">
        <v>44665.569432870368</v>
      </c>
      <c r="C37">
        <v>216.3</v>
      </c>
      <c r="D37" s="8">
        <f t="shared" si="2"/>
        <v>148.95294117647063</v>
      </c>
      <c r="E37" s="8">
        <f t="shared" si="3"/>
        <v>75.966000000000022</v>
      </c>
      <c r="F37" s="8">
        <f t="shared" si="0"/>
        <v>13294.050000000005</v>
      </c>
      <c r="G37" s="8">
        <f t="shared" si="4"/>
        <v>16319.249999999998</v>
      </c>
      <c r="H37" s="6">
        <f t="shared" si="1"/>
        <v>175</v>
      </c>
      <c r="K37" s="31" t="s">
        <v>17</v>
      </c>
      <c r="L37" s="23">
        <v>0.1642008654431901</v>
      </c>
      <c r="M37" s="23" t="s">
        <v>18</v>
      </c>
      <c r="N37" s="28" t="s">
        <v>37</v>
      </c>
      <c r="O37" s="29"/>
      <c r="P37" s="29"/>
    </row>
    <row r="38" spans="1:26" x14ac:dyDescent="0.25">
      <c r="A38" s="6">
        <v>180</v>
      </c>
      <c r="B38" s="5">
        <v>44665.569490740738</v>
      </c>
      <c r="C38">
        <v>187.4</v>
      </c>
      <c r="D38" s="8">
        <f t="shared" si="2"/>
        <v>120.05294117647061</v>
      </c>
      <c r="E38" s="8">
        <f t="shared" si="3"/>
        <v>61.227000000000011</v>
      </c>
      <c r="F38" s="8">
        <f t="shared" si="0"/>
        <v>11020.860000000002</v>
      </c>
      <c r="G38" s="8">
        <f t="shared" si="4"/>
        <v>16625.384999999998</v>
      </c>
      <c r="H38" s="6">
        <f t="shared" si="1"/>
        <v>180</v>
      </c>
      <c r="K38" s="31" t="s">
        <v>19</v>
      </c>
      <c r="L38" s="23">
        <v>0.17362919748584921</v>
      </c>
      <c r="M38" s="23" t="s">
        <v>18</v>
      </c>
      <c r="N38" s="28" t="s">
        <v>38</v>
      </c>
      <c r="O38" s="29"/>
      <c r="P38" s="29"/>
    </row>
    <row r="39" spans="1:26" x14ac:dyDescent="0.25">
      <c r="A39" s="6">
        <v>185</v>
      </c>
      <c r="B39" s="5">
        <v>44665.569548611114</v>
      </c>
      <c r="C39">
        <v>154.30000000000001</v>
      </c>
      <c r="D39" s="8">
        <f t="shared" si="2"/>
        <v>86.952941176470617</v>
      </c>
      <c r="E39" s="8">
        <f t="shared" si="3"/>
        <v>44.346000000000018</v>
      </c>
      <c r="F39" s="8">
        <f t="shared" si="0"/>
        <v>8204.0100000000039</v>
      </c>
      <c r="G39" s="8">
        <f t="shared" si="4"/>
        <v>16847.114999999998</v>
      </c>
      <c r="H39" s="6">
        <f t="shared" si="1"/>
        <v>185</v>
      </c>
      <c r="K39" s="31" t="s">
        <v>20</v>
      </c>
      <c r="L39" s="23">
        <v>266.56426021176543</v>
      </c>
      <c r="M39" s="23" t="s">
        <v>21</v>
      </c>
      <c r="N39" s="28" t="s">
        <v>39</v>
      </c>
      <c r="O39" s="29"/>
      <c r="P39" s="29"/>
    </row>
    <row r="40" spans="1:26" x14ac:dyDescent="0.25">
      <c r="A40" s="6">
        <v>190</v>
      </c>
      <c r="B40" s="5">
        <v>44665.569606481484</v>
      </c>
      <c r="C40">
        <v>144.80000000000001</v>
      </c>
      <c r="D40" s="8">
        <f t="shared" si="2"/>
        <v>77.452941176470617</v>
      </c>
      <c r="E40" s="8">
        <f t="shared" si="3"/>
        <v>39.501000000000012</v>
      </c>
      <c r="F40" s="8">
        <f t="shared" si="0"/>
        <v>7505.1900000000023</v>
      </c>
      <c r="G40" s="8">
        <f t="shared" si="4"/>
        <v>17044.62</v>
      </c>
      <c r="H40" s="6">
        <f t="shared" si="1"/>
        <v>190</v>
      </c>
    </row>
    <row r="41" spans="1:26" x14ac:dyDescent="0.25">
      <c r="A41" s="6">
        <v>195</v>
      </c>
      <c r="B41" s="5">
        <v>44665.569664351853</v>
      </c>
      <c r="C41">
        <v>119.5</v>
      </c>
      <c r="D41" s="8">
        <f t="shared" si="2"/>
        <v>52.152941176470605</v>
      </c>
      <c r="E41" s="8">
        <f t="shared" si="3"/>
        <v>26.59800000000001</v>
      </c>
      <c r="F41" s="8">
        <f t="shared" si="0"/>
        <v>5186.6100000000015</v>
      </c>
      <c r="G41" s="8">
        <f t="shared" si="4"/>
        <v>17177.61</v>
      </c>
      <c r="H41" s="6">
        <f t="shared" si="1"/>
        <v>195</v>
      </c>
      <c r="K41" s="30" t="s">
        <v>40</v>
      </c>
      <c r="L41" t="s">
        <v>41</v>
      </c>
    </row>
    <row r="42" spans="1:26" x14ac:dyDescent="0.25">
      <c r="A42" s="6">
        <v>200</v>
      </c>
      <c r="B42" s="5">
        <v>44665.569722222222</v>
      </c>
      <c r="C42">
        <v>116.8</v>
      </c>
      <c r="D42" s="8">
        <f t="shared" si="2"/>
        <v>49.452941176470603</v>
      </c>
      <c r="E42" s="8">
        <f t="shared" si="3"/>
        <v>25.221000000000007</v>
      </c>
      <c r="F42" s="8">
        <f t="shared" si="0"/>
        <v>5044.2000000000016</v>
      </c>
      <c r="G42" s="8">
        <f t="shared" si="4"/>
        <v>17303.715</v>
      </c>
      <c r="H42" s="6">
        <f t="shared" si="1"/>
        <v>200</v>
      </c>
      <c r="K42" s="31" t="s">
        <v>42</v>
      </c>
      <c r="L42" t="s">
        <v>45</v>
      </c>
    </row>
    <row r="43" spans="1:26" x14ac:dyDescent="0.25">
      <c r="A43" s="6">
        <v>205</v>
      </c>
      <c r="B43" s="5">
        <v>44665.569780092592</v>
      </c>
      <c r="C43">
        <v>118</v>
      </c>
      <c r="D43" s="8">
        <f t="shared" si="2"/>
        <v>50.652941176470605</v>
      </c>
      <c r="E43" s="8">
        <f t="shared" si="3"/>
        <v>25.833000000000009</v>
      </c>
      <c r="F43" s="8">
        <f t="shared" si="0"/>
        <v>5295.7650000000021</v>
      </c>
      <c r="G43" s="8">
        <f t="shared" si="4"/>
        <v>17432.88</v>
      </c>
      <c r="H43" s="6">
        <f t="shared" si="1"/>
        <v>205</v>
      </c>
      <c r="K43" s="30" t="s">
        <v>43</v>
      </c>
      <c r="L43" t="s">
        <v>44</v>
      </c>
    </row>
    <row r="44" spans="1:26" x14ac:dyDescent="0.25">
      <c r="A44" s="6">
        <v>210</v>
      </c>
      <c r="B44" s="5">
        <v>44665.569837962961</v>
      </c>
      <c r="C44">
        <v>110.7</v>
      </c>
      <c r="D44" s="8">
        <f t="shared" si="2"/>
        <v>43.352941176470608</v>
      </c>
      <c r="E44" s="8">
        <f t="shared" si="3"/>
        <v>22.11000000000001</v>
      </c>
      <c r="F44" s="8">
        <f t="shared" si="0"/>
        <v>4643.1000000000022</v>
      </c>
      <c r="G44" s="8">
        <f t="shared" si="4"/>
        <v>17543.43</v>
      </c>
      <c r="H44" s="6">
        <f t="shared" si="1"/>
        <v>210</v>
      </c>
      <c r="K44" s="30" t="s">
        <v>46</v>
      </c>
      <c r="L44" t="s">
        <v>47</v>
      </c>
    </row>
    <row r="45" spans="1:26" x14ac:dyDescent="0.25">
      <c r="A45" s="6">
        <v>215</v>
      </c>
      <c r="B45" s="5">
        <v>44665.569895833331</v>
      </c>
      <c r="C45">
        <v>100.1</v>
      </c>
      <c r="D45" s="8">
        <f t="shared" si="2"/>
        <v>32.7529411764706</v>
      </c>
      <c r="E45" s="8">
        <f t="shared" si="3"/>
        <v>16.704000000000008</v>
      </c>
      <c r="F45" s="8">
        <f t="shared" si="0"/>
        <v>3591.3600000000015</v>
      </c>
      <c r="G45" s="8">
        <f t="shared" si="4"/>
        <v>17626.95</v>
      </c>
      <c r="H45" s="6">
        <f t="shared" si="1"/>
        <v>215</v>
      </c>
    </row>
    <row r="46" spans="1:26" x14ac:dyDescent="0.25">
      <c r="A46" s="6">
        <v>220</v>
      </c>
      <c r="B46" s="5">
        <v>44665.569953703707</v>
      </c>
      <c r="C46">
        <v>95.1</v>
      </c>
      <c r="D46" s="8">
        <f t="shared" si="2"/>
        <v>27.7529411764706</v>
      </c>
      <c r="E46" s="8">
        <f t="shared" si="3"/>
        <v>14.154000000000005</v>
      </c>
      <c r="F46" s="8">
        <f t="shared" si="0"/>
        <v>3113.880000000001</v>
      </c>
      <c r="G46" s="8">
        <f t="shared" si="4"/>
        <v>17697.72</v>
      </c>
      <c r="H46" s="6">
        <f t="shared" si="1"/>
        <v>220</v>
      </c>
    </row>
    <row r="47" spans="1:26" x14ac:dyDescent="0.25">
      <c r="A47" s="6">
        <v>225</v>
      </c>
      <c r="B47" s="5">
        <v>44665.570011574076</v>
      </c>
      <c r="C47">
        <v>87.9</v>
      </c>
      <c r="D47" s="8">
        <f t="shared" si="2"/>
        <v>20.552941176470611</v>
      </c>
      <c r="E47" s="8">
        <f t="shared" si="3"/>
        <v>10.482000000000012</v>
      </c>
      <c r="F47" s="8">
        <f t="shared" si="0"/>
        <v>2358.4500000000025</v>
      </c>
      <c r="G47" s="8">
        <f t="shared" si="4"/>
        <v>17750.13</v>
      </c>
      <c r="H47" s="6">
        <f t="shared" si="1"/>
        <v>225</v>
      </c>
    </row>
    <row r="48" spans="1:26" x14ac:dyDescent="0.25">
      <c r="A48" s="6">
        <v>230</v>
      </c>
      <c r="B48" s="5">
        <v>44665.570069444446</v>
      </c>
      <c r="C48">
        <v>87.1</v>
      </c>
      <c r="D48" s="8">
        <f t="shared" si="2"/>
        <v>19.7529411764706</v>
      </c>
      <c r="E48" s="8">
        <f t="shared" si="3"/>
        <v>10.074000000000005</v>
      </c>
      <c r="F48" s="8">
        <f t="shared" si="0"/>
        <v>2317.0200000000013</v>
      </c>
      <c r="G48" s="8">
        <f t="shared" si="4"/>
        <v>17800.5</v>
      </c>
      <c r="H48" s="6">
        <f t="shared" si="1"/>
        <v>230</v>
      </c>
    </row>
    <row r="49" spans="1:8" x14ac:dyDescent="0.25">
      <c r="A49" s="6">
        <v>235</v>
      </c>
      <c r="B49" s="5">
        <v>44665.570127314815</v>
      </c>
      <c r="C49">
        <v>82.2</v>
      </c>
      <c r="D49" s="8">
        <f t="shared" si="2"/>
        <v>14.852941176470608</v>
      </c>
      <c r="E49" s="8">
        <f t="shared" si="3"/>
        <v>7.5750000000000099</v>
      </c>
      <c r="F49" s="8">
        <f t="shared" si="0"/>
        <v>1780.1250000000023</v>
      </c>
      <c r="G49" s="8">
        <f t="shared" si="4"/>
        <v>17838.375</v>
      </c>
      <c r="H49" s="6">
        <f t="shared" si="1"/>
        <v>235</v>
      </c>
    </row>
    <row r="50" spans="1:8" x14ac:dyDescent="0.25">
      <c r="A50" s="6">
        <v>240</v>
      </c>
      <c r="B50" s="5">
        <v>44665.570185185185</v>
      </c>
      <c r="C50">
        <v>80.3</v>
      </c>
      <c r="D50" s="8">
        <f t="shared" si="2"/>
        <v>12.952941176470603</v>
      </c>
      <c r="E50" s="8">
        <f t="shared" si="3"/>
        <v>6.6060000000000079</v>
      </c>
      <c r="F50" s="8">
        <f t="shared" si="0"/>
        <v>1585.4400000000019</v>
      </c>
      <c r="G50" s="8">
        <f t="shared" si="4"/>
        <v>17871.404999999999</v>
      </c>
      <c r="H50" s="6">
        <f t="shared" si="1"/>
        <v>240</v>
      </c>
    </row>
    <row r="51" spans="1:8" x14ac:dyDescent="0.25">
      <c r="A51" s="6">
        <v>245</v>
      </c>
      <c r="B51" s="5">
        <v>44665.570243055554</v>
      </c>
      <c r="C51">
        <v>81</v>
      </c>
      <c r="D51" s="8">
        <f t="shared" si="2"/>
        <v>13.652941176470605</v>
      </c>
      <c r="E51" s="8">
        <f t="shared" si="3"/>
        <v>6.963000000000009</v>
      </c>
      <c r="F51" s="8">
        <f t="shared" si="0"/>
        <v>1705.9350000000022</v>
      </c>
      <c r="G51" s="8">
        <f t="shared" si="4"/>
        <v>17906.219999999998</v>
      </c>
      <c r="H51" s="6">
        <f t="shared" si="1"/>
        <v>245</v>
      </c>
    </row>
    <row r="52" spans="1:8" x14ac:dyDescent="0.25">
      <c r="A52" s="6">
        <v>250</v>
      </c>
      <c r="B52" s="5">
        <v>44665.570300925923</v>
      </c>
      <c r="C52">
        <v>78.7</v>
      </c>
      <c r="D52" s="8">
        <f t="shared" si="2"/>
        <v>11.352941176470608</v>
      </c>
      <c r="E52" s="8">
        <f t="shared" si="3"/>
        <v>5.7900000000000107</v>
      </c>
      <c r="F52" s="8">
        <f t="shared" si="0"/>
        <v>1447.5000000000027</v>
      </c>
      <c r="G52" s="8">
        <f t="shared" si="4"/>
        <v>17935.169999999998</v>
      </c>
      <c r="H52" s="6">
        <f t="shared" si="1"/>
        <v>250</v>
      </c>
    </row>
    <row r="53" spans="1:8" x14ac:dyDescent="0.25">
      <c r="A53" s="6">
        <v>255</v>
      </c>
      <c r="B53" s="5">
        <v>44665.5703587963</v>
      </c>
      <c r="C53">
        <v>79.099999999999994</v>
      </c>
      <c r="D53" s="8">
        <f t="shared" si="2"/>
        <v>11.7529411764706</v>
      </c>
      <c r="E53" s="8">
        <f t="shared" si="3"/>
        <v>5.994000000000006</v>
      </c>
      <c r="F53" s="8">
        <f t="shared" si="0"/>
        <v>1528.4700000000016</v>
      </c>
      <c r="G53" s="8">
        <f t="shared" si="4"/>
        <v>17965.14</v>
      </c>
      <c r="H53" s="6">
        <f t="shared" si="1"/>
        <v>255</v>
      </c>
    </row>
    <row r="54" spans="1:8" x14ac:dyDescent="0.25">
      <c r="A54" s="6">
        <v>260</v>
      </c>
      <c r="B54" s="5">
        <v>44665.570416666669</v>
      </c>
      <c r="C54">
        <v>76.400000000000006</v>
      </c>
      <c r="D54" s="8">
        <f t="shared" si="2"/>
        <v>9.0529411764706111</v>
      </c>
      <c r="E54" s="8">
        <f t="shared" si="3"/>
        <v>4.6170000000000115</v>
      </c>
      <c r="F54" s="8">
        <f t="shared" si="0"/>
        <v>1200.420000000003</v>
      </c>
      <c r="G54" s="8">
        <f t="shared" si="4"/>
        <v>17988.224999999999</v>
      </c>
      <c r="H54" s="6">
        <f t="shared" si="1"/>
        <v>260</v>
      </c>
    </row>
    <row r="55" spans="1:8" x14ac:dyDescent="0.25">
      <c r="A55" s="6">
        <v>265</v>
      </c>
      <c r="B55" s="5">
        <v>44665.570474537039</v>
      </c>
      <c r="C55">
        <v>76.099999999999994</v>
      </c>
      <c r="D55" s="8">
        <f t="shared" si="2"/>
        <v>8.7529411764705998</v>
      </c>
      <c r="E55" s="8">
        <f t="shared" si="3"/>
        <v>4.4640000000000057</v>
      </c>
      <c r="F55" s="8">
        <f t="shared" si="0"/>
        <v>1182.9600000000016</v>
      </c>
      <c r="G55" s="8">
        <f t="shared" si="4"/>
        <v>18010.544999999998</v>
      </c>
      <c r="H55" s="6">
        <f t="shared" si="1"/>
        <v>265</v>
      </c>
    </row>
    <row r="56" spans="1:8" x14ac:dyDescent="0.25">
      <c r="A56" s="6">
        <v>270</v>
      </c>
      <c r="B56" s="5">
        <v>44665.570532407408</v>
      </c>
      <c r="C56">
        <v>73.8</v>
      </c>
      <c r="D56" s="8">
        <f t="shared" si="2"/>
        <v>6.4529411764706026</v>
      </c>
      <c r="E56" s="8">
        <f t="shared" si="3"/>
        <v>3.2910000000000075</v>
      </c>
      <c r="F56" s="8">
        <f t="shared" si="0"/>
        <v>888.57000000000198</v>
      </c>
      <c r="G56" s="8">
        <f t="shared" si="4"/>
        <v>18027</v>
      </c>
      <c r="H56" s="6">
        <f t="shared" si="1"/>
        <v>270</v>
      </c>
    </row>
    <row r="57" spans="1:8" x14ac:dyDescent="0.25">
      <c r="A57" s="6">
        <v>275</v>
      </c>
      <c r="B57" s="5">
        <v>44665.570590277777</v>
      </c>
      <c r="C57">
        <v>74.2</v>
      </c>
      <c r="D57" s="8">
        <f t="shared" si="2"/>
        <v>6.8529411764706083</v>
      </c>
      <c r="E57" s="8">
        <f t="shared" si="3"/>
        <v>3.4950000000000103</v>
      </c>
      <c r="F57" s="8">
        <f t="shared" si="0"/>
        <v>961.12500000000284</v>
      </c>
      <c r="G57" s="8">
        <f t="shared" si="4"/>
        <v>18044.474999999999</v>
      </c>
      <c r="H57" s="6">
        <f t="shared" si="1"/>
        <v>275</v>
      </c>
    </row>
    <row r="58" spans="1:8" x14ac:dyDescent="0.25">
      <c r="A58" s="6">
        <v>280</v>
      </c>
      <c r="B58" s="5">
        <v>44665.570648148147</v>
      </c>
      <c r="C58">
        <v>74.2</v>
      </c>
      <c r="D58" s="8">
        <f t="shared" si="2"/>
        <v>6.8529411764706083</v>
      </c>
      <c r="E58" s="8">
        <f t="shared" si="3"/>
        <v>3.4950000000000103</v>
      </c>
      <c r="F58" s="8">
        <f t="shared" si="0"/>
        <v>978.60000000000286</v>
      </c>
      <c r="G58" s="8">
        <f t="shared" si="4"/>
        <v>18061.949999999997</v>
      </c>
      <c r="H58" s="6">
        <f t="shared" si="1"/>
        <v>280</v>
      </c>
    </row>
    <row r="59" spans="1:8" x14ac:dyDescent="0.25">
      <c r="A59" s="6">
        <v>285</v>
      </c>
      <c r="B59" s="5">
        <v>44665.570706018516</v>
      </c>
      <c r="C59">
        <v>73.8</v>
      </c>
      <c r="D59" s="8">
        <f t="shared" si="2"/>
        <v>6.4529411764706026</v>
      </c>
      <c r="E59" s="8">
        <f t="shared" si="3"/>
        <v>3.2910000000000075</v>
      </c>
      <c r="F59" s="8">
        <f t="shared" si="0"/>
        <v>937.93500000000211</v>
      </c>
      <c r="G59" s="8">
        <f t="shared" si="4"/>
        <v>18078.404999999999</v>
      </c>
      <c r="H59" s="6">
        <f t="shared" si="1"/>
        <v>285</v>
      </c>
    </row>
    <row r="60" spans="1:8" x14ac:dyDescent="0.25">
      <c r="A60" s="6">
        <v>290</v>
      </c>
      <c r="B60" s="5">
        <v>44665.570763888885</v>
      </c>
      <c r="C60">
        <v>73.400000000000006</v>
      </c>
      <c r="D60" s="8">
        <f t="shared" si="2"/>
        <v>6.0529411764706111</v>
      </c>
      <c r="E60" s="8">
        <f t="shared" si="3"/>
        <v>3.0870000000000117</v>
      </c>
      <c r="F60" s="8">
        <f t="shared" si="0"/>
        <v>895.23000000000343</v>
      </c>
      <c r="G60" s="8">
        <f t="shared" si="4"/>
        <v>18093.84</v>
      </c>
      <c r="H60" s="6">
        <f t="shared" si="1"/>
        <v>290</v>
      </c>
    </row>
    <row r="61" spans="1:8" x14ac:dyDescent="0.25">
      <c r="A61" s="6">
        <v>295</v>
      </c>
      <c r="B61" s="5">
        <v>44665.570821759262</v>
      </c>
      <c r="C61">
        <v>73</v>
      </c>
      <c r="D61" s="8">
        <f t="shared" si="2"/>
        <v>5.6529411764706055</v>
      </c>
      <c r="E61" s="8">
        <f t="shared" si="3"/>
        <v>2.8830000000000089</v>
      </c>
      <c r="F61" s="8">
        <f t="shared" si="0"/>
        <v>850.48500000000263</v>
      </c>
      <c r="G61" s="8">
        <f t="shared" si="4"/>
        <v>18108.255000000001</v>
      </c>
      <c r="H61" s="6">
        <f t="shared" si="1"/>
        <v>295</v>
      </c>
    </row>
    <row r="62" spans="1:8" x14ac:dyDescent="0.25">
      <c r="A62" s="6">
        <v>300</v>
      </c>
      <c r="B62" s="5">
        <v>44665.570879629631</v>
      </c>
      <c r="C62">
        <v>72.599999999999994</v>
      </c>
      <c r="D62" s="8">
        <f t="shared" si="2"/>
        <v>5.2529411764705998</v>
      </c>
      <c r="E62" s="8">
        <f t="shared" si="3"/>
        <v>2.679000000000006</v>
      </c>
      <c r="F62" s="8">
        <f t="shared" si="0"/>
        <v>803.70000000000186</v>
      </c>
      <c r="G62" s="8">
        <f t="shared" si="4"/>
        <v>18121.650000000001</v>
      </c>
      <c r="H62" s="6">
        <f t="shared" si="1"/>
        <v>300</v>
      </c>
    </row>
    <row r="63" spans="1:8" x14ac:dyDescent="0.25">
      <c r="A63" s="6">
        <v>305</v>
      </c>
      <c r="B63" s="5">
        <v>44665.570937500001</v>
      </c>
      <c r="C63">
        <v>71.5</v>
      </c>
      <c r="D63" s="8">
        <f t="shared" si="2"/>
        <v>4.1529411764706055</v>
      </c>
      <c r="E63" s="8">
        <f t="shared" si="3"/>
        <v>2.1180000000000088</v>
      </c>
      <c r="F63" s="8">
        <f t="shared" si="0"/>
        <v>645.99000000000262</v>
      </c>
      <c r="G63" s="8">
        <f t="shared" si="4"/>
        <v>18132.240000000002</v>
      </c>
      <c r="H63" s="6">
        <f t="shared" si="1"/>
        <v>305</v>
      </c>
    </row>
    <row r="64" spans="1:8" x14ac:dyDescent="0.25">
      <c r="A64" s="6">
        <v>310</v>
      </c>
      <c r="B64" s="5">
        <v>44665.57099537037</v>
      </c>
      <c r="C64">
        <v>71.099999999999994</v>
      </c>
      <c r="D64" s="8">
        <f t="shared" si="2"/>
        <v>3.7529411764705998</v>
      </c>
      <c r="E64" s="8">
        <f t="shared" si="3"/>
        <v>1.9140000000000059</v>
      </c>
      <c r="F64" s="8">
        <f t="shared" si="0"/>
        <v>593.34000000000185</v>
      </c>
      <c r="G64" s="8">
        <f t="shared" si="4"/>
        <v>18141.810000000001</v>
      </c>
      <c r="H64" s="6">
        <f t="shared" si="1"/>
        <v>310</v>
      </c>
    </row>
    <row r="65" spans="1:8" x14ac:dyDescent="0.25">
      <c r="A65" s="6">
        <v>315</v>
      </c>
      <c r="B65" s="5">
        <v>44665.571053240739</v>
      </c>
      <c r="C65">
        <v>71.5</v>
      </c>
      <c r="D65" s="8">
        <f t="shared" si="2"/>
        <v>4.1529411764706055</v>
      </c>
      <c r="E65" s="8">
        <f t="shared" si="3"/>
        <v>2.1180000000000088</v>
      </c>
      <c r="F65" s="8">
        <f t="shared" si="0"/>
        <v>667.1700000000028</v>
      </c>
      <c r="G65" s="8">
        <f t="shared" si="4"/>
        <v>18152.400000000001</v>
      </c>
      <c r="H65" s="6">
        <f t="shared" si="1"/>
        <v>315</v>
      </c>
    </row>
    <row r="66" spans="1:8" x14ac:dyDescent="0.25">
      <c r="A66" s="6">
        <v>320</v>
      </c>
      <c r="B66" s="5">
        <v>44665.571111111109</v>
      </c>
      <c r="C66">
        <v>71.099999999999994</v>
      </c>
      <c r="D66" s="8">
        <f t="shared" si="2"/>
        <v>3.7529411764705998</v>
      </c>
      <c r="E66" s="8">
        <f t="shared" si="3"/>
        <v>1.9140000000000059</v>
      </c>
      <c r="F66" s="8">
        <f t="shared" ref="F66:F73" si="5">E66*A66</f>
        <v>612.48000000000184</v>
      </c>
      <c r="G66" s="8">
        <f t="shared" si="4"/>
        <v>18161.97</v>
      </c>
      <c r="H66" s="6">
        <f t="shared" ref="H66:H73" si="6">A66</f>
        <v>320</v>
      </c>
    </row>
    <row r="67" spans="1:8" x14ac:dyDescent="0.25">
      <c r="A67" s="6">
        <v>325</v>
      </c>
      <c r="B67" s="5">
        <v>44665.571168981478</v>
      </c>
      <c r="C67">
        <v>71.099999999999994</v>
      </c>
      <c r="D67" s="8">
        <f t="shared" ref="D67:D73" si="7">C67-AVERAGE($C$2:$C$18)</f>
        <v>3.7529411764705998</v>
      </c>
      <c r="E67" s="8">
        <f t="shared" ref="E67:E73" si="8">D67*0.51</f>
        <v>1.9140000000000059</v>
      </c>
      <c r="F67" s="8">
        <f t="shared" si="5"/>
        <v>622.05000000000189</v>
      </c>
      <c r="G67" s="8">
        <f t="shared" si="4"/>
        <v>18171.54</v>
      </c>
      <c r="H67" s="6">
        <f t="shared" si="6"/>
        <v>325</v>
      </c>
    </row>
    <row r="68" spans="1:8" x14ac:dyDescent="0.25">
      <c r="A68" s="6">
        <v>330</v>
      </c>
      <c r="B68" s="5">
        <v>44665.571226851855</v>
      </c>
      <c r="C68">
        <v>70.7</v>
      </c>
      <c r="D68" s="8">
        <f t="shared" si="7"/>
        <v>3.3529411764706083</v>
      </c>
      <c r="E68" s="8">
        <f t="shared" si="8"/>
        <v>1.7100000000000102</v>
      </c>
      <c r="F68" s="8">
        <f t="shared" si="5"/>
        <v>564.30000000000337</v>
      </c>
      <c r="G68" s="8">
        <f t="shared" si="4"/>
        <v>18180.09</v>
      </c>
      <c r="H68" s="6">
        <f t="shared" si="6"/>
        <v>330</v>
      </c>
    </row>
    <row r="69" spans="1:8" x14ac:dyDescent="0.25">
      <c r="A69" s="6">
        <v>335</v>
      </c>
      <c r="B69" s="5">
        <v>44665.571284722224</v>
      </c>
      <c r="C69">
        <v>70</v>
      </c>
      <c r="D69" s="8">
        <f t="shared" si="7"/>
        <v>2.6529411764706055</v>
      </c>
      <c r="E69" s="8">
        <f t="shared" si="8"/>
        <v>1.3530000000000089</v>
      </c>
      <c r="F69" s="8">
        <f t="shared" si="5"/>
        <v>453.25500000000295</v>
      </c>
      <c r="G69" s="8">
        <f t="shared" si="4"/>
        <v>18186.855</v>
      </c>
      <c r="H69" s="6">
        <f t="shared" si="6"/>
        <v>335</v>
      </c>
    </row>
    <row r="70" spans="1:8" x14ac:dyDescent="0.25">
      <c r="A70" s="6">
        <v>340</v>
      </c>
      <c r="B70" s="5">
        <v>44665.571342592593</v>
      </c>
      <c r="C70">
        <v>70.400000000000006</v>
      </c>
      <c r="D70" s="8">
        <f t="shared" si="7"/>
        <v>3.0529411764706111</v>
      </c>
      <c r="E70" s="8">
        <f t="shared" si="8"/>
        <v>1.5570000000000117</v>
      </c>
      <c r="F70" s="8">
        <f t="shared" si="5"/>
        <v>529.38000000000397</v>
      </c>
      <c r="G70" s="8">
        <f t="shared" si="4"/>
        <v>18194.64</v>
      </c>
      <c r="H70" s="6">
        <f t="shared" si="6"/>
        <v>340</v>
      </c>
    </row>
    <row r="71" spans="1:8" x14ac:dyDescent="0.25">
      <c r="A71" s="6">
        <v>345</v>
      </c>
      <c r="B71" s="5">
        <v>44665.571400462963</v>
      </c>
      <c r="C71">
        <v>70</v>
      </c>
      <c r="D71" s="8">
        <f t="shared" si="7"/>
        <v>2.6529411764706055</v>
      </c>
      <c r="E71" s="8">
        <f t="shared" si="8"/>
        <v>1.3530000000000089</v>
      </c>
      <c r="F71" s="8">
        <f t="shared" si="5"/>
        <v>466.78500000000304</v>
      </c>
      <c r="G71" s="8">
        <f t="shared" si="4"/>
        <v>18201.404999999999</v>
      </c>
      <c r="H71" s="6">
        <f t="shared" si="6"/>
        <v>345</v>
      </c>
    </row>
    <row r="72" spans="1:8" x14ac:dyDescent="0.25">
      <c r="A72" s="6">
        <v>350</v>
      </c>
      <c r="B72" s="5">
        <v>44665.571458333332</v>
      </c>
      <c r="C72">
        <v>70.400000000000006</v>
      </c>
      <c r="D72" s="8">
        <f t="shared" si="7"/>
        <v>3.0529411764706111</v>
      </c>
      <c r="E72" s="8">
        <f t="shared" si="8"/>
        <v>1.5570000000000117</v>
      </c>
      <c r="F72" s="8">
        <f t="shared" si="5"/>
        <v>544.95000000000414</v>
      </c>
      <c r="G72" s="8">
        <f t="shared" ref="G72:G73" si="9">G71+E72*5</f>
        <v>18209.189999999999</v>
      </c>
      <c r="H72" s="6">
        <f t="shared" si="6"/>
        <v>350</v>
      </c>
    </row>
    <row r="73" spans="1:8" x14ac:dyDescent="0.25">
      <c r="A73" s="6">
        <v>355</v>
      </c>
      <c r="B73" s="5">
        <v>44665.571516203701</v>
      </c>
      <c r="C73">
        <v>70</v>
      </c>
      <c r="D73" s="8">
        <f t="shared" si="7"/>
        <v>2.6529411764706055</v>
      </c>
      <c r="E73" s="8">
        <f t="shared" si="8"/>
        <v>1.3530000000000089</v>
      </c>
      <c r="F73" s="8">
        <f t="shared" si="5"/>
        <v>480.31500000000312</v>
      </c>
      <c r="G73" s="8">
        <f t="shared" si="9"/>
        <v>18215.954999999998</v>
      </c>
      <c r="H73" s="6">
        <f t="shared" si="6"/>
        <v>355</v>
      </c>
    </row>
    <row r="74" spans="1:8" x14ac:dyDescent="0.25">
      <c r="B74" s="5"/>
    </row>
    <row r="75" spans="1:8" x14ac:dyDescent="0.25">
      <c r="B75" s="5"/>
    </row>
    <row r="76" spans="1:8" x14ac:dyDescent="0.25">
      <c r="B76" s="5"/>
    </row>
    <row r="77" spans="1:8" x14ac:dyDescent="0.25">
      <c r="B77" s="5"/>
    </row>
    <row r="78" spans="1:8" x14ac:dyDescent="0.25">
      <c r="B78" s="5"/>
    </row>
    <row r="79" spans="1:8" x14ac:dyDescent="0.25">
      <c r="B79" s="5"/>
    </row>
    <row r="80" spans="1:8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D9A67DFC2F545A77C998852A762D1" ma:contentTypeVersion="11" ma:contentTypeDescription="Create a new document." ma:contentTypeScope="" ma:versionID="83a95d9d4287654f9954f77dd5e2bb13">
  <xsd:schema xmlns:xsd="http://www.w3.org/2001/XMLSchema" xmlns:xs="http://www.w3.org/2001/XMLSchema" xmlns:p="http://schemas.microsoft.com/office/2006/metadata/properties" xmlns:ns3="c59e6952-6ad4-4ea4-89e9-b06a4df4dc3d" xmlns:ns4="84273dec-37a7-4a66-b7c6-25bc27f53e76" targetNamespace="http://schemas.microsoft.com/office/2006/metadata/properties" ma:root="true" ma:fieldsID="dbffff3f2d75cb9d8ae7d1ba7bbec3cd" ns3:_="" ns4:_="">
    <xsd:import namespace="c59e6952-6ad4-4ea4-89e9-b06a4df4dc3d"/>
    <xsd:import namespace="84273dec-37a7-4a66-b7c6-25bc27f53e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6952-6ad4-4ea4-89e9-b06a4df4d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73dec-37a7-4a66-b7c6-25bc27f53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0D434C-BCB9-467B-97DA-BC68518246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8ABC9-5C20-407F-8C5D-84C6EF89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6952-6ad4-4ea4-89e9-b06a4df4dc3d"/>
    <ds:schemaRef ds:uri="84273dec-37a7-4a66-b7c6-25bc27f53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872BC7-87D0-4EA9-A323-0DBF396FF8A5}">
  <ds:schemaRefs>
    <ds:schemaRef ds:uri="c59e6952-6ad4-4ea4-89e9-b06a4df4dc3d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4273dec-37a7-4a66-b7c6-25bc27f53e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Cohen,Matthew J</dc:creator>
  <cp:lastModifiedBy>Epstein,Joshua M</cp:lastModifiedBy>
  <dcterms:created xsi:type="dcterms:W3CDTF">2021-04-07T17:14:12Z</dcterms:created>
  <dcterms:modified xsi:type="dcterms:W3CDTF">2022-05-16T16:53:56Z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0x010100E87D9A67DFC2F545A77C998852A762D1</vt:lpwstr>
  </property>
</Properties>
</file>